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30 Job mobility\"/>
    </mc:Choice>
  </mc:AlternateContent>
  <xr:revisionPtr revIDLastSave="0" documentId="13_ncr:1_{37E42285-14EA-49D2-AE31-836B8402AB8E}" xr6:coauthVersionLast="47" xr6:coauthVersionMax="47" xr10:uidLastSave="{00000000-0000-0000-0000-000000000000}"/>
  <bookViews>
    <workbookView xWindow="12045" yWindow="8265" windowWidth="43200" windowHeight="23535" xr2:uid="{00000000-000D-0000-FFFF-FFFF00000000}"/>
  </bookViews>
  <sheets>
    <sheet name="Contents" sheetId="28" r:id="rId1"/>
    <sheet name="Table 5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Data1!$P$1:$P$10,Data1!$P$11:$P$17</definedName>
    <definedName name="A127945198T_Data">Data1!$P$11:$P$17</definedName>
    <definedName name="A127945198T_Latest">Data1!$P$17</definedName>
    <definedName name="A127945202W">Data1!$AC$1:$AC$10,Data1!$AC$11:$AC$17</definedName>
    <definedName name="A127945202W_Data">Data1!$AC$11:$AC$17</definedName>
    <definedName name="A127945202W_Latest">Data1!$AC$17</definedName>
    <definedName name="A127945206F">Data1!$AE$1:$AE$10,Data1!$AE$11:$AE$17</definedName>
    <definedName name="A127945206F_Data">Data1!$AE$11:$AE$17</definedName>
    <definedName name="A127945206F_Latest">Data1!$AE$17</definedName>
    <definedName name="A127945210W">Data1!$E$1:$E$10,Data1!$E$11:$E$17</definedName>
    <definedName name="A127945210W_Data">Data1!$E$11:$E$17</definedName>
    <definedName name="A127945210W_Latest">Data1!$E$17</definedName>
    <definedName name="A127945214F">Data1!$AJ$1:$AJ$10,Data1!$AJ$11:$AJ$17</definedName>
    <definedName name="A127945214F_Data">Data1!$AJ$11:$AJ$17</definedName>
    <definedName name="A127945214F_Latest">Data1!$AJ$17</definedName>
    <definedName name="A127945218R">Data1!$BA$1:$BA$10,Data1!$BA$11:$BA$17</definedName>
    <definedName name="A127945218R_Data">Data1!$BA$11:$BA$17</definedName>
    <definedName name="A127945218R_Latest">Data1!$BA$17</definedName>
    <definedName name="A127945222F">Data1!$BB$1:$BB$10,Data1!$BB$11:$BB$17</definedName>
    <definedName name="A127945222F_Data">Data1!$BB$11:$BB$17</definedName>
    <definedName name="A127945222F_Latest">Data1!$BB$17</definedName>
    <definedName name="A127945226R">Data1!$BD$1:$BD$10,Data1!$BD$11:$BD$17</definedName>
    <definedName name="A127945226R_Data">Data1!$BD$11:$BD$17</definedName>
    <definedName name="A127945226R_Latest">Data1!$BD$17</definedName>
    <definedName name="A127945230F">Data2!$CP$1:$CP$10,Data2!$CP$11:$CP$17</definedName>
    <definedName name="A127945230F_Data">Data2!$CP$11:$CP$17</definedName>
    <definedName name="A127945230F_Latest">Data2!$CP$17</definedName>
    <definedName name="A127945234R">Data2!$CZ$1:$CZ$10,Data2!$CZ$11:$CZ$17</definedName>
    <definedName name="A127945234R_Data">Data2!$CZ$11:$CZ$17</definedName>
    <definedName name="A127945234R_Latest">Data2!$CZ$17</definedName>
    <definedName name="A127945238X">Data2!$DA$1:$DA$10,Data2!$DA$11:$DA$17</definedName>
    <definedName name="A127945238X_Data">Data2!$DA$11:$DA$17</definedName>
    <definedName name="A127945238X_Latest">Data2!$DA$17</definedName>
    <definedName name="A127945242R">Data2!$CS$1:$CS$10,Data2!$CS$11:$CS$17</definedName>
    <definedName name="A127945242R_Data">Data2!$CS$11:$CS$17</definedName>
    <definedName name="A127945242R_Latest">Data2!$CS$17</definedName>
    <definedName name="A127945246X">Data2!$DY$1:$DY$10,Data2!$DY$11:$DY$17</definedName>
    <definedName name="A127945246X_Data">Data2!$DY$11:$DY$17</definedName>
    <definedName name="A127945246X_Latest">Data2!$DY$17</definedName>
    <definedName name="A127945250R">Data2!$EU$1:$EU$10,Data2!$EU$11:$EU$17</definedName>
    <definedName name="A127945250R_Data">Data2!$EU$11:$EU$17</definedName>
    <definedName name="A127945250R_Latest">Data2!$EU$17</definedName>
    <definedName name="A127945254X">Data2!$EA$1:$EA$10,Data2!$EA$11:$EA$17</definedName>
    <definedName name="A127945254X_Data">Data2!$EA$11:$EA$17</definedName>
    <definedName name="A127945254X_Latest">Data2!$EA$17</definedName>
    <definedName name="A127945258J">Data2!$FF$1:$FF$10,Data2!$FF$11:$FF$17</definedName>
    <definedName name="A127945258J_Data">Data2!$FF$11:$FF$17</definedName>
    <definedName name="A127945258J_Latest">Data2!$FF$17</definedName>
    <definedName name="A127945262X">Data2!$FT$1:$FT$10,Data2!$FT$11:$FT$17</definedName>
    <definedName name="A127945262X_Data">Data2!$FT$11:$FT$17</definedName>
    <definedName name="A127945262X_Latest">Data2!$FT$17</definedName>
    <definedName name="A127945266J">Data2!$FV$1:$FV$10,Data2!$FV$11:$FV$17</definedName>
    <definedName name="A127945266J_Data">Data2!$FV$11:$FV$17</definedName>
    <definedName name="A127945266J_Latest">Data2!$FV$17</definedName>
    <definedName name="A127945270X">Data2!$FN$1:$FN$10,Data2!$FN$11:$FN$17</definedName>
    <definedName name="A127945270X_Data">Data2!$FN$11:$FN$17</definedName>
    <definedName name="A127945270X_Latest">Data2!$FN$17</definedName>
    <definedName name="A127945274J">Data2!$GN$1:$GN$10,Data2!$GN$11:$GN$17</definedName>
    <definedName name="A127945274J_Data">Data2!$GN$11:$GN$17</definedName>
    <definedName name="A127945274J_Latest">Data2!$GN$17</definedName>
    <definedName name="A127945278T">Data2!$GX$1:$GX$10,Data2!$GX$11:$GX$17</definedName>
    <definedName name="A127945278T_Data">Data2!$GX$11:$GX$17</definedName>
    <definedName name="A127945278T_Latest">Data2!$GX$17</definedName>
    <definedName name="A127945282J">Data2!$HR$1:$HR$10,Data2!$HR$11:$HR$17</definedName>
    <definedName name="A127945282J_Data">Data2!$HR$11:$HR$17</definedName>
    <definedName name="A127945282J_Latest">Data2!$HR$17</definedName>
    <definedName name="A127945286T">Data2!$II$1:$II$10,Data2!$II$11:$II$17</definedName>
    <definedName name="A127945286T_Data">Data2!$II$11:$II$17</definedName>
    <definedName name="A127945286T_Latest">Data2!$II$17</definedName>
    <definedName name="A127945290J">Data2!$IL$1:$IL$10,Data2!$IL$11:$IL$17</definedName>
    <definedName name="A127945290J_Data">Data2!$IL$11:$IL$17</definedName>
    <definedName name="A127945290J_Latest">Data2!$IL$17</definedName>
    <definedName name="A127945294T">Data3!$F$1:$F$10,Data3!$F$11:$F$17</definedName>
    <definedName name="A127945294T_Data">Data3!$F$11:$F$17</definedName>
    <definedName name="A127945294T_Latest">Data3!$F$17</definedName>
    <definedName name="A127945298A">Data3!$L$1:$L$10,Data3!$L$11:$L$17</definedName>
    <definedName name="A127945298A_Data">Data3!$L$11:$L$17</definedName>
    <definedName name="A127945298A_Latest">Data3!$L$17</definedName>
    <definedName name="A127945302F">Data3!$AC$1:$AC$10,Data3!$AC$11:$AC$17</definedName>
    <definedName name="A127945302F_Data">Data3!$AC$11:$AC$17</definedName>
    <definedName name="A127945302F_Latest">Data3!$AC$17</definedName>
    <definedName name="A127945306R">Data3!$BF$1:$BF$10,Data3!$BF$11:$BF$17</definedName>
    <definedName name="A127945306R_Data">Data3!$BF$11:$BF$17</definedName>
    <definedName name="A127945306R_Latest">Data3!$BF$17</definedName>
    <definedName name="A127945310F">Data3!$BN$1:$BN$10,Data3!$BN$11:$BN$17</definedName>
    <definedName name="A127945310F_Data">Data3!$BN$11:$BN$17</definedName>
    <definedName name="A127945310F_Latest">Data3!$BN$17</definedName>
    <definedName name="A127945314R">Data3!$AW$1:$AW$10,Data3!$AW$11:$AW$17</definedName>
    <definedName name="A127945314R_Data">Data3!$AW$11:$AW$17</definedName>
    <definedName name="A127945314R_Latest">Data3!$AW$17</definedName>
    <definedName name="A127945318X">Data3!$BQ$1:$BQ$10,Data3!$BQ$11:$BQ$17</definedName>
    <definedName name="A127945318X_Data">Data3!$BQ$11:$BQ$17</definedName>
    <definedName name="A127945318X_Latest">Data3!$BQ$17</definedName>
    <definedName name="A127945322R">Data3!$CN$1:$CN$10,Data3!$CN$11:$CN$17</definedName>
    <definedName name="A127945322R_Data">Data3!$CN$11:$CN$17</definedName>
    <definedName name="A127945322R_Latest">Data3!$CN$17</definedName>
    <definedName name="A127945326X">Data3!$DA$1:$DA$10,Data3!$DA$11:$DA$17</definedName>
    <definedName name="A127945326X_Data">Data3!$DA$11:$DA$17</definedName>
    <definedName name="A127945326X_Latest">Data3!$DA$17</definedName>
    <definedName name="A127945330R">Data3!$CF$1:$CF$10,Data3!$CF$11:$CF$17</definedName>
    <definedName name="A127945330R_Data">Data3!$CF$11:$CF$17</definedName>
    <definedName name="A127945330R_Latest">Data3!$CF$17</definedName>
    <definedName name="A127945338J">Data3!$DY$1:$DY$10,Data3!$DY$11:$DY$17</definedName>
    <definedName name="A127945338J_Data">Data3!$DY$11:$DY$17</definedName>
    <definedName name="A127945338J_Latest">Data3!$DY$17</definedName>
    <definedName name="A127945342X">Data3!$EB$1:$EB$10,Data3!$EB$11:$EB$17</definedName>
    <definedName name="A127945342X_Data">Data3!$EB$11:$EB$17</definedName>
    <definedName name="A127945342X_Latest">Data3!$EB$17</definedName>
    <definedName name="A127945346J">Data3!$EH$1:$EH$10,Data3!$EH$11:$EH$17</definedName>
    <definedName name="A127945346J_Data">Data3!$EH$11:$EH$17</definedName>
    <definedName name="A127945346J_Latest">Data3!$EH$17</definedName>
    <definedName name="A127945350X">Data3!$EJ$1:$EJ$10,Data3!$EJ$11:$EJ$17</definedName>
    <definedName name="A127945350X_Data">Data3!$EJ$11:$EJ$17</definedName>
    <definedName name="A127945350X_Latest">Data3!$EJ$17</definedName>
    <definedName name="A127945354J">Data3!$DN$1:$DN$10,Data3!$DN$11:$DN$17</definedName>
    <definedName name="A127945354J_Data">Data3!$DN$11:$DN$17</definedName>
    <definedName name="A127945354J_Latest">Data3!$DN$17</definedName>
    <definedName name="A127945358T">Data3!$FD$1:$FD$10,Data3!$FD$11:$FD$17</definedName>
    <definedName name="A127945358T_Data">Data3!$FD$11:$FD$17</definedName>
    <definedName name="A127945358T_Latest">Data3!$FD$17</definedName>
    <definedName name="A127945362J">Data3!$FK$1:$FK$10,Data3!$FK$11:$FK$17</definedName>
    <definedName name="A127945362J_Data">Data3!$FK$11:$FK$17</definedName>
    <definedName name="A127945362J_Latest">Data3!$FK$17</definedName>
    <definedName name="A127945366T">Data3!$EV$1:$EV$10,Data3!$EV$11:$EV$17</definedName>
    <definedName name="A127945366T_Data">Data3!$EV$11:$EV$17</definedName>
    <definedName name="A127945366T_Latest">Data3!$EV$17</definedName>
    <definedName name="A127945370J">Data3!$EY$1:$EY$10,Data3!$EY$11:$EY$17</definedName>
    <definedName name="A127945370J_Data">Data3!$EY$11:$EY$17</definedName>
    <definedName name="A127945370J_Latest">Data3!$EY$17</definedName>
    <definedName name="A127945374T">Data1!$CE$1:$CE$10,Data1!$CE$11:$CE$17</definedName>
    <definedName name="A127945374T_Data">Data1!$CE$11:$CE$17</definedName>
    <definedName name="A127945374T_Latest">Data1!$CE$17</definedName>
    <definedName name="A127945378A">Data1!$CR$1:$CR$10,Data1!$CR$11:$CR$17</definedName>
    <definedName name="A127945378A_Data">Data1!$CR$11:$CR$17</definedName>
    <definedName name="A127945378A_Latest">Data1!$CR$17</definedName>
    <definedName name="A127945382T">Data1!$CS$1:$CS$10,Data1!$CS$11:$CS$17</definedName>
    <definedName name="A127945382T_Data">Data1!$CS$11:$CS$17</definedName>
    <definedName name="A127945382T_Latest">Data1!$CS$17</definedName>
    <definedName name="A127945386A">Data1!$CT$1:$CT$10,Data1!$CT$11:$CT$17</definedName>
    <definedName name="A127945386A_Data">Data1!$CT$11:$CT$17</definedName>
    <definedName name="A127945386A_Latest">Data1!$CT$17</definedName>
    <definedName name="A127945390T">Data1!$CV$1:$CV$10,Data1!$CV$11:$CV$17</definedName>
    <definedName name="A127945390T_Data">Data1!$CV$11:$CV$17</definedName>
    <definedName name="A127945390T_Latest">Data1!$CV$17</definedName>
    <definedName name="A127945394A">Data1!$CW$1:$CW$10,Data1!$CW$11:$CW$17</definedName>
    <definedName name="A127945394A_Data">Data1!$CW$11:$CW$17</definedName>
    <definedName name="A127945394A_Latest">Data1!$CW$17</definedName>
    <definedName name="A127945402R">Data1!$BY$1:$BY$10,Data1!$BY$11:$BY$17</definedName>
    <definedName name="A127945402R_Data">Data1!$BY$11:$BY$17</definedName>
    <definedName name="A127945402R_Latest">Data1!$BY$17</definedName>
    <definedName name="A127945422X">Data1!$DM$1:$DM$10,Data1!$DM$11:$DM$17</definedName>
    <definedName name="A127945422X_Data">Data1!$DM$11:$DM$17</definedName>
    <definedName name="A127945422X_Latest">Data1!$DM$17</definedName>
    <definedName name="A127945426J">Data1!$DO$1:$DO$10,Data1!$DO$11:$DO$17</definedName>
    <definedName name="A127945426J_Data">Data1!$DO$11:$DO$17</definedName>
    <definedName name="A127945426J_Latest">Data1!$DO$17</definedName>
    <definedName name="A127945430X">Data1!$DX$1:$DX$10,Data1!$DX$11:$DX$17</definedName>
    <definedName name="A127945430X_Data">Data1!$DX$11:$DX$17</definedName>
    <definedName name="A127945430X_Latest">Data1!$DX$17</definedName>
    <definedName name="A127945434J">Data1!$EE$1:$EE$10,Data1!$EE$11:$EE$17</definedName>
    <definedName name="A127945434J_Data">Data1!$EE$11:$EE$17</definedName>
    <definedName name="A127945434J_Latest">Data1!$EE$17</definedName>
    <definedName name="A127945438T">Data1!$DE$1:$DE$10,Data1!$DE$11:$DE$17</definedName>
    <definedName name="A127945438T_Data">Data1!$DE$11:$DE$17</definedName>
    <definedName name="A127945438T_Latest">Data1!$DE$17</definedName>
    <definedName name="A127945442J">Data1!$EZ$1:$EZ$10,Data1!$EZ$11:$EZ$17</definedName>
    <definedName name="A127945442J_Data">Data1!$EZ$11:$EZ$17</definedName>
    <definedName name="A127945442J_Latest">Data1!$EZ$17</definedName>
    <definedName name="A127945446T">Data1!$FB$1:$FB$10,Data1!$FB$11:$FB$17</definedName>
    <definedName name="A127945446T_Data">Data1!$FB$11:$FB$17</definedName>
    <definedName name="A127945446T_Latest">Data1!$FB$17</definedName>
    <definedName name="A127945450J">Data1!$FE$1:$FE$10,Data1!$FE$11:$FE$17</definedName>
    <definedName name="A127945450J_Data">Data1!$FE$11:$FE$17</definedName>
    <definedName name="A127945450J_Latest">Data1!$FE$17</definedName>
    <definedName name="A127945454T">Data1!$FH$1:$FH$10,Data1!$FH$11:$FH$17</definedName>
    <definedName name="A127945454T_Data">Data1!$FH$11:$FH$17</definedName>
    <definedName name="A127945454T_Latest">Data1!$FH$17</definedName>
    <definedName name="A127945458A">Data1!$FJ$1:$FJ$10,Data1!$FJ$11:$FJ$17</definedName>
    <definedName name="A127945458A_Data">Data1!$FJ$11:$FJ$17</definedName>
    <definedName name="A127945458A_Latest">Data1!$FJ$17</definedName>
    <definedName name="A127945462T">Data1!$FP$1:$FP$10,Data1!$FP$11:$FP$17</definedName>
    <definedName name="A127945462T_Data">Data1!$FP$11:$FP$17</definedName>
    <definedName name="A127945462T_Latest">Data1!$FP$17</definedName>
    <definedName name="A127945466A">Data1!$GJ$1:$GJ$10,Data1!$GJ$11:$GJ$17</definedName>
    <definedName name="A127945466A_Data">Data1!$GJ$11:$GJ$17</definedName>
    <definedName name="A127945466A_Latest">Data1!$GJ$17</definedName>
    <definedName name="A127945470T">Data1!$GK$1:$GK$10,Data1!$GK$11:$GK$17</definedName>
    <definedName name="A127945470T_Data">Data1!$GK$11:$GK$17</definedName>
    <definedName name="A127945470T_Latest">Data1!$GK$17</definedName>
    <definedName name="A127945474A">Data1!$FX$1:$FX$10,Data1!$FX$11:$FX$17</definedName>
    <definedName name="A127945474A_Data">Data1!$FX$11:$FX$17</definedName>
    <definedName name="A127945474A_Latest">Data1!$FX$17</definedName>
    <definedName name="A127945478K">Data1!$HS$1:$HS$10,Data1!$HS$11:$HS$17</definedName>
    <definedName name="A127945478K_Data">Data1!$HS$11:$HS$17</definedName>
    <definedName name="A127945478K_Latest">Data1!$HS$17</definedName>
    <definedName name="A127945482A">Data1!$HY$1:$HY$10,Data1!$HY$11:$HY$17</definedName>
    <definedName name="A127945482A_Data">Data1!$HY$11:$HY$17</definedName>
    <definedName name="A127945482A_Latest">Data1!$HY$17</definedName>
    <definedName name="A127945486K">Data1!$IB$1:$IB$10,Data1!$IB$11:$IB$17</definedName>
    <definedName name="A127945486K_Data">Data1!$IB$11:$IB$17</definedName>
    <definedName name="A127945486K_Latest">Data1!$IB$17</definedName>
    <definedName name="A127945490A">Data2!$E$1:$E$10,Data2!$E$11:$E$17</definedName>
    <definedName name="A127945490A_Data">Data2!$E$11:$E$17</definedName>
    <definedName name="A127945490A_Latest">Data2!$E$17</definedName>
    <definedName name="A127945494K">Data2!$J$1:$J$10,Data2!$J$11:$J$17</definedName>
    <definedName name="A127945494K_Data">Data2!$J$11:$J$17</definedName>
    <definedName name="A127945494K_Latest">Data2!$J$17</definedName>
    <definedName name="A127945498V">Data2!$P$1:$P$10,Data2!$P$11:$P$17</definedName>
    <definedName name="A127945498V_Data">Data2!$P$11:$P$17</definedName>
    <definedName name="A127945498V_Latest">Data2!$P$17</definedName>
    <definedName name="A127945502X">Data1!$IG$1:$IG$10,Data1!$IG$11:$IG$17</definedName>
    <definedName name="A127945502X_Data">Data1!$IG$11:$IG$17</definedName>
    <definedName name="A127945502X_Latest">Data1!$IG$17</definedName>
    <definedName name="A127945506J">Data1!$IK$1:$IK$10,Data1!$IK$11:$IK$17</definedName>
    <definedName name="A127945506J_Data">Data1!$IK$11:$IK$17</definedName>
    <definedName name="A127945506J_Latest">Data1!$IK$17</definedName>
    <definedName name="A127945510X">Data2!$AO$1:$AO$10,Data2!$AO$11:$AO$17</definedName>
    <definedName name="A127945510X_Data">Data2!$AO$11:$AO$17</definedName>
    <definedName name="A127945510X_Latest">Data2!$AO$17</definedName>
    <definedName name="A127945514J">Data2!$BC$1:$BC$10,Data2!$BC$11:$BC$17</definedName>
    <definedName name="A127945514J_Data">Data2!$BC$11:$BC$17</definedName>
    <definedName name="A127945514J_Latest">Data2!$BC$17</definedName>
    <definedName name="A127945518T">Data2!$AH$1:$AH$10,Data2!$AH$11:$AH$17</definedName>
    <definedName name="A127945518T_Data">Data2!$AH$11:$AH$17</definedName>
    <definedName name="A127945518T_Latest">Data2!$AH$17</definedName>
    <definedName name="A127945522J">Data2!$CE$1:$CE$10,Data2!$CE$11:$CE$17</definedName>
    <definedName name="A127945522J_Data">Data2!$CE$11:$CE$17</definedName>
    <definedName name="A127945522J_Latest">Data2!$CE$17</definedName>
    <definedName name="A127945526T">Data2!$CL$1:$CL$10,Data2!$CL$11:$CL$17</definedName>
    <definedName name="A127945526T_Data">Data2!$CL$11:$CL$17</definedName>
    <definedName name="A127945526T_Latest">Data2!$CL$17</definedName>
    <definedName name="A127945530J">Data2!$BG$1:$BG$10,Data2!$BG$11:$BG$17</definedName>
    <definedName name="A127945530J_Data">Data2!$BG$11:$BG$17</definedName>
    <definedName name="A127945530J_Latest">Data2!$BG$17</definedName>
    <definedName name="A127945534T">Data2!$CM$1:$CM$10,Data2!$CM$11:$CM$17</definedName>
    <definedName name="A127945534T_Data">Data2!$CM$11:$CM$17</definedName>
    <definedName name="A127945534T_Latest">Data2!$CM$17</definedName>
    <definedName name="A127945538A">Data2!$CN$1:$CN$10,Data2!$CN$11:$CN$17</definedName>
    <definedName name="A127945538A_Data">Data2!$CN$11:$CN$17</definedName>
    <definedName name="A127945538A_Latest">Data2!$CN$17</definedName>
    <definedName name="A127947322A">Data3!$GQ$1:$GQ$10,Data3!$GQ$11:$GQ$17</definedName>
    <definedName name="A127947322A_Data">Data3!$GQ$11:$GQ$17</definedName>
    <definedName name="A127947322A_Latest">Data3!$GQ$17</definedName>
    <definedName name="A127947326K">Data3!$GF$1:$GF$10,Data3!$GF$11:$GF$17</definedName>
    <definedName name="A127947326K_Data">Data3!$GF$11:$GF$17</definedName>
    <definedName name="A127947326K_Latest">Data3!$GF$17</definedName>
    <definedName name="A127947330A">Data3!$GG$1:$GG$10,Data3!$GG$11:$GG$17</definedName>
    <definedName name="A127947330A_Data">Data3!$GG$11:$GG$17</definedName>
    <definedName name="A127947330A_Latest">Data3!$GG$17</definedName>
    <definedName name="A127947334K">Data3!$GD$1:$GD$10,Data3!$GD$11:$GD$17</definedName>
    <definedName name="A127947334K_Data">Data3!$GD$11:$GD$17</definedName>
    <definedName name="A127947334K_Latest">Data3!$GD$17</definedName>
    <definedName name="A127947338V">Data3!$GK$1:$GK$10,Data3!$GK$11:$GK$17</definedName>
    <definedName name="A127947338V_Data">Data3!$GK$11:$GK$17</definedName>
    <definedName name="A127947338V_Latest">Data3!$GK$17</definedName>
    <definedName name="A127947342K">Data3!$IB$1:$IB$10,Data3!$IB$11:$IB$17</definedName>
    <definedName name="A127947342K_Data">Data3!$IB$11:$IB$17</definedName>
    <definedName name="A127947342K_Latest">Data3!$IB$17</definedName>
    <definedName name="A127947346V">Data3!$IN$1:$IN$10,Data3!$IN$11:$IN$17</definedName>
    <definedName name="A127947346V_Data">Data3!$IN$11:$IN$17</definedName>
    <definedName name="A127947346V_Latest">Data3!$IN$17</definedName>
    <definedName name="A127947350K">Data3!$IP$1:$IP$10,Data3!$IP$11:$IP$17</definedName>
    <definedName name="A127947350K_Data">Data3!$IP$11:$IP$17</definedName>
    <definedName name="A127947350K_Latest">Data3!$IP$17</definedName>
    <definedName name="A127947354V">Data3!$HP$1:$HP$10,Data3!$HP$11:$HP$17</definedName>
    <definedName name="A127947354V_Data">Data3!$HP$11:$HP$17</definedName>
    <definedName name="A127947354V_Latest">Data3!$HP$17</definedName>
    <definedName name="A127947358C">Data3!$HS$1:$HS$10,Data3!$HS$11:$HS$17</definedName>
    <definedName name="A127947358C_Data">Data3!$HS$11:$HS$17</definedName>
    <definedName name="A127947358C_Latest">Data3!$HS$17</definedName>
    <definedName name="A127947362V">Data5!$AK$1:$AK$10,Data5!$AK$11:$AK$17</definedName>
    <definedName name="A127947362V_Data">Data5!$AK$11:$AK$17</definedName>
    <definedName name="A127947362V_Latest">Data5!$AK$17</definedName>
    <definedName name="A127947366C">Data5!$AP$1:$AP$10,Data5!$AP$11:$AP$17</definedName>
    <definedName name="A127947366C_Data">Data5!$AP$11:$AP$17</definedName>
    <definedName name="A127947366C_Latest">Data5!$AP$17</definedName>
    <definedName name="A127947370V">Data5!$AT$1:$AT$10,Data5!$AT$11:$AT$17</definedName>
    <definedName name="A127947370V_Data">Data5!$AT$11:$AT$17</definedName>
    <definedName name="A127947370V_Latest">Data5!$AT$17</definedName>
    <definedName name="A127947374C">Data5!$BH$1:$BH$10,Data5!$BH$11:$BH$17</definedName>
    <definedName name="A127947374C_Data">Data5!$BH$11:$BH$17</definedName>
    <definedName name="A127947374C_Latest">Data5!$BH$17</definedName>
    <definedName name="A127947378L">Data5!$BV$1:$BV$10,Data5!$BV$11:$BV$17</definedName>
    <definedName name="A127947378L_Data">Data5!$BV$11:$BV$17</definedName>
    <definedName name="A127947378L_Latest">Data5!$BV$17</definedName>
    <definedName name="A127947382C">Data5!$BW$1:$BW$10,Data5!$BW$11:$BW$17</definedName>
    <definedName name="A127947382C_Data">Data5!$BW$11:$BW$17</definedName>
    <definedName name="A127947382C_Latest">Data5!$BW$17</definedName>
    <definedName name="A127947386L">Data5!$BK$1:$BK$10,Data5!$BK$11:$BK$17</definedName>
    <definedName name="A127947386L_Data">Data5!$BK$11:$BK$17</definedName>
    <definedName name="A127947386L_Latest">Data5!$BK$17</definedName>
    <definedName name="A127947390C">Data5!$CF$1:$CF$10,Data5!$CF$11:$CF$17</definedName>
    <definedName name="A127947390C_Data">Data5!$CF$11:$CF$17</definedName>
    <definedName name="A127947390C_Latest">Data5!$CF$17</definedName>
    <definedName name="A127947394L">Data5!$CJ$1:$CJ$10,Data5!$CJ$11:$CJ$17</definedName>
    <definedName name="A127947394L_Data">Data5!$CJ$11:$CJ$17</definedName>
    <definedName name="A127947394L_Latest">Data5!$CJ$17</definedName>
    <definedName name="A127947398W">Data5!$CM$1:$CM$10,Data5!$CM$11:$CM$17</definedName>
    <definedName name="A127947398W_Data">Data5!$CM$11:$CM$17</definedName>
    <definedName name="A127947398W_Latest">Data5!$CM$17</definedName>
    <definedName name="A127947402A">Data5!$BP$1:$BP$10,Data5!$BP$11:$BP$17</definedName>
    <definedName name="A127947402A_Data">Data5!$BP$11:$BP$17</definedName>
    <definedName name="A127947402A_Latest">Data5!$BP$17</definedName>
    <definedName name="A127947406K">Data5!$DI$1:$DI$10,Data5!$DI$11:$DI$17</definedName>
    <definedName name="A127947406K_Data">Data5!$DI$11:$DI$17</definedName>
    <definedName name="A127947406K_Latest">Data5!$DI$17</definedName>
    <definedName name="A127947410A">Data5!$DJ$1:$DJ$10,Data5!$DJ$11:$DJ$17</definedName>
    <definedName name="A127947410A_Data">Data5!$DJ$11:$DJ$17</definedName>
    <definedName name="A127947410A_Latest">Data5!$DJ$17</definedName>
    <definedName name="A127947414K">Data5!$DL$1:$DL$10,Data5!$DL$11:$DL$17</definedName>
    <definedName name="A127947414K_Data">Data5!$DL$11:$DL$17</definedName>
    <definedName name="A127947414K_Latest">Data5!$DL$17</definedName>
    <definedName name="A127947422K">Data5!$CW$1:$CW$10,Data5!$CW$11:$CW$17</definedName>
    <definedName name="A127947422K_Data">Data5!$CW$11:$CW$17</definedName>
    <definedName name="A127947422K_Latest">Data5!$CW$17</definedName>
    <definedName name="A127947426V">Data5!$CX$1:$CX$10,Data5!$CX$11:$CX$17</definedName>
    <definedName name="A127947426V_Data">Data5!$CX$11:$CX$17</definedName>
    <definedName name="A127947426V_Latest">Data5!$CX$17</definedName>
    <definedName name="A127947430K">Data5!$EI$1:$EI$10,Data5!$EI$11:$EI$17</definedName>
    <definedName name="A127947430K_Data">Data5!$EI$11:$EI$17</definedName>
    <definedName name="A127947430K_Latest">Data5!$EI$17</definedName>
    <definedName name="A127947434V">Data5!$ES$1:$ES$10,Data5!$ES$11:$ES$17</definedName>
    <definedName name="A127947434V_Data">Data5!$ES$11:$ES$17</definedName>
    <definedName name="A127947434V_Latest">Data5!$ES$17</definedName>
    <definedName name="A127947438C">Data5!$EU$1:$EU$10,Data5!$EU$11:$EU$17</definedName>
    <definedName name="A127947438C_Data">Data5!$EU$11:$EU$17</definedName>
    <definedName name="A127947438C_Latest">Data5!$EU$17</definedName>
    <definedName name="A127947442V">Data5!$EY$1:$EY$10,Data5!$EY$11:$EY$17</definedName>
    <definedName name="A127947442V_Data">Data5!$EY$11:$EY$17</definedName>
    <definedName name="A127947442V_Latest">Data5!$EY$17</definedName>
    <definedName name="A127947446C">Data5!$FF$1:$FF$10,Data5!$FF$11:$FF$17</definedName>
    <definedName name="A127947446C_Data">Data5!$FF$11:$FF$17</definedName>
    <definedName name="A127947446C_Latest">Data5!$FF$17</definedName>
    <definedName name="A127947450V">Data5!$FZ$1:$FZ$10,Data5!$FZ$11:$FZ$17</definedName>
    <definedName name="A127947450V_Data">Data5!$FZ$11:$FZ$17</definedName>
    <definedName name="A127947450V_Latest">Data5!$FZ$17</definedName>
    <definedName name="A127947454C">Data5!$GF$1:$GF$10,Data5!$GF$11:$GF$17</definedName>
    <definedName name="A127947454C_Data">Data5!$GF$11:$GF$17</definedName>
    <definedName name="A127947454C_Latest">Data5!$GF$17</definedName>
    <definedName name="A127947458L">Data5!$GG$1:$GG$10,Data5!$GG$11:$GG$17</definedName>
    <definedName name="A127947458L_Data">Data5!$GG$11:$GG$17</definedName>
    <definedName name="A127947458L_Latest">Data5!$GG$17</definedName>
    <definedName name="A127947462C">Data5!$GL$1:$GL$10,Data5!$GL$11:$GL$17</definedName>
    <definedName name="A127947462C_Data">Data5!$GL$11:$GL$17</definedName>
    <definedName name="A127947462C_Latest">Data5!$GL$17</definedName>
    <definedName name="A127947466L">Data5!$GM$1:$GM$10,Data5!$GM$11:$GM$17</definedName>
    <definedName name="A127947466L_Data">Data5!$GM$11:$GM$17</definedName>
    <definedName name="A127947466L_Latest">Data5!$GM$17</definedName>
    <definedName name="A127947470C">Data5!$FN$1:$FN$10,Data5!$FN$11:$FN$17</definedName>
    <definedName name="A127947470C_Data">Data5!$FN$11:$FN$17</definedName>
    <definedName name="A127947470C_Latest">Data5!$FN$17</definedName>
    <definedName name="A127947474L">Data5!$HB$1:$HB$10,Data5!$HB$11:$HB$17</definedName>
    <definedName name="A127947474L_Data">Data5!$HB$11:$HB$17</definedName>
    <definedName name="A127947474L_Latest">Data5!$HB$17</definedName>
    <definedName name="A127947478W">Data5!$HI$1:$HI$10,Data5!$HI$11:$HI$17</definedName>
    <definedName name="A127947478W_Data">Data5!$HI$11:$HI$17</definedName>
    <definedName name="A127947478W_Latest">Data5!$HI$17</definedName>
    <definedName name="A127947482L">Data5!$GR$1:$GR$10,Data5!$GR$11:$GR$17</definedName>
    <definedName name="A127947482L_Data">Data5!$GR$11:$GR$17</definedName>
    <definedName name="A127947482L_Latest">Data5!$GR$17</definedName>
    <definedName name="A127947486W">Data5!$HS$1:$HS$10,Data5!$HS$11:$HS$17</definedName>
    <definedName name="A127947486W_Data">Data5!$HS$11:$HS$17</definedName>
    <definedName name="A127947486W_Latest">Data5!$HS$17</definedName>
    <definedName name="A127947490L">Data5!$HV$1:$HV$10,Data5!$HV$11:$HV$17</definedName>
    <definedName name="A127947490L_Data">Data5!$HV$11:$HV$17</definedName>
    <definedName name="A127947490L_Latest">Data5!$HV$17</definedName>
    <definedName name="A127947494W">Data5!$HY$1:$HY$10,Data5!$HY$11:$HY$17</definedName>
    <definedName name="A127947494W_Data">Data5!$HY$11:$HY$17</definedName>
    <definedName name="A127947494W_Latest">Data5!$HY$17</definedName>
    <definedName name="A127947498F">Data6!$D$1:$D$10,Data6!$D$11:$D$17</definedName>
    <definedName name="A127947498F_Data">Data6!$D$11:$D$17</definedName>
    <definedName name="A127947498F_Latest">Data6!$D$17</definedName>
    <definedName name="A127947502K">Data6!$I$1:$I$10,Data6!$I$11:$I$17</definedName>
    <definedName name="A127947502K_Data">Data6!$I$11:$I$17</definedName>
    <definedName name="A127947502K_Latest">Data6!$I$17</definedName>
    <definedName name="A127947506V">Data6!$K$1:$K$10,Data6!$K$11:$K$17</definedName>
    <definedName name="A127947506V_Data">Data6!$K$11:$K$17</definedName>
    <definedName name="A127947506V_Latest">Data6!$K$17</definedName>
    <definedName name="A127947510K">Data6!$L$1:$L$10,Data6!$L$11:$L$17</definedName>
    <definedName name="A127947510K_Data">Data6!$L$11:$L$17</definedName>
    <definedName name="A127947510K_Latest">Data6!$L$17</definedName>
    <definedName name="A127947514V">Data5!$IA$1:$IA$10,Data5!$IA$11:$IA$17</definedName>
    <definedName name="A127947514V_Data">Data5!$IA$11:$IA$17</definedName>
    <definedName name="A127947514V_Latest">Data5!$IA$17</definedName>
    <definedName name="A127947518C">Data6!$N$1:$N$10,Data6!$N$11:$N$17</definedName>
    <definedName name="A127947518C_Data">Data6!$N$11:$N$17</definedName>
    <definedName name="A127947518C_Latest">Data6!$N$17</definedName>
    <definedName name="A127947522V">Data5!$IB$1:$IB$10,Data5!$IB$11:$IB$17</definedName>
    <definedName name="A127947522V_Data">Data5!$IB$11:$IB$17</definedName>
    <definedName name="A127947522V_Latest">Data5!$IB$17</definedName>
    <definedName name="A127947526C">Data6!$P$1:$P$10,Data6!$P$11:$P$17</definedName>
    <definedName name="A127947526C_Data">Data6!$P$11:$P$17</definedName>
    <definedName name="A127947526C_Latest">Data6!$P$17</definedName>
    <definedName name="A127947530V">Data6!$AE$1:$AE$10,Data6!$AE$11:$AE$17</definedName>
    <definedName name="A127947530V_Data">Data6!$AE$11:$AE$17</definedName>
    <definedName name="A127947530V_Latest">Data6!$AE$17</definedName>
    <definedName name="A127947534C">Data6!$AP$1:$AP$10,Data6!$AP$11:$AP$17</definedName>
    <definedName name="A127947534C_Data">Data6!$AP$11:$AP$17</definedName>
    <definedName name="A127947534C_Latest">Data6!$AP$17</definedName>
    <definedName name="A127947538L">Data6!$R$1:$R$10,Data6!$R$11:$R$17</definedName>
    <definedName name="A127947538L_Data">Data6!$R$11:$R$17</definedName>
    <definedName name="A127947538L_Latest">Data6!$R$17</definedName>
    <definedName name="A127947542C">Data6!$S$1:$S$10,Data6!$S$11:$S$17</definedName>
    <definedName name="A127947542C_Data">Data6!$S$11:$S$17</definedName>
    <definedName name="A127947542C_Latest">Data6!$S$17</definedName>
    <definedName name="A127947546L">Data6!$W$1:$W$10,Data6!$W$11:$W$17</definedName>
    <definedName name="A127947546L_Data">Data6!$W$11:$W$17</definedName>
    <definedName name="A127947546L_Latest">Data6!$W$17</definedName>
    <definedName name="A127947550C">Data6!$BG$1:$BG$10,Data6!$BG$11:$BG$17</definedName>
    <definedName name="A127947550C_Data">Data6!$BG$11:$BG$17</definedName>
    <definedName name="A127947550C_Latest">Data6!$BG$17</definedName>
    <definedName name="A127947554L">Data6!$AY$1:$AY$10,Data6!$AY$11:$AY$17</definedName>
    <definedName name="A127947554L_Data">Data6!$AY$11:$AY$17</definedName>
    <definedName name="A127947554L_Latest">Data6!$AY$17</definedName>
    <definedName name="A127947558W">Data6!$BQ$1:$BQ$10,Data6!$BQ$11:$BQ$17</definedName>
    <definedName name="A127947558W_Data">Data6!$BQ$11:$BQ$17</definedName>
    <definedName name="A127947558W_Latest">Data6!$BQ$17</definedName>
    <definedName name="A127947562L">Data6!$BY$1:$BY$10,Data6!$BY$11:$BY$17</definedName>
    <definedName name="A127947562L_Data">Data6!$BY$11:$BY$17</definedName>
    <definedName name="A127947562L_Latest">Data6!$BY$17</definedName>
    <definedName name="A127947566W">Data6!$BE$1:$BE$10,Data6!$BE$11:$BE$17</definedName>
    <definedName name="A127947566W_Data">Data6!$BE$11:$BE$17</definedName>
    <definedName name="A127947566W_Latest">Data6!$BE$17</definedName>
    <definedName name="A127947570L">Data6!$BF$1:$BF$10,Data6!$BF$11:$BF$17</definedName>
    <definedName name="A127947570L_Data">Data6!$BF$11:$BF$17</definedName>
    <definedName name="A127947570L_Latest">Data6!$BF$17</definedName>
    <definedName name="A127947574W">Data6!$CG$1:$CG$10,Data6!$CG$11:$CG$17</definedName>
    <definedName name="A127947574W_Data">Data6!$CG$11:$CG$17</definedName>
    <definedName name="A127947574W_Latest">Data6!$CG$17</definedName>
    <definedName name="A127947578F">Data6!$CZ$1:$CZ$10,Data6!$CZ$11:$CZ$17</definedName>
    <definedName name="A127947578F_Data">Data6!$CZ$11:$CZ$17</definedName>
    <definedName name="A127947578F_Latest">Data6!$CZ$17</definedName>
    <definedName name="A127947582W">Data6!$DE$1:$DE$10,Data6!$DE$11:$DE$17</definedName>
    <definedName name="A127947582W_Data">Data6!$DE$11:$DE$17</definedName>
    <definedName name="A127947582W_Latest">Data6!$DE$17</definedName>
    <definedName name="A127947586F">Data6!$CI$1:$CI$10,Data6!$CI$11:$CI$17</definedName>
    <definedName name="A127947586F_Data">Data6!$CI$11:$CI$17</definedName>
    <definedName name="A127947586F_Latest">Data6!$CI$17</definedName>
    <definedName name="A127947590W">Data6!$CJ$1:$CJ$10,Data6!$CJ$11:$CJ$17</definedName>
    <definedName name="A127947590W_Data">Data6!$CJ$11:$CJ$17</definedName>
    <definedName name="A127947590W_Latest">Data6!$CJ$17</definedName>
    <definedName name="A127947594F">Data6!$CL$1:$CL$10,Data6!$CL$11:$CL$17</definedName>
    <definedName name="A127947594F_Data">Data6!$CL$11:$CL$17</definedName>
    <definedName name="A127947594F_Latest">Data6!$CL$17</definedName>
    <definedName name="A127947598R">Data4!$F$1:$F$10,Data4!$F$11:$F$17</definedName>
    <definedName name="A127947598R_Data">Data4!$F$11:$F$17</definedName>
    <definedName name="A127947598R_Latest">Data4!$F$17</definedName>
    <definedName name="A127947602V">Data4!$V$1:$V$10,Data4!$V$11:$V$17</definedName>
    <definedName name="A127947602V_Data">Data4!$V$11:$V$17</definedName>
    <definedName name="A127947602V_Latest">Data4!$V$17</definedName>
    <definedName name="A127947606C">Data4!$AC$1:$AC$10,Data4!$AC$11:$AC$17</definedName>
    <definedName name="A127947606C_Data">Data4!$AC$11:$AC$17</definedName>
    <definedName name="A127947606C_Latest">Data4!$AC$17</definedName>
    <definedName name="A127947610V">Data4!$H$1:$H$10,Data4!$H$11:$H$17</definedName>
    <definedName name="A127947610V_Data">Data4!$H$11:$H$17</definedName>
    <definedName name="A127947610V_Latest">Data4!$H$17</definedName>
    <definedName name="A127947618L">Data4!$L$1:$L$10,Data4!$L$11:$L$17</definedName>
    <definedName name="A127947618L_Data">Data4!$L$11:$L$17</definedName>
    <definedName name="A127947618L_Latest">Data4!$L$17</definedName>
    <definedName name="A127947638W">Data4!$BF$1:$BF$10,Data4!$BF$11:$BF$17</definedName>
    <definedName name="A127947638W_Data">Data4!$BF$11:$BF$17</definedName>
    <definedName name="A127947638W_Latest">Data4!$BF$17</definedName>
    <definedName name="A127947642L">Data4!$BG$1:$BG$10,Data4!$BG$11:$BG$17</definedName>
    <definedName name="A127947642L_Data">Data4!$BG$11:$BG$17</definedName>
    <definedName name="A127947642L_Latest">Data4!$BG$17</definedName>
    <definedName name="A127947646W">Data4!$BH$1:$BH$10,Data4!$BH$11:$BH$17</definedName>
    <definedName name="A127947646W_Data">Data4!$BH$11:$BH$17</definedName>
    <definedName name="A127947646W_Latest">Data4!$BH$17</definedName>
    <definedName name="A127947650L">Data4!$BI$1:$BI$10,Data4!$BI$11:$BI$17</definedName>
    <definedName name="A127947650L_Data">Data4!$BI$11:$BI$17</definedName>
    <definedName name="A127947650L_Latest">Data4!$BI$17</definedName>
    <definedName name="A127947654W">Data4!$BJ$1:$BJ$10,Data4!$BJ$11:$BJ$17</definedName>
    <definedName name="A127947654W_Data">Data4!$BJ$11:$BJ$17</definedName>
    <definedName name="A127947654W_Latest">Data4!$BJ$17</definedName>
    <definedName name="A127947658F">Data4!$BO$1:$BO$10,Data4!$BO$11:$BO$17</definedName>
    <definedName name="A127947658F_Data">Data4!$BO$11:$BO$17</definedName>
    <definedName name="A127947658F_Latest">Data4!$BO$17</definedName>
    <definedName name="A127947666F">Data4!$CM$1:$CM$10,Data4!$CM$11:$CM$17</definedName>
    <definedName name="A127947666F_Data">Data4!$CM$11:$CM$17</definedName>
    <definedName name="A127947666F_Latest">Data4!$CM$17</definedName>
    <definedName name="A127947670W">Data4!$CY$1:$CY$10,Data4!$CY$11:$CY$17</definedName>
    <definedName name="A127947670W_Data">Data4!$CY$11:$CY$17</definedName>
    <definedName name="A127947670W_Latest">Data4!$CY$17</definedName>
    <definedName name="A127947674F">Data4!$BU$1:$BU$10,Data4!$BU$11:$BU$17</definedName>
    <definedName name="A127947674F_Data">Data4!$BU$11:$BU$17</definedName>
    <definedName name="A127947674F_Latest">Data4!$BU$17</definedName>
    <definedName name="A127947678R">Data4!$DV$1:$DV$10,Data4!$DV$11:$DV$17</definedName>
    <definedName name="A127947678R_Data">Data4!$DV$11:$DV$17</definedName>
    <definedName name="A127947678R_Latest">Data4!$DV$17</definedName>
    <definedName name="A127947682F">Data4!$ED$1:$ED$10,Data4!$ED$11:$ED$17</definedName>
    <definedName name="A127947682F_Data">Data4!$ED$11:$ED$17</definedName>
    <definedName name="A127947682F_Latest">Data4!$ED$17</definedName>
    <definedName name="A127947686R">Data4!$EG$1:$EG$10,Data4!$EG$11:$EG$17</definedName>
    <definedName name="A127947686R_Data">Data4!$EG$11:$EG$17</definedName>
    <definedName name="A127947686R_Latest">Data4!$EG$17</definedName>
    <definedName name="A127947690F">Data4!$EI$1:$EI$10,Data4!$EI$11:$EI$17</definedName>
    <definedName name="A127947690F_Data">Data4!$EI$11:$EI$17</definedName>
    <definedName name="A127947690F_Latest">Data4!$EI$17</definedName>
    <definedName name="A127947694R">Data4!$DK$1:$DK$10,Data4!$DK$11:$DK$17</definedName>
    <definedName name="A127947694R_Data">Data4!$DK$11:$DK$17</definedName>
    <definedName name="A127947694R_Latest">Data4!$DK$17</definedName>
    <definedName name="A127947698X">Data4!$FA$1:$FA$10,Data4!$FA$11:$FA$17</definedName>
    <definedName name="A127947698X_Data">Data4!$FA$11:$FA$17</definedName>
    <definedName name="A127947698X_Latest">Data4!$FA$17</definedName>
    <definedName name="A127947702C">Data4!$FC$1:$FC$10,Data4!$FC$11:$FC$17</definedName>
    <definedName name="A127947702C_Data">Data4!$FC$11:$FC$17</definedName>
    <definedName name="A127947702C_Latest">Data4!$FC$17</definedName>
    <definedName name="A127947706L">Data4!$FD$1:$FD$10,Data4!$FD$11:$FD$17</definedName>
    <definedName name="A127947706L_Data">Data4!$FD$11:$FD$17</definedName>
    <definedName name="A127947706L_Latest">Data4!$FD$17</definedName>
    <definedName name="A127947710C">Data4!$FP$1:$FP$10,Data4!$FP$11:$FP$17</definedName>
    <definedName name="A127947710C_Data">Data4!$FP$11:$FP$17</definedName>
    <definedName name="A127947710C_Latest">Data4!$FP$17</definedName>
    <definedName name="A127947718W">Data4!$EO$1:$EO$10,Data4!$EO$11:$EO$17</definedName>
    <definedName name="A127947718W_Data">Data4!$EO$11:$EO$17</definedName>
    <definedName name="A127947718W_Latest">Data4!$EO$17</definedName>
    <definedName name="A127947722L">Data4!$FQ$1:$FQ$10,Data4!$FQ$11:$FQ$17</definedName>
    <definedName name="A127947722L_Data">Data4!$FQ$11:$FQ$17</definedName>
    <definedName name="A127947722L_Latest">Data4!$FQ$17</definedName>
    <definedName name="A127947726W">Data4!$ER$1:$ER$10,Data4!$ER$11:$ER$17</definedName>
    <definedName name="A127947726W_Data">Data4!$ER$11:$ER$17</definedName>
    <definedName name="A127947726W_Latest">Data4!$ER$17</definedName>
    <definedName name="A127947730L">Data4!$FT$1:$FT$10,Data4!$FT$11:$FT$17</definedName>
    <definedName name="A127947730L_Data">Data4!$FT$11:$FT$17</definedName>
    <definedName name="A127947730L_Latest">Data4!$FT$17</definedName>
    <definedName name="A127947734W">Data4!$GE$1:$GE$10,Data4!$GE$11:$GE$17</definedName>
    <definedName name="A127947734W_Data">Data4!$GE$11:$GE$17</definedName>
    <definedName name="A127947734W_Latest">Data4!$GE$17</definedName>
    <definedName name="A127947738F">Data4!$GZ$1:$GZ$10,Data4!$GZ$11:$GZ$17</definedName>
    <definedName name="A127947738F_Data">Data4!$GZ$11:$GZ$17</definedName>
    <definedName name="A127947738F_Latest">Data4!$GZ$17</definedName>
    <definedName name="A127947742W">Data4!$FY$1:$FY$10,Data4!$FY$11:$FY$17</definedName>
    <definedName name="A127947742W_Data">Data4!$FY$11:$FY$17</definedName>
    <definedName name="A127947742W_Latest">Data4!$FY$17</definedName>
    <definedName name="A127947746F">Data4!$HM$1:$HM$10,Data4!$HM$11:$HM$17</definedName>
    <definedName name="A127947746F_Data">Data4!$HM$11:$HM$17</definedName>
    <definedName name="A127947746F_Latest">Data4!$HM$17</definedName>
    <definedName name="A127947750W">Data4!$HQ$1:$HQ$10,Data4!$HQ$11:$HQ$17</definedName>
    <definedName name="A127947750W_Data">Data4!$HQ$11:$HQ$17</definedName>
    <definedName name="A127947750W_Latest">Data4!$HQ$17</definedName>
    <definedName name="A127947754F">Data4!$HY$1:$HY$10,Data4!$HY$11:$HY$17</definedName>
    <definedName name="A127947754F_Data">Data4!$HY$11:$HY$17</definedName>
    <definedName name="A127947754F_Latest">Data4!$HY$17</definedName>
    <definedName name="A127947758R">Data4!$IF$1:$IF$10,Data4!$IF$11:$IF$17</definedName>
    <definedName name="A127947758R_Data">Data4!$IF$11:$IF$17</definedName>
    <definedName name="A127947758R_Latest">Data4!$IF$17</definedName>
    <definedName name="A127947762F">Data4!$IJ$1:$IJ$10,Data4!$IJ$11:$IJ$17</definedName>
    <definedName name="A127947762F_Data">Data4!$IJ$11:$IJ$17</definedName>
    <definedName name="A127947762F_Latest">Data4!$IJ$17</definedName>
    <definedName name="A127947766R">Data5!$C$1:$C$10,Data5!$C$11:$C$17</definedName>
    <definedName name="A127947766R_Data">Data5!$C$11:$C$17</definedName>
    <definedName name="A127947766R_Latest">Data5!$C$17</definedName>
    <definedName name="A127949598A">Data6!$EB$1:$EB$10,Data6!$EB$11:$EB$17</definedName>
    <definedName name="A127949598A_Data">Data6!$EB$11:$EB$17</definedName>
    <definedName name="A127949598A_Latest">Data6!$EB$17</definedName>
    <definedName name="A127949602F">Data6!$EF$1:$EF$10,Data6!$EF$11:$EF$17</definedName>
    <definedName name="A127949602F_Data">Data6!$EF$11:$EF$17</definedName>
    <definedName name="A127949602F_Latest">Data6!$EF$17</definedName>
    <definedName name="A127949606R">Data6!$EN$1:$EN$10,Data6!$EN$11:$EN$17</definedName>
    <definedName name="A127949606R_Data">Data6!$EN$11:$EN$17</definedName>
    <definedName name="A127949606R_Latest">Data6!$EN$17</definedName>
    <definedName name="A127949610F">Data6!$EX$1:$EX$10,Data6!$EX$11:$EX$17</definedName>
    <definedName name="A127949610F_Data">Data6!$EX$11:$EX$17</definedName>
    <definedName name="A127949610F_Latest">Data6!$EX$17</definedName>
    <definedName name="A127949614R">Data6!$FJ$1:$FJ$10,Data6!$FJ$11:$FJ$17</definedName>
    <definedName name="A127949614R_Data">Data6!$FJ$11:$FJ$17</definedName>
    <definedName name="A127949614R_Latest">Data6!$FJ$17</definedName>
    <definedName name="A127949618X">Data6!$FM$1:$FM$10,Data6!$FM$11:$FM$17</definedName>
    <definedName name="A127949618X_Data">Data6!$FM$11:$FM$17</definedName>
    <definedName name="A127949618X_Latest">Data6!$FM$17</definedName>
    <definedName name="A127949622R">Data6!$FQ$1:$FQ$10,Data6!$FQ$11:$FQ$17</definedName>
    <definedName name="A127949622R_Data">Data6!$FQ$11:$FQ$17</definedName>
    <definedName name="A127949622R_Latest">Data6!$FQ$17</definedName>
    <definedName name="A127949626X">Data6!$FB$1:$FB$10,Data6!$FB$11:$FB$17</definedName>
    <definedName name="A127949626X_Data">Data6!$FB$11:$FB$17</definedName>
    <definedName name="A127949626X_Latest">Data6!$FB$17</definedName>
    <definedName name="A127949634X">Data7!$HN$1:$HN$10,Data7!$HN$11:$HN$17</definedName>
    <definedName name="A127949634X_Data">Data7!$HN$11:$HN$17</definedName>
    <definedName name="A127949634X_Latest">Data7!$HN$17</definedName>
    <definedName name="A127949638J">Data7!$HW$1:$HW$10,Data7!$HW$11:$HW$17</definedName>
    <definedName name="A127949638J_Data">Data7!$HW$11:$HW$17</definedName>
    <definedName name="A127949638J_Latest">Data7!$HW$17</definedName>
    <definedName name="A127949642X">Data7!$IG$1:$IG$10,Data7!$IG$11:$IG$17</definedName>
    <definedName name="A127949642X_Data">Data7!$IG$11:$IG$17</definedName>
    <definedName name="A127949642X_Latest">Data7!$IG$17</definedName>
    <definedName name="A127949646J">Data7!$II$1:$II$10,Data7!$II$11:$II$17</definedName>
    <definedName name="A127949646J_Data">Data7!$II$11:$II$17</definedName>
    <definedName name="A127949646J_Latest">Data7!$II$17</definedName>
    <definedName name="A127949650X">Data7!$HI$1:$HI$10,Data7!$HI$11:$HI$17</definedName>
    <definedName name="A127949650X_Data">Data7!$HI$11:$HI$17</definedName>
    <definedName name="A127949650X_Latest">Data7!$HI$17</definedName>
    <definedName name="A127949654J">Data8!$Q$1:$Q$10,Data8!$Q$11:$Q$17</definedName>
    <definedName name="A127949654J_Data">Data8!$Q$11:$Q$17</definedName>
    <definedName name="A127949654J_Latest">Data8!$Q$17</definedName>
    <definedName name="A127949658T">Data8!$R$1:$R$10,Data8!$R$11:$R$17</definedName>
    <definedName name="A127949658T_Data">Data8!$R$11:$R$17</definedName>
    <definedName name="A127949658T_Latest">Data8!$R$17</definedName>
    <definedName name="A127949662J">Data8!$U$1:$U$10,Data8!$U$11:$U$17</definedName>
    <definedName name="A127949662J_Data">Data8!$U$11:$U$17</definedName>
    <definedName name="A127949662J_Latest">Data8!$U$17</definedName>
    <definedName name="A127949666T">Data8!$AP$1:$AP$10,Data8!$AP$11:$AP$17</definedName>
    <definedName name="A127949666T_Data">Data8!$AP$11:$AP$17</definedName>
    <definedName name="A127949666T_Latest">Data8!$AP$17</definedName>
    <definedName name="A127949670J">Data8!$AF$1:$AF$10,Data8!$AF$11:$AF$17</definedName>
    <definedName name="A127949670J_Data">Data8!$AF$11:$AF$17</definedName>
    <definedName name="A127949670J_Latest">Data8!$AF$17</definedName>
    <definedName name="A127949674T">Data8!$AG$1:$AG$10,Data8!$AG$11:$AG$17</definedName>
    <definedName name="A127949674T_Data">Data8!$AG$11:$AG$17</definedName>
    <definedName name="A127949674T_Latest">Data8!$AG$17</definedName>
    <definedName name="A127949678A">Data8!$BX$1:$BX$10,Data8!$BX$11:$BX$17</definedName>
    <definedName name="A127949678A_Data">Data8!$BX$11:$BX$17</definedName>
    <definedName name="A127949678A_Latest">Data8!$BX$17</definedName>
    <definedName name="A127949682T">Data8!$CJ$1:$CJ$10,Data8!$CJ$11:$CJ$17</definedName>
    <definedName name="A127949682T_Data">Data8!$CJ$11:$CJ$17</definedName>
    <definedName name="A127949682T_Latest">Data8!$CJ$17</definedName>
    <definedName name="A127949686A">Data8!$BR$1:$BR$10,Data8!$BR$11:$BR$17</definedName>
    <definedName name="A127949686A_Data">Data8!$BR$11:$BR$17</definedName>
    <definedName name="A127949686A_Latest">Data8!$BR$17</definedName>
    <definedName name="A127949690T">Data8!$CT$1:$CT$10,Data8!$CT$11:$CT$17</definedName>
    <definedName name="A127949690T_Data">Data8!$CT$11:$CT$17</definedName>
    <definedName name="A127949690T_Latest">Data8!$CT$17</definedName>
    <definedName name="A127949694A">Data8!$DL$1:$DL$10,Data8!$DL$11:$DL$17</definedName>
    <definedName name="A127949694A_Data">Data8!$DL$11:$DL$17</definedName>
    <definedName name="A127949694A_Latest">Data8!$DL$17</definedName>
    <definedName name="A127949698K">Data8!$CW$1:$CW$10,Data8!$CW$11:$CW$17</definedName>
    <definedName name="A127949698K_Data">Data8!$CW$11:$CW$17</definedName>
    <definedName name="A127949698K_Latest">Data8!$CW$17</definedName>
    <definedName name="A127949702R">Data8!$CY$1:$CY$10,Data8!$CY$11:$CY$17</definedName>
    <definedName name="A127949702R_Data">Data8!$CY$11:$CY$17</definedName>
    <definedName name="A127949702R_Latest">Data8!$CY$17</definedName>
    <definedName name="A127949706X">Data8!$EB$1:$EB$10,Data8!$EB$11:$EB$17</definedName>
    <definedName name="A127949706X_Data">Data8!$EB$11:$EB$17</definedName>
    <definedName name="A127949706X_Latest">Data8!$EB$17</definedName>
    <definedName name="A127949710R">Data8!$EO$1:$EO$10,Data8!$EO$11:$EO$17</definedName>
    <definedName name="A127949710R_Data">Data8!$EO$11:$EO$17</definedName>
    <definedName name="A127949710R_Latest">Data8!$EO$17</definedName>
    <definedName name="A127949714X">Data8!$EV$1:$EV$10,Data8!$EV$11:$EV$17</definedName>
    <definedName name="A127949714X_Data">Data8!$EV$11:$EV$17</definedName>
    <definedName name="A127949714X_Latest">Data8!$EV$17</definedName>
    <definedName name="A127949718J">Data8!$FA$1:$FA$10,Data8!$FA$11:$FA$17</definedName>
    <definedName name="A127949718J_Data">Data8!$FA$11:$FA$17</definedName>
    <definedName name="A127949718J_Latest">Data8!$FA$17</definedName>
    <definedName name="A127949722X">Data8!$FC$1:$FC$10,Data8!$FC$11:$FC$17</definedName>
    <definedName name="A127949722X_Data">Data8!$FC$11:$FC$17</definedName>
    <definedName name="A127949722X_Latest">Data8!$FC$17</definedName>
    <definedName name="A127949730X">Data8!$FT$1:$FT$10,Data8!$FT$11:$FT$17</definedName>
    <definedName name="A127949730X_Data">Data8!$FT$11:$FT$17</definedName>
    <definedName name="A127949730X_Latest">Data8!$FT$17</definedName>
    <definedName name="A127949734J">Data8!$GC$1:$GC$10,Data8!$GC$11:$GC$17</definedName>
    <definedName name="A127949734J_Data">Data8!$GC$11:$GC$17</definedName>
    <definedName name="A127949734J_Latest">Data8!$GC$17</definedName>
    <definedName name="A127949738T">Data8!$GE$1:$GE$10,Data8!$GE$11:$GE$17</definedName>
    <definedName name="A127949738T_Data">Data8!$GE$11:$GE$17</definedName>
    <definedName name="A127949738T_Latest">Data8!$GE$17</definedName>
    <definedName name="A127949742J">Data8!$FM$1:$FM$10,Data8!$FM$11:$FM$17</definedName>
    <definedName name="A127949742J_Data">Data8!$FM$11:$FM$17</definedName>
    <definedName name="A127949742J_Latest">Data8!$FM$17</definedName>
    <definedName name="A127949746T">Data8!$HJ$1:$HJ$10,Data8!$HJ$11:$HJ$17</definedName>
    <definedName name="A127949746T_Data">Data8!$HJ$11:$HJ$17</definedName>
    <definedName name="A127949746T_Latest">Data8!$HJ$17</definedName>
    <definedName name="A127949750J">Data8!$GS$1:$GS$10,Data8!$GS$11:$GS$17</definedName>
    <definedName name="A127949750J_Data">Data8!$GS$11:$GS$17</definedName>
    <definedName name="A127949750J_Latest">Data8!$GS$17</definedName>
    <definedName name="A127949754T">Data8!$HR$1:$HR$10,Data8!$HR$11:$HR$17</definedName>
    <definedName name="A127949754T_Data">Data8!$HR$11:$HR$17</definedName>
    <definedName name="A127949754T_Latest">Data8!$HR$17</definedName>
    <definedName name="A127949758A">Data8!$HS$1:$HS$10,Data8!$HS$11:$HS$17</definedName>
    <definedName name="A127949758A_Data">Data8!$HS$11:$HS$17</definedName>
    <definedName name="A127949758A_Latest">Data8!$HS$17</definedName>
    <definedName name="A127949762T">Data8!$GY$1:$GY$10,Data8!$GY$11:$GY$17</definedName>
    <definedName name="A127949762T_Data">Data8!$GY$11:$GY$17</definedName>
    <definedName name="A127949762T_Latest">Data8!$GY$17</definedName>
    <definedName name="A127949766A">Data8!$HZ$1:$HZ$10,Data8!$HZ$11:$HZ$17</definedName>
    <definedName name="A127949766A_Data">Data8!$HZ$11:$HZ$17</definedName>
    <definedName name="A127949766A_Latest">Data8!$HZ$17</definedName>
    <definedName name="A127949770T">Data8!$IQ$1:$IQ$10,Data8!$IQ$11:$IQ$17</definedName>
    <definedName name="A127949770T_Data">Data8!$IQ$11:$IQ$17</definedName>
    <definedName name="A127949770T_Latest">Data8!$IQ$17</definedName>
    <definedName name="A127949774A">Data8!$IC$1:$IC$10,Data8!$IC$11:$IC$17</definedName>
    <definedName name="A127949774A_Data">Data8!$IC$11:$IC$17</definedName>
    <definedName name="A127949774A_Latest">Data8!$IC$17</definedName>
    <definedName name="A127949778K">Data8!$IG$1:$IG$10,Data8!$IG$11:$IG$17</definedName>
    <definedName name="A127949778K_Data">Data8!$IG$11:$IG$17</definedName>
    <definedName name="A127949778K_Latest">Data8!$IG$17</definedName>
    <definedName name="A127949782A">Data9!$AH$1:$AH$10,Data9!$AH$11:$AH$17</definedName>
    <definedName name="A127949782A_Data">Data9!$AH$11:$AH$17</definedName>
    <definedName name="A127949782A_Latest">Data9!$AH$17</definedName>
    <definedName name="A127949786K">Data9!$AJ$1:$AJ$10,Data9!$AJ$11:$AJ$17</definedName>
    <definedName name="A127949786K_Data">Data9!$AJ$11:$AJ$17</definedName>
    <definedName name="A127949786K_Latest">Data9!$AJ$17</definedName>
    <definedName name="A127949790A">Data9!$AQ$1:$AQ$10,Data9!$AQ$11:$AQ$17</definedName>
    <definedName name="A127949790A_Data">Data9!$AQ$11:$AQ$17</definedName>
    <definedName name="A127949790A_Latest">Data9!$AQ$17</definedName>
    <definedName name="A127949794K">Data9!$AU$1:$AU$10,Data9!$AU$11:$AU$17</definedName>
    <definedName name="A127949794K_Data">Data9!$AU$11:$AU$17</definedName>
    <definedName name="A127949794K_Latest">Data9!$AU$17</definedName>
    <definedName name="A127949798V">Data9!$Q$1:$Q$10,Data9!$Q$11:$Q$17</definedName>
    <definedName name="A127949798V_Data">Data9!$Q$11:$Q$17</definedName>
    <definedName name="A127949798V_Latest">Data9!$Q$17</definedName>
    <definedName name="A127949802X">Data9!$AW$1:$AW$10,Data9!$AW$11:$AW$17</definedName>
    <definedName name="A127949802X_Data">Data9!$AW$11:$AW$17</definedName>
    <definedName name="A127949802X_Latest">Data9!$AW$17</definedName>
    <definedName name="A127949806J">Data9!$AX$1:$AX$10,Data9!$AX$11:$AX$17</definedName>
    <definedName name="A127949806J_Data">Data9!$AX$11:$AX$17</definedName>
    <definedName name="A127949806J_Latest">Data9!$AX$17</definedName>
    <definedName name="A127949810X">Data6!$GH$1:$GH$10,Data6!$GH$11:$GH$17</definedName>
    <definedName name="A127949810X_Data">Data6!$GH$11:$GH$17</definedName>
    <definedName name="A127949810X_Latest">Data6!$GH$17</definedName>
    <definedName name="A127949814J">Data6!$GW$1:$GW$10,Data6!$GW$11:$GW$17</definedName>
    <definedName name="A127949814J_Data">Data6!$GW$11:$GW$17</definedName>
    <definedName name="A127949814J_Latest">Data6!$GW$17</definedName>
    <definedName name="A127949818T">Data6!$GI$1:$GI$10,Data6!$GI$11:$GI$17</definedName>
    <definedName name="A127949818T_Data">Data6!$GI$11:$GI$17</definedName>
    <definedName name="A127949818T_Latest">Data6!$GI$17</definedName>
    <definedName name="A127949822J">Data6!$HC$1:$HC$10,Data6!$HC$11:$HC$17</definedName>
    <definedName name="A127949822J_Data">Data6!$HC$11:$HC$17</definedName>
    <definedName name="A127949822J_Latest">Data6!$HC$17</definedName>
    <definedName name="A127949850T">Data9!$BA$1:$BA$10,Data9!$BA$11:$BA$17</definedName>
    <definedName name="A127949850T_Data">Data9!$BA$11:$BA$17</definedName>
    <definedName name="A127949850T_Latest">Data9!$BA$17</definedName>
    <definedName name="A127949854A">Data6!$IN$1:$IN$10,Data6!$IN$11:$IN$17</definedName>
    <definedName name="A127949854A_Data">Data6!$IN$11:$IN$17</definedName>
    <definedName name="A127949854A_Latest">Data6!$IN$17</definedName>
    <definedName name="A127949858K">Data7!$AH$1:$AH$10,Data7!$AH$11:$AH$17</definedName>
    <definedName name="A127949858K_Data">Data7!$AH$11:$AH$17</definedName>
    <definedName name="A127949858K_Latest">Data7!$AH$17</definedName>
    <definedName name="A127949862A">Data7!$AI$1:$AI$10,Data7!$AI$11:$AI$17</definedName>
    <definedName name="A127949862A_Data">Data7!$AI$11:$AI$17</definedName>
    <definedName name="A127949862A_Latest">Data7!$AI$17</definedName>
    <definedName name="A127949866K">Data7!$J$1:$J$10,Data7!$J$11:$J$17</definedName>
    <definedName name="A127949866K_Data">Data7!$J$11:$J$17</definedName>
    <definedName name="A127949866K_Latest">Data7!$J$17</definedName>
    <definedName name="A127949870A">Data7!$BH$1:$BH$10,Data7!$BH$11:$BH$17</definedName>
    <definedName name="A127949870A_Data">Data7!$BH$11:$BH$17</definedName>
    <definedName name="A127949870A_Latest">Data7!$BH$17</definedName>
    <definedName name="A127949874K">Data7!$BJ$1:$BJ$10,Data7!$BJ$11:$BJ$17</definedName>
    <definedName name="A127949874K_Data">Data7!$BJ$11:$BJ$17</definedName>
    <definedName name="A127949874K_Latest">Data7!$BJ$17</definedName>
    <definedName name="A127949878V">Data7!$BP$1:$BP$10,Data7!$BP$11:$BP$17</definedName>
    <definedName name="A127949878V_Data">Data7!$BP$11:$BP$17</definedName>
    <definedName name="A127949878V_Latest">Data7!$BP$17</definedName>
    <definedName name="A127949882K">Data7!$CI$1:$CI$10,Data7!$CI$11:$CI$17</definedName>
    <definedName name="A127949882K_Data">Data7!$CI$11:$CI$17</definedName>
    <definedName name="A127949882K_Latest">Data7!$CI$17</definedName>
    <definedName name="A127949886V">Data7!$CU$1:$CU$10,Data7!$CU$11:$CU$17</definedName>
    <definedName name="A127949886V_Data">Data7!$CU$11:$CU$17</definedName>
    <definedName name="A127949886V_Latest">Data7!$CU$17</definedName>
    <definedName name="A127949890K">Data7!$CX$1:$CX$10,Data7!$CX$11:$CX$17</definedName>
    <definedName name="A127949890K_Data">Data7!$CX$11:$CX$17</definedName>
    <definedName name="A127949890K_Latest">Data7!$CX$17</definedName>
    <definedName name="A127949898C">Data7!$CA$1:$CA$10,Data7!$CA$11:$CA$17</definedName>
    <definedName name="A127949898C_Data">Data7!$CA$11:$CA$17</definedName>
    <definedName name="A127949898C_Latest">Data7!$CA$17</definedName>
    <definedName name="A127949902J">Data7!$DC$1:$DC$10,Data7!$DC$11:$DC$17</definedName>
    <definedName name="A127949902J_Data">Data7!$DC$11:$DC$17</definedName>
    <definedName name="A127949902J_Latest">Data7!$DC$17</definedName>
    <definedName name="A127949906T">Data7!$CB$1:$CB$10,Data7!$CB$11:$CB$17</definedName>
    <definedName name="A127949906T_Data">Data7!$CB$11:$CB$17</definedName>
    <definedName name="A127949906T_Latest">Data7!$CB$17</definedName>
    <definedName name="A127949910J">Data7!$DS$1:$DS$10,Data7!$DS$11:$DS$17</definedName>
    <definedName name="A127949910J_Data">Data7!$DS$11:$DS$17</definedName>
    <definedName name="A127949910J_Latest">Data7!$DS$17</definedName>
    <definedName name="A127949914T">Data7!$EX$1:$EX$10,Data7!$EX$11:$EX$17</definedName>
    <definedName name="A127949914T_Data">Data7!$EX$11:$EX$17</definedName>
    <definedName name="A127949914T_Latest">Data7!$EX$17</definedName>
    <definedName name="A127949918A">Data7!$FC$1:$FC$10,Data7!$FC$11:$FC$17</definedName>
    <definedName name="A127949918A_Data">Data7!$FC$11:$FC$17</definedName>
    <definedName name="A127949918A_Latest">Data7!$FC$17</definedName>
    <definedName name="A127949922T">Data7!$FF$1:$FF$10,Data7!$FF$11:$FF$17</definedName>
    <definedName name="A127949922T_Data">Data7!$FF$11:$FF$17</definedName>
    <definedName name="A127949922T_Latest">Data7!$FF$17</definedName>
    <definedName name="A127949926A">Data7!$EU$1:$EU$10,Data7!$EU$11:$EU$17</definedName>
    <definedName name="A127949926A_Data">Data7!$EU$11:$EU$17</definedName>
    <definedName name="A127949926A_Latest">Data7!$EU$17</definedName>
    <definedName name="A127949930T">Data7!$GE$1:$GE$10,Data7!$GE$11:$GE$17</definedName>
    <definedName name="A127949930T_Data">Data7!$GE$11:$GE$17</definedName>
    <definedName name="A127949930T_Latest">Data7!$GE$17</definedName>
    <definedName name="A127949934A">Data7!$GK$1:$GK$10,Data7!$GK$11:$GK$17</definedName>
    <definedName name="A127949934A_Data">Data7!$GK$11:$GK$17</definedName>
    <definedName name="A127949934A_Latest">Data7!$GK$17</definedName>
    <definedName name="A127949938K">Data7!$GN$1:$GN$10,Data7!$GN$11:$GN$17</definedName>
    <definedName name="A127949938K_Data">Data7!$GN$11:$GN$17</definedName>
    <definedName name="A127949938K_Latest">Data7!$GN$17</definedName>
    <definedName name="A127951658J">Data9!$BN$1:$BN$10,Data9!$BN$11:$BN$17</definedName>
    <definedName name="A127951658J_Data">Data9!$BN$11:$BN$17</definedName>
    <definedName name="A127951658J_Latest">Data9!$BN$17</definedName>
    <definedName name="A127951662X">Data9!$CG$1:$CG$10,Data9!$CG$11:$CG$17</definedName>
    <definedName name="A127951662X_Data">Data9!$CG$11:$CG$17</definedName>
    <definedName name="A127951662X_Latest">Data9!$CG$17</definedName>
    <definedName name="A127951666J">Data9!$BF$1:$BF$10,Data9!$BF$11:$BF$17</definedName>
    <definedName name="A127951666J_Data">Data9!$BF$11:$BF$17</definedName>
    <definedName name="A127951666J_Latest">Data9!$BF$17</definedName>
    <definedName name="A127951670X">Data9!$CJ$1:$CJ$10,Data9!$CJ$11:$CJ$17</definedName>
    <definedName name="A127951670X_Data">Data9!$CJ$11:$CJ$17</definedName>
    <definedName name="A127951670X_Latest">Data9!$CJ$17</definedName>
    <definedName name="A127951674J">Data9!$DD$1:$DD$10,Data9!$DD$11:$DD$17</definedName>
    <definedName name="A127951674J_Data">Data9!$DD$11:$DD$17</definedName>
    <definedName name="A127951674J_Latest">Data9!$DD$17</definedName>
    <definedName name="A127951678T">Data9!$DH$1:$DH$10,Data9!$DH$11:$DH$17</definedName>
    <definedName name="A127951678T_Data">Data9!$DH$11:$DH$17</definedName>
    <definedName name="A127951678T_Latest">Data9!$DH$17</definedName>
    <definedName name="A127951682J">Data10!$FG$1:$FG$10,Data10!$FG$11:$FG$17</definedName>
    <definedName name="A127951682J_Data">Data10!$FG$11:$FG$17</definedName>
    <definedName name="A127951682J_Latest">Data10!$FG$17</definedName>
    <definedName name="A127951686T">Data10!$FH$1:$FH$10,Data10!$FH$11:$FH$17</definedName>
    <definedName name="A127951686T_Data">Data10!$FH$11:$FH$17</definedName>
    <definedName name="A127951686T_Latest">Data10!$FH$17</definedName>
    <definedName name="A127951690J">Data10!$FK$1:$FK$10,Data10!$FK$11:$FK$17</definedName>
    <definedName name="A127951690J_Data">Data10!$FK$11:$FK$17</definedName>
    <definedName name="A127951690J_Latest">Data10!$FK$17</definedName>
    <definedName name="A127951694T">Data10!$FO$1:$FO$10,Data10!$FO$11:$FO$17</definedName>
    <definedName name="A127951694T_Data">Data10!$FO$11:$FO$17</definedName>
    <definedName name="A127951694T_Latest">Data10!$FO$17</definedName>
    <definedName name="A127951698A">Data10!$FR$1:$FR$10,Data10!$FR$11:$FR$17</definedName>
    <definedName name="A127951698A_Data">Data10!$FR$11:$FR$17</definedName>
    <definedName name="A127951698A_Latest">Data10!$FR$17</definedName>
    <definedName name="A127951702F">Data10!$EX$1:$EX$10,Data10!$EX$11:$EX$17</definedName>
    <definedName name="A127951702F_Data">Data10!$EX$11:$EX$17</definedName>
    <definedName name="A127951702F_Latest">Data10!$EX$17</definedName>
    <definedName name="A127951706R">Data10!$GJ$1:$GJ$10,Data10!$GJ$11:$GJ$17</definedName>
    <definedName name="A127951706R_Data">Data10!$GJ$11:$GJ$17</definedName>
    <definedName name="A127951706R_Latest">Data10!$GJ$17</definedName>
    <definedName name="A127951710F">Data10!$GN$1:$GN$10,Data10!$GN$11:$GN$17</definedName>
    <definedName name="A127951710F_Data">Data10!$GN$11:$GN$17</definedName>
    <definedName name="A127951710F_Latest">Data10!$GN$17</definedName>
    <definedName name="A127951714R">Data10!$GY$1:$GY$10,Data10!$GY$11:$GY$17</definedName>
    <definedName name="A127951714R_Data">Data10!$GY$11:$GY$17</definedName>
    <definedName name="A127951714R_Latest">Data10!$GY$17</definedName>
    <definedName name="A127951718X">Data10!$HC$1:$HC$10,Data10!$HC$11:$HC$17</definedName>
    <definedName name="A127951718X_Data">Data10!$HC$11:$HC$17</definedName>
    <definedName name="A127951718X_Latest">Data10!$HC$17</definedName>
    <definedName name="A127951722R">Data10!$HG$1:$HG$10,Data10!$HG$11:$HG$17</definedName>
    <definedName name="A127951722R_Data">Data10!$HG$11:$HG$17</definedName>
    <definedName name="A127951722R_Latest">Data10!$HG$17</definedName>
    <definedName name="A127951726X">Data10!$HK$1:$HK$10,Data10!$HK$11:$HK$17</definedName>
    <definedName name="A127951726X_Data">Data10!$HK$11:$HK$17</definedName>
    <definedName name="A127951726X_Latest">Data10!$HK$17</definedName>
    <definedName name="A127951730R">Data11!$Q$1:$Q$10,Data11!$Q$11:$Q$17</definedName>
    <definedName name="A127951730R_Data">Data11!$Q$11:$Q$17</definedName>
    <definedName name="A127951730R_Latest">Data11!$Q$17</definedName>
    <definedName name="A127951734X">Data11!$R$1:$R$10,Data11!$R$11:$R$17</definedName>
    <definedName name="A127951734X_Data">Data11!$R$11:$R$17</definedName>
    <definedName name="A127951734X_Latest">Data11!$R$17</definedName>
    <definedName name="A127951738J">Data11!$U$1:$U$10,Data11!$U$11:$U$17</definedName>
    <definedName name="A127951738J_Data">Data11!$U$11:$U$17</definedName>
    <definedName name="A127951738J_Latest">Data11!$U$17</definedName>
    <definedName name="A127951742X">Data10!$IP$1:$IP$10,Data10!$IP$11:$IP$17</definedName>
    <definedName name="A127951742X_Data">Data10!$IP$11:$IP$17</definedName>
    <definedName name="A127951742X_Latest">Data10!$IP$17</definedName>
    <definedName name="A127951750X">Data11!$AD$1:$AD$10,Data11!$AD$11:$AD$17</definedName>
    <definedName name="A127951750X_Data">Data11!$AD$11:$AD$17</definedName>
    <definedName name="A127951750X_Latest">Data11!$AD$17</definedName>
    <definedName name="A127951754J">Data11!$AP$1:$AP$10,Data11!$AP$11:$AP$17</definedName>
    <definedName name="A127951754J_Data">Data11!$AP$11:$AP$17</definedName>
    <definedName name="A127951754J_Latest">Data11!$AP$17</definedName>
    <definedName name="A127951758T">Data11!$AT$1:$AT$10,Data11!$AT$11:$AT$17</definedName>
    <definedName name="A127951758T_Data">Data11!$AT$11:$AT$17</definedName>
    <definedName name="A127951758T_Latest">Data11!$AT$17</definedName>
    <definedName name="A127951762J">Data11!$AU$1:$AU$10,Data11!$AU$11:$AU$17</definedName>
    <definedName name="A127951762J_Data">Data11!$AU$11:$AU$17</definedName>
    <definedName name="A127951762J_Latest">Data11!$AU$17</definedName>
    <definedName name="A127951766T">Data11!$AX$1:$AX$10,Data11!$AX$11:$AX$17</definedName>
    <definedName name="A127951766T_Data">Data11!$AX$11:$AX$17</definedName>
    <definedName name="A127951766T_Latest">Data11!$AX$17</definedName>
    <definedName name="A127951770J">Data11!$BC$1:$BC$10,Data11!$BC$11:$BC$17</definedName>
    <definedName name="A127951770J_Data">Data11!$BC$11:$BC$17</definedName>
    <definedName name="A127951770J_Latest">Data11!$BC$17</definedName>
    <definedName name="A127951774T">Data11!$BG$1:$BG$10,Data11!$BG$11:$BG$17</definedName>
    <definedName name="A127951774T_Data">Data11!$BG$11:$BG$17</definedName>
    <definedName name="A127951774T_Latest">Data11!$BG$17</definedName>
    <definedName name="A127951778A">Data11!$BO$1:$BO$10,Data11!$BO$11:$BO$17</definedName>
    <definedName name="A127951778A_Data">Data11!$BO$11:$BO$17</definedName>
    <definedName name="A127951778A_Latest">Data11!$BO$17</definedName>
    <definedName name="A127951782T">Data11!$CH$1:$CH$10,Data11!$CH$11:$CH$17</definedName>
    <definedName name="A127951782T_Data">Data11!$CH$11:$CH$17</definedName>
    <definedName name="A127951782T_Latest">Data11!$CH$17</definedName>
    <definedName name="A127951786A">Data11!$BR$1:$BR$10,Data11!$BR$11:$BR$17</definedName>
    <definedName name="A127951786A_Data">Data11!$BR$11:$BR$17</definedName>
    <definedName name="A127951786A_Latest">Data11!$BR$17</definedName>
    <definedName name="A127951790T">Data11!$BS$1:$BS$10,Data11!$BS$11:$BS$17</definedName>
    <definedName name="A127951790T_Data">Data11!$BS$11:$BS$17</definedName>
    <definedName name="A127951790T_Latest">Data11!$BS$17</definedName>
    <definedName name="A127951794A">Data11!$DE$1:$DE$10,Data11!$DE$11:$DE$17</definedName>
    <definedName name="A127951794A_Data">Data11!$DE$11:$DE$17</definedName>
    <definedName name="A127951794A_Latest">Data11!$DE$17</definedName>
    <definedName name="A127951798K">Data11!$DN$1:$DN$10,Data11!$DN$11:$DN$17</definedName>
    <definedName name="A127951798K_Data">Data11!$DN$11:$DN$17</definedName>
    <definedName name="A127951798K_Latest">Data11!$DN$17</definedName>
    <definedName name="A127951802R">Data11!$DR$1:$DR$10,Data11!$DR$11:$DR$17</definedName>
    <definedName name="A127951802R_Data">Data11!$DR$11:$DR$17</definedName>
    <definedName name="A127951802R_Latest">Data11!$DR$17</definedName>
    <definedName name="A127951806X">Data11!$EA$1:$EA$10,Data11!$EA$11:$EA$17</definedName>
    <definedName name="A127951806X_Data">Data11!$EA$11:$EA$17</definedName>
    <definedName name="A127951806X_Latest">Data11!$EA$17</definedName>
    <definedName name="A127951810R">Data11!$EU$1:$EU$10,Data11!$EU$11:$EU$17</definedName>
    <definedName name="A127951810R_Data">Data11!$EU$11:$EU$17</definedName>
    <definedName name="A127951810R_Latest">Data11!$EU$17</definedName>
    <definedName name="A127951814X">Data11!$FA$1:$FA$10,Data11!$FA$11:$FA$17</definedName>
    <definedName name="A127951814X_Data">Data11!$FA$11:$FA$17</definedName>
    <definedName name="A127951814X_Latest">Data11!$FA$17</definedName>
    <definedName name="A127951818J">Data11!$FB$1:$FB$10,Data11!$FB$11:$FB$17</definedName>
    <definedName name="A127951818J_Data">Data11!$FB$11:$FB$17</definedName>
    <definedName name="A127951818J_Latest">Data11!$FB$17</definedName>
    <definedName name="A127951826J">Data11!$EH$1:$EH$10,Data11!$EH$11:$EH$17</definedName>
    <definedName name="A127951826J_Data">Data11!$EH$11:$EH$17</definedName>
    <definedName name="A127951826J_Latest">Data11!$EH$17</definedName>
    <definedName name="A127951830X">Data11!$FV$1:$FV$10,Data11!$FV$11:$FV$17</definedName>
    <definedName name="A127951830X_Data">Data11!$FV$11:$FV$17</definedName>
    <definedName name="A127951830X_Latest">Data11!$FV$17</definedName>
    <definedName name="A127951834J">Data11!$GA$1:$GA$10,Data11!$GA$11:$GA$17</definedName>
    <definedName name="A127951834J_Data">Data11!$GA$11:$GA$17</definedName>
    <definedName name="A127951834J_Latest">Data11!$GA$17</definedName>
    <definedName name="A127951838T">Data11!$GB$1:$GB$10,Data11!$GB$11:$GB$17</definedName>
    <definedName name="A127951838T_Data">Data11!$GB$11:$GB$17</definedName>
    <definedName name="A127951838T_Latest">Data11!$GB$17</definedName>
    <definedName name="A127951842J">Data11!$GH$1:$GH$10,Data11!$GH$11:$GH$17</definedName>
    <definedName name="A127951842J_Data">Data11!$GH$11:$GH$17</definedName>
    <definedName name="A127951842J_Latest">Data11!$GH$17</definedName>
    <definedName name="A127951846T">Data11!$GI$1:$GI$10,Data11!$GI$11:$GI$17</definedName>
    <definedName name="A127951846T_Data">Data11!$GI$11:$GI$17</definedName>
    <definedName name="A127951846T_Latest">Data11!$GI$17</definedName>
    <definedName name="A127951850J">Data11!$HV$1:$HV$10,Data11!$HV$11:$HV$17</definedName>
    <definedName name="A127951850J_Data">Data11!$HV$11:$HV$17</definedName>
    <definedName name="A127951850J_Latest">Data11!$HV$17</definedName>
    <definedName name="A127951854T">Data11!$GX$1:$GX$10,Data11!$GX$11:$GX$17</definedName>
    <definedName name="A127951854T_Data">Data11!$GX$11:$GX$17</definedName>
    <definedName name="A127951854T_Latest">Data11!$GX$17</definedName>
    <definedName name="A127951858A">Data9!$ED$1:$ED$10,Data9!$ED$11:$ED$17</definedName>
    <definedName name="A127951858A_Data">Data9!$ED$11:$ED$17</definedName>
    <definedName name="A127951858A_Latest">Data9!$ED$17</definedName>
    <definedName name="A127951862T">Data9!$EM$1:$EM$10,Data9!$EM$11:$EM$17</definedName>
    <definedName name="A127951862T_Data">Data9!$EM$11:$EM$17</definedName>
    <definedName name="A127951862T_Latest">Data9!$EM$17</definedName>
    <definedName name="A127951866A">Data9!$EO$1:$EO$10,Data9!$EO$11:$EO$17</definedName>
    <definedName name="A127951866A_Data">Data9!$EO$11:$EO$17</definedName>
    <definedName name="A127951866A_Latest">Data9!$EO$17</definedName>
    <definedName name="A127951870T">Data9!$EQ$1:$EQ$10,Data9!$EQ$11:$EQ$17</definedName>
    <definedName name="A127951870T_Data">Data9!$EQ$11:$EQ$17</definedName>
    <definedName name="A127951870T_Latest">Data9!$EQ$17</definedName>
    <definedName name="A127951874A">Data9!$ER$1:$ER$10,Data9!$ER$11:$ER$17</definedName>
    <definedName name="A127951874A_Data">Data9!$ER$11:$ER$17</definedName>
    <definedName name="A127951874A_Latest">Data9!$ER$17</definedName>
    <definedName name="A127951878K">Data9!$DV$1:$DV$10,Data9!$DV$11:$DV$17</definedName>
    <definedName name="A127951878K_Data">Data9!$DV$11:$DV$17</definedName>
    <definedName name="A127951878K_Latest">Data9!$DV$17</definedName>
    <definedName name="A127951898V">Data9!$FK$1:$FK$10,Data9!$FK$11:$FK$17</definedName>
    <definedName name="A127951898V_Data">Data9!$FK$11:$FK$17</definedName>
    <definedName name="A127951898V_Latest">Data9!$FK$17</definedName>
    <definedName name="A127951902X">Data9!$FP$1:$FP$10,Data9!$FP$11:$FP$17</definedName>
    <definedName name="A127951902X_Data">Data9!$FP$11:$FP$17</definedName>
    <definedName name="A127951902X_Latest">Data9!$FP$17</definedName>
    <definedName name="A127951906J">Data9!$FU$1:$FU$10,Data9!$FU$11:$FU$17</definedName>
    <definedName name="A127951906J_Data">Data9!$FU$11:$FU$17</definedName>
    <definedName name="A127951906J_Latest">Data9!$FU$17</definedName>
    <definedName name="A127951910X">Data9!$FE$1:$FE$10,Data9!$FE$11:$FE$17</definedName>
    <definedName name="A127951910X_Data">Data9!$FE$11:$FE$17</definedName>
    <definedName name="A127951910X_Latest">Data9!$FE$17</definedName>
    <definedName name="A127951914J">Data9!$FI$1:$FI$10,Data9!$FI$11:$FI$17</definedName>
    <definedName name="A127951914J_Data">Data9!$FI$11:$FI$17</definedName>
    <definedName name="A127951914J_Latest">Data9!$FI$17</definedName>
    <definedName name="A127951918T">Data9!$GW$1:$GW$10,Data9!$GW$11:$GW$17</definedName>
    <definedName name="A127951918T_Data">Data9!$GW$11:$GW$17</definedName>
    <definedName name="A127951918T_Latest">Data9!$GW$17</definedName>
    <definedName name="A127951922J">Data9!$GX$1:$GX$10,Data9!$GX$11:$GX$17</definedName>
    <definedName name="A127951922J_Data">Data9!$GX$11:$GX$17</definedName>
    <definedName name="A127951922J_Latest">Data9!$GX$17</definedName>
    <definedName name="A127951926T">Data9!$HD$1:$HD$10,Data9!$HD$11:$HD$17</definedName>
    <definedName name="A127951926T_Data">Data9!$HD$11:$HD$17</definedName>
    <definedName name="A127951926T_Latest">Data9!$HD$17</definedName>
    <definedName name="A127951930J">Data9!$HL$1:$HL$10,Data9!$HL$11:$HL$17</definedName>
    <definedName name="A127951930J_Data">Data9!$HL$11:$HL$17</definedName>
    <definedName name="A127951930J_Latest">Data9!$HL$17</definedName>
    <definedName name="A127951938A">Data9!$GN$1:$GN$10,Data9!$GN$11:$GN$17</definedName>
    <definedName name="A127951938A_Data">Data9!$GN$11:$GN$17</definedName>
    <definedName name="A127951938A_Latest">Data9!$GN$17</definedName>
    <definedName name="A127951942T">Data9!$IG$1:$IG$10,Data9!$IG$11:$IG$17</definedName>
    <definedName name="A127951942T_Data">Data9!$IG$11:$IG$17</definedName>
    <definedName name="A127951942T_Latest">Data9!$IG$17</definedName>
    <definedName name="A127951950T">Data10!$Y$1:$Y$10,Data10!$Y$11:$Y$17</definedName>
    <definedName name="A127951950T_Data">Data10!$Y$11:$Y$17</definedName>
    <definedName name="A127951950T_Latest">Data10!$Y$17</definedName>
    <definedName name="A127951954A">Data10!$AE$1:$AE$10,Data10!$AE$11:$AE$17</definedName>
    <definedName name="A127951954A_Data">Data10!$AE$11:$AE$17</definedName>
    <definedName name="A127951954A_Latest">Data10!$AE$17</definedName>
    <definedName name="A127951958K">Data10!$AP$1:$AP$10,Data10!$AP$11:$AP$17</definedName>
    <definedName name="A127951958K_Data">Data10!$AP$11:$AP$17</definedName>
    <definedName name="A127951958K_Latest">Data10!$AP$17</definedName>
    <definedName name="A127951962A">Data10!$BH$1:$BH$10,Data10!$BH$11:$BH$17</definedName>
    <definedName name="A127951962A_Data">Data10!$BH$11:$BH$17</definedName>
    <definedName name="A127951962A_Latest">Data10!$BH$17</definedName>
    <definedName name="A127951966K">Data10!$BK$1:$BK$10,Data10!$BK$11:$BK$17</definedName>
    <definedName name="A127951966K_Data">Data10!$BK$11:$BK$17</definedName>
    <definedName name="A127951966K_Latest">Data10!$BK$17</definedName>
    <definedName name="A127951970A">Data10!$CU$1:$CU$10,Data10!$CU$11:$CU$17</definedName>
    <definedName name="A127951970A_Data">Data10!$CU$11:$CU$17</definedName>
    <definedName name="A127951970A_Latest">Data10!$CU$17</definedName>
    <definedName name="A127951974K">Data10!$CY$1:$CY$10,Data10!$CY$11:$CY$17</definedName>
    <definedName name="A127951974K_Data">Data10!$CY$11:$CY$17</definedName>
    <definedName name="A127951974K_Latest">Data10!$CY$17</definedName>
    <definedName name="A127951978V">Data10!$DA$1:$DA$10,Data10!$DA$11:$DA$17</definedName>
    <definedName name="A127951978V_Data">Data10!$DA$11:$DA$17</definedName>
    <definedName name="A127951978V_Latest">Data10!$DA$17</definedName>
    <definedName name="A127951982K">Data10!$DQ$1:$DQ$10,Data10!$DQ$11:$DQ$17</definedName>
    <definedName name="A127951982K_Data">Data10!$DQ$11:$DQ$17</definedName>
    <definedName name="A127951982K_Latest">Data10!$DQ$17</definedName>
    <definedName name="A127951986V">Data10!$DR$1:$DR$10,Data10!$DR$11:$DR$17</definedName>
    <definedName name="A127951986V_Data">Data10!$DR$11:$DR$17</definedName>
    <definedName name="A127951986V_Latest">Data10!$DR$17</definedName>
    <definedName name="A127951990K">Data10!$DI$1:$DI$10,Data10!$DI$11:$DI$17</definedName>
    <definedName name="A127951990K_Data">Data10!$DI$11:$DI$17</definedName>
    <definedName name="A127951990K_Latest">Data10!$DI$17</definedName>
    <definedName name="A127951994V">Data10!$EG$1:$EG$10,Data10!$EG$11:$EG$17</definedName>
    <definedName name="A127951994V_Data">Data10!$EG$11:$EG$17</definedName>
    <definedName name="A127951994V_Latest">Data10!$EG$17</definedName>
    <definedName name="A127951998C">Data10!$DM$1:$DM$10,Data10!$DM$11:$DM$17</definedName>
    <definedName name="A127951998C_Data">Data10!$DM$11:$DM$17</definedName>
    <definedName name="A127951998C_Latest">Data10!$DM$17</definedName>
    <definedName name="A127953846C">Data11!$IQ$1:$IQ$10,Data11!$IQ$11:$IQ$17</definedName>
    <definedName name="A127953846C_Data">Data11!$IQ$11:$IQ$17</definedName>
    <definedName name="A127953846C_Latest">Data11!$IQ$17</definedName>
    <definedName name="A127953850V">Data12!$M$1:$M$10,Data12!$M$11:$M$17</definedName>
    <definedName name="A127953850V_Data">Data12!$M$11:$M$17</definedName>
    <definedName name="A127953850V_Latest">Data12!$M$17</definedName>
    <definedName name="A127953854C">Data12!$Q$1:$Q$10,Data12!$Q$11:$Q$17</definedName>
    <definedName name="A127953854C_Data">Data12!$Q$11:$Q$17</definedName>
    <definedName name="A127953854C_Latest">Data12!$Q$17</definedName>
    <definedName name="A127953858L">Data12!$AG$1:$AG$10,Data12!$AG$11:$AG$17</definedName>
    <definedName name="A127953858L_Data">Data12!$AG$11:$AG$17</definedName>
    <definedName name="A127953858L_Latest">Data12!$AG$17</definedName>
    <definedName name="A127953862C">Data12!$Y$1:$Y$10,Data12!$Y$11:$Y$17</definedName>
    <definedName name="A127953862C_Data">Data12!$Y$11:$Y$17</definedName>
    <definedName name="A127953862C_Latest">Data12!$Y$17</definedName>
    <definedName name="A127953866L">Data12!$Z$1:$Z$10,Data12!$Z$11:$Z$17</definedName>
    <definedName name="A127953866L_Data">Data12!$Z$11:$Z$17</definedName>
    <definedName name="A127953866L_Latest">Data12!$Z$17</definedName>
    <definedName name="A127953870C">Data12!$BA$1:$BA$10,Data12!$BA$11:$BA$17</definedName>
    <definedName name="A127953870C_Data">Data12!$BA$11:$BA$17</definedName>
    <definedName name="A127953870C_Latest">Data12!$BA$17</definedName>
    <definedName name="A127953874L">Data12!$AB$1:$AB$10,Data12!$AB$11:$AB$17</definedName>
    <definedName name="A127953874L_Data">Data12!$AB$11:$AB$17</definedName>
    <definedName name="A127953874L_Latest">Data12!$AB$17</definedName>
    <definedName name="A127953878W">Data12!$AC$1:$AC$10,Data12!$AC$11:$AC$17</definedName>
    <definedName name="A127953878W_Data">Data12!$AC$11:$AC$17</definedName>
    <definedName name="A127953878W_Latest">Data12!$AC$17</definedName>
    <definedName name="A127953882L">Data12!$AF$1:$AF$10,Data12!$AF$11:$AF$17</definedName>
    <definedName name="A127953882L_Data">Data12!$AF$11:$AF$17</definedName>
    <definedName name="A127953882L_Latest">Data12!$AF$17</definedName>
    <definedName name="A127953886W">Data13!$CR$1:$CR$10,Data13!$CR$11:$CR$17</definedName>
    <definedName name="A127953886W_Data">Data13!$CR$11:$CR$17</definedName>
    <definedName name="A127953886W_Latest">Data13!$CR$17</definedName>
    <definedName name="A127953890L">Data13!$CU$1:$CU$10,Data13!$CU$11:$CU$17</definedName>
    <definedName name="A127953890L_Data">Data13!$CU$11:$CU$17</definedName>
    <definedName name="A127953890L_Latest">Data13!$CU$17</definedName>
    <definedName name="A127953894W">Data13!$CZ$1:$CZ$10,Data13!$CZ$11:$CZ$17</definedName>
    <definedName name="A127953894W_Data">Data13!$CZ$11:$CZ$17</definedName>
    <definedName name="A127953894W_Latest">Data13!$CZ$17</definedName>
    <definedName name="A127953898F">Data13!$DG$1:$DG$10,Data13!$DG$11:$DG$17</definedName>
    <definedName name="A127953898F_Data">Data13!$DG$11:$DG$17</definedName>
    <definedName name="A127953898F_Latest">Data13!$DG$17</definedName>
    <definedName name="A127953902K">Data13!$DH$1:$DH$10,Data13!$DH$11:$DH$17</definedName>
    <definedName name="A127953902K_Data">Data13!$DH$11:$DH$17</definedName>
    <definedName name="A127953902K_Latest">Data13!$DH$17</definedName>
    <definedName name="A127953906V">Data13!$CJ$1:$CJ$10,Data13!$CJ$11:$CJ$17</definedName>
    <definedName name="A127953906V_Data">Data13!$CJ$11:$CJ$17</definedName>
    <definedName name="A127953906V_Latest">Data13!$CJ$17</definedName>
    <definedName name="A127953910K">Data13!$DU$1:$DU$10,Data13!$DU$11:$DU$17</definedName>
    <definedName name="A127953910K_Data">Data13!$DU$11:$DU$17</definedName>
    <definedName name="A127953910K_Latest">Data13!$DU$17</definedName>
    <definedName name="A127953914V">Data13!$DK$1:$DK$10,Data13!$DK$11:$DK$17</definedName>
    <definedName name="A127953914V_Data">Data13!$DK$11:$DK$17</definedName>
    <definedName name="A127953914V_Latest">Data13!$DK$17</definedName>
    <definedName name="A127953918C">Data13!$EE$1:$EE$10,Data13!$EE$11:$EE$17</definedName>
    <definedName name="A127953918C_Data">Data13!$EE$11:$EE$17</definedName>
    <definedName name="A127953918C_Latest">Data13!$EE$17</definedName>
    <definedName name="A127953922V">Data13!$EF$1:$EF$10,Data13!$EF$11:$EF$17</definedName>
    <definedName name="A127953922V_Data">Data13!$EF$11:$EF$17</definedName>
    <definedName name="A127953922V_Latest">Data13!$EF$17</definedName>
    <definedName name="A127953926C">Data13!$EN$1:$EN$10,Data13!$EN$11:$EN$17</definedName>
    <definedName name="A127953926C_Data">Data13!$EN$11:$EN$17</definedName>
    <definedName name="A127953926C_Latest">Data13!$EN$17</definedName>
    <definedName name="A127953930V">Data13!$DM$1:$DM$10,Data13!$DM$11:$DM$17</definedName>
    <definedName name="A127953930V_Data">Data13!$DM$11:$DM$17</definedName>
    <definedName name="A127953930V_Latest">Data13!$DM$17</definedName>
    <definedName name="A127953934C">Data13!$DN$1:$DN$10,Data13!$DN$11:$DN$17</definedName>
    <definedName name="A127953934C_Data">Data13!$DN$11:$DN$17</definedName>
    <definedName name="A127953934C_Latest">Data13!$DN$17</definedName>
    <definedName name="A127953938L">Data13!$FL$1:$FL$10,Data13!$FL$11:$FL$17</definedName>
    <definedName name="A127953938L_Data">Data13!$FL$11:$FL$17</definedName>
    <definedName name="A127953938L_Latest">Data13!$FL$17</definedName>
    <definedName name="A127953942C">Data13!$FO$1:$FO$10,Data13!$FO$11:$FO$17</definedName>
    <definedName name="A127953942C_Data">Data13!$FO$11:$FO$17</definedName>
    <definedName name="A127953942C_Latest">Data13!$FO$17</definedName>
    <definedName name="A127953946L">Data13!$GL$1:$GL$10,Data13!$GL$11:$GL$17</definedName>
    <definedName name="A127953946L_Data">Data13!$GL$11:$GL$17</definedName>
    <definedName name="A127953946L_Latest">Data13!$GL$17</definedName>
    <definedName name="A127953950C">Data13!$GT$1:$GT$10,Data13!$GT$11:$GT$17</definedName>
    <definedName name="A127953950C_Data">Data13!$GT$11:$GT$17</definedName>
    <definedName name="A127953950C_Latest">Data13!$GT$17</definedName>
    <definedName name="A127953954L">Data13!$GZ$1:$GZ$10,Data13!$GZ$11:$GZ$17</definedName>
    <definedName name="A127953954L_Data">Data13!$GZ$11:$GZ$17</definedName>
    <definedName name="A127953954L_Latest">Data13!$GZ$17</definedName>
    <definedName name="A127953958W">Data13!$FY$1:$FY$10,Data13!$FY$11:$FY$17</definedName>
    <definedName name="A127953958W_Data">Data13!$FY$11:$FY$17</definedName>
    <definedName name="A127953958W_Latest">Data13!$FY$17</definedName>
    <definedName name="A127953962L">Data13!$GC$1:$GC$10,Data13!$GC$11:$GC$17</definedName>
    <definedName name="A127953962L_Data">Data13!$GC$11:$GC$17</definedName>
    <definedName name="A127953962L_Latest">Data13!$GC$17</definedName>
    <definedName name="A127953966W">Data13!$HF$1:$HF$10,Data13!$HF$11:$HF$17</definedName>
    <definedName name="A127953966W_Data">Data13!$HF$11:$HF$17</definedName>
    <definedName name="A127953966W_Latest">Data13!$HF$17</definedName>
    <definedName name="A127953970L">Data13!$HU$1:$HU$10,Data13!$HU$11:$HU$17</definedName>
    <definedName name="A127953970L_Data">Data13!$HU$11:$HU$17</definedName>
    <definedName name="A127953970L_Latest">Data13!$HU$17</definedName>
    <definedName name="A127953974W">Data13!$HV$1:$HV$10,Data13!$HV$11:$HV$17</definedName>
    <definedName name="A127953974W_Data">Data13!$HV$11:$HV$17</definedName>
    <definedName name="A127953974W_Latest">Data13!$HV$17</definedName>
    <definedName name="A127953978F">Data13!$IB$1:$IB$10,Data13!$IB$11:$IB$17</definedName>
    <definedName name="A127953978F_Data">Data13!$IB$11:$IB$17</definedName>
    <definedName name="A127953978F_Latest">Data13!$IB$17</definedName>
    <definedName name="A127953982W">Data13!$IG$1:$IG$10,Data13!$IG$11:$IG$17</definedName>
    <definedName name="A127953982W_Data">Data13!$IG$11:$IG$17</definedName>
    <definedName name="A127953982W_Latest">Data13!$IG$17</definedName>
    <definedName name="A127953986F">Data13!$IM$1:$IM$10,Data13!$IM$11:$IM$17</definedName>
    <definedName name="A127953986F_Data">Data13!$IM$11:$IM$17</definedName>
    <definedName name="A127953986F_Latest">Data13!$IM$17</definedName>
    <definedName name="A127953990W">Data14!$AA$1:$AA$10,Data14!$AA$11:$AA$17</definedName>
    <definedName name="A127953990W_Data">Data14!$AA$11:$AA$17</definedName>
    <definedName name="A127953990W_Latest">Data14!$AA$17</definedName>
    <definedName name="A127953994F">Data14!$B$1:$B$10,Data14!$B$11:$B$17</definedName>
    <definedName name="A127953994F_Data">Data14!$B$11:$B$17</definedName>
    <definedName name="A127953994F_Latest">Data14!$B$17</definedName>
    <definedName name="A127953998R">Data14!$BG$1:$BG$10,Data14!$BG$11:$BG$17</definedName>
    <definedName name="A127953998R_Data">Data14!$BG$11:$BG$17</definedName>
    <definedName name="A127953998R_Latest">Data14!$BG$17</definedName>
    <definedName name="A127954002W">Data14!$CE$1:$CE$10,Data14!$CE$11:$CE$17</definedName>
    <definedName name="A127954002W_Data">Data14!$CE$11:$CE$17</definedName>
    <definedName name="A127954002W_Latest">Data14!$CE$17</definedName>
    <definedName name="A127954006F">Data14!$CH$1:$CH$10,Data14!$CH$11:$CH$17</definedName>
    <definedName name="A127954006F_Data">Data14!$CH$11:$CH$17</definedName>
    <definedName name="A127954006F_Latest">Data14!$CH$17</definedName>
    <definedName name="A127954010W">Data14!$CI$1:$CI$10,Data14!$CI$11:$CI$17</definedName>
    <definedName name="A127954010W_Data">Data14!$CI$11:$CI$17</definedName>
    <definedName name="A127954010W_Latest">Data14!$CI$17</definedName>
    <definedName name="A127954014F">Data14!$CJ$1:$CJ$10,Data14!$CJ$11:$CJ$17</definedName>
    <definedName name="A127954014F_Data">Data14!$CJ$11:$CJ$17</definedName>
    <definedName name="A127954014F_Latest">Data14!$CJ$17</definedName>
    <definedName name="A127954018R">Data14!$CL$1:$CL$10,Data14!$CL$11:$CL$17</definedName>
    <definedName name="A127954018R_Data">Data14!$CL$11:$CL$17</definedName>
    <definedName name="A127954018R_Latest">Data14!$CL$17</definedName>
    <definedName name="A127954022F">Data14!$CN$1:$CN$10,Data14!$CN$11:$CN$17</definedName>
    <definedName name="A127954022F_Data">Data14!$CN$11:$CN$17</definedName>
    <definedName name="A127954022F_Latest">Data14!$CN$17</definedName>
    <definedName name="A127954026R">Data14!$CT$1:$CT$10,Data14!$CT$11:$CT$17</definedName>
    <definedName name="A127954026R_Data">Data14!$CT$11:$CT$17</definedName>
    <definedName name="A127954026R_Latest">Data14!$CT$17</definedName>
    <definedName name="A127954030F">Data14!$DH$1:$DH$10,Data14!$DH$11:$DH$17</definedName>
    <definedName name="A127954030F_Data">Data14!$DH$11:$DH$17</definedName>
    <definedName name="A127954030F_Latest">Data14!$DH$17</definedName>
    <definedName name="A127954034R">Data14!$DI$1:$DI$10,Data14!$DI$11:$DI$17</definedName>
    <definedName name="A127954034R_Data">Data14!$DI$11:$DI$17</definedName>
    <definedName name="A127954034R_Latest">Data14!$DI$17</definedName>
    <definedName name="A127954038X">Data14!$DM$1:$DM$10,Data14!$DM$11:$DM$17</definedName>
    <definedName name="A127954038X_Data">Data14!$DM$11:$DM$17</definedName>
    <definedName name="A127954038X_Latest">Data14!$DM$17</definedName>
    <definedName name="A127954042R">Data14!$DU$1:$DU$10,Data14!$DU$11:$DU$17</definedName>
    <definedName name="A127954042R_Data">Data14!$DU$11:$DU$17</definedName>
    <definedName name="A127954042R_Latest">Data14!$DU$17</definedName>
    <definedName name="A127954046X">Data14!$CZ$1:$CZ$10,Data14!$CZ$11:$CZ$17</definedName>
    <definedName name="A127954046X_Data">Data14!$CZ$11:$CZ$17</definedName>
    <definedName name="A127954046X_Latest">Data14!$CZ$17</definedName>
    <definedName name="A127954050R">Data14!$DD$1:$DD$10,Data14!$DD$11:$DD$17</definedName>
    <definedName name="A127954050R_Data">Data14!$DD$11:$DD$17</definedName>
    <definedName name="A127954050R_Latest">Data14!$DD$17</definedName>
    <definedName name="A127954054X">Data14!$EW$1:$EW$10,Data14!$EW$11:$EW$17</definedName>
    <definedName name="A127954054X_Data">Data14!$EW$11:$EW$17</definedName>
    <definedName name="A127954054X_Latest">Data14!$EW$17</definedName>
    <definedName name="A127954058J">Data14!$FF$1:$FF$10,Data14!$FF$11:$FF$17</definedName>
    <definedName name="A127954058J_Data">Data14!$FF$11:$FF$17</definedName>
    <definedName name="A127954058J_Latest">Data14!$FF$17</definedName>
    <definedName name="A127954062X">Data14!$EJ$1:$EJ$10,Data14!$EJ$11:$EJ$17</definedName>
    <definedName name="A127954062X_Data">Data14!$EJ$11:$EJ$17</definedName>
    <definedName name="A127954062X_Latest">Data14!$EJ$17</definedName>
    <definedName name="A127954066J">Data12!$BF$1:$BF$10,Data12!$BF$11:$BF$17</definedName>
    <definedName name="A127954066J_Data">Data12!$BF$11:$BF$17</definedName>
    <definedName name="A127954066J_Latest">Data12!$BF$17</definedName>
    <definedName name="A127954070X">Data12!$BQ$1:$BQ$10,Data12!$BQ$11:$BQ$17</definedName>
    <definedName name="A127954070X_Data">Data12!$BQ$11:$BQ$17</definedName>
    <definedName name="A127954070X_Latest">Data12!$BQ$17</definedName>
    <definedName name="A127954074J">Data12!$BR$1:$BR$10,Data12!$BR$11:$BR$17</definedName>
    <definedName name="A127954074J_Data">Data12!$BR$11:$BR$17</definedName>
    <definedName name="A127954074J_Latest">Data12!$BR$17</definedName>
    <definedName name="A127954078T">Data12!$BZ$1:$BZ$10,Data12!$BZ$11:$BZ$17</definedName>
    <definedName name="A127954078T_Data">Data12!$BZ$11:$BZ$17</definedName>
    <definedName name="A127954078T_Latest">Data12!$BZ$17</definedName>
    <definedName name="A127954082J">Data12!$CI$1:$CI$10,Data12!$CI$11:$CI$17</definedName>
    <definedName name="A127954082J_Data">Data12!$CI$11:$CI$17</definedName>
    <definedName name="A127954082J_Latest">Data12!$CI$17</definedName>
    <definedName name="A127954086T">Data12!$CJ$1:$CJ$10,Data12!$CJ$11:$CJ$17</definedName>
    <definedName name="A127954086T_Data">Data12!$CJ$11:$CJ$17</definedName>
    <definedName name="A127954086T_Latest">Data12!$CJ$17</definedName>
    <definedName name="A127954090J">Data12!$BK$1:$BK$10,Data12!$BK$11:$BK$17</definedName>
    <definedName name="A127954090J_Data">Data12!$BK$11:$BK$17</definedName>
    <definedName name="A127954090J_Latest">Data12!$BK$17</definedName>
    <definedName name="A127954094T">Data12!$BL$1:$BL$10,Data12!$BL$11:$BL$17</definedName>
    <definedName name="A127954094T_Data">Data12!$BL$11:$BL$17</definedName>
    <definedName name="A127954094T_Latest">Data12!$BL$17</definedName>
    <definedName name="A127954114R">Data12!$DF$1:$DF$10,Data12!$DF$11:$DF$17</definedName>
    <definedName name="A127954114R_Data">Data12!$DF$11:$DF$17</definedName>
    <definedName name="A127954114R_Latest">Data12!$DF$17</definedName>
    <definedName name="A127954118X">Data12!$DJ$1:$DJ$10,Data12!$DJ$11:$DJ$17</definedName>
    <definedName name="A127954118X_Data">Data12!$DJ$11:$DJ$17</definedName>
    <definedName name="A127954118X_Latest">Data12!$DJ$17</definedName>
    <definedName name="A127954122R">Data12!$DN$1:$DN$10,Data12!$DN$11:$DN$17</definedName>
    <definedName name="A127954122R_Data">Data12!$DN$11:$DN$17</definedName>
    <definedName name="A127954122R_Latest">Data12!$DN$17</definedName>
    <definedName name="A127954126X">Data12!$CR$1:$CR$10,Data12!$CR$11:$CR$17</definedName>
    <definedName name="A127954126X_Data">Data12!$CR$11:$CR$17</definedName>
    <definedName name="A127954126X_Latest">Data12!$CR$17</definedName>
    <definedName name="A127954130R">Data12!$EE$1:$EE$10,Data12!$EE$11:$EE$17</definedName>
    <definedName name="A127954130R_Data">Data12!$EE$11:$EE$17</definedName>
    <definedName name="A127954130R_Latest">Data12!$EE$17</definedName>
    <definedName name="A127954134X">Data12!$DW$1:$DW$10,Data12!$DW$11:$DW$17</definedName>
    <definedName name="A127954134X_Data">Data12!$DW$11:$DW$17</definedName>
    <definedName name="A127954134X_Latest">Data12!$DW$17</definedName>
    <definedName name="A127954138J">Data12!$DX$1:$DX$10,Data12!$DX$11:$DX$17</definedName>
    <definedName name="A127954138J_Data">Data12!$DX$11:$DX$17</definedName>
    <definedName name="A127954138J_Latest">Data12!$DX$17</definedName>
    <definedName name="A127954142X">Data12!$DU$1:$DU$10,Data12!$DU$11:$DU$17</definedName>
    <definedName name="A127954142X_Data">Data12!$DU$11:$DU$17</definedName>
    <definedName name="A127954142X_Latest">Data12!$DU$17</definedName>
    <definedName name="A127954146J">Data12!$FA$1:$FA$10,Data12!$FA$11:$FA$17</definedName>
    <definedName name="A127954146J_Data">Data12!$FA$11:$FA$17</definedName>
    <definedName name="A127954146J_Latest">Data12!$FA$17</definedName>
    <definedName name="A127954150X">Data12!$EC$1:$EC$10,Data12!$EC$11:$EC$17</definedName>
    <definedName name="A127954150X_Data">Data12!$EC$11:$EC$17</definedName>
    <definedName name="A127954150X_Latest">Data12!$EC$17</definedName>
    <definedName name="A127954154J">Data12!$FM$1:$FM$10,Data12!$FM$11:$FM$17</definedName>
    <definedName name="A127954154J_Data">Data12!$FM$11:$FM$17</definedName>
    <definedName name="A127954154J_Latest">Data12!$FM$17</definedName>
    <definedName name="A127954158T">Data12!$FQ$1:$FQ$10,Data12!$FQ$11:$FQ$17</definedName>
    <definedName name="A127954158T_Data">Data12!$FQ$11:$FQ$17</definedName>
    <definedName name="A127954158T_Latest">Data12!$FQ$17</definedName>
    <definedName name="A127954162J">Data12!$FE$1:$FE$10,Data12!$FE$11:$FE$17</definedName>
    <definedName name="A127954162J_Data">Data12!$FE$11:$FE$17</definedName>
    <definedName name="A127954162J_Latest">Data12!$FE$17</definedName>
    <definedName name="A127954166T">Data12!$GX$1:$GX$10,Data12!$GX$11:$GX$17</definedName>
    <definedName name="A127954166T_Data">Data12!$GX$11:$GX$17</definedName>
    <definedName name="A127954166T_Latest">Data12!$GX$17</definedName>
    <definedName name="A127954170J">Data12!$HF$1:$HF$10,Data12!$HF$11:$HF$17</definedName>
    <definedName name="A127954170J_Data">Data12!$HF$11:$HF$17</definedName>
    <definedName name="A127954170J_Latest">Data12!$HF$17</definedName>
    <definedName name="A127954174T">Data12!$HQ$1:$HQ$10,Data12!$HQ$11:$HQ$17</definedName>
    <definedName name="A127954174T_Data">Data12!$HQ$11:$HQ$17</definedName>
    <definedName name="A127954174T_Latest">Data12!$HQ$17</definedName>
    <definedName name="A127954178A">Data12!$IL$1:$IL$10,Data12!$IL$11:$IL$17</definedName>
    <definedName name="A127954178A_Data">Data12!$IL$11:$IL$17</definedName>
    <definedName name="A127954178A_Latest">Data12!$IL$17</definedName>
    <definedName name="A127954182T">Data12!$HU$1:$HU$10,Data12!$HU$11:$HU$17</definedName>
    <definedName name="A127954182T_Data">Data12!$HU$11:$HU$17</definedName>
    <definedName name="A127954182T_Latest">Data12!$HU$17</definedName>
    <definedName name="A127954186A">Data13!$G$1:$G$10,Data13!$G$11:$G$17</definedName>
    <definedName name="A127954186A_Data">Data13!$G$11:$G$17</definedName>
    <definedName name="A127954186A_Latest">Data13!$G$17</definedName>
    <definedName name="A127954190T">Data12!$HW$1:$HW$10,Data12!$HW$11:$HW$17</definedName>
    <definedName name="A127954190T_Data">Data12!$HW$11:$HW$17</definedName>
    <definedName name="A127954190T_Latest">Data12!$HW$17</definedName>
    <definedName name="A127954194A">Data13!$J$1:$J$10,Data13!$J$11:$J$17</definedName>
    <definedName name="A127954194A_Data">Data13!$J$11:$J$17</definedName>
    <definedName name="A127954194A_Latest">Data13!$J$17</definedName>
    <definedName name="A127954198K">Data13!$Y$1:$Y$10,Data13!$Y$11:$Y$17</definedName>
    <definedName name="A127954198K_Data">Data13!$Y$11:$Y$17</definedName>
    <definedName name="A127954198K_Latest">Data13!$Y$17</definedName>
    <definedName name="A127954202R">Data13!$BO$1:$BO$10,Data13!$BO$11:$BO$17</definedName>
    <definedName name="A127954202R_Data">Data13!$BO$11:$BO$17</definedName>
    <definedName name="A127954202R_Latest">Data13!$BO$17</definedName>
    <definedName name="A127954206X">Data13!$BS$1:$BS$10,Data13!$BS$11:$BS$17</definedName>
    <definedName name="A127954206X_Data">Data13!$BS$11:$BS$17</definedName>
    <definedName name="A127954206X_Latest">Data13!$BS$17</definedName>
    <definedName name="A127954210R">Data13!$BW$1:$BW$10,Data13!$BW$11:$BW$17</definedName>
    <definedName name="A127954210R_Data">Data13!$BW$11:$BW$17</definedName>
    <definedName name="A127954210R_Latest">Data13!$BW$17</definedName>
    <definedName name="A127954214X">Data13!$BB$1:$BB$10,Data13!$BB$11:$BB$17</definedName>
    <definedName name="A127954214X_Data">Data13!$BB$11:$BB$17</definedName>
    <definedName name="A127954214X_Latest">Data13!$BB$17</definedName>
    <definedName name="A127955978T">Data14!$GD$1:$GD$10,Data14!$GD$11:$GD$17</definedName>
    <definedName name="A127955978T_Data">Data14!$GD$11:$GD$17</definedName>
    <definedName name="A127955978T_Latest">Data14!$GD$17</definedName>
    <definedName name="A127955982J">Data14!$GL$1:$GL$10,Data14!$GL$11:$GL$17</definedName>
    <definedName name="A127955982J_Data">Data14!$GL$11:$GL$17</definedName>
    <definedName name="A127955982J_Latest">Data14!$GL$17</definedName>
    <definedName name="A127955986T">Data14!$FS$1:$FS$10,Data14!$FS$11:$FS$17</definedName>
    <definedName name="A127955986T_Data">Data14!$FS$11:$FS$17</definedName>
    <definedName name="A127955986T_Latest">Data14!$FS$17</definedName>
    <definedName name="A127955990J">Data14!$GT$1:$GT$10,Data14!$GT$11:$GT$17</definedName>
    <definedName name="A127955990J_Data">Data14!$GT$11:$GT$17</definedName>
    <definedName name="A127955990J_Latest">Data14!$GT$17</definedName>
    <definedName name="A127955994T">Data14!$FY$1:$FY$10,Data14!$FY$11:$FY$17</definedName>
    <definedName name="A127955994T_Data">Data14!$FY$11:$FY$17</definedName>
    <definedName name="A127955994T_Latest">Data14!$FY$17</definedName>
    <definedName name="A127955998A">Data14!$HL$1:$HL$10,Data14!$HL$11:$HL$17</definedName>
    <definedName name="A127955998A_Data">Data14!$HL$11:$HL$17</definedName>
    <definedName name="A127955998A_Latest">Data14!$HL$17</definedName>
    <definedName name="A127956002J">Data14!$HC$1:$HC$10,Data14!$HC$11:$HC$17</definedName>
    <definedName name="A127956002J_Data">Data14!$HC$11:$HC$17</definedName>
    <definedName name="A127956002J_Latest">Data14!$HC$17</definedName>
    <definedName name="A127956006T">Data14!$IE$1:$IE$10,Data14!$IE$11:$IE$17</definedName>
    <definedName name="A127956006T_Data">Data14!$IE$11:$IE$17</definedName>
    <definedName name="A127956006T_Latest">Data14!$IE$17</definedName>
    <definedName name="A127956010J">Data16!$AL$1:$AL$10,Data16!$AL$11:$AL$17</definedName>
    <definedName name="A127956010J_Data">Data16!$AL$11:$AL$17</definedName>
    <definedName name="A127956010J_Latest">Data16!$AL$17</definedName>
    <definedName name="A127956014T">Data16!$AN$1:$AN$10,Data16!$AN$11:$AN$17</definedName>
    <definedName name="A127956014T_Data">Data16!$AN$11:$AN$17</definedName>
    <definedName name="A127956014T_Latest">Data16!$AN$17</definedName>
    <definedName name="A127956018A">Data16!$AS$1:$AS$10,Data16!$AS$11:$AS$17</definedName>
    <definedName name="A127956018A_Data">Data16!$AS$11:$AS$17</definedName>
    <definedName name="A127956018A_Latest">Data16!$AS$17</definedName>
    <definedName name="A127956022T">Data16!$T$1:$T$10,Data16!$T$11:$T$17</definedName>
    <definedName name="A127956022T_Data">Data16!$T$11:$T$17</definedName>
    <definedName name="A127956022T_Latest">Data16!$T$17</definedName>
    <definedName name="A127956026A">Data16!$V$1:$V$10,Data16!$V$11:$V$17</definedName>
    <definedName name="A127956026A_Data">Data16!$V$11:$V$17</definedName>
    <definedName name="A127956026A_Latest">Data16!$V$17</definedName>
    <definedName name="A127956030T">Data16!$BF$1:$BF$10,Data16!$BF$11:$BF$17</definedName>
    <definedName name="A127956030T_Data">Data16!$BF$11:$BF$17</definedName>
    <definedName name="A127956030T_Latest">Data16!$BF$17</definedName>
    <definedName name="A127956034A">Data16!$BN$1:$BN$10,Data16!$BN$11:$BN$17</definedName>
    <definedName name="A127956034A_Data">Data16!$BN$11:$BN$17</definedName>
    <definedName name="A127956034A_Latest">Data16!$BN$17</definedName>
    <definedName name="A127956038K">Data16!$CO$1:$CO$10,Data16!$CO$11:$CO$17</definedName>
    <definedName name="A127956038K_Data">Data16!$CO$11:$CO$17</definedName>
    <definedName name="A127956038K_Latest">Data16!$CO$17</definedName>
    <definedName name="A127956042A">Data16!$CR$1:$CR$10,Data16!$CR$11:$CR$17</definedName>
    <definedName name="A127956042A_Data">Data16!$CR$11:$CR$17</definedName>
    <definedName name="A127956042A_Latest">Data16!$CR$17</definedName>
    <definedName name="A127956046K">Data16!$CF$1:$CF$10,Data16!$CF$11:$CF$17</definedName>
    <definedName name="A127956046K_Data">Data16!$CF$11:$CF$17</definedName>
    <definedName name="A127956046K_Latest">Data16!$CF$17</definedName>
    <definedName name="A127956050A">Data16!$CI$1:$CI$10,Data16!$CI$11:$CI$17</definedName>
    <definedName name="A127956050A_Data">Data16!$CI$11:$CI$17</definedName>
    <definedName name="A127956050A_Latest">Data16!$CI$17</definedName>
    <definedName name="A127956054K">Data16!$CK$1:$CK$10,Data16!$CK$11:$CK$17</definedName>
    <definedName name="A127956054K_Data">Data16!$CK$11:$CK$17</definedName>
    <definedName name="A127956054K_Latest">Data16!$CK$17</definedName>
    <definedName name="A127956058V">Data16!$DZ$1:$DZ$10,Data16!$DZ$11:$DZ$17</definedName>
    <definedName name="A127956058V_Data">Data16!$DZ$11:$DZ$17</definedName>
    <definedName name="A127956058V_Latest">Data16!$DZ$17</definedName>
    <definedName name="A127956062K">Data16!$DN$1:$DN$10,Data16!$DN$11:$DN$17</definedName>
    <definedName name="A127956062K_Data">Data16!$DN$11:$DN$17</definedName>
    <definedName name="A127956062K_Latest">Data16!$DN$17</definedName>
    <definedName name="A127956066V">Data16!$DO$1:$DO$10,Data16!$DO$11:$DO$17</definedName>
    <definedName name="A127956066V_Data">Data16!$DO$11:$DO$17</definedName>
    <definedName name="A127956066V_Latest">Data16!$DO$17</definedName>
    <definedName name="A127956070K">Data16!$FG$1:$FG$10,Data16!$FG$11:$FG$17</definedName>
    <definedName name="A127956070K_Data">Data16!$FG$11:$FG$17</definedName>
    <definedName name="A127956070K_Latest">Data16!$FG$17</definedName>
    <definedName name="A127956074V">Data16!$FV$1:$FV$10,Data16!$FV$11:$FV$17</definedName>
    <definedName name="A127956074V_Data">Data16!$FV$11:$FV$17</definedName>
    <definedName name="A127956074V_Latest">Data16!$FV$17</definedName>
    <definedName name="A127956078C">Data16!$FW$1:$FW$10,Data16!$FW$11:$FW$17</definedName>
    <definedName name="A127956078C_Data">Data16!$FW$11:$FW$17</definedName>
    <definedName name="A127956078C_Latest">Data16!$FW$17</definedName>
    <definedName name="A127956082V">Data16!$FX$1:$FX$10,Data16!$FX$11:$FX$17</definedName>
    <definedName name="A127956082V_Data">Data16!$FX$11:$FX$17</definedName>
    <definedName name="A127956082V_Latest">Data16!$FX$17</definedName>
    <definedName name="A127956086C">Data16!$GC$1:$GC$10,Data16!$GC$11:$GC$17</definedName>
    <definedName name="A127956086C_Data">Data16!$GC$11:$GC$17</definedName>
    <definedName name="A127956086C_Latest">Data16!$GC$17</definedName>
    <definedName name="A127956090V">Data16!$GU$1:$GU$10,Data16!$GU$11:$GU$17</definedName>
    <definedName name="A127956090V_Data">Data16!$GU$11:$GU$17</definedName>
    <definedName name="A127956090V_Latest">Data16!$GU$17</definedName>
    <definedName name="A127956094C">Data16!$GV$1:$GV$10,Data16!$GV$11:$GV$17</definedName>
    <definedName name="A127956094C_Data">Data16!$GV$11:$GV$17</definedName>
    <definedName name="A127956094C_Latest">Data16!$GV$17</definedName>
    <definedName name="A127956098L">Data16!$HA$1:$HA$10,Data16!$HA$11:$HA$17</definedName>
    <definedName name="A127956098L_Data">Data16!$HA$11:$HA$17</definedName>
    <definedName name="A127956098L_Latest">Data16!$HA$17</definedName>
    <definedName name="A127956102T">Data16!$HH$1:$HH$10,Data16!$HH$11:$HH$17</definedName>
    <definedName name="A127956102T_Data">Data16!$HH$11:$HH$17</definedName>
    <definedName name="A127956102T_Latest">Data16!$HH$17</definedName>
    <definedName name="A127956106A">Data16!$GJ$1:$GJ$10,Data16!$GJ$11:$GJ$17</definedName>
    <definedName name="A127956106A_Data">Data16!$GJ$11:$GJ$17</definedName>
    <definedName name="A127956106A_Latest">Data16!$GJ$17</definedName>
    <definedName name="A127956110T">Data16!$HT$1:$HT$10,Data16!$HT$11:$HT$17</definedName>
    <definedName name="A127956110T_Data">Data16!$HT$11:$HT$17</definedName>
    <definedName name="A127956110T_Latest">Data16!$HT$17</definedName>
    <definedName name="A127956114A">Data16!$ID$1:$ID$10,Data16!$ID$11:$ID$17</definedName>
    <definedName name="A127956114A_Data">Data16!$ID$11:$ID$17</definedName>
    <definedName name="A127956114A_Latest">Data16!$ID$17</definedName>
    <definedName name="A127956118K">Data16!$HI$1:$HI$10,Data16!$HI$11:$HI$17</definedName>
    <definedName name="A127956118K_Data">Data16!$HI$11:$HI$17</definedName>
    <definedName name="A127956118K_Latest">Data16!$HI$17</definedName>
    <definedName name="A127956122A">Data17!$D$1:$D$10,Data17!$D$11:$D$17</definedName>
    <definedName name="A127956122A_Data">Data17!$D$11:$D$17</definedName>
    <definedName name="A127956122A_Latest">Data17!$D$17</definedName>
    <definedName name="A127956126K">Data17!$AF$1:$AF$10,Data17!$AF$11:$AF$17</definedName>
    <definedName name="A127956126K_Data">Data17!$AF$11:$AF$17</definedName>
    <definedName name="A127956126K_Latest">Data17!$AF$17</definedName>
    <definedName name="A127956130A">Data17!$BA$1:$BA$10,Data17!$BA$11:$BA$17</definedName>
    <definedName name="A127956130A_Data">Data17!$BA$11:$BA$17</definedName>
    <definedName name="A127956130A_Latest">Data17!$BA$17</definedName>
    <definedName name="A127956134K">Data17!$BH$1:$BH$10,Data17!$BH$11:$BH$17</definedName>
    <definedName name="A127956134K_Data">Data17!$BH$11:$BH$17</definedName>
    <definedName name="A127956134K_Latest">Data17!$BH$17</definedName>
    <definedName name="A127956138V">Data17!$AL$1:$AL$10,Data17!$AL$11:$AL$17</definedName>
    <definedName name="A127956138V_Data">Data17!$AL$11:$AL$17</definedName>
    <definedName name="A127956138V_Latest">Data17!$AL$17</definedName>
    <definedName name="A127956142K">Data17!$AO$1:$AO$10,Data17!$AO$11:$AO$17</definedName>
    <definedName name="A127956142K_Data">Data17!$AO$11:$AO$17</definedName>
    <definedName name="A127956142K_Latest">Data17!$AO$17</definedName>
    <definedName name="A127956146V">Data17!$CE$1:$CE$10,Data17!$CE$11:$CE$17</definedName>
    <definedName name="A127956146V_Data">Data17!$CE$11:$CE$17</definedName>
    <definedName name="A127956146V_Latest">Data17!$CE$17</definedName>
    <definedName name="A127956150K">Data17!$CL$1:$CL$10,Data17!$CL$11:$CL$17</definedName>
    <definedName name="A127956150K_Data">Data17!$CL$11:$CL$17</definedName>
    <definedName name="A127956150K_Latest">Data17!$CL$17</definedName>
    <definedName name="A127956154V">Data17!$BZ$1:$BZ$10,Data17!$BZ$11:$BZ$17</definedName>
    <definedName name="A127956154V_Data">Data17!$BZ$11:$BZ$17</definedName>
    <definedName name="A127956154V_Latest">Data17!$BZ$17</definedName>
    <definedName name="A127956158C">Data15!$P$1:$P$10,Data15!$P$11:$P$17</definedName>
    <definedName name="A127956158C_Data">Data15!$P$11:$P$17</definedName>
    <definedName name="A127956158C_Latest">Data15!$P$17</definedName>
    <definedName name="A127956162V">Data15!$Q$1:$Q$10,Data15!$Q$11:$Q$17</definedName>
    <definedName name="A127956162V_Data">Data15!$Q$11:$Q$17</definedName>
    <definedName name="A127956162V_Latest">Data15!$Q$17</definedName>
    <definedName name="A127956166C">Data15!$S$1:$S$10,Data15!$S$11:$S$17</definedName>
    <definedName name="A127956166C_Data">Data15!$S$11:$S$17</definedName>
    <definedName name="A127956166C_Latest">Data15!$S$17</definedName>
    <definedName name="A127956170V">Data14!$IG$1:$IG$10,Data14!$IG$11:$IG$17</definedName>
    <definedName name="A127956170V_Data">Data14!$IG$11:$IG$17</definedName>
    <definedName name="A127956170V_Latest">Data14!$IG$17</definedName>
    <definedName name="A127956202A">Data15!$AW$1:$AW$10,Data15!$AW$11:$AW$17</definedName>
    <definedName name="A127956202A_Data">Data15!$AW$11:$AW$17</definedName>
    <definedName name="A127956202A_Latest">Data15!$AW$17</definedName>
    <definedName name="A127956206K">Data15!$AY$1:$AY$10,Data15!$AY$11:$AY$17</definedName>
    <definedName name="A127956206K_Data">Data15!$AY$11:$AY$17</definedName>
    <definedName name="A127956206K_Latest">Data15!$AY$17</definedName>
    <definedName name="A127956210A">Data15!$Y$1:$Y$10,Data15!$Y$11:$Y$17</definedName>
    <definedName name="A127956210A_Data">Data15!$Y$11:$Y$17</definedName>
    <definedName name="A127956210A_Latest">Data15!$Y$17</definedName>
    <definedName name="A127956214K">Data15!$BH$1:$BH$10,Data15!$BH$11:$BH$17</definedName>
    <definedName name="A127956214K_Data">Data15!$BH$11:$BH$17</definedName>
    <definedName name="A127956214K_Latest">Data15!$BH$17</definedName>
    <definedName name="A127956218V">Data15!$BT$1:$BT$10,Data15!$BT$11:$BT$17</definedName>
    <definedName name="A127956218V_Data">Data15!$BT$11:$BT$17</definedName>
    <definedName name="A127956218V_Latest">Data15!$BT$17</definedName>
    <definedName name="A127956222K">Data15!$BI$1:$BI$10,Data15!$BI$11:$BI$17</definedName>
    <definedName name="A127956222K_Data">Data15!$BI$11:$BI$17</definedName>
    <definedName name="A127956222K_Latest">Data15!$BI$17</definedName>
    <definedName name="A127956226V">Data15!$DI$1:$DI$10,Data15!$DI$11:$DI$17</definedName>
    <definedName name="A127956226V_Data">Data15!$DI$11:$DI$17</definedName>
    <definedName name="A127956226V_Latest">Data15!$DI$17</definedName>
    <definedName name="A127956230K">Data15!$DJ$1:$DJ$10,Data15!$DJ$11:$DJ$17</definedName>
    <definedName name="A127956230K_Data">Data15!$DJ$11:$DJ$17</definedName>
    <definedName name="A127956230K_Latest">Data15!$DJ$17</definedName>
    <definedName name="A127956234V">Data15!$EG$1:$EG$10,Data15!$EG$11:$EG$17</definedName>
    <definedName name="A127956234V_Data">Data15!$EG$11:$EG$17</definedName>
    <definedName name="A127956234V_Latest">Data15!$EG$17</definedName>
    <definedName name="A127956238C">Data15!$EJ$1:$EJ$10,Data15!$EJ$11:$EJ$17</definedName>
    <definedName name="A127956238C_Data">Data15!$EJ$11:$EJ$17</definedName>
    <definedName name="A127956238C_Latest">Data15!$EJ$17</definedName>
    <definedName name="A127956242V">Data15!$DY$1:$DY$10,Data15!$DY$11:$DY$17</definedName>
    <definedName name="A127956242V_Data">Data15!$DY$11:$DY$17</definedName>
    <definedName name="A127956242V_Latest">Data15!$DY$17</definedName>
    <definedName name="A127956246C">Data15!$EV$1:$EV$10,Data15!$EV$11:$EV$17</definedName>
    <definedName name="A127956246C_Data">Data15!$EV$11:$EV$17</definedName>
    <definedName name="A127956246C_Latest">Data15!$EV$17</definedName>
    <definedName name="A127956250V">Data15!$EX$1:$EX$10,Data15!$EX$11:$EX$17</definedName>
    <definedName name="A127956250V_Data">Data15!$EX$11:$EX$17</definedName>
    <definedName name="A127956250V_Latest">Data15!$EX$17</definedName>
    <definedName name="A127956254C">Data15!$GA$1:$GA$10,Data15!$GA$11:$GA$17</definedName>
    <definedName name="A127956254C_Data">Data15!$GA$11:$GA$17</definedName>
    <definedName name="A127956254C_Latest">Data15!$GA$17</definedName>
    <definedName name="A127956258L">Data15!$GG$1:$GG$10,Data15!$GG$11:$GG$17</definedName>
    <definedName name="A127956258L_Data">Data15!$GG$11:$GG$17</definedName>
    <definedName name="A127956258L_Latest">Data15!$GG$17</definedName>
    <definedName name="A127956266L">Data15!$FJ$1:$FJ$10,Data15!$FJ$11:$FJ$17</definedName>
    <definedName name="A127956266L_Data">Data15!$FJ$11:$FJ$17</definedName>
    <definedName name="A127956266L_Latest">Data15!$FJ$17</definedName>
    <definedName name="A127956270C">Data15!$FK$1:$FK$10,Data15!$FK$11:$FK$17</definedName>
    <definedName name="A127956270C_Data">Data15!$FK$11:$FK$17</definedName>
    <definedName name="A127956270C_Latest">Data15!$FK$17</definedName>
    <definedName name="A127956274L">Data15!$HF$1:$HF$10,Data15!$HF$11:$HF$17</definedName>
    <definedName name="A127956274L_Data">Data15!$HF$11:$HF$17</definedName>
    <definedName name="A127956274L_Latest">Data15!$HF$17</definedName>
    <definedName name="A127956278W">Data15!$HK$1:$HK$10,Data15!$HK$11:$HK$17</definedName>
    <definedName name="A127956278W_Data">Data15!$HK$11:$HK$17</definedName>
    <definedName name="A127956278W_Latest">Data15!$HK$17</definedName>
    <definedName name="A127956282L">Data15!$GV$1:$GV$10,Data15!$GV$11:$GV$17</definedName>
    <definedName name="A127956282L_Data">Data15!$GV$11:$GV$17</definedName>
    <definedName name="A127956282L_Latest">Data15!$GV$17</definedName>
    <definedName name="A127956286W">Data15!$IJ$1:$IJ$10,Data15!$IJ$11:$IJ$17</definedName>
    <definedName name="A127956286W_Data">Data15!$IJ$11:$IJ$17</definedName>
    <definedName name="A127956286W_Latest">Data15!$IJ$17</definedName>
    <definedName name="A127956290L">Data15!$IQ$1:$IQ$10,Data15!$IQ$11:$IQ$17</definedName>
    <definedName name="A127956290L_Data">Data15!$IQ$11:$IQ$17</definedName>
    <definedName name="A127956290L_Latest">Data15!$IQ$17</definedName>
    <definedName name="A127956294W">Data15!$HZ$1:$HZ$10,Data15!$HZ$11:$HZ$17</definedName>
    <definedName name="A127956294W_Data">Data15!$HZ$11:$HZ$17</definedName>
    <definedName name="A127956294W_Latest">Data15!$HZ$17</definedName>
    <definedName name="A127956298F">Data15!$IA$1:$IA$10,Data15!$IA$11:$IA$17</definedName>
    <definedName name="A127956298F_Data">Data15!$IA$11:$IA$17</definedName>
    <definedName name="A127956298F_Latest">Data15!$IA$17</definedName>
    <definedName name="A127956302K">Data15!$ID$1:$ID$10,Data15!$ID$11:$ID$17</definedName>
    <definedName name="A127956302K_Data">Data15!$ID$11:$ID$17</definedName>
    <definedName name="A127956302K_Latest">Data15!$ID$17</definedName>
    <definedName name="A127958074F">Data17!$DQ$1:$DQ$10,Data17!$DQ$11:$DQ$17</definedName>
    <definedName name="A127958074F_Data">Data17!$DQ$11:$DQ$17</definedName>
    <definedName name="A127958074F_Latest">Data17!$DQ$17</definedName>
    <definedName name="A127958078R">Data17!$DY$1:$DY$10,Data17!$DY$11:$DY$17</definedName>
    <definedName name="A127958078R_Data">Data17!$DY$11:$DY$17</definedName>
    <definedName name="A127958078R_Latest">Data17!$DY$17</definedName>
    <definedName name="A127958082F">Data17!$EA$1:$EA$10,Data17!$EA$11:$EA$17</definedName>
    <definedName name="A127958082F_Data">Data17!$EA$11:$EA$17</definedName>
    <definedName name="A127958082F_Latest">Data17!$EA$17</definedName>
    <definedName name="A127958086R">Data17!$EB$1:$EB$10,Data17!$EB$11:$EB$17</definedName>
    <definedName name="A127958086R_Data">Data17!$EB$11:$EB$17</definedName>
    <definedName name="A127958086R_Latest">Data17!$EB$17</definedName>
    <definedName name="A127958090F">Data17!$FA$1:$FA$10,Data17!$FA$11:$FA$17</definedName>
    <definedName name="A127958090F_Data">Data17!$FA$11:$FA$17</definedName>
    <definedName name="A127958090F_Latest">Data17!$FA$17</definedName>
    <definedName name="A127958094R">Data17!$FE$1:$FE$10,Data17!$FE$11:$FE$17</definedName>
    <definedName name="A127958094R_Data">Data17!$FE$11:$FE$17</definedName>
    <definedName name="A127958094R_Latest">Data17!$FE$17</definedName>
    <definedName name="A127958098X">Data17!$EK$1:$EK$10,Data17!$EK$11:$EK$17</definedName>
    <definedName name="A127958098X_Data">Data17!$EK$11:$EK$17</definedName>
    <definedName name="A127958098X_Latest">Data17!$EK$17</definedName>
    <definedName name="A127958102C">Data18!$HA$1:$HA$10,Data18!$HA$11:$HA$17</definedName>
    <definedName name="A127958102C_Data">Data18!$HA$11:$HA$17</definedName>
    <definedName name="A127958102C_Latest">Data18!$HA$17</definedName>
    <definedName name="A127958106L">Data18!$HE$1:$HE$10,Data18!$HE$11:$HE$17</definedName>
    <definedName name="A127958106L_Data">Data18!$HE$11:$HE$17</definedName>
    <definedName name="A127958106L_Latest">Data18!$HE$17</definedName>
    <definedName name="A127958110C">Data18!$GQ$1:$GQ$10,Data18!$GQ$11:$GQ$17</definedName>
    <definedName name="A127958110C_Data">Data18!$GQ$11:$GQ$17</definedName>
    <definedName name="A127958110C_Latest">Data18!$GQ$17</definedName>
    <definedName name="A127958114L">Data18!$HM$1:$HM$10,Data18!$HM$11:$HM$17</definedName>
    <definedName name="A127958114L_Data">Data18!$HM$11:$HM$17</definedName>
    <definedName name="A127958114L_Latest">Data18!$HM$17</definedName>
    <definedName name="A127958118W">Data18!$HS$1:$HS$10,Data18!$HS$11:$HS$17</definedName>
    <definedName name="A127958118W_Data">Data18!$HS$11:$HS$17</definedName>
    <definedName name="A127958118W_Latest">Data18!$HS$17</definedName>
    <definedName name="A127958122L">Data19!$I$1:$I$10,Data19!$I$11:$I$17</definedName>
    <definedName name="A127958122L_Data">Data19!$I$11:$I$17</definedName>
    <definedName name="A127958122L_Latest">Data19!$I$17</definedName>
    <definedName name="A127958126W">Data19!$J$1:$J$10,Data19!$J$11:$J$17</definedName>
    <definedName name="A127958126W_Data">Data19!$J$11:$J$17</definedName>
    <definedName name="A127958126W_Latest">Data19!$J$17</definedName>
    <definedName name="A127958130L">Data19!$AJ$1:$AJ$10,Data19!$AJ$11:$AJ$17</definedName>
    <definedName name="A127958130L_Data">Data19!$AJ$11:$AJ$17</definedName>
    <definedName name="A127958130L_Latest">Data19!$AJ$17</definedName>
    <definedName name="A127958134W">Data19!$S$1:$S$10,Data19!$S$11:$S$17</definedName>
    <definedName name="A127958134W_Data">Data19!$S$11:$S$17</definedName>
    <definedName name="A127958134W_Latest">Data19!$S$17</definedName>
    <definedName name="A127958138F">Data19!$AV$1:$AV$10,Data19!$AV$11:$AV$17</definedName>
    <definedName name="A127958138F_Data">Data19!$AV$11:$AV$17</definedName>
    <definedName name="A127958138F_Latest">Data19!$AV$17</definedName>
    <definedName name="A127958142W">Data19!$BJ$1:$BJ$10,Data19!$BJ$11:$BJ$17</definedName>
    <definedName name="A127958142W_Data">Data19!$BJ$11:$BJ$17</definedName>
    <definedName name="A127958142W_Latest">Data19!$BJ$17</definedName>
    <definedName name="A127958146F">Data19!$BT$1:$BT$10,Data19!$BT$11:$BT$17</definedName>
    <definedName name="A127958146F_Data">Data19!$BT$11:$BT$17</definedName>
    <definedName name="A127958146F_Latest">Data19!$BT$17</definedName>
    <definedName name="A127958150W">Data19!$AZ$1:$AZ$10,Data19!$AZ$11:$AZ$17</definedName>
    <definedName name="A127958150W_Data">Data19!$AZ$11:$AZ$17</definedName>
    <definedName name="A127958150W_Latest">Data19!$AZ$17</definedName>
    <definedName name="A127958154F">Data19!$BA$1:$BA$10,Data19!$BA$11:$BA$17</definedName>
    <definedName name="A127958154F_Data">Data19!$BA$11:$BA$17</definedName>
    <definedName name="A127958154F_Latest">Data19!$BA$17</definedName>
    <definedName name="A127958158R">Data19!$CD$1:$CD$10,Data19!$CD$11:$CD$17</definedName>
    <definedName name="A127958158R_Data">Data19!$CD$11:$CD$17</definedName>
    <definedName name="A127958158R_Latest">Data19!$CD$17</definedName>
    <definedName name="A127958162F">Data19!$BE$1:$BE$10,Data19!$BE$11:$BE$17</definedName>
    <definedName name="A127958162F_Data">Data19!$BE$11:$BE$17</definedName>
    <definedName name="A127958162F_Latest">Data19!$BE$17</definedName>
    <definedName name="A127958166R">Data19!$DJ$1:$DJ$10,Data19!$DJ$11:$DJ$17</definedName>
    <definedName name="A127958166R_Data">Data19!$DJ$11:$DJ$17</definedName>
    <definedName name="A127958166R_Latest">Data19!$DJ$17</definedName>
    <definedName name="A127958170F">Data19!$DN$1:$DN$10,Data19!$DN$11:$DN$17</definedName>
    <definedName name="A127958170F_Data">Data19!$DN$11:$DN$17</definedName>
    <definedName name="A127958170F_Latest">Data19!$DN$17</definedName>
    <definedName name="A127958174R">Data19!$DY$1:$DY$10,Data19!$DY$11:$DY$17</definedName>
    <definedName name="A127958174R_Data">Data19!$DY$11:$DY$17</definedName>
    <definedName name="A127958174R_Latest">Data19!$DY$17</definedName>
    <definedName name="A127958178X">Data19!$EH$1:$EH$10,Data19!$EH$11:$EH$17</definedName>
    <definedName name="A127958178X_Data">Data19!$EH$11:$EH$17</definedName>
    <definedName name="A127958178X_Latest">Data19!$EH$17</definedName>
    <definedName name="A127958182R">Data19!$EN$1:$EN$10,Data19!$EN$11:$EN$17</definedName>
    <definedName name="A127958182R_Data">Data19!$EN$11:$EN$17</definedName>
    <definedName name="A127958182R_Latest">Data19!$EN$17</definedName>
    <definedName name="A127958186X">Data19!$EP$1:$EP$10,Data19!$EP$11:$EP$17</definedName>
    <definedName name="A127958186X_Data">Data19!$EP$11:$EP$17</definedName>
    <definedName name="A127958186X_Latest">Data19!$EP$17</definedName>
    <definedName name="A127958190R">Data19!$FK$1:$FK$10,Data19!$FK$11:$FK$17</definedName>
    <definedName name="A127958190R_Data">Data19!$FK$11:$FK$17</definedName>
    <definedName name="A127958190R_Latest">Data19!$FK$17</definedName>
    <definedName name="A127958194X">Data19!$FM$1:$FM$10,Data19!$FM$11:$FM$17</definedName>
    <definedName name="A127958194X_Data">Data19!$FM$11:$FM$17</definedName>
    <definedName name="A127958194X_Latest">Data19!$FM$17</definedName>
    <definedName name="A127958198J">Data19!$FV$1:$FV$10,Data19!$FV$11:$FV$17</definedName>
    <definedName name="A127958198J_Data">Data19!$FV$11:$FV$17</definedName>
    <definedName name="A127958198J_Latest">Data19!$FV$17</definedName>
    <definedName name="A127958206W">Data19!$GR$1:$GR$10,Data19!$GR$11:$GR$17</definedName>
    <definedName name="A127958206W_Data">Data19!$GR$11:$GR$17</definedName>
    <definedName name="A127958206W_Latest">Data19!$GR$17</definedName>
    <definedName name="A127958210L">Data19!$GU$1:$GU$10,Data19!$GU$11:$GU$17</definedName>
    <definedName name="A127958210L_Data">Data19!$GU$11:$GU$17</definedName>
    <definedName name="A127958210L_Latest">Data19!$GU$17</definedName>
    <definedName name="A127958214W">Data19!$HB$1:$HB$10,Data19!$HB$11:$HB$17</definedName>
    <definedName name="A127958214W_Data">Data19!$HB$11:$HB$17</definedName>
    <definedName name="A127958214W_Latest">Data19!$HB$17</definedName>
    <definedName name="A127958218F">Data19!$HD$1:$HD$10,Data19!$HD$11:$HD$17</definedName>
    <definedName name="A127958218F_Data">Data19!$HD$11:$HD$17</definedName>
    <definedName name="A127958218F_Latest">Data19!$HD$17</definedName>
    <definedName name="A127958222W">Data19!$HF$1:$HF$10,Data19!$HF$11:$HF$17</definedName>
    <definedName name="A127958222W_Data">Data19!$HF$11:$HF$17</definedName>
    <definedName name="A127958222W_Latest">Data19!$HF$17</definedName>
    <definedName name="A127958226F">Data19!$HG$1:$HG$10,Data19!$HG$11:$HG$17</definedName>
    <definedName name="A127958226F_Data">Data19!$HG$11:$HG$17</definedName>
    <definedName name="A127958226F_Latest">Data19!$HG$17</definedName>
    <definedName name="A127958230W">Data19!$GC$1:$GC$10,Data19!$GC$11:$GC$17</definedName>
    <definedName name="A127958230W_Data">Data19!$GC$11:$GC$17</definedName>
    <definedName name="A127958230W_Latest">Data19!$GC$17</definedName>
    <definedName name="A127958234F">Data19!$IL$1:$IL$10,Data19!$IL$11:$IL$17</definedName>
    <definedName name="A127958234F_Data">Data19!$IL$11:$IL$17</definedName>
    <definedName name="A127958234F_Latest">Data19!$IL$17</definedName>
    <definedName name="A127958238R">Data19!$HN$1:$HN$10,Data19!$HN$11:$HN$17</definedName>
    <definedName name="A127958238R_Data">Data19!$HN$11:$HN$17</definedName>
    <definedName name="A127958238R_Latest">Data19!$HN$17</definedName>
    <definedName name="A127958242F">Data19!$HS$1:$HS$10,Data19!$HS$11:$HS$17</definedName>
    <definedName name="A127958242F_Data">Data19!$HS$11:$HS$17</definedName>
    <definedName name="A127958242F_Latest">Data19!$HS$17</definedName>
    <definedName name="A127958246R">Data20!$D$1:$D$10,Data20!$D$11:$D$17</definedName>
    <definedName name="A127958246R_Data">Data20!$D$11:$D$17</definedName>
    <definedName name="A127958246R_Latest">Data20!$D$17</definedName>
    <definedName name="A127958250F">Data20!$M$1:$M$10,Data20!$M$11:$M$17</definedName>
    <definedName name="A127958250F_Data">Data20!$M$11:$M$17</definedName>
    <definedName name="A127958250F_Latest">Data20!$M$17</definedName>
    <definedName name="A127958254R">Data20!$N$1:$N$10,Data20!$N$11:$N$17</definedName>
    <definedName name="A127958254R_Data">Data20!$N$11:$N$17</definedName>
    <definedName name="A127958254R_Latest">Data20!$N$17</definedName>
    <definedName name="A127958258X">Data20!$R$1:$R$10,Data20!$R$11:$R$17</definedName>
    <definedName name="A127958258X_Data">Data20!$R$11:$R$17</definedName>
    <definedName name="A127958258X_Latest">Data20!$R$17</definedName>
    <definedName name="A127958266X">Data20!$H$1:$H$10,Data20!$H$11:$H$17</definedName>
    <definedName name="A127958266X_Data">Data20!$H$11:$H$17</definedName>
    <definedName name="A127958266X_Latest">Data20!$H$17</definedName>
    <definedName name="A127958270R">Data17!$GJ$1:$GJ$10,Data17!$GJ$11:$GJ$17</definedName>
    <definedName name="A127958270R_Data">Data17!$GJ$11:$GJ$17</definedName>
    <definedName name="A127958270R_Latest">Data17!$GJ$17</definedName>
    <definedName name="A127958274X">Data17!$GO$1:$GO$10,Data17!$GO$11:$GO$17</definedName>
    <definedName name="A127958274X_Data">Data17!$GO$11:$GO$17</definedName>
    <definedName name="A127958274X_Latest">Data17!$GO$17</definedName>
    <definedName name="A127958278J">Data17!$GS$1:$GS$10,Data17!$GS$11:$GS$17</definedName>
    <definedName name="A127958278J_Data">Data17!$GS$11:$GS$17</definedName>
    <definedName name="A127958278J_Latest">Data17!$GS$17</definedName>
    <definedName name="A127958282X">Data17!$FZ$1:$FZ$10,Data17!$FZ$11:$FZ$17</definedName>
    <definedName name="A127958282X_Data">Data17!$FZ$11:$FZ$17</definedName>
    <definedName name="A127958282X_Latest">Data17!$FZ$17</definedName>
    <definedName name="A127958286J">Data17!$GB$1:$GB$10,Data17!$GB$11:$GB$17</definedName>
    <definedName name="A127958286J_Data">Data17!$GB$11:$GB$17</definedName>
    <definedName name="A127958286J_Latest">Data17!$GB$17</definedName>
    <definedName name="A127958298T">Data20!$AL$1:$AL$10,Data20!$AL$11:$AL$17</definedName>
    <definedName name="A127958298T_Data">Data20!$AL$11:$AL$17</definedName>
    <definedName name="A127958298T_Latest">Data20!$AL$17</definedName>
    <definedName name="A127958302W">Data20!$AM$1:$AM$10,Data20!$AM$11:$AM$17</definedName>
    <definedName name="A127958302W_Data">Data20!$AM$11:$AM$17</definedName>
    <definedName name="A127958302W_Latest">Data20!$AM$17</definedName>
    <definedName name="A127958306F">Data17!$HK$1:$HK$10,Data17!$HK$11:$HK$17</definedName>
    <definedName name="A127958306F_Data">Data17!$HK$11:$HK$17</definedName>
    <definedName name="A127958306F_Latest">Data17!$HK$17</definedName>
    <definedName name="A127958310W">Data17!$HS$1:$HS$10,Data17!$HS$11:$HS$17</definedName>
    <definedName name="A127958310W_Data">Data17!$HS$11:$HS$17</definedName>
    <definedName name="A127958310W_Latest">Data17!$HS$17</definedName>
    <definedName name="A127958314F">Data17!$HU$1:$HU$10,Data17!$HU$11:$HU$17</definedName>
    <definedName name="A127958314F_Data">Data17!$HU$11:$HU$17</definedName>
    <definedName name="A127958314F_Latest">Data17!$HU$17</definedName>
    <definedName name="A127958318R">Data17!$IC$1:$IC$10,Data17!$IC$11:$IC$17</definedName>
    <definedName name="A127958318R_Data">Data17!$IC$11:$IC$17</definedName>
    <definedName name="A127958318R_Latest">Data17!$IC$17</definedName>
    <definedName name="A127958326R">Data17!$IM$1:$IM$10,Data17!$IM$11:$IM$17</definedName>
    <definedName name="A127958326R_Data">Data17!$IM$11:$IM$17</definedName>
    <definedName name="A127958326R_Latest">Data17!$IM$17</definedName>
    <definedName name="A127958330F">Data17!$IP$1:$IP$10,Data17!$IP$11:$IP$17</definedName>
    <definedName name="A127958330F_Data">Data17!$IP$11:$IP$17</definedName>
    <definedName name="A127958330F_Latest">Data17!$IP$17</definedName>
    <definedName name="A127958334R">Data18!$AK$1:$AK$10,Data18!$AK$11:$AK$17</definedName>
    <definedName name="A127958334R_Data">Data18!$AK$11:$AK$17</definedName>
    <definedName name="A127958334R_Latest">Data18!$AK$17</definedName>
    <definedName name="A127958338X">Data18!$AM$1:$AM$10,Data18!$AM$11:$AM$17</definedName>
    <definedName name="A127958338X_Data">Data18!$AM$11:$AM$17</definedName>
    <definedName name="A127958338X_Latest">Data18!$AM$17</definedName>
    <definedName name="A127958342R">Data18!$AT$1:$AT$10,Data18!$AT$11:$AT$17</definedName>
    <definedName name="A127958342R_Data">Data18!$AT$11:$AT$17</definedName>
    <definedName name="A127958342R_Latest">Data18!$AT$17</definedName>
    <definedName name="A127958346X">Data18!$AF$1:$AF$10,Data18!$AF$11:$AF$17</definedName>
    <definedName name="A127958346X_Data">Data18!$AF$11:$AF$17</definedName>
    <definedName name="A127958346X_Latest">Data18!$AF$17</definedName>
    <definedName name="A127958350R">Data18!$AH$1:$AH$10,Data18!$AH$11:$AH$17</definedName>
    <definedName name="A127958350R_Data">Data18!$AH$11:$AH$17</definedName>
    <definedName name="A127958350R_Latest">Data18!$AH$17</definedName>
    <definedName name="A127958354X">Data18!$CE$1:$CE$10,Data18!$CE$11:$CE$17</definedName>
    <definedName name="A127958354X_Data">Data18!$CE$11:$CE$17</definedName>
    <definedName name="A127958354X_Latest">Data18!$CE$17</definedName>
    <definedName name="A127958358J">Data18!$CG$1:$CG$10,Data18!$CG$11:$CG$17</definedName>
    <definedName name="A127958358J_Data">Data18!$CG$11:$CG$17</definedName>
    <definedName name="A127958358J_Latest">Data18!$CG$17</definedName>
    <definedName name="A127958362X">Data18!$CK$1:$CK$10,Data18!$CK$11:$CK$17</definedName>
    <definedName name="A127958362X_Data">Data18!$CK$11:$CK$17</definedName>
    <definedName name="A127958362X_Latest">Data18!$CK$17</definedName>
    <definedName name="A127958366J">Data18!$CP$1:$CP$10,Data18!$CP$11:$CP$17</definedName>
    <definedName name="A127958366J_Data">Data18!$CP$11:$CP$17</definedName>
    <definedName name="A127958366J_Latest">Data18!$CP$17</definedName>
    <definedName name="A127958370X">Data18!$DA$1:$DA$10,Data18!$DA$11:$DA$17</definedName>
    <definedName name="A127958370X_Data">Data18!$DA$11:$DA$17</definedName>
    <definedName name="A127958370X_Latest">Data18!$DA$17</definedName>
    <definedName name="A127958374J">Data18!$DF$1:$DF$10,Data18!$DF$11:$DF$17</definedName>
    <definedName name="A127958374J_Data">Data18!$DF$11:$DF$17</definedName>
    <definedName name="A127958374J_Latest">Data18!$DF$17</definedName>
    <definedName name="A127958378T">Data18!$DJ$1:$DJ$10,Data18!$DJ$11:$DJ$17</definedName>
    <definedName name="A127958378T_Data">Data18!$DJ$11:$DJ$17</definedName>
    <definedName name="A127958378T_Latest">Data18!$DJ$17</definedName>
    <definedName name="A127958382J">Data18!$CS$1:$CS$10,Data18!$CS$11:$CS$17</definedName>
    <definedName name="A127958382J_Data">Data18!$CS$11:$CS$17</definedName>
    <definedName name="A127958382J_Latest">Data18!$CS$17</definedName>
    <definedName name="A127958386T">Data18!$DT$1:$DT$10,Data18!$DT$11:$DT$17</definedName>
    <definedName name="A127958386T_Data">Data18!$DT$11:$DT$17</definedName>
    <definedName name="A127958386T_Latest">Data18!$DT$17</definedName>
    <definedName name="A127958390J">Data18!$DX$1:$DX$10,Data18!$DX$11:$DX$17</definedName>
    <definedName name="A127958390J_Data">Data18!$DX$11:$DX$17</definedName>
    <definedName name="A127958390J_Latest">Data18!$DX$17</definedName>
    <definedName name="A127958394T">Data18!$CY$1:$CY$10,Data18!$CY$11:$CY$17</definedName>
    <definedName name="A127958394T_Data">Data18!$CY$11:$CY$17</definedName>
    <definedName name="A127958394T_Latest">Data18!$CY$17</definedName>
    <definedName name="A127958398A">Data18!$DZ$1:$DZ$10,Data18!$DZ$11:$DZ$17</definedName>
    <definedName name="A127958398A_Data">Data18!$DZ$11:$DZ$17</definedName>
    <definedName name="A127958398A_Latest">Data18!$DZ$17</definedName>
    <definedName name="A127958402F">Data18!$FB$1:$FB$10,Data18!$FB$11:$FB$17</definedName>
    <definedName name="A127958402F_Data">Data18!$FB$11:$FB$17</definedName>
    <definedName name="A127958402F_Latest">Data18!$FB$17</definedName>
    <definedName name="A127958406R">Data18!$GC$1:$GC$10,Data18!$GC$11:$GC$17</definedName>
    <definedName name="A127958406R_Data">Data18!$GC$11:$GC$17</definedName>
    <definedName name="A127958406R_Latest">Data18!$GC$17</definedName>
    <definedName name="A127958410F">Data18!$FJ$1:$FJ$10,Data18!$FJ$11:$FJ$17</definedName>
    <definedName name="A127958410F_Data">Data18!$FJ$11:$FJ$17</definedName>
    <definedName name="A127958410F_Latest">Data18!$FJ$17</definedName>
    <definedName name="A127960322W">Data20!$BH$1:$BH$10,Data20!$BH$11:$BH$17</definedName>
    <definedName name="A127960322W_Data">Data20!$BH$11:$BH$17</definedName>
    <definedName name="A127960322W_Latest">Data20!$BH$17</definedName>
    <definedName name="A127960326F">Data20!$BN$1:$BN$10,Data20!$BN$11:$BN$17</definedName>
    <definedName name="A127960326F_Data">Data20!$BN$11:$BN$17</definedName>
    <definedName name="A127960326F_Latest">Data20!$BN$17</definedName>
    <definedName name="A127960330W">Data20!$BP$1:$BP$10,Data20!$BP$11:$BP$17</definedName>
    <definedName name="A127960330W_Data">Data20!$BP$11:$BP$17</definedName>
    <definedName name="A127960330W_Latest">Data20!$BP$17</definedName>
    <definedName name="A127960334F">Data20!$BR$1:$BR$10,Data20!$BR$11:$BR$17</definedName>
    <definedName name="A127960334F_Data">Data20!$BR$11:$BR$17</definedName>
    <definedName name="A127960334F_Latest">Data20!$BR$17</definedName>
    <definedName name="A127960338R">Data20!$AV$1:$AV$10,Data20!$AV$11:$AV$17</definedName>
    <definedName name="A127960338R_Data">Data20!$AV$11:$AV$17</definedName>
    <definedName name="A127960338R_Latest">Data20!$AV$17</definedName>
    <definedName name="A127960342F">Data20!$AW$1:$AW$10,Data20!$AW$11:$AW$17</definedName>
    <definedName name="A127960342F_Data">Data20!$AW$11:$AW$17</definedName>
    <definedName name="A127960342F_Latest">Data20!$AW$17</definedName>
    <definedName name="A127960346R">Data20!$CO$1:$CO$10,Data20!$CO$11:$CO$17</definedName>
    <definedName name="A127960346R_Data">Data20!$CO$11:$CO$17</definedName>
    <definedName name="A127960346R_Latest">Data20!$CO$17</definedName>
    <definedName name="A127960350F">Data20!$CP$1:$CP$10,Data20!$CP$11:$CP$17</definedName>
    <definedName name="A127960350F_Data">Data20!$CP$11:$CP$17</definedName>
    <definedName name="A127960350F_Latest">Data20!$CP$17</definedName>
    <definedName name="A127960354R">Data20!$CZ$1:$CZ$10,Data20!$CZ$11:$CZ$17</definedName>
    <definedName name="A127960354R_Data">Data20!$CZ$11:$CZ$17</definedName>
    <definedName name="A127960354R_Latest">Data20!$CZ$17</definedName>
    <definedName name="A127960358X">Data20!$DB$1:$DB$10,Data20!$DB$11:$DB$17</definedName>
    <definedName name="A127960358X_Data">Data20!$DB$11:$DB$17</definedName>
    <definedName name="A127960358X_Latest">Data20!$DB$17</definedName>
    <definedName name="A127960362R">Data20!$DD$1:$DD$10,Data20!$DD$11:$DD$17</definedName>
    <definedName name="A127960362R_Data">Data20!$DD$11:$DD$17</definedName>
    <definedName name="A127960362R_Latest">Data20!$DD$17</definedName>
    <definedName name="A127960366X">Data20!$CD$1:$CD$10,Data20!$CD$11:$CD$17</definedName>
    <definedName name="A127960366X_Data">Data20!$CD$11:$CD$17</definedName>
    <definedName name="A127960366X_Latest">Data20!$CD$17</definedName>
    <definedName name="A127960370R">Data21!$EB$1:$EB$10,Data21!$EB$11:$EB$17</definedName>
    <definedName name="A127960370R_Data">Data21!$EB$11:$EB$17</definedName>
    <definedName name="A127960370R_Latest">Data21!$EB$17</definedName>
    <definedName name="A127960374X">Data21!$EP$1:$EP$10,Data21!$EP$11:$EP$17</definedName>
    <definedName name="A127960374X_Data">Data21!$EP$11:$EP$17</definedName>
    <definedName name="A127960374X_Latest">Data21!$EP$17</definedName>
    <definedName name="A127960378J">Data21!$EC$1:$EC$10,Data21!$EC$11:$EC$17</definedName>
    <definedName name="A127960378J_Data">Data21!$EC$11:$EC$17</definedName>
    <definedName name="A127960378J_Latest">Data21!$EC$17</definedName>
    <definedName name="A127960382X">Data21!$FT$1:$FT$10,Data21!$FT$11:$FT$17</definedName>
    <definedName name="A127960382X_Data">Data21!$FT$11:$FT$17</definedName>
    <definedName name="A127960382X_Latest">Data21!$FT$17</definedName>
    <definedName name="A127960386J">Data21!$FZ$1:$FZ$10,Data21!$FZ$11:$FZ$17</definedName>
    <definedName name="A127960386J_Data">Data21!$FZ$11:$FZ$17</definedName>
    <definedName name="A127960386J_Latest">Data21!$FZ$17</definedName>
    <definedName name="A127960390X">Data21!$GK$1:$GK$10,Data21!$GK$11:$GK$17</definedName>
    <definedName name="A127960390X_Data">Data21!$GK$11:$GK$17</definedName>
    <definedName name="A127960390X_Latest">Data21!$GK$17</definedName>
    <definedName name="A127960394J">Data21!$FN$1:$FN$10,Data21!$FN$11:$FN$17</definedName>
    <definedName name="A127960394J_Data">Data21!$FN$11:$FN$17</definedName>
    <definedName name="A127960394J_Latest">Data21!$FN$17</definedName>
    <definedName name="A127960398T">Data21!$HU$1:$HU$10,Data21!$HU$11:$HU$17</definedName>
    <definedName name="A127960398T_Data">Data21!$HU$11:$HU$17</definedName>
    <definedName name="A127960398T_Latest">Data21!$HU$17</definedName>
    <definedName name="A127960402W">Data21!$HZ$1:$HZ$10,Data21!$HZ$11:$HZ$17</definedName>
    <definedName name="A127960402W_Data">Data21!$HZ$11:$HZ$17</definedName>
    <definedName name="A127960402W_Latest">Data21!$HZ$17</definedName>
    <definedName name="A127960406F">Data22!$G$1:$G$10,Data22!$G$11:$G$17</definedName>
    <definedName name="A127960406F_Data">Data22!$G$11:$G$17</definedName>
    <definedName name="A127960406F_Latest">Data22!$G$17</definedName>
    <definedName name="A127960414F">Data21!$IG$1:$IG$10,Data21!$IG$11:$IG$17</definedName>
    <definedName name="A127960414F_Data">Data21!$IG$11:$IG$17</definedName>
    <definedName name="A127960414F_Latest">Data21!$IG$17</definedName>
    <definedName name="A127960418R">Data22!$AR$1:$AR$10,Data22!$AR$11:$AR$17</definedName>
    <definedName name="A127960418R_Data">Data22!$AR$11:$AR$17</definedName>
    <definedName name="A127960418R_Latest">Data22!$AR$17</definedName>
    <definedName name="A127960422F">Data22!$AT$1:$AT$10,Data22!$AT$11:$AT$17</definedName>
    <definedName name="A127960422F_Data">Data22!$AT$11:$AT$17</definedName>
    <definedName name="A127960422F_Latest">Data22!$AT$17</definedName>
    <definedName name="A127960426R">Data22!$BM$1:$BM$10,Data22!$BM$11:$BM$17</definedName>
    <definedName name="A127960426R_Data">Data22!$BM$11:$BM$17</definedName>
    <definedName name="A127960426R_Latest">Data22!$BM$17</definedName>
    <definedName name="A127960430F">Data22!$BP$1:$BP$10,Data22!$BP$11:$BP$17</definedName>
    <definedName name="A127960430F_Data">Data22!$BP$11:$BP$17</definedName>
    <definedName name="A127960430F_Latest">Data22!$BP$17</definedName>
    <definedName name="A127960434R">Data22!$BA$1:$BA$10,Data22!$BA$11:$BA$17</definedName>
    <definedName name="A127960434R_Data">Data22!$BA$11:$BA$17</definedName>
    <definedName name="A127960434R_Latest">Data22!$BA$17</definedName>
    <definedName name="A127960438X">Data22!$AY$1:$AY$10,Data22!$AY$11:$AY$17</definedName>
    <definedName name="A127960438X_Data">Data22!$AY$11:$AY$17</definedName>
    <definedName name="A127960438X_Latest">Data22!$AY$17</definedName>
    <definedName name="A127960442R">Data22!$CH$1:$CH$10,Data22!$CH$11:$CH$17</definedName>
    <definedName name="A127960442R_Data">Data22!$CH$11:$CH$17</definedName>
    <definedName name="A127960442R_Latest">Data22!$CH$17</definedName>
    <definedName name="A127960446X">Data22!$CR$1:$CR$10,Data22!$CR$11:$CR$17</definedName>
    <definedName name="A127960446X_Data">Data22!$CR$11:$CR$17</definedName>
    <definedName name="A127960446X_Latest">Data22!$CR$17</definedName>
    <definedName name="A127960450R">Data22!$DD$1:$DD$10,Data22!$DD$11:$DD$17</definedName>
    <definedName name="A127960450R_Data">Data22!$DD$11:$DD$17</definedName>
    <definedName name="A127960450R_Latest">Data22!$DD$17</definedName>
    <definedName name="A127960454X">Data22!$DF$1:$DF$10,Data22!$DF$11:$DF$17</definedName>
    <definedName name="A127960454X_Data">Data22!$DF$11:$DF$17</definedName>
    <definedName name="A127960454X_Latest">Data22!$DF$17</definedName>
    <definedName name="A127960458J">Data22!$DG$1:$DG$10,Data22!$DG$11:$DG$17</definedName>
    <definedName name="A127960458J_Data">Data22!$DG$11:$DG$17</definedName>
    <definedName name="A127960458J_Latest">Data22!$DG$17</definedName>
    <definedName name="A127960462X">Data22!$DH$1:$DH$10,Data22!$DH$11:$DH$17</definedName>
    <definedName name="A127960462X_Data">Data22!$DH$11:$DH$17</definedName>
    <definedName name="A127960462X_Latest">Data22!$DH$17</definedName>
    <definedName name="A127960466J">Data22!$CG$1:$CG$10,Data22!$CG$11:$CG$17</definedName>
    <definedName name="A127960466J_Data">Data22!$CG$11:$CG$17</definedName>
    <definedName name="A127960466J_Latest">Data22!$CG$17</definedName>
    <definedName name="A127960470X">Data22!$EG$1:$EG$10,Data22!$EG$11:$EG$17</definedName>
    <definedName name="A127960470X_Data">Data22!$EG$11:$EG$17</definedName>
    <definedName name="A127960470X_Latest">Data22!$EG$17</definedName>
    <definedName name="A127960474J">Data22!$EO$1:$EO$10,Data22!$EO$11:$EO$17</definedName>
    <definedName name="A127960474J_Data">Data22!$EO$11:$EO$17</definedName>
    <definedName name="A127960474J_Latest">Data22!$EO$17</definedName>
    <definedName name="A127960478T">Data22!$EV$1:$EV$10,Data22!$EV$11:$EV$17</definedName>
    <definedName name="A127960478T_Data">Data22!$EV$11:$EV$17</definedName>
    <definedName name="A127960478T_Latest">Data22!$EV$17</definedName>
    <definedName name="A127960482J">Data22!$FO$1:$FO$10,Data22!$FO$11:$FO$17</definedName>
    <definedName name="A127960482J_Data">Data22!$FO$11:$FO$17</definedName>
    <definedName name="A127960482J_Latest">Data22!$FO$17</definedName>
    <definedName name="A127960486T">Data22!$FB$1:$FB$10,Data22!$FB$11:$FB$17</definedName>
    <definedName name="A127960486T_Data">Data22!$FB$11:$FB$17</definedName>
    <definedName name="A127960486T_Latest">Data22!$FB$17</definedName>
    <definedName name="A127960490J">Data22!$GF$1:$GF$10,Data22!$GF$11:$GF$17</definedName>
    <definedName name="A127960490J_Data">Data22!$GF$11:$GF$17</definedName>
    <definedName name="A127960490J_Latest">Data22!$GF$17</definedName>
    <definedName name="A127960494T">Data22!$GP$1:$GP$10,Data22!$GP$11:$GP$17</definedName>
    <definedName name="A127960494T_Data">Data22!$GP$11:$GP$17</definedName>
    <definedName name="A127960494T_Latest">Data22!$GP$17</definedName>
    <definedName name="A127960498A">Data22!$GT$1:$GT$10,Data22!$GT$11:$GT$17</definedName>
    <definedName name="A127960498A_Data">Data22!$GT$11:$GT$17</definedName>
    <definedName name="A127960498A_Latest">Data22!$GT$17</definedName>
    <definedName name="A127960502F">Data22!$GG$1:$GG$10,Data22!$GG$11:$GG$17</definedName>
    <definedName name="A127960502F_Data">Data22!$GG$11:$GG$17</definedName>
    <definedName name="A127960502F_Latest">Data22!$GG$17</definedName>
    <definedName name="A127960506R">Data22!$HC$1:$HC$10,Data22!$HC$11:$HC$17</definedName>
    <definedName name="A127960506R_Data">Data22!$HC$11:$HC$17</definedName>
    <definedName name="A127960506R_Latest">Data22!$HC$17</definedName>
    <definedName name="A127960510F">Data22!$GH$1:$GH$10,Data22!$GH$11:$GH$17</definedName>
    <definedName name="A127960510F_Data">Data22!$GH$11:$GH$17</definedName>
    <definedName name="A127960510F_Latest">Data22!$GH$17</definedName>
    <definedName name="A127960534X">Data20!$FF$1:$FF$10,Data20!$FF$11:$FF$17</definedName>
    <definedName name="A127960534X_Data">Data20!$FF$11:$FF$17</definedName>
    <definedName name="A127960534X_Latest">Data20!$FF$17</definedName>
    <definedName name="A127960538J">Data20!$FH$1:$FH$10,Data20!$FH$11:$FH$17</definedName>
    <definedName name="A127960538J_Data">Data20!$FH$11:$FH$17</definedName>
    <definedName name="A127960538J_Latest">Data20!$FH$17</definedName>
    <definedName name="A127960546J">Data20!$FS$1:$FS$10,Data20!$FS$11:$FS$17</definedName>
    <definedName name="A127960546J_Data">Data20!$FS$11:$FS$17</definedName>
    <definedName name="A127960546J_Latest">Data20!$FS$17</definedName>
    <definedName name="A127960550X">Data20!$FV$1:$FV$10,Data20!$FV$11:$FV$17</definedName>
    <definedName name="A127960550X_Data">Data20!$FV$11:$FV$17</definedName>
    <definedName name="A127960550X_Latest">Data20!$FV$17</definedName>
    <definedName name="A127960554J">Data20!$GE$1:$GE$10,Data20!$GE$11:$GE$17</definedName>
    <definedName name="A127960554J_Data">Data20!$GE$11:$GE$17</definedName>
    <definedName name="A127960554J_Latest">Data20!$GE$17</definedName>
    <definedName name="A127960558T">Data20!$FZ$1:$FZ$10,Data20!$FZ$11:$FZ$17</definedName>
    <definedName name="A127960558T_Data">Data20!$FZ$11:$FZ$17</definedName>
    <definedName name="A127960558T_Latest">Data20!$FZ$17</definedName>
    <definedName name="A127960562J">Data20!$GB$1:$GB$10,Data20!$GB$11:$GB$17</definedName>
    <definedName name="A127960562J_Data">Data20!$GB$11:$GB$17</definedName>
    <definedName name="A127960562J_Latest">Data20!$GB$17</definedName>
    <definedName name="A127960566T">Data20!$HO$1:$HO$10,Data20!$HO$11:$HO$17</definedName>
    <definedName name="A127960566T_Data">Data20!$HO$11:$HO$17</definedName>
    <definedName name="A127960566T_Latest">Data20!$HO$17</definedName>
    <definedName name="A127960570J">Data20!$HT$1:$HT$10,Data20!$HT$11:$HT$17</definedName>
    <definedName name="A127960570J_Data">Data20!$HT$11:$HT$17</definedName>
    <definedName name="A127960570J_Latest">Data20!$HT$17</definedName>
    <definedName name="A127960574T">Data20!$HY$1:$HY$10,Data20!$HY$11:$HY$17</definedName>
    <definedName name="A127960574T_Data">Data20!$HY$11:$HY$17</definedName>
    <definedName name="A127960574T_Latest">Data20!$HY$17</definedName>
    <definedName name="A127960578A">Data21!$P$1:$P$10,Data21!$P$11:$P$17</definedName>
    <definedName name="A127960578A_Data">Data21!$P$11:$P$17</definedName>
    <definedName name="A127960578A_Latest">Data21!$P$17</definedName>
    <definedName name="A127960582T">Data21!$R$1:$R$10,Data21!$R$11:$R$17</definedName>
    <definedName name="A127960582T_Data">Data21!$R$11:$R$17</definedName>
    <definedName name="A127960582T_Latest">Data21!$R$17</definedName>
    <definedName name="A127960586A">Data21!$S$1:$S$10,Data21!$S$11:$S$17</definedName>
    <definedName name="A127960586A_Data">Data21!$S$11:$S$17</definedName>
    <definedName name="A127960586A_Latest">Data21!$S$17</definedName>
    <definedName name="A127960594A">Data20!$IK$1:$IK$10,Data20!$IK$11:$IK$17</definedName>
    <definedName name="A127960594A_Data">Data20!$IK$11:$IK$17</definedName>
    <definedName name="A127960594A_Latest">Data20!$IK$17</definedName>
    <definedName name="A127960598K">Data21!$AA$1:$AA$10,Data21!$AA$11:$AA$17</definedName>
    <definedName name="A127960598K_Data">Data21!$AA$11:$AA$17</definedName>
    <definedName name="A127960598K_Latest">Data21!$AA$17</definedName>
    <definedName name="A127960602R">Data21!$AB$1:$AB$10,Data21!$AB$11:$AB$17</definedName>
    <definedName name="A127960602R_Data">Data21!$AB$11:$AB$17</definedName>
    <definedName name="A127960602R_Latest">Data21!$AB$17</definedName>
    <definedName name="A127960606X">Data20!$IQ$1:$IQ$10,Data20!$IQ$11:$IQ$17</definedName>
    <definedName name="A127960606X_Data">Data20!$IQ$11:$IQ$17</definedName>
    <definedName name="A127960606X_Latest">Data20!$IQ$17</definedName>
    <definedName name="A127960610R">Data21!$AQ$1:$AQ$10,Data21!$AQ$11:$AQ$17</definedName>
    <definedName name="A127960610R_Data">Data21!$AQ$11:$AQ$17</definedName>
    <definedName name="A127960610R_Latest">Data21!$AQ$17</definedName>
    <definedName name="A127960614X">Data21!$AZ$1:$AZ$10,Data21!$AZ$11:$AZ$17</definedName>
    <definedName name="A127960614X_Data">Data21!$AZ$11:$AZ$17</definedName>
    <definedName name="A127960614X_Latest">Data21!$AZ$17</definedName>
    <definedName name="A127960618J">Data21!$BF$1:$BF$10,Data21!$BF$11:$BF$17</definedName>
    <definedName name="A127960618J_Data">Data21!$BF$11:$BF$17</definedName>
    <definedName name="A127960618J_Latest">Data21!$BF$17</definedName>
    <definedName name="A127960622X">Data21!$AF$1:$AF$10,Data21!$AF$11:$AF$17</definedName>
    <definedName name="A127960622X_Data">Data21!$AF$11:$AF$17</definedName>
    <definedName name="A127960622X_Latest">Data21!$AF$17</definedName>
    <definedName name="A127960626J">Data21!$BH$1:$BH$10,Data21!$BH$11:$BH$17</definedName>
    <definedName name="A127960626J_Data">Data21!$BH$11:$BH$17</definedName>
    <definedName name="A127960626J_Latest">Data21!$BH$17</definedName>
    <definedName name="A127960630X">Data21!$AH$1:$AH$10,Data21!$AH$11:$AH$17</definedName>
    <definedName name="A127960630X_Data">Data21!$AH$11:$AH$17</definedName>
    <definedName name="A127960630X_Latest">Data21!$AH$17</definedName>
    <definedName name="A127960634J">Data21!$AI$1:$AI$10,Data21!$AI$11:$AI$17</definedName>
    <definedName name="A127960634J_Data">Data21!$AI$11:$AI$17</definedName>
    <definedName name="A127960634J_Latest">Data21!$AI$17</definedName>
    <definedName name="A127960638T">Data21!$BW$1:$BW$10,Data21!$BW$11:$BW$17</definedName>
    <definedName name="A127960638T_Data">Data21!$BW$11:$BW$17</definedName>
    <definedName name="A127960638T_Latest">Data21!$BW$17</definedName>
    <definedName name="A127960642J">Data21!$BX$1:$BX$10,Data21!$BX$11:$BX$17</definedName>
    <definedName name="A127960642J_Data">Data21!$BX$11:$BX$17</definedName>
    <definedName name="A127960642J_Latest">Data21!$BX$17</definedName>
    <definedName name="A127960646T">Data21!$CL$1:$CL$10,Data21!$CL$11:$CL$17</definedName>
    <definedName name="A127960646T_Data">Data21!$CL$11:$CL$17</definedName>
    <definedName name="A127960646T_Latest">Data21!$CL$17</definedName>
    <definedName name="A127960650J">Data21!$BP$1:$BP$10,Data21!$BP$11:$BP$17</definedName>
    <definedName name="A127960650J_Data">Data21!$BP$11:$BP$17</definedName>
    <definedName name="A127960650J_Latest">Data21!$BP$17</definedName>
    <definedName name="A127960654T">Data21!$BR$1:$BR$10,Data21!$BR$11:$BR$17</definedName>
    <definedName name="A127960654T_Data">Data21!$BR$11:$BR$17</definedName>
    <definedName name="A127960654T_Latest">Data21!$BR$17</definedName>
    <definedName name="A127960658A">Data21!$DI$1:$DI$10,Data21!$DI$11:$DI$17</definedName>
    <definedName name="A127960658A_Data">Data21!$DI$11:$DI$17</definedName>
    <definedName name="A127960658A_Latest">Data21!$DI$17</definedName>
    <definedName name="A127960662T">Data21!$DK$1:$DK$10,Data21!$DK$11:$DK$17</definedName>
    <definedName name="A127960662T_Data">Data21!$DK$11:$DK$17</definedName>
    <definedName name="A127960662T_Latest">Data21!$DK$17</definedName>
    <definedName name="A127960666A">Data21!$CX$1:$CX$10,Data21!$CX$11:$CX$17</definedName>
    <definedName name="A127960666A_Data">Data21!$CX$11:$CX$17</definedName>
    <definedName name="A127960666A_Latest">Data21!$CX$17</definedName>
    <definedName name="A127960670T">Data21!$DA$1:$DA$10,Data21!$DA$11:$DA$17</definedName>
    <definedName name="A127960670T_Data">Data21!$DA$11:$DA$17</definedName>
    <definedName name="A127960670T_Latest">Data21!$DA$17</definedName>
    <definedName name="A127962486C">Data23!$G$1:$G$10,Data23!$G$11:$G$17</definedName>
    <definedName name="A127962486C_Data">Data23!$G$11:$G$17</definedName>
    <definedName name="A127962486C_Latest">Data23!$G$17</definedName>
    <definedName name="A127962490V">Data23!$U$1:$U$10,Data23!$U$11:$U$17</definedName>
    <definedName name="A127962490V_Data">Data23!$U$11:$U$17</definedName>
    <definedName name="A127962490V_Latest">Data23!$U$17</definedName>
    <definedName name="A127962494C">Data23!$X$1:$X$10,Data23!$X$11:$X$17</definedName>
    <definedName name="A127962494C_Data">Data23!$X$11:$X$17</definedName>
    <definedName name="A127962494C_Latest">Data23!$X$17</definedName>
    <definedName name="A127962498L">Data23!$L$1:$L$10,Data23!$L$11:$L$17</definedName>
    <definedName name="A127962498L_Data">Data23!$L$11:$L$17</definedName>
    <definedName name="A127962498L_Latest">Data23!$L$17</definedName>
    <definedName name="A127962502T">Data23!$AO$1:$AO$10,Data23!$AO$11:$AO$17</definedName>
    <definedName name="A127962502T_Data">Data23!$AO$11:$AO$17</definedName>
    <definedName name="A127962502T_Latest">Data23!$AO$17</definedName>
    <definedName name="A127962506A">Data23!$AP$1:$AP$10,Data23!$AP$11:$AP$17</definedName>
    <definedName name="A127962506A_Data">Data23!$AP$11:$AP$17</definedName>
    <definedName name="A127962506A_Latest">Data23!$AP$17</definedName>
    <definedName name="A127962510T">Data23!$P$1:$P$10,Data23!$P$11:$P$17</definedName>
    <definedName name="A127962510T_Data">Data23!$P$11:$P$17</definedName>
    <definedName name="A127962510T_Latest">Data23!$P$17</definedName>
    <definedName name="A127962514A">Data23!$R$1:$R$10,Data23!$R$11:$R$17</definedName>
    <definedName name="A127962514A_Data">Data23!$R$11:$R$17</definedName>
    <definedName name="A127962514A_Latest">Data23!$R$17</definedName>
    <definedName name="A127962518K">Data24!$BZ$1:$BZ$10,Data24!$BZ$11:$BZ$17</definedName>
    <definedName name="A127962518K_Data">Data24!$BZ$11:$BZ$17</definedName>
    <definedName name="A127962518K_Latest">Data24!$BZ$17</definedName>
    <definedName name="A127962522A">Data24!$CI$1:$CI$10,Data24!$CI$11:$CI$17</definedName>
    <definedName name="A127962522A_Data">Data24!$CI$11:$CI$17</definedName>
    <definedName name="A127962522A_Latest">Data24!$CI$17</definedName>
    <definedName name="A127962526K">Data24!$CK$1:$CK$10,Data24!$CK$11:$CK$17</definedName>
    <definedName name="A127962526K_Data">Data24!$CK$11:$CK$17</definedName>
    <definedName name="A127962526K_Latest">Data24!$CK$17</definedName>
    <definedName name="A127962530A">Data24!$CL$1:$CL$10,Data24!$CL$11:$CL$17</definedName>
    <definedName name="A127962530A_Data">Data24!$CL$11:$CL$17</definedName>
    <definedName name="A127962530A_Latest">Data24!$CL$17</definedName>
    <definedName name="A127962534K">Data24!$CN$1:$CN$10,Data24!$CN$11:$CN$17</definedName>
    <definedName name="A127962534K_Data">Data24!$CN$11:$CN$17</definedName>
    <definedName name="A127962534K_Latest">Data24!$CN$17</definedName>
    <definedName name="A127962538V">Data24!$BP$1:$BP$10,Data24!$BP$11:$BP$17</definedName>
    <definedName name="A127962538V_Data">Data24!$BP$11:$BP$17</definedName>
    <definedName name="A127962538V_Latest">Data24!$BP$17</definedName>
    <definedName name="A127962542K">Data24!$BQ$1:$BQ$10,Data24!$BQ$11:$BQ$17</definedName>
    <definedName name="A127962542K_Data">Data24!$BQ$11:$BQ$17</definedName>
    <definedName name="A127962542K_Latest">Data24!$BQ$17</definedName>
    <definedName name="A127962546V">Data24!$DH$1:$DH$10,Data24!$DH$11:$DH$17</definedName>
    <definedName name="A127962546V_Data">Data24!$DH$11:$DH$17</definedName>
    <definedName name="A127962546V_Latest">Data24!$DH$17</definedName>
    <definedName name="A127962550K">Data24!$DL$1:$DL$10,Data24!$DL$11:$DL$17</definedName>
    <definedName name="A127962550K_Data">Data24!$DL$11:$DL$17</definedName>
    <definedName name="A127962550K_Latest">Data24!$DL$17</definedName>
    <definedName name="A127962554V">Data24!$CW$1:$CW$10,Data24!$CW$11:$CW$17</definedName>
    <definedName name="A127962554V_Data">Data24!$CW$11:$CW$17</definedName>
    <definedName name="A127962554V_Latest">Data24!$CW$17</definedName>
    <definedName name="A127962558C">Data24!$DW$1:$DW$10,Data24!$DW$11:$DW$17</definedName>
    <definedName name="A127962558C_Data">Data24!$DW$11:$DW$17</definedName>
    <definedName name="A127962558C_Latest">Data24!$DW$17</definedName>
    <definedName name="A127962562V">Data24!$CX$1:$CX$10,Data24!$CX$11:$CX$17</definedName>
    <definedName name="A127962562V_Data">Data24!$CX$11:$CX$17</definedName>
    <definedName name="A127962562V_Latest">Data24!$CX$17</definedName>
    <definedName name="A127962566C">Data24!$CY$1:$CY$10,Data24!$CY$11:$CY$17</definedName>
    <definedName name="A127962566C_Data">Data24!$CY$11:$CY$17</definedName>
    <definedName name="A127962566C_Latest">Data24!$CY$17</definedName>
    <definedName name="A127962570V">Data24!$DB$1:$DB$10,Data24!$DB$11:$DB$17</definedName>
    <definedName name="A127962570V_Data">Data24!$DB$11:$DB$17</definedName>
    <definedName name="A127962570V_Latest">Data24!$DB$17</definedName>
    <definedName name="A127962574C">Data24!$ED$1:$ED$10,Data24!$ED$11:$ED$17</definedName>
    <definedName name="A127962574C_Data">Data24!$ED$11:$ED$17</definedName>
    <definedName name="A127962574C_Latest">Data24!$ED$17</definedName>
    <definedName name="A127962578L">Data24!$EP$1:$EP$10,Data24!$EP$11:$EP$17</definedName>
    <definedName name="A127962578L_Data">Data24!$EP$11:$EP$17</definedName>
    <definedName name="A127962578L_Latest">Data24!$EP$17</definedName>
    <definedName name="A127962582C">Data24!$FA$1:$FA$10,Data24!$FA$11:$FA$17</definedName>
    <definedName name="A127962582C_Data">Data24!$FA$11:$FA$17</definedName>
    <definedName name="A127962582C_Latest">Data24!$FA$17</definedName>
    <definedName name="A127962586L">Data24!$FB$1:$FB$10,Data24!$FB$11:$FB$17</definedName>
    <definedName name="A127962586L_Data">Data24!$FB$11:$FB$17</definedName>
    <definedName name="A127962586L_Latest">Data24!$FB$17</definedName>
    <definedName name="A127962590C">Data24!$FG$1:$FG$10,Data24!$FG$11:$FG$17</definedName>
    <definedName name="A127962590C_Data">Data24!$FG$11:$FG$17</definedName>
    <definedName name="A127962590C_Latest">Data24!$FG$17</definedName>
    <definedName name="A127962594L">Data24!$EI$1:$EI$10,Data24!$EI$11:$EI$17</definedName>
    <definedName name="A127962594L_Data">Data24!$EI$11:$EI$17</definedName>
    <definedName name="A127962594L_Latest">Data24!$EI$17</definedName>
    <definedName name="A127962598W">Data24!$EL$1:$EL$10,Data24!$EL$11:$EL$17</definedName>
    <definedName name="A127962598W_Data">Data24!$EL$11:$EL$17</definedName>
    <definedName name="A127962598W_Latest">Data24!$EL$17</definedName>
    <definedName name="A127962602A">Data24!$FX$1:$FX$10,Data24!$FX$11:$FX$17</definedName>
    <definedName name="A127962602A_Data">Data24!$FX$11:$FX$17</definedName>
    <definedName name="A127962602A_Latest">Data24!$FX$17</definedName>
    <definedName name="A127962606K">Data24!$GC$1:$GC$10,Data24!$GC$11:$GC$17</definedName>
    <definedName name="A127962606K_Data">Data24!$GC$11:$GC$17</definedName>
    <definedName name="A127962606K_Latest">Data24!$GC$17</definedName>
    <definedName name="A127962610A">Data24!$GF$1:$GF$10,Data24!$GF$11:$GF$17</definedName>
    <definedName name="A127962610A_Data">Data24!$GF$11:$GF$17</definedName>
    <definedName name="A127962610A_Latest">Data24!$GF$17</definedName>
    <definedName name="A127962614K">Data24!$GN$1:$GN$10,Data24!$GN$11:$GN$17</definedName>
    <definedName name="A127962614K_Data">Data24!$GN$11:$GN$17</definedName>
    <definedName name="A127962614K_Latest">Data24!$GN$17</definedName>
    <definedName name="A127962618V">Data24!$FR$1:$FR$10,Data24!$FR$11:$FR$17</definedName>
    <definedName name="A127962618V_Data">Data24!$FR$11:$FR$17</definedName>
    <definedName name="A127962618V_Latest">Data24!$FR$17</definedName>
    <definedName name="A127962622K">Data24!$GT$1:$GT$10,Data24!$GT$11:$GT$17</definedName>
    <definedName name="A127962622K_Data">Data24!$GT$11:$GT$17</definedName>
    <definedName name="A127962622K_Latest">Data24!$GT$17</definedName>
    <definedName name="A127962626V">Data24!$HJ$1:$HJ$10,Data24!$HJ$11:$HJ$17</definedName>
    <definedName name="A127962626V_Data">Data24!$HJ$11:$HJ$17</definedName>
    <definedName name="A127962626V_Latest">Data24!$HJ$17</definedName>
    <definedName name="A127962630K">Data24!$HS$1:$HS$10,Data24!$HS$11:$HS$17</definedName>
    <definedName name="A127962630K_Data">Data24!$HS$11:$HS$17</definedName>
    <definedName name="A127962630K_Latest">Data24!$HS$17</definedName>
    <definedName name="A127962634V">Data24!$HU$1:$HU$10,Data24!$HU$11:$HU$17</definedName>
    <definedName name="A127962634V_Data">Data24!$HU$11:$HU$17</definedName>
    <definedName name="A127962634V_Latest">Data24!$HU$17</definedName>
    <definedName name="A127962638C">Data24!$HX$1:$HX$10,Data24!$HX$11:$HX$17</definedName>
    <definedName name="A127962638C_Data">Data24!$HX$11:$HX$17</definedName>
    <definedName name="A127962638C_Latest">Data24!$HX$17</definedName>
    <definedName name="A127962642V">Data24!$IO$1:$IO$10,Data24!$IO$11:$IO$17</definedName>
    <definedName name="A127962642V_Data">Data24!$IO$11:$IO$17</definedName>
    <definedName name="A127962642V_Latest">Data24!$IO$17</definedName>
    <definedName name="A127962646C">Data25!$E$1:$E$10,Data25!$E$11:$E$17</definedName>
    <definedName name="A127962646C_Data">Data25!$E$11:$E$17</definedName>
    <definedName name="A127962646C_Latest">Data25!$E$17</definedName>
    <definedName name="A127962650V">Data25!$L$1:$L$10,Data25!$L$11:$L$17</definedName>
    <definedName name="A127962650V_Data">Data25!$L$11:$L$17</definedName>
    <definedName name="A127962650V_Latest">Data25!$L$17</definedName>
    <definedName name="A127962654C">Data24!$IE$1:$IE$10,Data24!$IE$11:$IE$17</definedName>
    <definedName name="A127962654C_Data">Data24!$IE$11:$IE$17</definedName>
    <definedName name="A127962654C_Latest">Data24!$IE$17</definedName>
    <definedName name="A127962658L">Data25!$Q$1:$Q$10,Data25!$Q$11:$Q$17</definedName>
    <definedName name="A127962658L_Data">Data25!$Q$11:$Q$17</definedName>
    <definedName name="A127962658L_Latest">Data25!$Q$17</definedName>
    <definedName name="A127962662C">Data25!$T$1:$T$10,Data25!$T$11:$T$17</definedName>
    <definedName name="A127962662C_Data">Data25!$T$11:$T$17</definedName>
    <definedName name="A127962662C_Latest">Data25!$T$17</definedName>
    <definedName name="A127962666L">Data25!$AI$1:$AI$10,Data25!$AI$11:$AI$17</definedName>
    <definedName name="A127962666L_Data">Data25!$AI$11:$AI$17</definedName>
    <definedName name="A127962666L_Latest">Data25!$AI$17</definedName>
    <definedName name="A127962674L">Data25!$BC$1:$BC$10,Data25!$BC$11:$BC$17</definedName>
    <definedName name="A127962674L_Data">Data25!$BC$11:$BC$17</definedName>
    <definedName name="A127962674L_Latest">Data25!$BC$17</definedName>
    <definedName name="A127962678W">Data25!$BW$1:$BW$10,Data25!$BW$11:$BW$17</definedName>
    <definedName name="A127962678W_Data">Data25!$BW$11:$BW$17</definedName>
    <definedName name="A127962678W_Latest">Data25!$BW$17</definedName>
    <definedName name="A127962682L">Data25!$BX$1:$BX$10,Data25!$BX$11:$BX$17</definedName>
    <definedName name="A127962682L_Data">Data25!$BX$11:$BX$17</definedName>
    <definedName name="A127962682L_Latest">Data25!$BX$17</definedName>
    <definedName name="A127962686W">Data25!$CC$1:$CC$10,Data25!$CC$11:$CC$17</definedName>
    <definedName name="A127962686W_Data">Data25!$CC$11:$CC$17</definedName>
    <definedName name="A127962686W_Latest">Data25!$CC$17</definedName>
    <definedName name="A127962694W">Data25!$BF$1:$BF$10,Data25!$BF$11:$BF$17</definedName>
    <definedName name="A127962694W_Data">Data25!$BF$11:$BF$17</definedName>
    <definedName name="A127962694W_Latest">Data25!$BF$17</definedName>
    <definedName name="A127962698F">Data25!$CJ$1:$CJ$10,Data25!$CJ$11:$CJ$17</definedName>
    <definedName name="A127962698F_Data">Data25!$CJ$11:$CJ$17</definedName>
    <definedName name="A127962698F_Latest">Data25!$CJ$17</definedName>
    <definedName name="A127962702K">Data25!$CS$1:$CS$10,Data25!$CS$11:$CS$17</definedName>
    <definedName name="A127962702K_Data">Data25!$CS$11:$CS$17</definedName>
    <definedName name="A127962702K_Latest">Data25!$CS$17</definedName>
    <definedName name="A127962706V">Data25!$CY$1:$CY$10,Data25!$CY$11:$CY$17</definedName>
    <definedName name="A127962706V_Data">Data25!$CY$11:$CY$17</definedName>
    <definedName name="A127962706V_Latest">Data25!$CY$17</definedName>
    <definedName name="A127962710K">Data25!$DK$1:$DK$10,Data25!$DK$11:$DK$17</definedName>
    <definedName name="A127962710K_Data">Data25!$DK$11:$DK$17</definedName>
    <definedName name="A127962710K_Latest">Data25!$DK$17</definedName>
    <definedName name="A127962714V">Data25!$EG$1:$EG$10,Data25!$EG$11:$EG$17</definedName>
    <definedName name="A127962714V_Data">Data25!$EG$11:$EG$17</definedName>
    <definedName name="A127962714V_Latest">Data25!$EG$17</definedName>
    <definedName name="A127962718C">Data25!$EH$1:$EH$10,Data25!$EH$11:$EH$17</definedName>
    <definedName name="A127962718C_Data">Data25!$EH$11:$EH$17</definedName>
    <definedName name="A127962718C_Latest">Data25!$EH$17</definedName>
    <definedName name="A127962722V">Data25!$DX$1:$DX$10,Data25!$DX$11:$DX$17</definedName>
    <definedName name="A127962722V_Data">Data25!$DX$11:$DX$17</definedName>
    <definedName name="A127962722V_Latest">Data25!$DX$17</definedName>
    <definedName name="A127962726C">Data23!$BA$1:$BA$10,Data23!$BA$11:$BA$17</definedName>
    <definedName name="A127962726C_Data">Data23!$BA$11:$BA$17</definedName>
    <definedName name="A127962726C_Latest">Data23!$BA$17</definedName>
    <definedName name="A127962730V">Data23!$BB$1:$BB$10,Data23!$BB$11:$BB$17</definedName>
    <definedName name="A127962730V_Data">Data23!$BB$11:$BB$17</definedName>
    <definedName name="A127962730V_Latest">Data23!$BB$17</definedName>
    <definedName name="A127962734C">Data23!$BS$1:$BS$10,Data23!$BS$11:$BS$17</definedName>
    <definedName name="A127962734C_Data">Data23!$BS$11:$BS$17</definedName>
    <definedName name="A127962734C_Latest">Data23!$BS$17</definedName>
    <definedName name="A127962738L">Data23!$BW$1:$BW$10,Data23!$BW$11:$BW$17</definedName>
    <definedName name="A127962738L_Data">Data23!$BW$11:$BW$17</definedName>
    <definedName name="A127962738L_Latest">Data23!$BW$17</definedName>
    <definedName name="A127962750C">Data25!$EY$1:$EY$10,Data25!$EY$11:$EY$17</definedName>
    <definedName name="A127962750C_Data">Data25!$EY$11:$EY$17</definedName>
    <definedName name="A127962750C_Latest">Data25!$EY$17</definedName>
    <definedName name="A127962754L">Data25!$FA$1:$FA$10,Data25!$FA$11:$FA$17</definedName>
    <definedName name="A127962754L_Data">Data25!$FA$11:$FA$17</definedName>
    <definedName name="A127962754L_Latest">Data25!$FA$17</definedName>
    <definedName name="A127962762L">Data23!$CQ$1:$CQ$10,Data23!$CQ$11:$CQ$17</definedName>
    <definedName name="A127962762L_Data">Data23!$CQ$11:$CQ$17</definedName>
    <definedName name="A127962762L_Latest">Data23!$CQ$17</definedName>
    <definedName name="A127962766W">Data23!$DH$1:$DH$10,Data23!$DH$11:$DH$17</definedName>
    <definedName name="A127962766W_Data">Data23!$DH$11:$DH$17</definedName>
    <definedName name="A127962766W_Latest">Data23!$DH$17</definedName>
    <definedName name="A127962770L">Data23!$DQ$1:$DQ$10,Data23!$DQ$11:$DQ$17</definedName>
    <definedName name="A127962770L_Data">Data23!$DQ$11:$DQ$17</definedName>
    <definedName name="A127962770L_Latest">Data23!$DQ$17</definedName>
    <definedName name="A127962774W">Data23!$DZ$1:$DZ$10,Data23!$DZ$11:$DZ$17</definedName>
    <definedName name="A127962774W_Data">Data23!$DZ$11:$DZ$17</definedName>
    <definedName name="A127962774W_Latest">Data23!$DZ$17</definedName>
    <definedName name="A127962778F">Data23!$EJ$1:$EJ$10,Data23!$EJ$11:$EJ$17</definedName>
    <definedName name="A127962778F_Data">Data23!$EJ$11:$EJ$17</definedName>
    <definedName name="A127962778F_Latest">Data23!$EJ$17</definedName>
    <definedName name="A127962782W">Data23!$DJ$1:$DJ$10,Data23!$DJ$11:$DJ$17</definedName>
    <definedName name="A127962782W_Data">Data23!$DJ$11:$DJ$17</definedName>
    <definedName name="A127962782W_Latest">Data23!$DJ$17</definedName>
    <definedName name="A127962786F">Data23!$EK$1:$EK$10,Data23!$EK$11:$EK$17</definedName>
    <definedName name="A127962786F_Data">Data23!$EK$11:$EK$17</definedName>
    <definedName name="A127962786F_Latest">Data23!$EK$17</definedName>
    <definedName name="A127962790W">Data23!$FH$1:$FH$10,Data23!$FH$11:$FH$17</definedName>
    <definedName name="A127962790W_Data">Data23!$FH$11:$FH$17</definedName>
    <definedName name="A127962790W_Latest">Data23!$FH$17</definedName>
    <definedName name="A127962794F">Data23!$FN$1:$FN$10,Data23!$FN$11:$FN$17</definedName>
    <definedName name="A127962794F_Data">Data23!$FN$11:$FN$17</definedName>
    <definedName name="A127962794F_Latest">Data23!$FN$17</definedName>
    <definedName name="A127962798R">Data23!$FP$1:$FP$10,Data23!$FP$11:$FP$17</definedName>
    <definedName name="A127962798R_Data">Data23!$FP$11:$FP$17</definedName>
    <definedName name="A127962798R_Latest">Data23!$FP$17</definedName>
    <definedName name="A127962802V">Data23!$GG$1:$GG$10,Data23!$GG$11:$GG$17</definedName>
    <definedName name="A127962802V_Data">Data23!$GG$11:$GG$17</definedName>
    <definedName name="A127962802V_Latest">Data23!$GG$17</definedName>
    <definedName name="A127962806C">Data23!$GX$1:$GX$10,Data23!$GX$11:$GX$17</definedName>
    <definedName name="A127962806C_Data">Data23!$GX$11:$GX$17</definedName>
    <definedName name="A127962806C_Latest">Data23!$GX$17</definedName>
    <definedName name="A127962814C">Data23!$GB$1:$GB$10,Data23!$GB$11:$GB$17</definedName>
    <definedName name="A127962814C_Data">Data23!$GB$11:$GB$17</definedName>
    <definedName name="A127962814C_Latest">Data23!$GB$17</definedName>
    <definedName name="A127962818L">Data23!$GF$1:$GF$10,Data23!$GF$11:$GF$17</definedName>
    <definedName name="A127962818L_Data">Data23!$GF$11:$GF$17</definedName>
    <definedName name="A127962818L_Latest">Data23!$GF$17</definedName>
    <definedName name="A127962822C">Data23!$HQ$1:$HQ$10,Data23!$HQ$11:$HQ$17</definedName>
    <definedName name="A127962822C_Data">Data23!$HQ$11:$HQ$17</definedName>
    <definedName name="A127962822C_Latest">Data23!$HQ$17</definedName>
    <definedName name="A127962826L">Data23!$HR$1:$HR$10,Data23!$HR$11:$HR$17</definedName>
    <definedName name="A127962826L_Data">Data23!$HR$11:$HR$17</definedName>
    <definedName name="A127962826L_Latest">Data23!$HR$17</definedName>
    <definedName name="A127962830C">Data23!$HU$1:$HU$10,Data23!$HU$11:$HU$17</definedName>
    <definedName name="A127962830C_Data">Data23!$HU$11:$HU$17</definedName>
    <definedName name="A127962830C_Latest">Data23!$HU$17</definedName>
    <definedName name="A127962834L">Data23!$HV$1:$HV$10,Data23!$HV$11:$HV$17</definedName>
    <definedName name="A127962834L_Data">Data23!$HV$11:$HV$17</definedName>
    <definedName name="A127962834L_Latest">Data23!$HV$17</definedName>
    <definedName name="A127962838W">Data23!$HW$1:$HW$10,Data23!$HW$11:$HW$17</definedName>
    <definedName name="A127962838W_Data">Data23!$HW$11:$HW$17</definedName>
    <definedName name="A127962838W_Latest">Data23!$HW$17</definedName>
    <definedName name="A127962842L">Data23!$IA$1:$IA$10,Data23!$IA$11:$IA$17</definedName>
    <definedName name="A127962842L_Data">Data23!$IA$11:$IA$17</definedName>
    <definedName name="A127962842L_Latest">Data23!$IA$17</definedName>
    <definedName name="A127962846W">Data23!$IG$1:$IG$10,Data23!$IG$11:$IG$17</definedName>
    <definedName name="A127962846W_Data">Data23!$IG$11:$IG$17</definedName>
    <definedName name="A127962846W_Latest">Data23!$IG$17</definedName>
    <definedName name="A127962850L">Data23!$IL$1:$IL$10,Data23!$IL$11:$IL$17</definedName>
    <definedName name="A127962850L_Data">Data23!$IL$11:$IL$17</definedName>
    <definedName name="A127962850L_Latest">Data23!$IL$17</definedName>
    <definedName name="A127962854W">Data23!$HJ$1:$HJ$10,Data23!$HJ$11:$HJ$17</definedName>
    <definedName name="A127962854W_Data">Data23!$HJ$11:$HJ$17</definedName>
    <definedName name="A127962854W_Latest">Data23!$HJ$17</definedName>
    <definedName name="A127962858F">Data23!$HK$1:$HK$10,Data23!$HK$11:$HK$17</definedName>
    <definedName name="A127962858F_Data">Data23!$HK$11:$HK$17</definedName>
    <definedName name="A127962858F_Latest">Data23!$HK$17</definedName>
    <definedName name="A127962862W">Data24!$J$1:$J$10,Data24!$J$11:$J$17</definedName>
    <definedName name="A127962862W_Data">Data24!$J$11:$J$17</definedName>
    <definedName name="A127962862W_Latest">Data24!$J$17</definedName>
    <definedName name="A127962866F">Data24!$V$1:$V$10,Data24!$V$11:$V$17</definedName>
    <definedName name="A127962866F_Data">Data24!$V$11:$V$17</definedName>
    <definedName name="A127962866F_Latest">Data24!$V$17</definedName>
    <definedName name="A127962870W">Data24!$W$1:$W$10,Data24!$W$11:$W$17</definedName>
    <definedName name="A127962870W_Data">Data24!$W$11:$W$17</definedName>
    <definedName name="A127962870W_Latest">Data24!$W$17</definedName>
    <definedName name="A127962874F">Data24!$X$1:$X$10,Data24!$X$11:$X$17</definedName>
    <definedName name="A127962874F_Data">Data24!$X$11:$X$17</definedName>
    <definedName name="A127962874F_Latest">Data24!$X$17</definedName>
    <definedName name="A127962878R">Data24!$B$1:$B$10,Data24!$B$11:$B$17</definedName>
    <definedName name="A127962878R_Data">Data24!$B$11:$B$17</definedName>
    <definedName name="A127962878R_Latest">Data24!$B$17</definedName>
    <definedName name="A127962882F">Data24!$AT$1:$AT$10,Data24!$AT$11:$AT$17</definedName>
    <definedName name="A127962882F_Data">Data24!$AT$11:$AT$17</definedName>
    <definedName name="A127962882F_Latest">Data24!$AT$17</definedName>
    <definedName name="A127962886R">Data24!$BH$1:$BH$10,Data24!$BH$11:$BH$17</definedName>
    <definedName name="A127962886R_Data">Data24!$BH$11:$BH$17</definedName>
    <definedName name="A127962886R_Latest">Data24!$BH$17</definedName>
    <definedName name="A127962890F">Data24!$AK$1:$AK$10,Data24!$AK$11:$AK$17</definedName>
    <definedName name="A127962890F_Data">Data24!$AK$11:$AK$17</definedName>
    <definedName name="A127962890F_Latest">Data24!$AK$17</definedName>
    <definedName name="A127964734R">Data1!$AA$1:$AA$10,Data1!$AA$11:$AA$17</definedName>
    <definedName name="A127964734R_Data">Data1!$AA$11:$AA$17</definedName>
    <definedName name="A127964734R_Latest">Data1!$AA$17</definedName>
    <definedName name="A127964738X">Data1!$K$1:$K$10,Data1!$K$11:$K$17</definedName>
    <definedName name="A127964738X_Data">Data1!$K$11:$K$17</definedName>
    <definedName name="A127964738X_Latest">Data1!$K$17</definedName>
    <definedName name="A127964742R">Data1!$AU$1:$AU$10,Data1!$AU$11:$AU$17</definedName>
    <definedName name="A127964742R_Data">Data1!$AU$11:$AU$17</definedName>
    <definedName name="A127964742R_Latest">Data1!$AU$17</definedName>
    <definedName name="A127964746X">Data1!$AX$1:$AX$10,Data1!$AX$11:$AX$17</definedName>
    <definedName name="A127964746X_Data">Data1!$AX$11:$AX$17</definedName>
    <definedName name="A127964746X_Latest">Data1!$AX$17</definedName>
    <definedName name="A127964750R">Data1!$BC$1:$BC$10,Data1!$BC$11:$BC$17</definedName>
    <definedName name="A127964750R_Data">Data1!$BC$11:$BC$17</definedName>
    <definedName name="A127964750R_Latest">Data1!$BC$17</definedName>
    <definedName name="A127964754X">Data1!$BH$1:$BH$10,Data1!$BH$11:$BH$17</definedName>
    <definedName name="A127964754X_Data">Data1!$BH$11:$BH$17</definedName>
    <definedName name="A127964754X_Latest">Data1!$BH$17</definedName>
    <definedName name="A127964758J">Data1!$BK$1:$BK$10,Data1!$BK$11:$BK$17</definedName>
    <definedName name="A127964758J_Data">Data1!$BK$11:$BK$17</definedName>
    <definedName name="A127964758J_Latest">Data1!$BK$17</definedName>
    <definedName name="A127964766J">Data1!$BR$1:$BR$10,Data1!$BR$11:$BR$17</definedName>
    <definedName name="A127964766J_Data">Data1!$BR$11:$BR$17</definedName>
    <definedName name="A127964766J_Latest">Data1!$BR$17</definedName>
    <definedName name="A127964770X">Data2!$CX$1:$CX$10,Data2!$CX$11:$CX$17</definedName>
    <definedName name="A127964770X_Data">Data2!$CX$11:$CX$17</definedName>
    <definedName name="A127964770X_Latest">Data2!$CX$17</definedName>
    <definedName name="A127964774J">Data2!$EG$1:$EG$10,Data2!$EG$11:$EG$17</definedName>
    <definedName name="A127964774J_Data">Data2!$EG$11:$EG$17</definedName>
    <definedName name="A127964774J_Latest">Data2!$EG$17</definedName>
    <definedName name="A127964778T">Data2!$EQ$1:$EQ$10,Data2!$EQ$11:$EQ$17</definedName>
    <definedName name="A127964778T_Data">Data2!$EQ$11:$EQ$17</definedName>
    <definedName name="A127964778T_Latest">Data2!$EQ$17</definedName>
    <definedName name="A127964782J">Data2!$ER$1:$ER$10,Data2!$ER$11:$ER$17</definedName>
    <definedName name="A127964782J_Data">Data2!$ER$11:$ER$17</definedName>
    <definedName name="A127964782J_Latest">Data2!$ER$17</definedName>
    <definedName name="A127964786T">Data2!$EW$1:$EW$10,Data2!$EW$11:$EW$17</definedName>
    <definedName name="A127964786T_Data">Data2!$EW$11:$EW$17</definedName>
    <definedName name="A127964786T_Latest">Data2!$EW$17</definedName>
    <definedName name="A127964790J">Data2!$EC$1:$EC$10,Data2!$EC$11:$EC$17</definedName>
    <definedName name="A127964790J_Data">Data2!$EC$11:$EC$17</definedName>
    <definedName name="A127964790J_Latest">Data2!$EC$17</definedName>
    <definedName name="A127964794T">Data2!$EE$1:$EE$10,Data2!$EE$11:$EE$17</definedName>
    <definedName name="A127964794T_Data">Data2!$EE$11:$EE$17</definedName>
    <definedName name="A127964794T_Latest">Data2!$EE$17</definedName>
    <definedName name="A127964798A">Data2!$FZ$1:$FZ$10,Data2!$FZ$11:$FZ$17</definedName>
    <definedName name="A127964798A_Data">Data2!$FZ$11:$FZ$17</definedName>
    <definedName name="A127964798A_Latest">Data2!$FZ$17</definedName>
    <definedName name="A127964802F">Data2!$GB$1:$GB$10,Data2!$GB$11:$GB$17</definedName>
    <definedName name="A127964802F_Data">Data2!$GB$11:$GB$17</definedName>
    <definedName name="A127964802F_Latest">Data2!$GB$17</definedName>
    <definedName name="A127964810F">Data2!$GK$1:$GK$10,Data2!$GK$11:$GK$17</definedName>
    <definedName name="A127964810F_Data">Data2!$GK$11:$GK$17</definedName>
    <definedName name="A127964810F_Latest">Data2!$GK$17</definedName>
    <definedName name="A127964814R">Data2!$GY$1:$GY$10,Data2!$GY$11:$GY$17</definedName>
    <definedName name="A127964814R_Data">Data2!$GY$11:$GY$17</definedName>
    <definedName name="A127964814R_Latest">Data2!$GY$17</definedName>
    <definedName name="A127964818X">Data2!$GP$1:$GP$10,Data2!$GP$11:$GP$17</definedName>
    <definedName name="A127964818X_Data">Data2!$GP$11:$GP$17</definedName>
    <definedName name="A127964818X_Latest">Data2!$GP$17</definedName>
    <definedName name="A127964822R">Data2!$HQ$1:$HQ$10,Data2!$HQ$11:$HQ$17</definedName>
    <definedName name="A127964822R_Data">Data2!$HQ$11:$HQ$17</definedName>
    <definedName name="A127964822R_Latest">Data2!$HQ$17</definedName>
    <definedName name="A127964826X">Data3!$E$1:$E$10,Data3!$E$11:$E$17</definedName>
    <definedName name="A127964826X_Data">Data3!$E$11:$E$17</definedName>
    <definedName name="A127964826X_Latest">Data3!$E$17</definedName>
    <definedName name="A127964830R">Data3!$G$1:$G$10,Data3!$G$11:$G$17</definedName>
    <definedName name="A127964830R_Data">Data3!$G$11:$G$17</definedName>
    <definedName name="A127964830R_Latest">Data3!$G$17</definedName>
    <definedName name="A127964834X">Data2!$HX$1:$HX$10,Data2!$HX$11:$HX$17</definedName>
    <definedName name="A127964834X_Data">Data2!$HX$11:$HX$17</definedName>
    <definedName name="A127964834X_Latest">Data2!$HX$17</definedName>
    <definedName name="A127964838J">Data3!$I$1:$I$10,Data3!$I$11:$I$17</definedName>
    <definedName name="A127964838J_Data">Data3!$I$11:$I$17</definedName>
    <definedName name="A127964838J_Latest">Data3!$I$17</definedName>
    <definedName name="A127964842X">Data2!$HZ$1:$HZ$10,Data2!$HZ$11:$HZ$17</definedName>
    <definedName name="A127964842X_Data">Data2!$HZ$11:$HZ$17</definedName>
    <definedName name="A127964842X_Latest">Data2!$HZ$17</definedName>
    <definedName name="A127964846J">Data3!$AD$1:$AD$10,Data3!$AD$11:$AD$17</definedName>
    <definedName name="A127964846J_Data">Data3!$AD$11:$AD$17</definedName>
    <definedName name="A127964846J_Latest">Data3!$AD$17</definedName>
    <definedName name="A127964850X">Data3!$O$1:$O$10,Data3!$O$11:$O$17</definedName>
    <definedName name="A127964850X_Data">Data3!$O$11:$O$17</definedName>
    <definedName name="A127964850X_Latest">Data3!$O$17</definedName>
    <definedName name="A127964854J">Data3!$AQ$1:$AQ$10,Data3!$AQ$11:$AQ$17</definedName>
    <definedName name="A127964854J_Data">Data3!$AQ$11:$AQ$17</definedName>
    <definedName name="A127964854J_Latest">Data3!$AQ$17</definedName>
    <definedName name="A127964858T">Data3!$AR$1:$AR$10,Data3!$AR$11:$AR$17</definedName>
    <definedName name="A127964858T_Data">Data3!$AR$11:$AR$17</definedName>
    <definedName name="A127964858T_Latest">Data3!$AR$17</definedName>
    <definedName name="A127964862J">Data3!$M$1:$M$10,Data3!$M$11:$M$17</definedName>
    <definedName name="A127964862J_Data">Data3!$M$11:$M$17</definedName>
    <definedName name="A127964862J_Latest">Data3!$M$17</definedName>
    <definedName name="A127964866T">Data3!$BG$1:$BG$10,Data3!$BG$11:$BG$17</definedName>
    <definedName name="A127964866T_Data">Data3!$BG$11:$BG$17</definedName>
    <definedName name="A127964866T_Latest">Data3!$BG$17</definedName>
    <definedName name="A127964870J">Data3!$AU$1:$AU$10,Data3!$AU$11:$AU$17</definedName>
    <definedName name="A127964870J_Data">Data3!$AU$11:$AU$17</definedName>
    <definedName name="A127964870J_Latest">Data3!$AU$17</definedName>
    <definedName name="A127964874T">Data3!$BD$1:$BD$10,Data3!$BD$11:$BD$17</definedName>
    <definedName name="A127964874T_Data">Data3!$BD$11:$BD$17</definedName>
    <definedName name="A127964874T_Latest">Data3!$BD$17</definedName>
    <definedName name="A127964878A">Data3!$CT$1:$CT$10,Data3!$CT$11:$CT$17</definedName>
    <definedName name="A127964878A_Data">Data3!$CT$11:$CT$17</definedName>
    <definedName name="A127964878A_Latest">Data3!$CT$17</definedName>
    <definedName name="A127964882T">Data3!$CL$1:$CL$10,Data3!$CL$11:$CL$17</definedName>
    <definedName name="A127964882T_Data">Data3!$CL$11:$CL$17</definedName>
    <definedName name="A127964882T_Latest">Data3!$CL$17</definedName>
    <definedName name="A127964886A">Data3!$DL$1:$DL$10,Data3!$DL$11:$DL$17</definedName>
    <definedName name="A127964886A_Data">Data3!$DL$11:$DL$17</definedName>
    <definedName name="A127964886A_Latest">Data3!$DL$17</definedName>
    <definedName name="A127964890T">Data3!$DV$1:$DV$10,Data3!$DV$11:$DV$17</definedName>
    <definedName name="A127964890T_Data">Data3!$DV$11:$DV$17</definedName>
    <definedName name="A127964890T_Latest">Data3!$DV$17</definedName>
    <definedName name="A127964894A">Data3!$DW$1:$DW$10,Data3!$DW$11:$DW$17</definedName>
    <definedName name="A127964894A_Data">Data3!$DW$11:$DW$17</definedName>
    <definedName name="A127964894A_Latest">Data3!$DW$17</definedName>
    <definedName name="A127964898K">Data3!$DZ$1:$DZ$10,Data3!$DZ$11:$DZ$17</definedName>
    <definedName name="A127964898K_Data">Data3!$DZ$11:$DZ$17</definedName>
    <definedName name="A127964898K_Latest">Data3!$DZ$17</definedName>
    <definedName name="A127964902R">Data3!$EE$1:$EE$10,Data3!$EE$11:$EE$17</definedName>
    <definedName name="A127964902R_Data">Data3!$EE$11:$EE$17</definedName>
    <definedName name="A127964902R_Latest">Data3!$EE$17</definedName>
    <definedName name="A127964906X">Data3!$DS$1:$DS$10,Data3!$DS$11:$DS$17</definedName>
    <definedName name="A127964906X_Data">Data3!$DS$11:$DS$17</definedName>
    <definedName name="A127964906X_Latest">Data3!$DS$17</definedName>
    <definedName name="A127964910R">Data3!$FC$1:$FC$10,Data3!$FC$11:$FC$17</definedName>
    <definedName name="A127964910R_Data">Data3!$FC$11:$FC$17</definedName>
    <definedName name="A127964910R_Latest">Data3!$FC$17</definedName>
    <definedName name="A127964914X">Data3!$FF$1:$FF$10,Data3!$FF$11:$FF$17</definedName>
    <definedName name="A127964914X_Data">Data3!$FF$11:$FF$17</definedName>
    <definedName name="A127964914X_Latest">Data3!$FF$17</definedName>
    <definedName name="A127964918J">Data3!$FI$1:$FI$10,Data3!$FI$11:$FI$17</definedName>
    <definedName name="A127964918J_Data">Data3!$FI$11:$FI$17</definedName>
    <definedName name="A127964918J_Latest">Data3!$FI$17</definedName>
    <definedName name="A127964922X">Data3!$FZ$1:$FZ$10,Data3!$FZ$11:$FZ$17</definedName>
    <definedName name="A127964922X_Data">Data3!$FZ$11:$FZ$17</definedName>
    <definedName name="A127964922X_Latest">Data3!$FZ$17</definedName>
    <definedName name="A127964926J">Data3!$EX$1:$EX$10,Data3!$EX$11:$EX$17</definedName>
    <definedName name="A127964926J_Data">Data3!$EX$11:$EX$17</definedName>
    <definedName name="A127964926J_Latest">Data3!$EX$17</definedName>
    <definedName name="A127964930X">Data3!$EZ$1:$EZ$10,Data3!$EZ$11:$EZ$17</definedName>
    <definedName name="A127964930X_Data">Data3!$EZ$11:$EZ$17</definedName>
    <definedName name="A127964930X_Latest">Data3!$EZ$17</definedName>
    <definedName name="A127964934J">Data3!$FA$1:$FA$10,Data3!$FA$11:$FA$17</definedName>
    <definedName name="A127964934J_Data">Data3!$FA$11:$FA$17</definedName>
    <definedName name="A127964934J_Latest">Data3!$FA$17</definedName>
    <definedName name="A127964938T">Data1!$CD$1:$CD$10,Data1!$CD$11:$CD$17</definedName>
    <definedName name="A127964938T_Data">Data1!$CD$11:$CD$17</definedName>
    <definedName name="A127964938T_Latest">Data1!$CD$17</definedName>
    <definedName name="A127964942J">Data1!$CN$1:$CN$10,Data1!$CN$11:$CN$17</definedName>
    <definedName name="A127964942J_Data">Data1!$CN$11:$CN$17</definedName>
    <definedName name="A127964942J_Latest">Data1!$CN$17</definedName>
    <definedName name="A127964946T">Data1!$BV$1:$BV$10,Data1!$BV$11:$BV$17</definedName>
    <definedName name="A127964946T_Data">Data1!$BV$11:$BV$17</definedName>
    <definedName name="A127964946T_Latest">Data1!$BV$17</definedName>
    <definedName name="A127964970T">Data1!$DU$1:$DU$10,Data1!$DU$11:$DU$17</definedName>
    <definedName name="A127964970T_Data">Data1!$DU$11:$DU$17</definedName>
    <definedName name="A127964970T_Latest">Data1!$DU$17</definedName>
    <definedName name="A127964974A">Data1!$DH$1:$DH$10,Data1!$DH$11:$DH$17</definedName>
    <definedName name="A127964974A_Data">Data1!$DH$11:$DH$17</definedName>
    <definedName name="A127964974A_Latest">Data1!$DH$17</definedName>
    <definedName name="A127964978K">Data1!$ES$1:$ES$10,Data1!$ES$11:$ES$17</definedName>
    <definedName name="A127964978K_Data">Data1!$ES$11:$ES$17</definedName>
    <definedName name="A127964978K_Latest">Data1!$ES$17</definedName>
    <definedName name="A127964982A">Data1!$EX$1:$EX$10,Data1!$EX$11:$EX$17</definedName>
    <definedName name="A127964982A_Data">Data1!$EX$11:$EX$17</definedName>
    <definedName name="A127964982A_Latest">Data1!$EX$17</definedName>
    <definedName name="A127964986K">Data1!$FD$1:$FD$10,Data1!$FD$11:$FD$17</definedName>
    <definedName name="A127964986K_Data">Data1!$FD$11:$FD$17</definedName>
    <definedName name="A127964986K_Latest">Data1!$FD$17</definedName>
    <definedName name="A127964990A">Data1!$FN$1:$FN$10,Data1!$FN$11:$FN$17</definedName>
    <definedName name="A127964990A_Data">Data1!$FN$11:$FN$17</definedName>
    <definedName name="A127964990A_Latest">Data1!$FN$17</definedName>
    <definedName name="A127964994K">Data1!$FO$1:$FO$10,Data1!$FO$11:$FO$17</definedName>
    <definedName name="A127964994K_Data">Data1!$FO$11:$FO$17</definedName>
    <definedName name="A127964994K_Latest">Data1!$FO$17</definedName>
    <definedName name="A127964998V">Data1!$EN$1:$EN$10,Data1!$EN$11:$EN$17</definedName>
    <definedName name="A127964998V_Data">Data1!$EN$11:$EN$17</definedName>
    <definedName name="A127964998V_Latest">Data1!$EN$17</definedName>
    <definedName name="A127965002A">Data1!$GC$1:$GC$10,Data1!$GC$11:$GC$17</definedName>
    <definedName name="A127965002A_Data">Data1!$GC$11:$GC$17</definedName>
    <definedName name="A127965002A_Latest">Data1!$GC$17</definedName>
    <definedName name="A127965006K">Data1!$GH$1:$GH$10,Data1!$GH$11:$GH$17</definedName>
    <definedName name="A127965006K_Data">Data1!$GH$11:$GH$17</definedName>
    <definedName name="A127965006K_Latest">Data1!$GH$17</definedName>
    <definedName name="A127965010A">Data1!$GM$1:$GM$10,Data1!$GM$11:$GM$17</definedName>
    <definedName name="A127965010A_Data">Data1!$GM$11:$GM$17</definedName>
    <definedName name="A127965010A_Latest">Data1!$GM$17</definedName>
    <definedName name="A127965014K">Data1!$GO$1:$GO$10,Data1!$GO$11:$GO$17</definedName>
    <definedName name="A127965014K_Data">Data1!$GO$11:$GO$17</definedName>
    <definedName name="A127965014K_Latest">Data1!$GO$17</definedName>
    <definedName name="A127965018V">Data1!$GP$1:$GP$10,Data1!$GP$11:$GP$17</definedName>
    <definedName name="A127965018V_Data">Data1!$GP$11:$GP$17</definedName>
    <definedName name="A127965018V_Latest">Data1!$GP$17</definedName>
    <definedName name="A127965022K">Data1!$GU$1:$GU$10,Data1!$GU$11:$GU$17</definedName>
    <definedName name="A127965022K_Data">Data1!$GU$11:$GU$17</definedName>
    <definedName name="A127965022K_Latest">Data1!$GU$17</definedName>
    <definedName name="A127965026V">Data1!$GV$1:$GV$10,Data1!$GV$11:$GV$17</definedName>
    <definedName name="A127965026V_Data">Data1!$GV$11:$GV$17</definedName>
    <definedName name="A127965026V_Latest">Data1!$GV$17</definedName>
    <definedName name="A127965030K">Data1!$FQ$1:$FQ$10,Data1!$FQ$11:$FQ$17</definedName>
    <definedName name="A127965030K_Data">Data1!$FQ$11:$FQ$17</definedName>
    <definedName name="A127965030K_Latest">Data1!$FQ$17</definedName>
    <definedName name="A127965034V">Data1!$FW$1:$FW$10,Data1!$FW$11:$FW$17</definedName>
    <definedName name="A127965034V_Data">Data1!$FW$11:$FW$17</definedName>
    <definedName name="A127965034V_Latest">Data1!$FW$17</definedName>
    <definedName name="A127965038C">Data1!$IA$1:$IA$10,Data1!$IA$11:$IA$17</definedName>
    <definedName name="A127965038C_Data">Data1!$IA$11:$IA$17</definedName>
    <definedName name="A127965038C_Latest">Data1!$IA$17</definedName>
    <definedName name="A127965042V">Data1!$IE$1:$IE$10,Data1!$IE$11:$IE$17</definedName>
    <definedName name="A127965042V_Data">Data1!$IE$11:$IE$17</definedName>
    <definedName name="A127965042V_Latest">Data1!$IE$17</definedName>
    <definedName name="A127965046C">Data1!$HG$1:$HG$10,Data1!$HG$11:$HG$17</definedName>
    <definedName name="A127965046C_Data">Data1!$HG$11:$HG$17</definedName>
    <definedName name="A127965046C_Latest">Data1!$HG$17</definedName>
    <definedName name="A127965050V">Data1!$HH$1:$HH$10,Data1!$HH$11:$HH$17</definedName>
    <definedName name="A127965050V_Data">Data1!$HH$11:$HH$17</definedName>
    <definedName name="A127965050V_Latest">Data1!$HH$17</definedName>
    <definedName name="A127965054C">Data2!$O$1:$O$10,Data2!$O$11:$O$17</definedName>
    <definedName name="A127965054C_Data">Data2!$O$11:$O$17</definedName>
    <definedName name="A127965054C_Latest">Data2!$O$17</definedName>
    <definedName name="A127965058L">Data2!$R$1:$R$10,Data2!$R$11:$R$17</definedName>
    <definedName name="A127965058L_Data">Data2!$R$11:$R$17</definedName>
    <definedName name="A127965058L_Latest">Data2!$R$17</definedName>
    <definedName name="A127965062C">Data2!$S$1:$S$10,Data2!$S$11:$S$17</definedName>
    <definedName name="A127965062C_Data">Data2!$S$11:$S$17</definedName>
    <definedName name="A127965062C_Latest">Data2!$S$17</definedName>
    <definedName name="A127965066L">Data1!$IO$1:$IO$10,Data1!$IO$11:$IO$17</definedName>
    <definedName name="A127965066L_Data">Data1!$IO$11:$IO$17</definedName>
    <definedName name="A127965066L_Latest">Data1!$IO$17</definedName>
    <definedName name="A127965070C">Data2!$AR$1:$AR$10,Data2!$AR$11:$AR$17</definedName>
    <definedName name="A127965070C_Data">Data2!$AR$11:$AR$17</definedName>
    <definedName name="A127965070C_Latest">Data2!$AR$17</definedName>
    <definedName name="A127965074L">Data2!$AB$1:$AB$10,Data2!$AB$11:$AB$17</definedName>
    <definedName name="A127965074L_Data">Data2!$AB$11:$AB$17</definedName>
    <definedName name="A127965074L_Latest">Data2!$AB$17</definedName>
    <definedName name="A127965078W">Data2!$AF$1:$AF$10,Data2!$AF$11:$AF$17</definedName>
    <definedName name="A127965078W_Data">Data2!$AF$11:$AF$17</definedName>
    <definedName name="A127965078W_Latest">Data2!$AF$17</definedName>
    <definedName name="A127965082L">Data2!$BY$1:$BY$10,Data2!$BY$11:$BY$17</definedName>
    <definedName name="A127965082L_Data">Data2!$BY$11:$BY$17</definedName>
    <definedName name="A127965082L_Latest">Data2!$BY$17</definedName>
    <definedName name="A127965086W">Data2!$BZ$1:$BZ$10,Data2!$BZ$11:$BZ$17</definedName>
    <definedName name="A127965086W_Data">Data2!$BZ$11:$BZ$17</definedName>
    <definedName name="A127965086W_Latest">Data2!$BZ$17</definedName>
    <definedName name="A127965090L">Data2!$CC$1:$CC$10,Data2!$CC$11:$CC$17</definedName>
    <definedName name="A127965090L_Data">Data2!$CC$11:$CC$17</definedName>
    <definedName name="A127965090L_Latest">Data2!$CC$17</definedName>
    <definedName name="A127965094W">Data2!$CJ$1:$CJ$10,Data2!$CJ$11:$CJ$17</definedName>
    <definedName name="A127965094W_Data">Data2!$CJ$11:$CJ$17</definedName>
    <definedName name="A127965094W_Latest">Data2!$CJ$17</definedName>
    <definedName name="A127965098F">Data2!$BJ$1:$BJ$10,Data2!$BJ$11:$BJ$17</definedName>
    <definedName name="A127965098F_Data">Data2!$BJ$11:$BJ$17</definedName>
    <definedName name="A127965098F_Latest">Data2!$BJ$17</definedName>
    <definedName name="A127966902A">Data3!$GO$1:$GO$10,Data3!$GO$11:$GO$17</definedName>
    <definedName name="A127966902A_Data">Data3!$GO$11:$GO$17</definedName>
    <definedName name="A127966902A_Latest">Data3!$GO$17</definedName>
    <definedName name="A127966906K">Data3!$HF$1:$HF$10,Data3!$HF$11:$HF$17</definedName>
    <definedName name="A127966906K_Data">Data3!$HF$11:$HF$17</definedName>
    <definedName name="A127966906K_Latest">Data3!$HF$17</definedName>
    <definedName name="A127966910A">Data3!$HI$1:$HI$10,Data3!$HI$11:$HI$17</definedName>
    <definedName name="A127966910A_Data">Data3!$HI$11:$HI$17</definedName>
    <definedName name="A127966910A_Latest">Data3!$HI$17</definedName>
    <definedName name="A127966914K">Data3!$HL$1:$HL$10,Data3!$HL$11:$HL$17</definedName>
    <definedName name="A127966914K_Data">Data3!$HL$11:$HL$17</definedName>
    <definedName name="A127966914K_Latest">Data3!$HL$17</definedName>
    <definedName name="A127966918V">Data3!$IA$1:$IA$10,Data3!$IA$11:$IA$17</definedName>
    <definedName name="A127966918V_Data">Data3!$IA$11:$IA$17</definedName>
    <definedName name="A127966918V_Latest">Data3!$IA$17</definedName>
    <definedName name="A127966922K">Data3!$HM$1:$HM$10,Data3!$HM$11:$HM$17</definedName>
    <definedName name="A127966922K_Data">Data3!$HM$11:$HM$17</definedName>
    <definedName name="A127966922K_Latest">Data3!$HM$17</definedName>
    <definedName name="A127966926V">Data5!$AA$1:$AA$10,Data5!$AA$11:$AA$17</definedName>
    <definedName name="A127966926V_Data">Data5!$AA$11:$AA$17</definedName>
    <definedName name="A127966926V_Latest">Data5!$AA$17</definedName>
    <definedName name="A127966930K">Data5!$BG$1:$BG$10,Data5!$BG$11:$BG$17</definedName>
    <definedName name="A127966930K_Data">Data5!$BG$11:$BG$17</definedName>
    <definedName name="A127966930K_Latest">Data5!$BG$17</definedName>
    <definedName name="A127966934V">Data5!$AH$1:$AH$10,Data5!$AH$11:$AH$17</definedName>
    <definedName name="A127966934V_Data">Data5!$AH$11:$AH$17</definedName>
    <definedName name="A127966934V_Latest">Data5!$AH$17</definedName>
    <definedName name="A127966938C">Data5!$BT$1:$BT$10,Data5!$BT$11:$BT$17</definedName>
    <definedName name="A127966938C_Data">Data5!$BT$11:$BT$17</definedName>
    <definedName name="A127966938C_Latest">Data5!$BT$17</definedName>
    <definedName name="A127966942V">Data5!$BU$1:$BU$10,Data5!$BU$11:$BU$17</definedName>
    <definedName name="A127966942V_Data">Data5!$BU$11:$BU$17</definedName>
    <definedName name="A127966942V_Latest">Data5!$BU$17</definedName>
    <definedName name="A127966946C">Data5!$CA$1:$CA$10,Data5!$CA$11:$CA$17</definedName>
    <definedName name="A127966946C_Data">Data5!$CA$11:$CA$17</definedName>
    <definedName name="A127966946C_Latest">Data5!$CA$17</definedName>
    <definedName name="A127966950V">Data5!$CO$1:$CO$10,Data5!$CO$11:$CO$17</definedName>
    <definedName name="A127966950V_Data">Data5!$CO$11:$CO$17</definedName>
    <definedName name="A127966950V_Latest">Data5!$CO$17</definedName>
    <definedName name="A127966954C">Data5!$BO$1:$BO$10,Data5!$BO$11:$BO$17</definedName>
    <definedName name="A127966954C_Data">Data5!$BO$11:$BO$17</definedName>
    <definedName name="A127966954C_Latest">Data5!$BO$17</definedName>
    <definedName name="A127966958L">Data5!$DA$1:$DA$10,Data5!$DA$11:$DA$17</definedName>
    <definedName name="A127966958L_Data">Data5!$DA$11:$DA$17</definedName>
    <definedName name="A127966958L_Latest">Data5!$DA$17</definedName>
    <definedName name="A127966962C">Data5!$CS$1:$CS$10,Data5!$CS$11:$CS$17</definedName>
    <definedName name="A127966962C_Data">Data5!$CS$11:$CS$17</definedName>
    <definedName name="A127966962C_Latest">Data5!$CS$17</definedName>
    <definedName name="A127966966L">Data5!$DN$1:$DN$10,Data5!$DN$11:$DN$17</definedName>
    <definedName name="A127966966L_Data">Data5!$DN$11:$DN$17</definedName>
    <definedName name="A127966966L_Latest">Data5!$DN$17</definedName>
    <definedName name="A127966970C">Data5!$DP$1:$DP$10,Data5!$DP$11:$DP$17</definedName>
    <definedName name="A127966970C_Data">Data5!$DP$11:$DP$17</definedName>
    <definedName name="A127966970C_Latest">Data5!$DP$17</definedName>
    <definedName name="A127966974L">Data5!$DS$1:$DS$10,Data5!$DS$11:$DS$17</definedName>
    <definedName name="A127966974L_Data">Data5!$DS$11:$DS$17</definedName>
    <definedName name="A127966974L_Latest">Data5!$DS$17</definedName>
    <definedName name="A127966978W">Data5!$CQ$1:$CQ$10,Data5!$CQ$11:$CQ$17</definedName>
    <definedName name="A127966978W_Data">Data5!$CQ$11:$CQ$17</definedName>
    <definedName name="A127966978W_Latest">Data5!$CQ$17</definedName>
    <definedName name="A127966982L">Data5!$CU$1:$CU$10,Data5!$CU$11:$CU$17</definedName>
    <definedName name="A127966982L_Data">Data5!$CU$11:$CU$17</definedName>
    <definedName name="A127966982L_Latest">Data5!$CU$17</definedName>
    <definedName name="A127966986W">Data5!$EN$1:$EN$10,Data5!$EN$11:$EN$17</definedName>
    <definedName name="A127966986W_Data">Data5!$EN$11:$EN$17</definedName>
    <definedName name="A127966986W_Latest">Data5!$EN$17</definedName>
    <definedName name="A127966990L">Data5!$EQ$1:$EQ$10,Data5!$EQ$11:$EQ$17</definedName>
    <definedName name="A127966990L_Data">Data5!$EQ$11:$EQ$17</definedName>
    <definedName name="A127966990L_Latest">Data5!$EQ$17</definedName>
    <definedName name="A127966994W">Data5!$ET$1:$ET$10,Data5!$ET$11:$ET$17</definedName>
    <definedName name="A127966994W_Data">Data5!$ET$11:$ET$17</definedName>
    <definedName name="A127966994W_Latest">Data5!$ET$17</definedName>
    <definedName name="A127966998F">Data5!$EZ$1:$EZ$10,Data5!$EZ$11:$EZ$17</definedName>
    <definedName name="A127966998F_Data">Data5!$EZ$11:$EZ$17</definedName>
    <definedName name="A127966998F_Latest">Data5!$EZ$17</definedName>
    <definedName name="A127967002L">Data5!$EC$1:$EC$10,Data5!$EC$11:$EC$17</definedName>
    <definedName name="A127967002L_Data">Data5!$EC$11:$EC$17</definedName>
    <definedName name="A127967002L_Latest">Data5!$EC$17</definedName>
    <definedName name="A127967006W">Data5!$EG$1:$EG$10,Data5!$EG$11:$EG$17</definedName>
    <definedName name="A127967006W_Data">Data5!$EG$11:$EG$17</definedName>
    <definedName name="A127967006W_Latest">Data5!$EG$17</definedName>
    <definedName name="A127967010L">Data5!$FR$1:$FR$10,Data5!$FR$11:$FR$17</definedName>
    <definedName name="A127967010L_Data">Data5!$FR$11:$FR$17</definedName>
    <definedName name="A127967010L_Latest">Data5!$FR$17</definedName>
    <definedName name="A127967014W">Data5!$FS$1:$FS$10,Data5!$FS$11:$FS$17</definedName>
    <definedName name="A127967014W_Data">Data5!$FS$11:$FS$17</definedName>
    <definedName name="A127967014W_Latest">Data5!$FS$17</definedName>
    <definedName name="A127967018F">Data5!$FV$1:$FV$10,Data5!$FV$11:$FV$17</definedName>
    <definedName name="A127967018F_Data">Data5!$FV$11:$FV$17</definedName>
    <definedName name="A127967018F_Latest">Data5!$FV$17</definedName>
    <definedName name="A127967022W">Data5!$FX$1:$FX$10,Data5!$FX$11:$FX$17</definedName>
    <definedName name="A127967022W_Data">Data5!$FX$11:$FX$17</definedName>
    <definedName name="A127967022W_Latest">Data5!$FX$17</definedName>
    <definedName name="A127967026F">Data5!$GK$1:$GK$10,Data5!$GK$11:$GK$17</definedName>
    <definedName name="A127967026F_Data">Data5!$GK$11:$GK$17</definedName>
    <definedName name="A127967026F_Latest">Data5!$GK$17</definedName>
    <definedName name="A127967030W">Data5!$FO$1:$FO$10,Data5!$FO$11:$FO$17</definedName>
    <definedName name="A127967030W_Data">Data5!$FO$11:$FO$17</definedName>
    <definedName name="A127967030W_Latest">Data5!$FO$17</definedName>
    <definedName name="A127967034F">Data5!$GY$1:$GY$10,Data5!$GY$11:$GY$17</definedName>
    <definedName name="A127967034F_Data">Data5!$GY$11:$GY$17</definedName>
    <definedName name="A127967034F_Latest">Data5!$GY$17</definedName>
    <definedName name="A127967038R">Data5!$HE$1:$HE$10,Data5!$HE$11:$HE$17</definedName>
    <definedName name="A127967038R_Data">Data5!$HE$11:$HE$17</definedName>
    <definedName name="A127967038R_Latest">Data5!$HE$17</definedName>
    <definedName name="A127967042F">Data5!$HT$1:$HT$10,Data5!$HT$11:$HT$17</definedName>
    <definedName name="A127967042F_Data">Data5!$HT$11:$HT$17</definedName>
    <definedName name="A127967042F_Latest">Data5!$HT$17</definedName>
    <definedName name="A127967046R">Data5!$HX$1:$HX$10,Data5!$HX$11:$HX$17</definedName>
    <definedName name="A127967046R_Data">Data5!$HX$11:$HX$17</definedName>
    <definedName name="A127967046R_Latest">Data5!$HX$17</definedName>
    <definedName name="A127967050F">Data5!$II$1:$II$10,Data5!$II$11:$II$17</definedName>
    <definedName name="A127967050F_Data">Data5!$II$11:$II$17</definedName>
    <definedName name="A127967050F_Latest">Data5!$II$17</definedName>
    <definedName name="A127967054R">Data6!$H$1:$H$10,Data6!$H$11:$H$17</definedName>
    <definedName name="A127967054R_Data">Data6!$H$11:$H$17</definedName>
    <definedName name="A127967054R_Latest">Data6!$H$17</definedName>
    <definedName name="A127967058X">Data5!$ID$1:$ID$10,Data5!$ID$11:$ID$17</definedName>
    <definedName name="A127967058X_Data">Data5!$ID$11:$ID$17</definedName>
    <definedName name="A127967058X_Latest">Data5!$ID$17</definedName>
    <definedName name="A127967062R">Data6!$AA$1:$AA$10,Data6!$AA$11:$AA$17</definedName>
    <definedName name="A127967062R_Data">Data6!$AA$11:$AA$17</definedName>
    <definedName name="A127967062R_Latest">Data6!$AA$17</definedName>
    <definedName name="A127967066X">Data6!$AB$1:$AB$10,Data6!$AB$11:$AB$17</definedName>
    <definedName name="A127967066X_Data">Data6!$AB$11:$AB$17</definedName>
    <definedName name="A127967066X_Latest">Data6!$AB$17</definedName>
    <definedName name="A127967070R">Data6!$AL$1:$AL$10,Data6!$AL$11:$AL$17</definedName>
    <definedName name="A127967070R_Data">Data6!$AL$11:$AL$17</definedName>
    <definedName name="A127967070R_Latest">Data6!$AL$17</definedName>
    <definedName name="A127967074X">Data6!$AO$1:$AO$10,Data6!$AO$11:$AO$17</definedName>
    <definedName name="A127967074X_Data">Data6!$AO$11:$AO$17</definedName>
    <definedName name="A127967074X_Latest">Data6!$AO$17</definedName>
    <definedName name="A127967082X">Data6!$AU$1:$AU$10,Data6!$AU$11:$AU$17</definedName>
    <definedName name="A127967082X_Data">Data6!$AU$11:$AU$17</definedName>
    <definedName name="A127967082X_Latest">Data6!$AU$17</definedName>
    <definedName name="A127967086J">Data6!$BN$1:$BN$10,Data6!$BN$11:$BN$17</definedName>
    <definedName name="A127967086J_Data">Data6!$BN$11:$BN$17</definedName>
    <definedName name="A127967086J_Latest">Data6!$BN$17</definedName>
    <definedName name="A127967090X">Data6!$BP$1:$BP$10,Data6!$BP$11:$BP$17</definedName>
    <definedName name="A127967090X_Data">Data6!$BP$11:$BP$17</definedName>
    <definedName name="A127967090X_Latest">Data6!$BP$17</definedName>
    <definedName name="A127967094J">Data6!$BW$1:$BW$10,Data6!$BW$11:$BW$17</definedName>
    <definedName name="A127967094J_Data">Data6!$BW$11:$BW$17</definedName>
    <definedName name="A127967094J_Latest">Data6!$BW$17</definedName>
    <definedName name="A127967098T">Data6!$CD$1:$CD$10,Data6!$CD$11:$CD$17</definedName>
    <definedName name="A127967098T_Data">Data6!$CD$11:$CD$17</definedName>
    <definedName name="A127967098T_Latest">Data6!$CD$17</definedName>
    <definedName name="A127967102W">Data6!$BD$1:$BD$10,Data6!$BD$11:$BD$17</definedName>
    <definedName name="A127967102W_Data">Data6!$BD$11:$BD$17</definedName>
    <definedName name="A127967102W_Latest">Data6!$BD$17</definedName>
    <definedName name="A127967106F">Data6!$CU$1:$CU$10,Data6!$CU$11:$CU$17</definedName>
    <definedName name="A127967106F_Data">Data6!$CU$11:$CU$17</definedName>
    <definedName name="A127967106F_Latest">Data6!$CU$17</definedName>
    <definedName name="A127967110W">Data6!$DC$1:$DC$10,Data6!$DC$11:$DC$17</definedName>
    <definedName name="A127967110W_Data">Data6!$DC$11:$DC$17</definedName>
    <definedName name="A127967110W_Latest">Data6!$DC$17</definedName>
    <definedName name="A127967118R">Data4!$R$1:$R$10,Data4!$R$11:$R$17</definedName>
    <definedName name="A127967118R_Data">Data4!$R$11:$R$17</definedName>
    <definedName name="A127967118R_Latest">Data4!$R$17</definedName>
    <definedName name="A127967122F">Data4!$Z$1:$Z$10,Data4!$Z$11:$Z$17</definedName>
    <definedName name="A127967122F_Data">Data4!$Z$11:$Z$17</definedName>
    <definedName name="A127967122F_Latest">Data4!$Z$17</definedName>
    <definedName name="A127967126R">Data4!$AD$1:$AD$10,Data4!$AD$11:$AD$17</definedName>
    <definedName name="A127967126R_Data">Data4!$AD$11:$AD$17</definedName>
    <definedName name="A127967126R_Latest">Data4!$AD$17</definedName>
    <definedName name="A127967130F">Data4!$AF$1:$AF$10,Data4!$AF$11:$AF$17</definedName>
    <definedName name="A127967130F_Data">Data4!$AF$11:$AF$17</definedName>
    <definedName name="A127967130F_Latest">Data4!$AF$17</definedName>
    <definedName name="A127967134R">Data4!$AL$1:$AL$10,Data4!$AL$11:$AL$17</definedName>
    <definedName name="A127967134R_Data">Data4!$AL$11:$AL$17</definedName>
    <definedName name="A127967134R_Latest">Data4!$AL$17</definedName>
    <definedName name="A127967138X">Data4!$M$1:$M$10,Data4!$M$11:$M$17</definedName>
    <definedName name="A127967138X_Data">Data4!$M$11:$M$17</definedName>
    <definedName name="A127967138X_Latest">Data4!$M$17</definedName>
    <definedName name="A127967166J">Data4!$AN$1:$AN$10,Data4!$AN$11:$AN$17</definedName>
    <definedName name="A127967166J_Data">Data4!$AN$11:$AN$17</definedName>
    <definedName name="A127967166J_Latest">Data4!$AN$17</definedName>
    <definedName name="A127967170X">Data4!$BL$1:$BL$10,Data4!$BL$11:$BL$17</definedName>
    <definedName name="A127967170X_Data">Data4!$BL$11:$BL$17</definedName>
    <definedName name="A127967170X_Latest">Data4!$BL$17</definedName>
    <definedName name="A127967174J">Data4!$AS$1:$AS$10,Data4!$AS$11:$AS$17</definedName>
    <definedName name="A127967174J_Data">Data4!$AS$11:$AS$17</definedName>
    <definedName name="A127967174J_Latest">Data4!$AS$17</definedName>
    <definedName name="A127967178T">Data4!$AT$1:$AT$10,Data4!$AT$11:$AT$17</definedName>
    <definedName name="A127967178T_Data">Data4!$AT$11:$AT$17</definedName>
    <definedName name="A127967178T_Latest">Data4!$AT$17</definedName>
    <definedName name="A127967182J">Data4!$CO$1:$CO$10,Data4!$CO$11:$CO$17</definedName>
    <definedName name="A127967182J_Data">Data4!$CO$11:$CO$17</definedName>
    <definedName name="A127967182J_Latest">Data4!$CO$17</definedName>
    <definedName name="A127967186T">Data4!$CR$1:$CR$10,Data4!$CR$11:$CR$17</definedName>
    <definedName name="A127967186T_Data">Data4!$CR$11:$CR$17</definedName>
    <definedName name="A127967186T_Latest">Data4!$CR$17</definedName>
    <definedName name="A127967194T">Data4!$CC$1:$CC$10,Data4!$CC$11:$CC$17</definedName>
    <definedName name="A127967194T_Data">Data4!$CC$11:$CC$17</definedName>
    <definedName name="A127967194T_Latest">Data4!$CC$17</definedName>
    <definedName name="A127967198A">Data4!$DO$1:$DO$10,Data4!$DO$11:$DO$17</definedName>
    <definedName name="A127967198A_Data">Data4!$DO$11:$DO$17</definedName>
    <definedName name="A127967198A_Latest">Data4!$DO$17</definedName>
    <definedName name="A127967202F">Data4!$DS$1:$DS$10,Data4!$DS$11:$DS$17</definedName>
    <definedName name="A127967202F_Data">Data4!$DS$11:$DS$17</definedName>
    <definedName name="A127967202F_Latest">Data4!$DS$17</definedName>
    <definedName name="A127967206R">Data4!$EA$1:$EA$10,Data4!$EA$11:$EA$17</definedName>
    <definedName name="A127967206R_Data">Data4!$EA$11:$EA$17</definedName>
    <definedName name="A127967206R_Latest">Data4!$EA$17</definedName>
    <definedName name="A127967210F">Data4!$EB$1:$EB$10,Data4!$EB$11:$EB$17</definedName>
    <definedName name="A127967210F_Data">Data4!$EB$11:$EB$17</definedName>
    <definedName name="A127967210F_Latest">Data4!$EB$17</definedName>
    <definedName name="A127967214R">Data4!$EC$1:$EC$10,Data4!$EC$11:$EC$17</definedName>
    <definedName name="A127967214R_Data">Data4!$EC$11:$EC$17</definedName>
    <definedName name="A127967214R_Latest">Data4!$EC$17</definedName>
    <definedName name="A127967218X">Data4!$EE$1:$EE$10,Data4!$EE$11:$EE$17</definedName>
    <definedName name="A127967218X_Data">Data4!$EE$11:$EE$17</definedName>
    <definedName name="A127967218X_Latest">Data4!$EE$17</definedName>
    <definedName name="A127967222R">Data4!$EL$1:$EL$10,Data4!$EL$11:$EL$17</definedName>
    <definedName name="A127967222R_Data">Data4!$EL$11:$EL$17</definedName>
    <definedName name="A127967222R_Latest">Data4!$EL$17</definedName>
    <definedName name="A127967226X">Data4!$EP$1:$EP$10,Data4!$EP$11:$EP$17</definedName>
    <definedName name="A127967226X_Data">Data4!$EP$11:$EP$17</definedName>
    <definedName name="A127967226X_Latest">Data4!$EP$17</definedName>
    <definedName name="A127967230R">Data4!$FV$1:$FV$10,Data4!$FV$11:$FV$17</definedName>
    <definedName name="A127967230R_Data">Data4!$FV$11:$FV$17</definedName>
    <definedName name="A127967230R_Latest">Data4!$FV$17</definedName>
    <definedName name="A127967234X">Data4!$FX$1:$FX$10,Data4!$FX$11:$FX$17</definedName>
    <definedName name="A127967234X_Data">Data4!$FX$11:$FX$17</definedName>
    <definedName name="A127967234X_Latest">Data4!$FX$17</definedName>
    <definedName name="A127967238J">Data4!$HS$1:$HS$10,Data4!$HS$11:$HS$17</definedName>
    <definedName name="A127967238J_Data">Data4!$HS$11:$HS$17</definedName>
    <definedName name="A127967238J_Latest">Data4!$HS$17</definedName>
    <definedName name="A127967242X">Data4!$IC$1:$IC$10,Data4!$IC$11:$IC$17</definedName>
    <definedName name="A127967242X_Data">Data4!$IC$11:$IC$17</definedName>
    <definedName name="A127967242X_Latest">Data4!$IC$17</definedName>
    <definedName name="A127967246J">Data4!$HG$1:$HG$10,Data4!$HG$11:$HG$17</definedName>
    <definedName name="A127967246J_Data">Data4!$HG$11:$HG$17</definedName>
    <definedName name="A127967246J_Latest">Data4!$HG$17</definedName>
    <definedName name="A127967250X">Data5!$F$1:$F$10,Data5!$F$11:$F$17</definedName>
    <definedName name="A127967250X_Data">Data5!$F$11:$F$17</definedName>
    <definedName name="A127967250X_Latest">Data5!$F$17</definedName>
    <definedName name="A127967254J">Data5!$O$1:$O$10,Data5!$O$11:$O$17</definedName>
    <definedName name="A127967254J_Data">Data5!$O$11:$O$17</definedName>
    <definedName name="A127967254J_Latest">Data5!$O$17</definedName>
    <definedName name="A127967258T">Data5!$V$1:$V$10,Data5!$V$11:$V$17</definedName>
    <definedName name="A127967258T_Data">Data5!$V$11:$V$17</definedName>
    <definedName name="A127967258T_Latest">Data5!$V$17</definedName>
    <definedName name="A127967262J">Data4!$IL$1:$IL$10,Data4!$IL$11:$IL$17</definedName>
    <definedName name="A127967262J_Data">Data4!$IL$11:$IL$17</definedName>
    <definedName name="A127967262J_Latest">Data4!$IL$17</definedName>
    <definedName name="A127967266T">Data4!$IM$1:$IM$10,Data4!$IM$11:$IM$17</definedName>
    <definedName name="A127967266T_Data">Data4!$IM$11:$IM$17</definedName>
    <definedName name="A127967266T_Latest">Data4!$IM$17</definedName>
    <definedName name="A127968990X">Data6!$EG$1:$EG$10,Data6!$EG$11:$EG$17</definedName>
    <definedName name="A127968990X_Data">Data6!$EG$11:$EG$17</definedName>
    <definedName name="A127968990X_Latest">Data6!$EG$17</definedName>
    <definedName name="A127968994J">Data6!$DR$1:$DR$10,Data6!$DR$11:$DR$17</definedName>
    <definedName name="A127968994J_Data">Data6!$DR$11:$DR$17</definedName>
    <definedName name="A127968994J_Latest">Data6!$DR$17</definedName>
    <definedName name="A127968998T">Data6!$EL$1:$EL$10,Data6!$EL$11:$EL$17</definedName>
    <definedName name="A127968998T_Data">Data6!$EL$11:$EL$17</definedName>
    <definedName name="A127968998T_Latest">Data6!$EL$17</definedName>
    <definedName name="A127969002X">Data6!$FL$1:$FL$10,Data6!$FL$11:$FL$17</definedName>
    <definedName name="A127969002X_Data">Data6!$FL$11:$FL$17</definedName>
    <definedName name="A127969002X_Latest">Data6!$FL$17</definedName>
    <definedName name="A127969006J">Data6!$FR$1:$FR$10,Data6!$FR$11:$FR$17</definedName>
    <definedName name="A127969006J_Data">Data6!$FR$11:$FR$17</definedName>
    <definedName name="A127969006J_Latest">Data6!$FR$17</definedName>
    <definedName name="A127969010X">Data6!$FV$1:$FV$10,Data6!$FV$11:$FV$17</definedName>
    <definedName name="A127969010X_Data">Data6!$FV$11:$FV$17</definedName>
    <definedName name="A127969010X_Latest">Data6!$FV$17</definedName>
    <definedName name="A127969014J">Data6!$FW$1:$FW$10,Data6!$FW$11:$FW$17</definedName>
    <definedName name="A127969014J_Data">Data6!$FW$11:$FW$17</definedName>
    <definedName name="A127969014J_Latest">Data6!$FW$17</definedName>
    <definedName name="A127969018T">Data6!$FC$1:$FC$10,Data6!$FC$11:$FC$17</definedName>
    <definedName name="A127969018T_Data">Data6!$FC$11:$FC$17</definedName>
    <definedName name="A127969018T_Latest">Data6!$FC$17</definedName>
    <definedName name="A127969022J">Data7!$HT$1:$HT$10,Data7!$HT$11:$HT$17</definedName>
    <definedName name="A127969022J_Data">Data7!$HT$11:$HT$17</definedName>
    <definedName name="A127969022J_Latest">Data7!$HT$17</definedName>
    <definedName name="A127969026T">Data7!$HU$1:$HU$10,Data7!$HU$11:$HU$17</definedName>
    <definedName name="A127969026T_Data">Data7!$HU$11:$HU$17</definedName>
    <definedName name="A127969026T_Latest">Data7!$HU$17</definedName>
    <definedName name="A127969030J">Data7!$IF$1:$IF$10,Data7!$IF$11:$IF$17</definedName>
    <definedName name="A127969030J_Data">Data7!$IF$11:$IF$17</definedName>
    <definedName name="A127969030J_Latest">Data7!$IF$17</definedName>
    <definedName name="A127969034T">Data7!$IM$1:$IM$10,Data7!$IM$11:$IM$17</definedName>
    <definedName name="A127969034T_Data">Data7!$IM$11:$IM$17</definedName>
    <definedName name="A127969034T_Latest">Data7!$IM$17</definedName>
    <definedName name="A127969038A">Data8!$S$1:$S$10,Data8!$S$11:$S$17</definedName>
    <definedName name="A127969038A_Data">Data8!$S$11:$S$17</definedName>
    <definedName name="A127969038A_Latest">Data8!$S$17</definedName>
    <definedName name="A127969042T">Data7!$IN$1:$IN$10,Data7!$IN$11:$IN$17</definedName>
    <definedName name="A127969042T_Data">Data7!$IN$11:$IN$17</definedName>
    <definedName name="A127969042T_Latest">Data7!$IN$17</definedName>
    <definedName name="A127969046A">Data8!$AY$1:$AY$10,Data8!$AY$11:$AY$17</definedName>
    <definedName name="A127969046A_Data">Data8!$AY$11:$AY$17</definedName>
    <definedName name="A127969046A_Latest">Data8!$AY$17</definedName>
    <definedName name="A127969050T">Data8!$BE$1:$BE$10,Data8!$BE$11:$BE$17</definedName>
    <definedName name="A127969050T_Data">Data8!$BE$11:$BE$17</definedName>
    <definedName name="A127969050T_Latest">Data8!$BE$17</definedName>
    <definedName name="A127969054A">Data8!$AI$1:$AI$10,Data8!$AI$11:$AI$17</definedName>
    <definedName name="A127969054A_Data">Data8!$AI$11:$AI$17</definedName>
    <definedName name="A127969054A_Latest">Data8!$AI$17</definedName>
    <definedName name="A127969058K">Data8!$AK$1:$AK$10,Data8!$AK$11:$AK$17</definedName>
    <definedName name="A127969058K_Data">Data8!$AK$11:$AK$17</definedName>
    <definedName name="A127969058K_Latest">Data8!$AK$17</definedName>
    <definedName name="A127969062A">Data8!$BU$1:$BU$10,Data8!$BU$11:$BU$17</definedName>
    <definedName name="A127969062A_Data">Data8!$BU$11:$BU$17</definedName>
    <definedName name="A127969062A_Latest">Data8!$BU$17</definedName>
    <definedName name="A127969066K">Data8!$BY$1:$BY$10,Data8!$BY$11:$BY$17</definedName>
    <definedName name="A127969066K_Data">Data8!$BY$11:$BY$17</definedName>
    <definedName name="A127969066K_Latest">Data8!$BY$17</definedName>
    <definedName name="A127969070A">Data8!$BZ$1:$BZ$10,Data8!$BZ$11:$BZ$17</definedName>
    <definedName name="A127969070A_Data">Data8!$BZ$11:$BZ$17</definedName>
    <definedName name="A127969070A_Latest">Data8!$BZ$17</definedName>
    <definedName name="A127969074K">Data8!$BN$1:$BN$10,Data8!$BN$11:$BN$17</definedName>
    <definedName name="A127969074K_Data">Data8!$BN$11:$BN$17</definedName>
    <definedName name="A127969074K_Latest">Data8!$BN$17</definedName>
    <definedName name="A127969082K">Data8!$CQ$1:$CQ$10,Data8!$CQ$11:$CQ$17</definedName>
    <definedName name="A127969082K_Data">Data8!$CQ$11:$CQ$17</definedName>
    <definedName name="A127969082K_Latest">Data8!$CQ$17</definedName>
    <definedName name="A127969086V">Data8!$BQ$1:$BQ$10,Data8!$BQ$11:$BQ$17</definedName>
    <definedName name="A127969086V_Data">Data8!$BQ$11:$BQ$17</definedName>
    <definedName name="A127969086V_Latest">Data8!$BQ$17</definedName>
    <definedName name="A127969090K">Data8!$DC$1:$DC$10,Data8!$DC$11:$DC$17</definedName>
    <definedName name="A127969090K_Data">Data8!$DC$11:$DC$17</definedName>
    <definedName name="A127969090K_Latest">Data8!$DC$17</definedName>
    <definedName name="A127969094V">Data8!$DG$1:$DG$10,Data8!$DG$11:$DG$17</definedName>
    <definedName name="A127969094V_Data">Data8!$DG$11:$DG$17</definedName>
    <definedName name="A127969094V_Latest">Data8!$DG$17</definedName>
    <definedName name="A127969098C">Data8!$DM$1:$DM$10,Data8!$DM$11:$DM$17</definedName>
    <definedName name="A127969098C_Data">Data8!$DM$11:$DM$17</definedName>
    <definedName name="A127969098C_Latest">Data8!$DM$17</definedName>
    <definedName name="A127969102J">Data8!$DY$1:$DY$10,Data8!$DY$11:$DY$17</definedName>
    <definedName name="A127969102J_Data">Data8!$DY$11:$DY$17</definedName>
    <definedName name="A127969102J_Latest">Data8!$DY$17</definedName>
    <definedName name="A127969106T">Data8!$CX$1:$CX$10,Data8!$CX$11:$CX$17</definedName>
    <definedName name="A127969106T_Data">Data8!$CX$11:$CX$17</definedName>
    <definedName name="A127969106T_Latest">Data8!$CX$17</definedName>
    <definedName name="A127969110J">Data8!$DA$1:$DA$10,Data8!$DA$11:$DA$17</definedName>
    <definedName name="A127969110J_Data">Data8!$DA$11:$DA$17</definedName>
    <definedName name="A127969110J_Latest">Data8!$DA$17</definedName>
    <definedName name="A127969114T">Data8!$EN$1:$EN$10,Data8!$EN$11:$EN$17</definedName>
    <definedName name="A127969114T_Data">Data8!$EN$11:$EN$17</definedName>
    <definedName name="A127969114T_Latest">Data8!$EN$17</definedName>
    <definedName name="A127969118A">Data8!$EP$1:$EP$10,Data8!$EP$11:$EP$17</definedName>
    <definedName name="A127969118A_Data">Data8!$EP$11:$EP$17</definedName>
    <definedName name="A127969118A_Latest">Data8!$EP$17</definedName>
    <definedName name="A127969122T">Data8!$EC$1:$EC$10,Data8!$EC$11:$EC$17</definedName>
    <definedName name="A127969122T_Data">Data8!$EC$11:$EC$17</definedName>
    <definedName name="A127969122T_Latest">Data8!$EC$17</definedName>
    <definedName name="A127969126A">Data8!$FH$1:$FH$10,Data8!$FH$11:$FH$17</definedName>
    <definedName name="A127969126A_Data">Data8!$FH$11:$FH$17</definedName>
    <definedName name="A127969126A_Latest">Data8!$FH$17</definedName>
    <definedName name="A127969130T">Data8!$FU$1:$FU$10,Data8!$FU$11:$FU$17</definedName>
    <definedName name="A127969130T_Data">Data8!$FU$11:$FU$17</definedName>
    <definedName name="A127969130T_Latest">Data8!$FU$17</definedName>
    <definedName name="A127969134A">Data8!$FZ$1:$FZ$10,Data8!$FZ$11:$FZ$17</definedName>
    <definedName name="A127969134A_Data">Data8!$FZ$11:$FZ$17</definedName>
    <definedName name="A127969134A_Latest">Data8!$FZ$17</definedName>
    <definedName name="A127969138K">Data8!$GP$1:$GP$10,Data8!$GP$11:$GP$17</definedName>
    <definedName name="A127969138K_Data">Data8!$GP$11:$GP$17</definedName>
    <definedName name="A127969138K_Latest">Data8!$GP$17</definedName>
    <definedName name="A127969142A">Data8!$FN$1:$FN$10,Data8!$FN$11:$FN$17</definedName>
    <definedName name="A127969142A_Data">Data8!$FN$11:$FN$17</definedName>
    <definedName name="A127969142A_Latest">Data8!$FN$17</definedName>
    <definedName name="A127969146K">Data8!$FP$1:$FP$10,Data8!$FP$11:$FP$17</definedName>
    <definedName name="A127969146K_Data">Data8!$FP$11:$FP$17</definedName>
    <definedName name="A127969146K_Latest">Data8!$FP$17</definedName>
    <definedName name="A127969150A">Data8!$HA$1:$HA$10,Data8!$HA$11:$HA$17</definedName>
    <definedName name="A127969150A_Data">Data8!$HA$11:$HA$17</definedName>
    <definedName name="A127969150A_Latest">Data8!$HA$17</definedName>
    <definedName name="A127969154K">Data8!$HO$1:$HO$10,Data8!$HO$11:$HO$17</definedName>
    <definedName name="A127969154K_Data">Data8!$HO$11:$HO$17</definedName>
    <definedName name="A127969154K_Latest">Data8!$HO$17</definedName>
    <definedName name="A127969158V">Data8!$HP$1:$HP$10,Data8!$HP$11:$HP$17</definedName>
    <definedName name="A127969158V_Data">Data8!$HP$11:$HP$17</definedName>
    <definedName name="A127969158V_Latest">Data8!$HP$17</definedName>
    <definedName name="A127969162K">Data8!$GV$1:$GV$10,Data8!$GV$11:$GV$17</definedName>
    <definedName name="A127969162K_Data">Data8!$GV$11:$GV$17</definedName>
    <definedName name="A127969162K_Latest">Data8!$GV$17</definedName>
    <definedName name="A127969166V">Data8!$IM$1:$IM$10,Data8!$IM$11:$IM$17</definedName>
    <definedName name="A127969166V_Data">Data8!$IM$11:$IM$17</definedName>
    <definedName name="A127969166V_Latest">Data8!$IM$17</definedName>
    <definedName name="A127969170K">Data9!$B$1:$B$10,Data9!$B$11:$B$17</definedName>
    <definedName name="A127969170K_Data">Data9!$B$11:$B$17</definedName>
    <definedName name="A127969170K_Latest">Data9!$B$17</definedName>
    <definedName name="A127969174V">Data9!$K$1:$K$10,Data9!$K$11:$K$17</definedName>
    <definedName name="A127969174V_Data">Data9!$K$11:$K$17</definedName>
    <definedName name="A127969174V_Latest">Data9!$K$17</definedName>
    <definedName name="A127969178C">Data9!$N$1:$N$10,Data9!$N$11:$N$17</definedName>
    <definedName name="A127969178C_Data">Data9!$N$11:$N$17</definedName>
    <definedName name="A127969178C_Latest">Data9!$N$17</definedName>
    <definedName name="A127969182V">Data8!$HY$1:$HY$10,Data8!$HY$11:$HY$17</definedName>
    <definedName name="A127969182V_Data">Data8!$HY$11:$HY$17</definedName>
    <definedName name="A127969182V_Latest">Data8!$HY$17</definedName>
    <definedName name="A127969186C">Data9!$O$1:$O$10,Data9!$O$11:$O$17</definedName>
    <definedName name="A127969186C_Data">Data9!$O$11:$O$17</definedName>
    <definedName name="A127969186C_Latest">Data9!$O$17</definedName>
    <definedName name="A127969190V">Data9!$R$1:$R$10,Data9!$R$11:$R$17</definedName>
    <definedName name="A127969190V_Data">Data9!$R$11:$R$17</definedName>
    <definedName name="A127969190V_Latest">Data9!$R$17</definedName>
    <definedName name="A127969194C">Data9!$S$1:$S$10,Data9!$S$11:$S$17</definedName>
    <definedName name="A127969194C_Data">Data9!$S$11:$S$17</definedName>
    <definedName name="A127969194C_Latest">Data9!$S$17</definedName>
    <definedName name="A127969198L">Data9!$T$1:$T$10,Data9!$T$11:$T$17</definedName>
    <definedName name="A127969198L_Data">Data9!$T$11:$T$17</definedName>
    <definedName name="A127969198L_Latest">Data9!$T$17</definedName>
    <definedName name="A127969202T">Data9!$Z$1:$Z$10,Data9!$Z$11:$Z$17</definedName>
    <definedName name="A127969202T_Data">Data9!$Z$11:$Z$17</definedName>
    <definedName name="A127969202T_Latest">Data9!$Z$17</definedName>
    <definedName name="A127969206A">Data6!$GT$1:$GT$10,Data6!$GT$11:$GT$17</definedName>
    <definedName name="A127969206A_Data">Data6!$GT$11:$GT$17</definedName>
    <definedName name="A127969206A_Latest">Data6!$GT$17</definedName>
    <definedName name="A127969210T">Data6!$HD$1:$HD$10,Data6!$HD$11:$HD$17</definedName>
    <definedName name="A127969210T_Data">Data6!$HD$11:$HD$17</definedName>
    <definedName name="A127969210T_Latest">Data6!$HD$17</definedName>
    <definedName name="A127969214A">Data6!$HG$1:$HG$10,Data6!$HG$11:$HG$17</definedName>
    <definedName name="A127969214A_Data">Data6!$HG$11:$HG$17</definedName>
    <definedName name="A127969214A_Latest">Data6!$HG$17</definedName>
    <definedName name="A127969218K">Data6!$GO$1:$GO$10,Data6!$GO$11:$GO$17</definedName>
    <definedName name="A127969218K_Data">Data6!$GO$11:$GO$17</definedName>
    <definedName name="A127969218K_Latest">Data6!$GO$17</definedName>
    <definedName name="A127969234K">Data6!$HQ$1:$HQ$10,Data6!$HQ$11:$HQ$17</definedName>
    <definedName name="A127969234K_Data">Data6!$HQ$11:$HQ$17</definedName>
    <definedName name="A127969234K_Latest">Data6!$HQ$17</definedName>
    <definedName name="A127969238V">Data6!$IK$1:$IK$10,Data6!$IK$11:$IK$17</definedName>
    <definedName name="A127969238V_Data">Data6!$IK$11:$IK$17</definedName>
    <definedName name="A127969238V_Latest">Data6!$IK$17</definedName>
    <definedName name="A127969242K">Data7!$C$1:$C$10,Data7!$C$11:$C$17</definedName>
    <definedName name="A127969242K_Data">Data7!$C$11:$C$17</definedName>
    <definedName name="A127969242K_Latest">Data7!$C$17</definedName>
    <definedName name="A127969246V">Data7!$T$1:$T$10,Data7!$T$11:$T$17</definedName>
    <definedName name="A127969246V_Data">Data7!$T$11:$T$17</definedName>
    <definedName name="A127969246V_Latest">Data7!$T$17</definedName>
    <definedName name="A127969250K">Data7!$AC$1:$AC$10,Data7!$AC$11:$AC$17</definedName>
    <definedName name="A127969250K_Data">Data7!$AC$11:$AC$17</definedName>
    <definedName name="A127969250K_Latest">Data7!$AC$17</definedName>
    <definedName name="A127969254V">Data7!$AD$1:$AD$10,Data7!$AD$11:$AD$17</definedName>
    <definedName name="A127969254V_Data">Data7!$AD$11:$AD$17</definedName>
    <definedName name="A127969254V_Latest">Data7!$AD$17</definedName>
    <definedName name="A127969258C">Data7!$AK$1:$AK$10,Data7!$AK$11:$AK$17</definedName>
    <definedName name="A127969258C_Data">Data7!$AK$11:$AK$17</definedName>
    <definedName name="A127969258C_Latest">Data7!$AK$17</definedName>
    <definedName name="A127969262V">Data7!$AL$1:$AL$10,Data7!$AL$11:$AL$17</definedName>
    <definedName name="A127969262V_Data">Data7!$AL$11:$AL$17</definedName>
    <definedName name="A127969262V_Latest">Data7!$AL$17</definedName>
    <definedName name="A127969266C">Data7!$G$1:$G$10,Data7!$G$11:$G$17</definedName>
    <definedName name="A127969266C_Data">Data7!$G$11:$G$17</definedName>
    <definedName name="A127969266C_Latest">Data7!$G$17</definedName>
    <definedName name="A127969270V">Data7!$L$1:$L$10,Data7!$L$11:$L$17</definedName>
    <definedName name="A127969270V_Data">Data7!$L$11:$L$17</definedName>
    <definedName name="A127969270V_Latest">Data7!$L$17</definedName>
    <definedName name="A127969274C">Data7!$N$1:$N$10,Data7!$N$11:$N$17</definedName>
    <definedName name="A127969274C_Data">Data7!$N$11:$N$17</definedName>
    <definedName name="A127969274C_Latest">Data7!$N$17</definedName>
    <definedName name="A127969278L">Data7!$BK$1:$BK$10,Data7!$BK$11:$BK$17</definedName>
    <definedName name="A127969278L_Data">Data7!$BK$11:$BK$17</definedName>
    <definedName name="A127969278L_Latest">Data7!$BK$17</definedName>
    <definedName name="A127969282C">Data7!$BM$1:$BM$10,Data7!$BM$11:$BM$17</definedName>
    <definedName name="A127969282C_Data">Data7!$BM$11:$BM$17</definedName>
    <definedName name="A127969282C_Latest">Data7!$BM$17</definedName>
    <definedName name="A127969286L">Data7!$CM$1:$CM$10,Data7!$CM$11:$CM$17</definedName>
    <definedName name="A127969286L_Data">Data7!$CM$11:$CM$17</definedName>
    <definedName name="A127969286L_Latest">Data7!$CM$17</definedName>
    <definedName name="A127969290C">Data7!$BZ$1:$BZ$10,Data7!$BZ$11:$BZ$17</definedName>
    <definedName name="A127969290C_Data">Data7!$BZ$11:$BZ$17</definedName>
    <definedName name="A127969290C_Latest">Data7!$BZ$17</definedName>
    <definedName name="A127969294L">Data7!$BW$1:$BW$10,Data7!$BW$11:$BW$17</definedName>
    <definedName name="A127969294L_Data">Data7!$BW$11:$BW$17</definedName>
    <definedName name="A127969294L_Latest">Data7!$BW$17</definedName>
    <definedName name="A127969298W">Data7!$CC$1:$CC$10,Data7!$CC$11:$CC$17</definedName>
    <definedName name="A127969298W_Data">Data7!$CC$11:$CC$17</definedName>
    <definedName name="A127969298W_Latest">Data7!$CC$17</definedName>
    <definedName name="A127969302A">Data7!$CD$1:$CD$10,Data7!$CD$11:$CD$17</definedName>
    <definedName name="A127969302A_Data">Data7!$CD$11:$CD$17</definedName>
    <definedName name="A127969302A_Latest">Data7!$CD$17</definedName>
    <definedName name="A127969306K">Data7!$DF$1:$DF$10,Data7!$DF$11:$DF$17</definedName>
    <definedName name="A127969306K_Data">Data7!$DF$11:$DF$17</definedName>
    <definedName name="A127969306K_Latest">Data7!$DF$17</definedName>
    <definedName name="A127969310A">Data7!$DY$1:$DY$10,Data7!$DY$11:$DY$17</definedName>
    <definedName name="A127969310A_Data">Data7!$DY$11:$DY$17</definedName>
    <definedName name="A127969310A_Latest">Data7!$DY$17</definedName>
    <definedName name="A127969314K">Data7!$EC$1:$EC$10,Data7!$EC$11:$EC$17</definedName>
    <definedName name="A127969314K_Data">Data7!$EC$11:$EC$17</definedName>
    <definedName name="A127969314K_Latest">Data7!$EC$17</definedName>
    <definedName name="A127969318V">Data7!$DN$1:$DN$10,Data7!$DN$11:$DN$17</definedName>
    <definedName name="A127969318V_Data">Data7!$DN$11:$DN$17</definedName>
    <definedName name="A127969318V_Latest">Data7!$DN$17</definedName>
    <definedName name="A127969322K">Data7!$EY$1:$EY$10,Data7!$EY$11:$EY$17</definedName>
    <definedName name="A127969322K_Data">Data7!$EY$11:$EY$17</definedName>
    <definedName name="A127969322K_Latest">Data7!$EY$17</definedName>
    <definedName name="A127969326V">Data7!$EZ$1:$EZ$10,Data7!$EZ$11:$EZ$17</definedName>
    <definedName name="A127969326V_Data">Data7!$EZ$11:$EZ$17</definedName>
    <definedName name="A127969326V_Latest">Data7!$EZ$17</definedName>
    <definedName name="A127969330K">Data7!$FE$1:$FE$10,Data7!$FE$11:$FE$17</definedName>
    <definedName name="A127969330K_Data">Data7!$FE$11:$FE$17</definedName>
    <definedName name="A127969330K_Latest">Data7!$FE$17</definedName>
    <definedName name="A127969334V">Data7!$FP$1:$FP$10,Data7!$FP$11:$FP$17</definedName>
    <definedName name="A127969334V_Data">Data7!$FP$11:$FP$17</definedName>
    <definedName name="A127969334V_Latest">Data7!$FP$17</definedName>
    <definedName name="A127969338C">Data7!$GL$1:$GL$10,Data7!$GL$11:$GL$17</definedName>
    <definedName name="A127969338C_Data">Data7!$GL$11:$GL$17</definedName>
    <definedName name="A127969338C_Latest">Data7!$GL$17</definedName>
    <definedName name="A127969342V">Data7!$GS$1:$GS$10,Data7!$GS$11:$GS$17</definedName>
    <definedName name="A127969342V_Data">Data7!$GS$11:$GS$17</definedName>
    <definedName name="A127969342V_Latest">Data7!$GS$17</definedName>
    <definedName name="A127969346C">Data7!$GA$1:$GA$10,Data7!$GA$11:$GA$17</definedName>
    <definedName name="A127969346C_Data">Data7!$GA$11:$GA$17</definedName>
    <definedName name="A127969346C_Latest">Data7!$GA$17</definedName>
    <definedName name="A127971282V">Data9!$BL$1:$BL$10,Data9!$BL$11:$BL$17</definedName>
    <definedName name="A127971282V_Data">Data9!$BL$11:$BL$17</definedName>
    <definedName name="A127971282V_Latest">Data9!$BL$17</definedName>
    <definedName name="A127971286C">Data9!$BU$1:$BU$10,Data9!$BU$11:$BU$17</definedName>
    <definedName name="A127971286C_Data">Data9!$BU$11:$BU$17</definedName>
    <definedName name="A127971286C_Latest">Data9!$BU$17</definedName>
    <definedName name="A127971290V">Data9!$BW$1:$BW$10,Data9!$BW$11:$BW$17</definedName>
    <definedName name="A127971290V_Data">Data9!$BW$11:$BW$17</definedName>
    <definedName name="A127971290V_Latest">Data9!$BW$17</definedName>
    <definedName name="A127971294C">Data9!$BX$1:$BX$10,Data9!$BX$11:$BX$17</definedName>
    <definedName name="A127971294C_Data">Data9!$BX$11:$BX$17</definedName>
    <definedName name="A127971294C_Latest">Data9!$BX$17</definedName>
    <definedName name="A127971298L">Data9!$CE$1:$CE$10,Data9!$CE$11:$CE$17</definedName>
    <definedName name="A127971298L_Data">Data9!$CE$11:$CE$17</definedName>
    <definedName name="A127971298L_Latest">Data9!$CE$17</definedName>
    <definedName name="A127971302T">Data9!$BE$1:$BE$10,Data9!$BE$11:$BE$17</definedName>
    <definedName name="A127971302T_Data">Data9!$BE$11:$BE$17</definedName>
    <definedName name="A127971302T_Latest">Data9!$BE$17</definedName>
    <definedName name="A127971306A">Data9!$BG$1:$BG$10,Data9!$BG$11:$BG$17</definedName>
    <definedName name="A127971306A_Data">Data9!$BG$11:$BG$17</definedName>
    <definedName name="A127971306A_Latest">Data9!$BG$17</definedName>
    <definedName name="A127971310T">Data9!$CU$1:$CU$10,Data9!$CU$11:$CU$17</definedName>
    <definedName name="A127971310T_Data">Data9!$CU$11:$CU$17</definedName>
    <definedName name="A127971310T_Latest">Data9!$CU$17</definedName>
    <definedName name="A127971314A">Data9!$CY$1:$CY$10,Data9!$CY$11:$CY$17</definedName>
    <definedName name="A127971314A_Data">Data9!$CY$11:$CY$17</definedName>
    <definedName name="A127971314A_Latest">Data9!$CY$17</definedName>
    <definedName name="A127971318K">Data9!$DO$1:$DO$10,Data9!$DO$11:$DO$17</definedName>
    <definedName name="A127971318K_Data">Data9!$DO$11:$DO$17</definedName>
    <definedName name="A127971318K_Latest">Data9!$DO$17</definedName>
    <definedName name="A127971322A">Data9!$CR$1:$CR$10,Data9!$CR$11:$CR$17</definedName>
    <definedName name="A127971322A_Data">Data9!$CR$11:$CR$17</definedName>
    <definedName name="A127971322A_Latest">Data9!$CR$17</definedName>
    <definedName name="A127971326K">Data10!$EY$1:$EY$10,Data10!$EY$11:$EY$17</definedName>
    <definedName name="A127971326K_Data">Data10!$EY$11:$EY$17</definedName>
    <definedName name="A127971326K_Latest">Data10!$EY$17</definedName>
    <definedName name="A127971330A">Data10!$FC$1:$FC$10,Data10!$FC$11:$FC$17</definedName>
    <definedName name="A127971330A_Data">Data10!$FC$11:$FC$17</definedName>
    <definedName name="A127971330A_Latest">Data10!$FC$17</definedName>
    <definedName name="A127971334K">Data10!$FJ$1:$FJ$10,Data10!$FJ$11:$FJ$17</definedName>
    <definedName name="A127971334K_Data">Data10!$FJ$11:$FJ$17</definedName>
    <definedName name="A127971334K_Latest">Data10!$FJ$17</definedName>
    <definedName name="A127971338V">Data10!$FV$1:$FV$10,Data10!$FV$11:$FV$17</definedName>
    <definedName name="A127971338V_Data">Data10!$FV$11:$FV$17</definedName>
    <definedName name="A127971338V_Latest">Data10!$FV$17</definedName>
    <definedName name="A127971342K">Data10!$ET$1:$ET$10,Data10!$ET$11:$ET$17</definedName>
    <definedName name="A127971342K_Data">Data10!$ET$11:$ET$17</definedName>
    <definedName name="A127971342K_Latest">Data10!$ET$17</definedName>
    <definedName name="A127971346V">Data10!$GQ$1:$GQ$10,Data10!$GQ$11:$GQ$17</definedName>
    <definedName name="A127971346V_Data">Data10!$GQ$11:$GQ$17</definedName>
    <definedName name="A127971346V_Latest">Data10!$GQ$17</definedName>
    <definedName name="A127971350K">Data10!$GU$1:$GU$10,Data10!$GU$11:$GU$17</definedName>
    <definedName name="A127971350K_Data">Data10!$GU$11:$GU$17</definedName>
    <definedName name="A127971350K_Latest">Data10!$GU$17</definedName>
    <definedName name="A127971354V">Data10!$HA$1:$HA$10,Data10!$HA$11:$HA$17</definedName>
    <definedName name="A127971354V_Data">Data10!$HA$11:$HA$17</definedName>
    <definedName name="A127971354V_Latest">Data10!$HA$17</definedName>
    <definedName name="A127971358C">Data10!$GA$1:$GA$10,Data10!$GA$11:$GA$17</definedName>
    <definedName name="A127971358C_Data">Data10!$GA$11:$GA$17</definedName>
    <definedName name="A127971358C_Latest">Data10!$GA$17</definedName>
    <definedName name="A127971362V">Data10!$GD$1:$GD$10,Data10!$GD$11:$GD$17</definedName>
    <definedName name="A127971362V_Data">Data10!$GD$11:$GD$17</definedName>
    <definedName name="A127971362V_Latest">Data10!$GD$17</definedName>
    <definedName name="A127971366C">Data10!$GE$1:$GE$10,Data10!$GE$11:$GE$17</definedName>
    <definedName name="A127971366C_Data">Data10!$GE$11:$GE$17</definedName>
    <definedName name="A127971366C_Latest">Data10!$GE$17</definedName>
    <definedName name="A127971370V">Data10!$HX$1:$HX$10,Data10!$HX$11:$HX$17</definedName>
    <definedName name="A127971370V_Data">Data10!$HX$11:$HX$17</definedName>
    <definedName name="A127971370V_Latest">Data10!$HX$17</definedName>
    <definedName name="A127971374C">Data10!$IF$1:$IF$10,Data10!$IF$11:$IF$17</definedName>
    <definedName name="A127971374C_Data">Data10!$IF$11:$IF$17</definedName>
    <definedName name="A127971374C_Latest">Data10!$IF$17</definedName>
    <definedName name="A127971378L">Data10!$HN$1:$HN$10,Data10!$HN$11:$HN$17</definedName>
    <definedName name="A127971378L_Data">Data10!$HN$11:$HN$17</definedName>
    <definedName name="A127971378L_Latest">Data10!$HN$17</definedName>
    <definedName name="A127971382C">Data11!$K$1:$K$10,Data11!$K$11:$K$17</definedName>
    <definedName name="A127971382C_Data">Data11!$K$11:$K$17</definedName>
    <definedName name="A127971382C_Latest">Data11!$K$17</definedName>
    <definedName name="A127971386L">Data11!$N$1:$N$10,Data11!$N$11:$N$17</definedName>
    <definedName name="A127971386L_Data">Data11!$N$11:$N$17</definedName>
    <definedName name="A127971386L_Latest">Data11!$N$17</definedName>
    <definedName name="A127971390C">Data11!$P$1:$P$10,Data11!$P$11:$P$17</definedName>
    <definedName name="A127971390C_Data">Data11!$P$11:$P$17</definedName>
    <definedName name="A127971390C_Latest">Data11!$P$17</definedName>
    <definedName name="A127971394L">Data11!$S$1:$S$10,Data11!$S$11:$S$17</definedName>
    <definedName name="A127971394L_Data">Data11!$S$11:$S$17</definedName>
    <definedName name="A127971394L_Latest">Data11!$S$17</definedName>
    <definedName name="A127971398W">Data11!$Z$1:$Z$10,Data11!$Z$11:$Z$17</definedName>
    <definedName name="A127971398W_Data">Data11!$Z$11:$Z$17</definedName>
    <definedName name="A127971398W_Latest">Data11!$Z$17</definedName>
    <definedName name="A127971402A">Data11!$AB$1:$AB$10,Data11!$AB$11:$AB$17</definedName>
    <definedName name="A127971402A_Data">Data11!$AB$11:$AB$17</definedName>
    <definedName name="A127971402A_Latest">Data11!$AB$17</definedName>
    <definedName name="A127971406K">Data11!$E$1:$E$10,Data11!$E$11:$E$17</definedName>
    <definedName name="A127971406K_Data">Data11!$E$11:$E$17</definedName>
    <definedName name="A127971406K_Latest">Data11!$E$17</definedName>
    <definedName name="A127971410A">Data11!$AQ$1:$AQ$10,Data11!$AQ$11:$AQ$17</definedName>
    <definedName name="A127971410A_Data">Data11!$AQ$11:$AQ$17</definedName>
    <definedName name="A127971410A_Latest">Data11!$AQ$17</definedName>
    <definedName name="A127971414K">Data11!$BE$1:$BE$10,Data11!$BE$11:$BE$17</definedName>
    <definedName name="A127971414K_Data">Data11!$BE$11:$BE$17</definedName>
    <definedName name="A127971414K_Latest">Data11!$BE$17</definedName>
    <definedName name="A127971418V">Data11!$BI$1:$BI$10,Data11!$BI$11:$BI$17</definedName>
    <definedName name="A127971418V_Data">Data11!$BI$11:$BI$17</definedName>
    <definedName name="A127971418V_Latest">Data11!$BI$17</definedName>
    <definedName name="A127971422K">Data11!$AM$1:$AM$10,Data11!$AM$11:$AM$17</definedName>
    <definedName name="A127971422K_Data">Data11!$AM$11:$AM$17</definedName>
    <definedName name="A127971422K_Latest">Data11!$AM$17</definedName>
    <definedName name="A127971426V">Data11!$BW$1:$BW$10,Data11!$BW$11:$BW$17</definedName>
    <definedName name="A127971426V_Data">Data11!$BW$11:$BW$17</definedName>
    <definedName name="A127971426V_Latest">Data11!$BW$17</definedName>
    <definedName name="A127971430K">Data11!$CE$1:$CE$10,Data11!$CE$11:$CE$17</definedName>
    <definedName name="A127971430K_Data">Data11!$CE$11:$CE$17</definedName>
    <definedName name="A127971430K_Latest">Data11!$CE$17</definedName>
    <definedName name="A127971434V">Data11!$BQ$1:$BQ$10,Data11!$BQ$11:$BQ$17</definedName>
    <definedName name="A127971434V_Data">Data11!$BQ$11:$BQ$17</definedName>
    <definedName name="A127971434V_Latest">Data11!$BQ$17</definedName>
    <definedName name="A127971438C">Data11!$CT$1:$CT$10,Data11!$CT$11:$CT$17</definedName>
    <definedName name="A127971438C_Data">Data11!$CT$11:$CT$17</definedName>
    <definedName name="A127971438C_Latest">Data11!$CT$17</definedName>
    <definedName name="A127971442V">Data11!$BT$1:$BT$10,Data11!$BT$11:$BT$17</definedName>
    <definedName name="A127971442V_Data">Data11!$BT$11:$BT$17</definedName>
    <definedName name="A127971442V_Latest">Data11!$BT$17</definedName>
    <definedName name="A127971446C">Data11!$DI$1:$DI$10,Data11!$DI$11:$DI$17</definedName>
    <definedName name="A127971446C_Data">Data11!$DI$11:$DI$17</definedName>
    <definedName name="A127971446C_Latest">Data11!$DI$17</definedName>
    <definedName name="A127971450V">Data11!$DT$1:$DT$10,Data11!$DT$11:$DT$17</definedName>
    <definedName name="A127971450V_Data">Data11!$DT$11:$DT$17</definedName>
    <definedName name="A127971450V_Latest">Data11!$DT$17</definedName>
    <definedName name="A127971454C">Data11!$DZ$1:$DZ$10,Data11!$DZ$11:$DZ$17</definedName>
    <definedName name="A127971454C_Data">Data11!$DZ$11:$DZ$17</definedName>
    <definedName name="A127971454C_Latest">Data11!$DZ$17</definedName>
    <definedName name="A127971458L">Data11!$ED$1:$ED$10,Data11!$ED$11:$ED$17</definedName>
    <definedName name="A127971458L_Data">Data11!$ED$11:$ED$17</definedName>
    <definedName name="A127971458L_Latest">Data11!$ED$17</definedName>
    <definedName name="A127971462C">Data11!$EV$1:$EV$10,Data11!$EV$11:$EV$17</definedName>
    <definedName name="A127971462C_Data">Data11!$EV$11:$EV$17</definedName>
    <definedName name="A127971462C_Latest">Data11!$EV$17</definedName>
    <definedName name="A127971466L">Data11!$EX$1:$EX$10,Data11!$EX$11:$EX$17</definedName>
    <definedName name="A127971466L_Data">Data11!$EX$11:$EX$17</definedName>
    <definedName name="A127971466L_Latest">Data11!$EX$17</definedName>
    <definedName name="A127971470C">Data11!$EY$1:$EY$10,Data11!$EY$11:$EY$17</definedName>
    <definedName name="A127971470C_Data">Data11!$EY$11:$EY$17</definedName>
    <definedName name="A127971470C_Latest">Data11!$EY$17</definedName>
    <definedName name="A127971474L">Data11!$EF$1:$EF$10,Data11!$EF$11:$EF$17</definedName>
    <definedName name="A127971474L_Data">Data11!$EF$11:$EF$17</definedName>
    <definedName name="A127971474L_Latest">Data11!$EF$17</definedName>
    <definedName name="A127971478W">Data11!$FI$1:$FI$10,Data11!$FI$11:$FI$17</definedName>
    <definedName name="A127971478W_Data">Data11!$FI$11:$FI$17</definedName>
    <definedName name="A127971478W_Latest">Data11!$FI$17</definedName>
    <definedName name="A127971482L">Data11!$EL$1:$EL$10,Data11!$EL$11:$EL$17</definedName>
    <definedName name="A127971482L_Data">Data11!$EL$11:$EL$17</definedName>
    <definedName name="A127971482L_Latest">Data11!$EL$17</definedName>
    <definedName name="A127971486W">Data11!$FX$1:$FX$10,Data11!$FX$11:$FX$17</definedName>
    <definedName name="A127971486W_Data">Data11!$FX$11:$FX$17</definedName>
    <definedName name="A127971486W_Latest">Data11!$FX$17</definedName>
    <definedName name="A127971490L">Data11!$GG$1:$GG$10,Data11!$GG$11:$GG$17</definedName>
    <definedName name="A127971490L_Data">Data11!$GG$11:$GG$17</definedName>
    <definedName name="A127971490L_Latest">Data11!$GG$17</definedName>
    <definedName name="A127971494W">Data11!$GJ$1:$GJ$10,Data11!$GJ$11:$GJ$17</definedName>
    <definedName name="A127971494W_Data">Data11!$GJ$11:$GJ$17</definedName>
    <definedName name="A127971494W_Latest">Data11!$GJ$17</definedName>
    <definedName name="A127971498F">Data11!$GO$1:$GO$10,Data11!$GO$11:$GO$17</definedName>
    <definedName name="A127971498F_Data">Data11!$GO$11:$GO$17</definedName>
    <definedName name="A127971498F_Latest">Data11!$GO$17</definedName>
    <definedName name="A127971502K">Data11!$HH$1:$HH$10,Data11!$HH$11:$HH$17</definedName>
    <definedName name="A127971502K_Data">Data11!$HH$11:$HH$17</definedName>
    <definedName name="A127971502K_Latest">Data11!$HH$17</definedName>
    <definedName name="A127971506V">Data11!$HL$1:$HL$10,Data11!$HL$11:$HL$17</definedName>
    <definedName name="A127971506V_Data">Data11!$HL$11:$HL$17</definedName>
    <definedName name="A127971506V_Latest">Data11!$HL$17</definedName>
    <definedName name="A127971510K">Data11!$HM$1:$HM$10,Data11!$HM$11:$HM$17</definedName>
    <definedName name="A127971510K_Data">Data11!$HM$11:$HM$17</definedName>
    <definedName name="A127971510K_Latest">Data11!$HM$17</definedName>
    <definedName name="A127971514V">Data11!$HP$1:$HP$10,Data11!$HP$11:$HP$17</definedName>
    <definedName name="A127971514V_Data">Data11!$HP$11:$HP$17</definedName>
    <definedName name="A127971514V_Latest">Data11!$HP$17</definedName>
    <definedName name="A127971518C">Data9!$EG$1:$EG$10,Data9!$EG$11:$EG$17</definedName>
    <definedName name="A127971518C_Data">Data9!$EG$11:$EG$17</definedName>
    <definedName name="A127971518C_Latest">Data9!$EG$17</definedName>
    <definedName name="A127971522V">Data9!$EP$1:$EP$10,Data9!$EP$11:$EP$17</definedName>
    <definedName name="A127971522V_Data">Data9!$EP$11:$EP$17</definedName>
    <definedName name="A127971522V_Latest">Data9!$EP$17</definedName>
    <definedName name="A127971526C">Data9!$EY$1:$EY$10,Data9!$EY$11:$EY$17</definedName>
    <definedName name="A127971526C_Data">Data9!$EY$11:$EY$17</definedName>
    <definedName name="A127971526C_Latest">Data9!$EY$17</definedName>
    <definedName name="A127971542C">Data11!$IC$1:$IC$10,Data11!$IC$11:$IC$17</definedName>
    <definedName name="A127971542C_Data">Data11!$IC$11:$IC$17</definedName>
    <definedName name="A127971542C_Latest">Data11!$IC$17</definedName>
    <definedName name="A127971550C">Data9!$FQ$1:$FQ$10,Data9!$FQ$11:$FQ$17</definedName>
    <definedName name="A127971550C_Data">Data9!$FQ$11:$FQ$17</definedName>
    <definedName name="A127971550C_Latest">Data9!$FQ$17</definedName>
    <definedName name="A127971554L">Data9!$FW$1:$FW$10,Data9!$FW$11:$FW$17</definedName>
    <definedName name="A127971554L_Data">Data9!$FW$11:$FW$17</definedName>
    <definedName name="A127971554L_Latest">Data9!$FW$17</definedName>
    <definedName name="A127971558W">Data9!$FY$1:$FY$10,Data9!$FY$11:$FY$17</definedName>
    <definedName name="A127971558W_Data">Data9!$FY$11:$FY$17</definedName>
    <definedName name="A127971558W_Latest">Data9!$FY$17</definedName>
    <definedName name="A127971562L">Data9!$FZ$1:$FZ$10,Data9!$FZ$11:$FZ$17</definedName>
    <definedName name="A127971562L_Data">Data9!$FZ$11:$FZ$17</definedName>
    <definedName name="A127971562L_Latest">Data9!$FZ$17</definedName>
    <definedName name="A127971566W">Data9!$GD$1:$GD$10,Data9!$GD$11:$GD$17</definedName>
    <definedName name="A127971566W_Data">Data9!$GD$11:$GD$17</definedName>
    <definedName name="A127971566W_Latest">Data9!$GD$17</definedName>
    <definedName name="A127971570L">Data9!$FF$1:$FF$10,Data9!$FF$11:$FF$17</definedName>
    <definedName name="A127971570L_Data">Data9!$FF$11:$FF$17</definedName>
    <definedName name="A127971570L_Latest">Data9!$FF$17</definedName>
    <definedName name="A127971574W">Data9!$FJ$1:$FJ$10,Data9!$FJ$11:$FJ$17</definedName>
    <definedName name="A127971574W_Data">Data9!$FJ$11:$FJ$17</definedName>
    <definedName name="A127971574W_Latest">Data9!$FJ$17</definedName>
    <definedName name="A127971578F">Data9!$GT$1:$GT$10,Data9!$GT$11:$GT$17</definedName>
    <definedName name="A127971578F_Data">Data9!$GT$11:$GT$17</definedName>
    <definedName name="A127971578F_Latest">Data9!$GT$17</definedName>
    <definedName name="A127971582W">Data9!$HA$1:$HA$10,Data9!$HA$11:$HA$17</definedName>
    <definedName name="A127971582W_Data">Data9!$HA$11:$HA$17</definedName>
    <definedName name="A127971582W_Latest">Data9!$HA$17</definedName>
    <definedName name="A127971586F">Data9!$GO$1:$GO$10,Data9!$GO$11:$GO$17</definedName>
    <definedName name="A127971586F_Data">Data9!$GO$11:$GO$17</definedName>
    <definedName name="A127971586F_Latest">Data9!$GO$17</definedName>
    <definedName name="A127971590W">Data9!$IA$1:$IA$10,Data9!$IA$11:$IA$17</definedName>
    <definedName name="A127971590W_Data">Data9!$IA$11:$IA$17</definedName>
    <definedName name="A127971590W_Latest">Data9!$IA$17</definedName>
    <definedName name="A127971594F">Data9!$ID$1:$ID$10,Data9!$ID$11:$ID$17</definedName>
    <definedName name="A127971594F_Data">Data9!$ID$11:$ID$17</definedName>
    <definedName name="A127971594F_Latest">Data9!$ID$17</definedName>
    <definedName name="A127971598R">Data10!$E$1:$E$10,Data10!$E$11:$E$17</definedName>
    <definedName name="A127971598R_Data">Data10!$E$11:$E$17</definedName>
    <definedName name="A127971598R_Latest">Data10!$E$17</definedName>
    <definedName name="A127971602V">Data10!$J$1:$J$10,Data10!$J$11:$J$17</definedName>
    <definedName name="A127971602V_Data">Data10!$J$11:$J$17</definedName>
    <definedName name="A127971602V_Latest">Data10!$J$17</definedName>
    <definedName name="A127971606C">Data10!$V$1:$V$10,Data10!$V$11:$V$17</definedName>
    <definedName name="A127971606C_Data">Data10!$V$11:$V$17</definedName>
    <definedName name="A127971606C_Latest">Data10!$V$17</definedName>
    <definedName name="A127971610V">Data10!$Z$1:$Z$10,Data10!$Z$11:$Z$17</definedName>
    <definedName name="A127971610V_Data">Data10!$Z$11:$Z$17</definedName>
    <definedName name="A127971610V_Latest">Data10!$Z$17</definedName>
    <definedName name="A127971614C">Data10!$AG$1:$AG$10,Data10!$AG$11:$AG$17</definedName>
    <definedName name="A127971614C_Data">Data10!$AG$11:$AG$17</definedName>
    <definedName name="A127971614C_Latest">Data10!$AG$17</definedName>
    <definedName name="A127971618L">Data10!$AL$1:$AL$10,Data10!$AL$11:$AL$17</definedName>
    <definedName name="A127971618L_Data">Data10!$AL$11:$AL$17</definedName>
    <definedName name="A127971618L_Latest">Data10!$AL$17</definedName>
    <definedName name="A127971622C">Data10!$AO$1:$AO$10,Data10!$AO$11:$AO$17</definedName>
    <definedName name="A127971622C_Data">Data10!$AO$11:$AO$17</definedName>
    <definedName name="A127971622C_Latest">Data10!$AO$17</definedName>
    <definedName name="A127971626L">Data10!$BM$1:$BM$10,Data10!$BM$11:$BM$17</definedName>
    <definedName name="A127971626L_Data">Data10!$BM$11:$BM$17</definedName>
    <definedName name="A127971626L_Latest">Data10!$BM$17</definedName>
    <definedName name="A127971630C">Data10!$BP$1:$BP$10,Data10!$BP$11:$BP$17</definedName>
    <definedName name="A127971630C_Data">Data10!$BP$11:$BP$17</definedName>
    <definedName name="A127971630C_Latest">Data10!$BP$17</definedName>
    <definedName name="A127971634L">Data10!$AW$1:$AW$10,Data10!$AW$11:$AW$17</definedName>
    <definedName name="A127971634L_Data">Data10!$AW$11:$AW$17</definedName>
    <definedName name="A127971634L_Latest">Data10!$AW$17</definedName>
    <definedName name="A127971638W">Data10!$AY$1:$AY$10,Data10!$AY$11:$AY$17</definedName>
    <definedName name="A127971638W_Data">Data10!$AY$11:$AY$17</definedName>
    <definedName name="A127971638W_Latest">Data10!$AY$17</definedName>
    <definedName name="A127971642L">Data10!$CM$1:$CM$10,Data10!$CM$11:$CM$17</definedName>
    <definedName name="A127971642L_Data">Data10!$CM$11:$CM$17</definedName>
    <definedName name="A127971642L_Latest">Data10!$CM$17</definedName>
    <definedName name="A127971646W">Data10!$CP$1:$CP$10,Data10!$CP$11:$CP$17</definedName>
    <definedName name="A127971646W_Data">Data10!$CP$11:$CP$17</definedName>
    <definedName name="A127971646W_Latest">Data10!$CP$17</definedName>
    <definedName name="A127971650L">Data10!$CA$1:$CA$10,Data10!$CA$11:$CA$17</definedName>
    <definedName name="A127971650L_Data">Data10!$CA$11:$CA$17</definedName>
    <definedName name="A127971650L_Latest">Data10!$CA$17</definedName>
    <definedName name="A127971654W">Data10!$CT$1:$CT$10,Data10!$CT$11:$CT$17</definedName>
    <definedName name="A127971654W_Data">Data10!$CT$11:$CT$17</definedName>
    <definedName name="A127971654W_Latest">Data10!$CT$17</definedName>
    <definedName name="A127971658F">Data10!$CW$1:$CW$10,Data10!$CW$11:$CW$17</definedName>
    <definedName name="A127971658F_Data">Data10!$CW$11:$CW$17</definedName>
    <definedName name="A127971658F_Latest">Data10!$CW$17</definedName>
    <definedName name="A127971662W">Data10!$CX$1:$CX$10,Data10!$CX$11:$CX$17</definedName>
    <definedName name="A127971662W_Data">Data10!$CX$11:$CX$17</definedName>
    <definedName name="A127971662W_Latest">Data10!$CX$17</definedName>
    <definedName name="A127971666F">Data10!$DF$1:$DF$10,Data10!$DF$11:$DF$17</definedName>
    <definedName name="A127971666F_Data">Data10!$DF$11:$DF$17</definedName>
    <definedName name="A127971666F_Latest">Data10!$DF$17</definedName>
    <definedName name="A127971670W">Data10!$CE$1:$CE$10,Data10!$CE$11:$CE$17</definedName>
    <definedName name="A127971670W_Data">Data10!$CE$11:$CE$17</definedName>
    <definedName name="A127971670W_Latest">Data10!$CE$17</definedName>
    <definedName name="A127971674F">Data10!$DZ$1:$DZ$10,Data10!$DZ$11:$DZ$17</definedName>
    <definedName name="A127971674F_Data">Data10!$DZ$11:$DZ$17</definedName>
    <definedName name="A127971674F_Latest">Data10!$DZ$17</definedName>
    <definedName name="A127971678R">Data10!$DL$1:$DL$10,Data10!$DL$11:$DL$17</definedName>
    <definedName name="A127971678R_Data">Data10!$DL$11:$DL$17</definedName>
    <definedName name="A127971678R_Latest">Data10!$DL$17</definedName>
    <definedName name="A127971682F">Data10!$DP$1:$DP$10,Data10!$DP$11:$DP$17</definedName>
    <definedName name="A127971682F_Data">Data10!$DP$11:$DP$17</definedName>
    <definedName name="A127971682F_Latest">Data10!$DP$17</definedName>
    <definedName name="A127973486J">Data12!$H$1:$H$10,Data12!$H$11:$H$17</definedName>
    <definedName name="A127973486J_Data">Data12!$H$11:$H$17</definedName>
    <definedName name="A127973486J_Latest">Data12!$H$17</definedName>
    <definedName name="A127973490X">Data11!$IH$1:$IH$10,Data11!$IH$11:$IH$17</definedName>
    <definedName name="A127973490X_Data">Data11!$IH$11:$IH$17</definedName>
    <definedName name="A127973490X_Latest">Data11!$IH$17</definedName>
    <definedName name="A127973494J">Data12!$U$1:$U$10,Data12!$U$11:$U$17</definedName>
    <definedName name="A127973494J_Data">Data12!$U$11:$U$17</definedName>
    <definedName name="A127973494J_Latest">Data12!$U$17</definedName>
    <definedName name="A127973498T">Data11!$IJ$1:$IJ$10,Data11!$IJ$11:$IJ$17</definedName>
    <definedName name="A127973498T_Data">Data11!$IJ$11:$IJ$17</definedName>
    <definedName name="A127973498T_Latest">Data11!$IJ$17</definedName>
    <definedName name="A127973502W">Data12!$X$1:$X$10,Data12!$X$11:$X$17</definedName>
    <definedName name="A127973502W_Data">Data12!$X$11:$X$17</definedName>
    <definedName name="A127973502W_Latest">Data12!$X$17</definedName>
    <definedName name="A127973506F">Data12!$AK$1:$AK$10,Data12!$AK$11:$AK$17</definedName>
    <definedName name="A127973506F_Data">Data12!$AK$11:$AK$17</definedName>
    <definedName name="A127973506F_Latest">Data12!$AK$17</definedName>
    <definedName name="A127973510W">Data12!$AO$1:$AO$10,Data12!$AO$11:$AO$17</definedName>
    <definedName name="A127973510W_Data">Data12!$AO$11:$AO$17</definedName>
    <definedName name="A127973510W_Latest">Data12!$AO$17</definedName>
    <definedName name="A127973514F">Data12!$AR$1:$AR$10,Data12!$AR$11:$AR$17</definedName>
    <definedName name="A127973514F_Data">Data12!$AR$11:$AR$17</definedName>
    <definedName name="A127973514F_Latest">Data12!$AR$17</definedName>
    <definedName name="A127973518R">Data12!$AT$1:$AT$10,Data12!$AT$11:$AT$17</definedName>
    <definedName name="A127973518R_Data">Data12!$AT$11:$AT$17</definedName>
    <definedName name="A127973518R_Latest">Data12!$AT$17</definedName>
    <definedName name="A127973522F">Data12!$BD$1:$BD$10,Data12!$BD$11:$BD$17</definedName>
    <definedName name="A127973522F_Data">Data12!$BD$11:$BD$17</definedName>
    <definedName name="A127973522F_Latest">Data12!$BD$17</definedName>
    <definedName name="A127973526R">Data13!$CP$1:$CP$10,Data13!$CP$11:$CP$17</definedName>
    <definedName name="A127973526R_Data">Data13!$CP$11:$CP$17</definedName>
    <definedName name="A127973526R_Latest">Data13!$CP$17</definedName>
    <definedName name="A127973530F">Data13!$CY$1:$CY$10,Data13!$CY$11:$CY$17</definedName>
    <definedName name="A127973530F_Data">Data13!$CY$11:$CY$17</definedName>
    <definedName name="A127973530F_Latest">Data13!$CY$17</definedName>
    <definedName name="A127973534R">Data13!$CE$1:$CE$10,Data13!$CE$11:$CE$17</definedName>
    <definedName name="A127973534R_Data">Data13!$CE$11:$CE$17</definedName>
    <definedName name="A127973534R_Latest">Data13!$CE$17</definedName>
    <definedName name="A127973538X">Data13!$DJ$1:$DJ$10,Data13!$DJ$11:$DJ$17</definedName>
    <definedName name="A127973538X_Data">Data13!$DJ$11:$DJ$17</definedName>
    <definedName name="A127973538X_Latest">Data13!$DJ$17</definedName>
    <definedName name="A127973542R">Data13!$DS$1:$DS$10,Data13!$DS$11:$DS$17</definedName>
    <definedName name="A127973542R_Data">Data13!$DS$11:$DS$17</definedName>
    <definedName name="A127973542R_Latest">Data13!$DS$17</definedName>
    <definedName name="A127973546X">Data13!$EC$1:$EC$10,Data13!$EC$11:$EC$17</definedName>
    <definedName name="A127973546X_Data">Data13!$EC$11:$EC$17</definedName>
    <definedName name="A127973546X_Latest">Data13!$EC$17</definedName>
    <definedName name="A127973550R">Data13!$FD$1:$FD$10,Data13!$FD$11:$FD$17</definedName>
    <definedName name="A127973550R_Data">Data13!$FD$11:$FD$17</definedName>
    <definedName name="A127973550R_Latest">Data13!$FD$17</definedName>
    <definedName name="A127973554X">Data13!$FG$1:$FG$10,Data13!$FG$11:$FG$17</definedName>
    <definedName name="A127973554X_Data">Data13!$FG$11:$FG$17</definedName>
    <definedName name="A127973554X_Latest">Data13!$FG$17</definedName>
    <definedName name="A127973558J">Data13!$FH$1:$FH$10,Data13!$FH$11:$FH$17</definedName>
    <definedName name="A127973558J_Data">Data13!$FH$11:$FH$17</definedName>
    <definedName name="A127973558J_Latest">Data13!$FH$17</definedName>
    <definedName name="A127973562X">Data13!$FR$1:$FR$10,Data13!$FR$11:$FR$17</definedName>
    <definedName name="A127973562X_Data">Data13!$FR$11:$FR$17</definedName>
    <definedName name="A127973562X_Latest">Data13!$FR$17</definedName>
    <definedName name="A127973566J">Data13!$FV$1:$FV$10,Data13!$FV$11:$FV$17</definedName>
    <definedName name="A127973566J_Data">Data13!$FV$11:$FV$17</definedName>
    <definedName name="A127973566J_Latest">Data13!$FV$17</definedName>
    <definedName name="A127973570X">Data13!$EY$1:$EY$10,Data13!$EY$11:$EY$17</definedName>
    <definedName name="A127973570X_Data">Data13!$EY$11:$EY$17</definedName>
    <definedName name="A127973570X_Latest">Data13!$EY$17</definedName>
    <definedName name="A127973574J">Data13!$GI$1:$GI$10,Data13!$GI$11:$GI$17</definedName>
    <definedName name="A127973574J_Data">Data13!$GI$11:$GI$17</definedName>
    <definedName name="A127973574J_Latest">Data13!$GI$17</definedName>
    <definedName name="A127973578T">Data13!$GQ$1:$GQ$10,Data13!$GQ$11:$GQ$17</definedName>
    <definedName name="A127973578T_Data">Data13!$GQ$11:$GQ$17</definedName>
    <definedName name="A127973578T_Latest">Data13!$GQ$17</definedName>
    <definedName name="A127973582J">Data13!$GD$1:$GD$10,Data13!$GD$11:$GD$17</definedName>
    <definedName name="A127973582J_Data">Data13!$GD$11:$GD$17</definedName>
    <definedName name="A127973582J_Latest">Data13!$GD$17</definedName>
    <definedName name="A127973586T">Data13!$GE$1:$GE$10,Data13!$GE$11:$GE$17</definedName>
    <definedName name="A127973586T_Data">Data13!$GE$11:$GE$17</definedName>
    <definedName name="A127973586T_Latest">Data13!$GE$17</definedName>
    <definedName name="A127973590J">Data13!$GH$1:$GH$10,Data13!$GH$11:$GH$17</definedName>
    <definedName name="A127973590J_Data">Data13!$GH$11:$GH$17</definedName>
    <definedName name="A127973590J_Latest">Data13!$GH$17</definedName>
    <definedName name="A127973598A">Data13!$HG$1:$HG$10,Data13!$HG$11:$HG$17</definedName>
    <definedName name="A127973598A_Data">Data13!$HG$11:$HG$17</definedName>
    <definedName name="A127973598A_Latest">Data13!$HG$17</definedName>
    <definedName name="A127973602F">Data13!$IN$1:$IN$10,Data13!$IN$11:$IN$17</definedName>
    <definedName name="A127973602F_Data">Data13!$IN$11:$IN$17</definedName>
    <definedName name="A127973602F_Latest">Data13!$IN$17</definedName>
    <definedName name="A127973606R">Data14!$D$1:$D$10,Data14!$D$11:$D$17</definedName>
    <definedName name="A127973606R_Data">Data14!$D$11:$D$17</definedName>
    <definedName name="A127973606R_Latest">Data14!$D$17</definedName>
    <definedName name="A127973610F">Data14!$AX$1:$AX$10,Data14!$AX$11:$AX$17</definedName>
    <definedName name="A127973610F_Data">Data14!$AX$11:$AX$17</definedName>
    <definedName name="A127973610F_Latest">Data14!$AX$17</definedName>
    <definedName name="A127973614R">Data14!$AZ$1:$AZ$10,Data14!$AZ$11:$AZ$17</definedName>
    <definedName name="A127973614R_Data">Data14!$AZ$11:$AZ$17</definedName>
    <definedName name="A127973614R_Latest">Data14!$AZ$17</definedName>
    <definedName name="A127973618X">Data14!$AI$1:$AI$10,Data14!$AI$11:$AI$17</definedName>
    <definedName name="A127973618X_Data">Data14!$AI$11:$AI$17</definedName>
    <definedName name="A127973618X_Latest">Data14!$AI$17</definedName>
    <definedName name="A127973622R">Data14!$AK$1:$AK$10,Data14!$AK$11:$AK$17</definedName>
    <definedName name="A127973622R_Data">Data14!$AK$11:$AK$17</definedName>
    <definedName name="A127973622R_Latest">Data14!$AK$17</definedName>
    <definedName name="A127973626X">Data14!$BM$1:$BM$10,Data14!$BM$11:$BM$17</definedName>
    <definedName name="A127973626X_Data">Data14!$BM$11:$BM$17</definedName>
    <definedName name="A127973626X_Latest">Data14!$BM$17</definedName>
    <definedName name="A127973630R">Data14!$BZ$1:$BZ$10,Data14!$BZ$11:$BZ$17</definedName>
    <definedName name="A127973630R_Data">Data14!$BZ$11:$BZ$17</definedName>
    <definedName name="A127973630R_Latest">Data14!$BZ$17</definedName>
    <definedName name="A127973634X">Data14!$CA$1:$CA$10,Data14!$CA$11:$CA$17</definedName>
    <definedName name="A127973634X_Data">Data14!$CA$11:$CA$17</definedName>
    <definedName name="A127973634X_Latest">Data14!$CA$17</definedName>
    <definedName name="A127973638J">Data14!$BQ$1:$BQ$10,Data14!$BQ$11:$BQ$17</definedName>
    <definedName name="A127973638J_Data">Data14!$BQ$11:$BQ$17</definedName>
    <definedName name="A127973638J_Latest">Data14!$BQ$17</definedName>
    <definedName name="A127973642X">Data14!$CO$1:$CO$10,Data14!$CO$11:$CO$17</definedName>
    <definedName name="A127973642X_Data">Data14!$CO$11:$CO$17</definedName>
    <definedName name="A127973642X_Latest">Data14!$CO$17</definedName>
    <definedName name="A127973646J">Data14!$CP$1:$CP$10,Data14!$CP$11:$CP$17</definedName>
    <definedName name="A127973646J_Data">Data14!$CP$11:$CP$17</definedName>
    <definedName name="A127973646J_Latest">Data14!$CP$17</definedName>
    <definedName name="A127973650X">Data14!$BR$1:$BR$10,Data14!$BR$11:$BR$17</definedName>
    <definedName name="A127973650X_Data">Data14!$BR$11:$BR$17</definedName>
    <definedName name="A127973650X_Latest">Data14!$BR$17</definedName>
    <definedName name="A127973654J">Data14!$BS$1:$BS$10,Data14!$BS$11:$BS$17</definedName>
    <definedName name="A127973654J_Data">Data14!$BS$11:$BS$17</definedName>
    <definedName name="A127973654J_Latest">Data14!$BS$17</definedName>
    <definedName name="A127973658T">Data14!$CX$1:$CX$10,Data14!$CX$11:$CX$17</definedName>
    <definedName name="A127973658T_Data">Data14!$CX$11:$CX$17</definedName>
    <definedName name="A127973658T_Latest">Data14!$CX$17</definedName>
    <definedName name="A127973662J">Data14!$DY$1:$DY$10,Data14!$DY$11:$DY$17</definedName>
    <definedName name="A127973662J_Data">Data14!$DY$11:$DY$17</definedName>
    <definedName name="A127973662J_Latest">Data14!$DY$17</definedName>
    <definedName name="A127973666T">Data14!$CW$1:$CW$10,Data14!$CW$11:$CW$17</definedName>
    <definedName name="A127973666T_Data">Data14!$CW$11:$CW$17</definedName>
    <definedName name="A127973666T_Latest">Data14!$CW$17</definedName>
    <definedName name="A127973670J">Data14!$DA$1:$DA$10,Data14!$DA$11:$DA$17</definedName>
    <definedName name="A127973670J_Data">Data14!$DA$11:$DA$17</definedName>
    <definedName name="A127973670J_Latest">Data14!$DA$17</definedName>
    <definedName name="A127973674T">Data14!$ER$1:$ER$10,Data14!$ER$11:$ER$17</definedName>
    <definedName name="A127973674T_Data">Data14!$ER$11:$ER$17</definedName>
    <definedName name="A127973674T_Latest">Data14!$ER$17</definedName>
    <definedName name="A127973678A">Data14!$ET$1:$ET$10,Data14!$ET$11:$ET$17</definedName>
    <definedName name="A127973678A_Data">Data14!$ET$11:$ET$17</definedName>
    <definedName name="A127973678A_Latest">Data14!$ET$17</definedName>
    <definedName name="A127973682T">Data14!$EV$1:$EV$10,Data14!$EV$11:$EV$17</definedName>
    <definedName name="A127973682T_Data">Data14!$EV$11:$EV$17</definedName>
    <definedName name="A127973682T_Latest">Data14!$EV$17</definedName>
    <definedName name="A127973686A">Data14!$FA$1:$FA$10,Data14!$FA$11:$FA$17</definedName>
    <definedName name="A127973686A_Data">Data14!$FA$11:$FA$17</definedName>
    <definedName name="A127973686A_Latest">Data14!$FA$17</definedName>
    <definedName name="A127973690T">Data14!$EM$1:$EM$10,Data14!$EM$11:$EM$17</definedName>
    <definedName name="A127973690T_Data">Data14!$EM$11:$EM$17</definedName>
    <definedName name="A127973690T_Latest">Data14!$EM$17</definedName>
    <definedName name="A127973694A">Data12!$BW$1:$BW$10,Data12!$BW$11:$BW$17</definedName>
    <definedName name="A127973694A_Data">Data12!$BW$11:$BW$17</definedName>
    <definedName name="A127973694A_Latest">Data12!$BW$17</definedName>
    <definedName name="A127973698K">Data12!$BX$1:$BX$10,Data12!$BX$11:$BX$17</definedName>
    <definedName name="A127973698K_Data">Data12!$BX$11:$BX$17</definedName>
    <definedName name="A127973698K_Latest">Data12!$BX$17</definedName>
    <definedName name="A127973702R">Data12!$BH$1:$BH$10,Data12!$BH$11:$BH$17</definedName>
    <definedName name="A127973702R_Data">Data12!$BH$11:$BH$17</definedName>
    <definedName name="A127973702R_Latest">Data12!$BH$17</definedName>
    <definedName name="A127973706X">Data12!$CK$1:$CK$10,Data12!$CK$11:$CK$17</definedName>
    <definedName name="A127973706X_Data">Data12!$CK$11:$CK$17</definedName>
    <definedName name="A127973706X_Latest">Data12!$CK$17</definedName>
    <definedName name="A127973722X">Data14!$FO$1:$FO$10,Data14!$FO$11:$FO$17</definedName>
    <definedName name="A127973722X_Data">Data14!$FO$11:$FO$17</definedName>
    <definedName name="A127973722X_Latest">Data14!$FO$17</definedName>
    <definedName name="A127973726J">Data12!$CW$1:$CW$10,Data12!$CW$11:$CW$17</definedName>
    <definedName name="A127973726J_Data">Data12!$CW$11:$CW$17</definedName>
    <definedName name="A127973726J_Latest">Data12!$CW$17</definedName>
    <definedName name="A127973730X">Data12!$DK$1:$DK$10,Data12!$DK$11:$DK$17</definedName>
    <definedName name="A127973730X_Data">Data12!$DK$11:$DK$17</definedName>
    <definedName name="A127973730X_Latest">Data12!$DK$17</definedName>
    <definedName name="A127973734J">Data12!$DO$1:$DO$10,Data12!$DO$11:$DO$17</definedName>
    <definedName name="A127973734J_Data">Data12!$DO$11:$DO$17</definedName>
    <definedName name="A127973734J_Latest">Data12!$DO$17</definedName>
    <definedName name="A127973738T">Data12!$CP$1:$CP$10,Data12!$CP$11:$CP$17</definedName>
    <definedName name="A127973738T_Data">Data12!$CP$11:$CP$17</definedName>
    <definedName name="A127973738T_Latest">Data12!$CP$17</definedName>
    <definedName name="A127973742J">Data12!$ES$1:$ES$10,Data12!$ES$11:$ES$17</definedName>
    <definedName name="A127973742J_Data">Data12!$ES$11:$ES$17</definedName>
    <definedName name="A127973742J_Latest">Data12!$ES$17</definedName>
    <definedName name="A127973746T">Data12!$EU$1:$EU$10,Data12!$EU$11:$EU$17</definedName>
    <definedName name="A127973746T_Data">Data12!$EU$11:$EU$17</definedName>
    <definedName name="A127973746T_Latest">Data12!$EU$17</definedName>
    <definedName name="A127973750J">Data12!$GA$1:$GA$10,Data12!$GA$11:$GA$17</definedName>
    <definedName name="A127973750J_Data">Data12!$GA$11:$GA$17</definedName>
    <definedName name="A127973750J_Latest">Data12!$GA$17</definedName>
    <definedName name="A127973754T">Data12!$GC$1:$GC$10,Data12!$GC$11:$GC$17</definedName>
    <definedName name="A127973754T_Data">Data12!$GC$11:$GC$17</definedName>
    <definedName name="A127973754T_Latest">Data12!$GC$17</definedName>
    <definedName name="A127973758A">Data12!$FF$1:$FF$10,Data12!$FF$11:$FF$17</definedName>
    <definedName name="A127973758A_Data">Data12!$FF$11:$FF$17</definedName>
    <definedName name="A127973758A_Latest">Data12!$FF$17</definedName>
    <definedName name="A127973762T">Data12!$GG$1:$GG$10,Data12!$GG$11:$GG$17</definedName>
    <definedName name="A127973762T_Data">Data12!$GG$11:$GG$17</definedName>
    <definedName name="A127973762T_Latest">Data12!$GG$17</definedName>
    <definedName name="A127973766A">Data12!$GH$1:$GH$10,Data12!$GH$11:$GH$17</definedName>
    <definedName name="A127973766A_Data">Data12!$GH$11:$GH$17</definedName>
    <definedName name="A127973766A_Latest">Data12!$GH$17</definedName>
    <definedName name="A127973770T">Data12!$FJ$1:$FJ$10,Data12!$FJ$11:$FJ$17</definedName>
    <definedName name="A127973770T_Data">Data12!$FJ$11:$FJ$17</definedName>
    <definedName name="A127973770T_Latest">Data12!$FJ$17</definedName>
    <definedName name="A127973774A">Data12!$FK$1:$FK$10,Data12!$FK$11:$FK$17</definedName>
    <definedName name="A127973774A_Data">Data12!$FK$11:$FK$17</definedName>
    <definedName name="A127973774A_Latest">Data12!$FK$17</definedName>
    <definedName name="A127973778K">Data12!$GY$1:$GY$10,Data12!$GY$11:$GY$17</definedName>
    <definedName name="A127973778K_Data">Data12!$GY$11:$GY$17</definedName>
    <definedName name="A127973778K_Latest">Data12!$GY$17</definedName>
    <definedName name="A127973782A">Data12!$HI$1:$HI$10,Data12!$HI$11:$HI$17</definedName>
    <definedName name="A127973782A_Data">Data12!$HI$11:$HI$17</definedName>
    <definedName name="A127973782A_Latest">Data12!$HI$17</definedName>
    <definedName name="A127973786K">Data12!$HO$1:$HO$10,Data12!$HO$11:$HO$17</definedName>
    <definedName name="A127973786K_Data">Data12!$HO$11:$HO$17</definedName>
    <definedName name="A127973786K_Latest">Data12!$HO$17</definedName>
    <definedName name="A127973790A">Data12!$IC$1:$IC$10,Data12!$IC$11:$IC$17</definedName>
    <definedName name="A127973790A_Data">Data12!$IC$11:$IC$17</definedName>
    <definedName name="A127973790A_Latest">Data12!$IC$17</definedName>
    <definedName name="A127973794K">Data13!$I$1:$I$10,Data13!$I$11:$I$17</definedName>
    <definedName name="A127973794K_Data">Data13!$I$11:$I$17</definedName>
    <definedName name="A127973794K_Latest">Data13!$I$17</definedName>
    <definedName name="A127973798V">Data13!$W$1:$W$10,Data13!$W$11:$W$17</definedName>
    <definedName name="A127973798V_Data">Data13!$W$11:$W$17</definedName>
    <definedName name="A127973798V_Latest">Data13!$W$17</definedName>
    <definedName name="A127973802X">Data13!$AB$1:$AB$10,Data13!$AB$11:$AB$17</definedName>
    <definedName name="A127973802X_Data">Data13!$AB$11:$AB$17</definedName>
    <definedName name="A127973802X_Latest">Data13!$AB$17</definedName>
    <definedName name="A127973806J">Data13!$AF$1:$AF$10,Data13!$AF$11:$AF$17</definedName>
    <definedName name="A127973806J_Data">Data13!$AF$11:$AF$17</definedName>
    <definedName name="A127973806J_Latest">Data13!$AF$17</definedName>
    <definedName name="A127973810X">Data13!$AK$1:$AK$10,Data13!$AK$11:$AK$17</definedName>
    <definedName name="A127973810X_Data">Data13!$AK$11:$AK$17</definedName>
    <definedName name="A127973810X_Latest">Data13!$AK$17</definedName>
    <definedName name="A127973814J">Data13!$AP$1:$AP$10,Data13!$AP$11:$AP$17</definedName>
    <definedName name="A127973814J_Data">Data13!$AP$11:$AP$17</definedName>
    <definedName name="A127973814J_Latest">Data13!$AP$17</definedName>
    <definedName name="A127973818T">Data13!$BG$1:$BG$10,Data13!$BG$11:$BG$17</definedName>
    <definedName name="A127973818T_Data">Data13!$BG$11:$BG$17</definedName>
    <definedName name="A127973818T_Latest">Data13!$BG$17</definedName>
    <definedName name="A127973822J">Data13!$BI$1:$BI$10,Data13!$BI$11:$BI$17</definedName>
    <definedName name="A127973822J_Data">Data13!$BI$11:$BI$17</definedName>
    <definedName name="A127973822J_Latest">Data13!$BI$17</definedName>
    <definedName name="A127973826T">Data13!$BN$1:$BN$10,Data13!$BN$11:$BN$17</definedName>
    <definedName name="A127973826T_Data">Data13!$BN$11:$BN$17</definedName>
    <definedName name="A127973826T_Latest">Data13!$BN$17</definedName>
    <definedName name="A127973830J">Data13!$BQ$1:$BQ$10,Data13!$BQ$11:$BQ$17</definedName>
    <definedName name="A127973830J_Data">Data13!$BQ$11:$BQ$17</definedName>
    <definedName name="A127973830J_Latest">Data13!$BQ$17</definedName>
    <definedName name="A127973834T">Data13!$AY$1:$AY$10,Data13!$AY$11:$AY$17</definedName>
    <definedName name="A127973834T_Data">Data13!$AY$11:$AY$17</definedName>
    <definedName name="A127973834T_Latest">Data13!$AY$17</definedName>
    <definedName name="A127973838A">Data13!$BA$1:$BA$10,Data13!$BA$11:$BA$17</definedName>
    <definedName name="A127973838A_Data">Data13!$BA$11:$BA$17</definedName>
    <definedName name="A127973838A_Latest">Data13!$BA$17</definedName>
    <definedName name="A127975586C">Data14!$GA$1:$GA$10,Data14!$GA$11:$GA$17</definedName>
    <definedName name="A127975586C_Data">Data14!$GA$11:$GA$17</definedName>
    <definedName name="A127975586C_Latest">Data14!$GA$17</definedName>
    <definedName name="A127975590V">Data14!$GV$1:$GV$10,Data14!$GV$11:$GV$17</definedName>
    <definedName name="A127975590V_Data">Data14!$GV$11:$GV$17</definedName>
    <definedName name="A127975590V_Latest">Data14!$GV$17</definedName>
    <definedName name="A127975594C">Data14!$GW$1:$GW$10,Data14!$GW$11:$GW$17</definedName>
    <definedName name="A127975594C_Data">Data14!$GW$11:$GW$17</definedName>
    <definedName name="A127975594C_Latest">Data14!$GW$17</definedName>
    <definedName name="A127975598L">Data14!$GX$1:$GX$10,Data14!$GX$11:$GX$17</definedName>
    <definedName name="A127975598L_Data">Data14!$GX$11:$GX$17</definedName>
    <definedName name="A127975598L_Latest">Data14!$GX$17</definedName>
    <definedName name="A127975602T">Data14!$HM$1:$HM$10,Data14!$HM$11:$HM$17</definedName>
    <definedName name="A127975602T_Data">Data14!$HM$11:$HM$17</definedName>
    <definedName name="A127975602T_Latest">Data14!$HM$17</definedName>
    <definedName name="A127975606A">Data14!$HR$1:$HR$10,Data14!$HR$11:$HR$17</definedName>
    <definedName name="A127975606A_Data">Data14!$HR$11:$HR$17</definedName>
    <definedName name="A127975606A_Latest">Data14!$HR$17</definedName>
    <definedName name="A127975610T">Data14!$HS$1:$HS$10,Data14!$HS$11:$HS$17</definedName>
    <definedName name="A127975610T_Data">Data14!$HS$11:$HS$17</definedName>
    <definedName name="A127975610T_Latest">Data14!$HS$17</definedName>
    <definedName name="A127975614A">Data14!$HV$1:$HV$10,Data14!$HV$11:$HV$17</definedName>
    <definedName name="A127975614A_Data">Data14!$HV$11:$HV$17</definedName>
    <definedName name="A127975614A_Latest">Data14!$HV$17</definedName>
    <definedName name="A127975618K">Data14!$HY$1:$HY$10,Data14!$HY$11:$HY$17</definedName>
    <definedName name="A127975618K_Data">Data14!$HY$11:$HY$17</definedName>
    <definedName name="A127975618K_Latest">Data14!$HY$17</definedName>
    <definedName name="A127975622A">Data14!$GY$1:$GY$10,Data14!$GY$11:$GY$17</definedName>
    <definedName name="A127975622A_Data">Data14!$GY$11:$GY$17</definedName>
    <definedName name="A127975622A_Latest">Data14!$GY$17</definedName>
    <definedName name="A127975626K">Data16!$AJ$1:$AJ$10,Data16!$AJ$11:$AJ$17</definedName>
    <definedName name="A127975626K_Data">Data16!$AJ$11:$AJ$17</definedName>
    <definedName name="A127975626K_Latest">Data16!$AJ$17</definedName>
    <definedName name="A127975630A">Data16!$AP$1:$AP$10,Data16!$AP$11:$AP$17</definedName>
    <definedName name="A127975630A_Data">Data16!$AP$11:$AP$17</definedName>
    <definedName name="A127975630A_Latest">Data16!$AP$17</definedName>
    <definedName name="A127975634K">Data16!$Q$1:$Q$10,Data16!$Q$11:$Q$17</definedName>
    <definedName name="A127975634K_Data">Data16!$Q$11:$Q$17</definedName>
    <definedName name="A127975634K_Latest">Data16!$Q$17</definedName>
    <definedName name="A127975638V">Data16!$R$1:$R$10,Data16!$R$11:$R$17</definedName>
    <definedName name="A127975638V_Data">Data16!$R$11:$R$17</definedName>
    <definedName name="A127975638V_Latest">Data16!$R$17</definedName>
    <definedName name="A127975642K">Data16!$AV$1:$AV$10,Data16!$AV$11:$AV$17</definedName>
    <definedName name="A127975642K_Data">Data16!$AV$11:$AV$17</definedName>
    <definedName name="A127975642K_Latest">Data16!$AV$17</definedName>
    <definedName name="A127975646V">Data16!$BG$1:$BG$10,Data16!$BG$11:$BG$17</definedName>
    <definedName name="A127975646V_Data">Data16!$BG$11:$BG$17</definedName>
    <definedName name="A127975646V_Latest">Data16!$BG$17</definedName>
    <definedName name="A127975650K">Data16!$BO$1:$BO$10,Data16!$BO$11:$BO$17</definedName>
    <definedName name="A127975650K_Data">Data16!$BO$11:$BO$17</definedName>
    <definedName name="A127975650K_Latest">Data16!$BO$17</definedName>
    <definedName name="A127975654V">Data16!$BR$1:$BR$10,Data16!$BR$11:$BR$17</definedName>
    <definedName name="A127975654V_Data">Data16!$BR$11:$BR$17</definedName>
    <definedName name="A127975654V_Latest">Data16!$BR$17</definedName>
    <definedName name="A127975658C">Data16!$BU$1:$BU$10,Data16!$BU$11:$BU$17</definedName>
    <definedName name="A127975658C_Data">Data16!$BU$11:$BU$17</definedName>
    <definedName name="A127975658C_Latest">Data16!$BU$17</definedName>
    <definedName name="A127975662V">Data16!$AU$1:$AU$10,Data16!$AU$11:$AU$17</definedName>
    <definedName name="A127975662V_Data">Data16!$AU$11:$AU$17</definedName>
    <definedName name="A127975662V_Latest">Data16!$AU$17</definedName>
    <definedName name="A127975666C">Data16!$AY$1:$AY$10,Data16!$AY$11:$AY$17</definedName>
    <definedName name="A127975666C_Data">Data16!$AY$11:$AY$17</definedName>
    <definedName name="A127975666C_Latest">Data16!$AY$17</definedName>
    <definedName name="A127975670V">Data16!$BD$1:$BD$10,Data16!$BD$11:$BD$17</definedName>
    <definedName name="A127975670V_Data">Data16!$BD$11:$BD$17</definedName>
    <definedName name="A127975670V_Latest">Data16!$BD$17</definedName>
    <definedName name="A127975674C">Data16!$CU$1:$CU$10,Data16!$CU$11:$CU$17</definedName>
    <definedName name="A127975674C_Data">Data16!$CU$11:$CU$17</definedName>
    <definedName name="A127975674C_Latest">Data16!$CU$17</definedName>
    <definedName name="A127975678L">Data16!$CE$1:$CE$10,Data16!$CE$11:$CE$17</definedName>
    <definedName name="A127975678L_Data">Data16!$CE$11:$CE$17</definedName>
    <definedName name="A127975678L_Latest">Data16!$CE$17</definedName>
    <definedName name="A127975682C">Data16!$DJ$1:$DJ$10,Data16!$DJ$11:$DJ$17</definedName>
    <definedName name="A127975682C_Data">Data16!$DJ$11:$DJ$17</definedName>
    <definedName name="A127975682C_Latest">Data16!$DJ$17</definedName>
    <definedName name="A127975686L">Data16!$CJ$1:$CJ$10,Data16!$CJ$11:$CJ$17</definedName>
    <definedName name="A127975686L_Data">Data16!$CJ$11:$CJ$17</definedName>
    <definedName name="A127975686L_Latest">Data16!$CJ$17</definedName>
    <definedName name="A127975690C">Data16!$DL$1:$DL$10,Data16!$DL$11:$DL$17</definedName>
    <definedName name="A127975690C_Data">Data16!$DL$11:$DL$17</definedName>
    <definedName name="A127975690C_Latest">Data16!$DL$17</definedName>
    <definedName name="A127975694L">Data16!$EA$1:$EA$10,Data16!$EA$11:$EA$17</definedName>
    <definedName name="A127975694L_Data">Data16!$EA$11:$EA$17</definedName>
    <definedName name="A127975694L_Latest">Data16!$EA$17</definedName>
    <definedName name="A127975698W">Data16!$ED$1:$ED$10,Data16!$ED$11:$ED$17</definedName>
    <definedName name="A127975698W_Data">Data16!$ED$11:$ED$17</definedName>
    <definedName name="A127975698W_Latest">Data16!$ED$17</definedName>
    <definedName name="A127975702A">Data16!$DQ$1:$DQ$10,Data16!$DQ$11:$DQ$17</definedName>
    <definedName name="A127975702A_Data">Data16!$DQ$11:$DQ$17</definedName>
    <definedName name="A127975702A_Latest">Data16!$DQ$17</definedName>
    <definedName name="A127975706K">Data16!$FE$1:$FE$10,Data16!$FE$11:$FE$17</definedName>
    <definedName name="A127975706K_Data">Data16!$FE$11:$FE$17</definedName>
    <definedName name="A127975706K_Latest">Data16!$FE$17</definedName>
    <definedName name="A127975710A">Data16!$FK$1:$FK$10,Data16!$FK$11:$FK$17</definedName>
    <definedName name="A127975710A_Data">Data16!$FK$11:$FK$17</definedName>
    <definedName name="A127975710A_Latest">Data16!$FK$17</definedName>
    <definedName name="A127975714K">Data16!$FS$1:$FS$10,Data16!$FS$11:$FS$17</definedName>
    <definedName name="A127975714K_Data">Data16!$FS$11:$FS$17</definedName>
    <definedName name="A127975714K_Latest">Data16!$FS$17</definedName>
    <definedName name="A127975718V">Data16!$FZ$1:$FZ$10,Data16!$FZ$11:$FZ$17</definedName>
    <definedName name="A127975718V_Data">Data16!$FZ$11:$FZ$17</definedName>
    <definedName name="A127975718V_Latest">Data16!$FZ$17</definedName>
    <definedName name="A127975722K">Data16!$EY$1:$EY$10,Data16!$EY$11:$EY$17</definedName>
    <definedName name="A127975722K_Data">Data16!$EY$11:$EY$17</definedName>
    <definedName name="A127975722K_Latest">Data16!$EY$17</definedName>
    <definedName name="A127975726V">Data16!$GO$1:$GO$10,Data16!$GO$11:$GO$17</definedName>
    <definedName name="A127975726V_Data">Data16!$GO$11:$GO$17</definedName>
    <definedName name="A127975726V_Latest">Data16!$GO$17</definedName>
    <definedName name="A127975730K">Data16!$GP$1:$GP$10,Data16!$GP$11:$GP$17</definedName>
    <definedName name="A127975730K_Data">Data16!$GP$11:$GP$17</definedName>
    <definedName name="A127975730K_Latest">Data16!$GP$17</definedName>
    <definedName name="A127975734V">Data16!$GZ$1:$GZ$10,Data16!$GZ$11:$GZ$17</definedName>
    <definedName name="A127975734V_Data">Data16!$GZ$11:$GZ$17</definedName>
    <definedName name="A127975734V_Latest">Data16!$GZ$17</definedName>
    <definedName name="A127975738C">Data16!$GA$1:$GA$10,Data16!$GA$11:$GA$17</definedName>
    <definedName name="A127975738C_Data">Data16!$GA$11:$GA$17</definedName>
    <definedName name="A127975738C_Latest">Data16!$GA$17</definedName>
    <definedName name="A127975742V">Data16!$GE$1:$GE$10,Data16!$GE$11:$GE$17</definedName>
    <definedName name="A127975742V_Data">Data16!$GE$11:$GE$17</definedName>
    <definedName name="A127975742V_Latest">Data16!$GE$17</definedName>
    <definedName name="A127975746C">Data16!$HJ$1:$HJ$10,Data16!$HJ$11:$HJ$17</definedName>
    <definedName name="A127975746C_Data">Data16!$HJ$11:$HJ$17</definedName>
    <definedName name="A127975746C_Latest">Data16!$HJ$17</definedName>
    <definedName name="A127975750V">Data16!$HX$1:$HX$10,Data16!$HX$11:$HX$17</definedName>
    <definedName name="A127975750V_Data">Data16!$HX$11:$HX$17</definedName>
    <definedName name="A127975750V_Latest">Data16!$HX$17</definedName>
    <definedName name="A127975754C">Data16!$IM$1:$IM$10,Data16!$IM$11:$IM$17</definedName>
    <definedName name="A127975754C_Data">Data16!$IM$11:$IM$17</definedName>
    <definedName name="A127975754C_Latest">Data16!$IM$17</definedName>
    <definedName name="A127975758L">Data16!$IP$1:$IP$10,Data16!$IP$11:$IP$17</definedName>
    <definedName name="A127975758L_Data">Data16!$IP$11:$IP$17</definedName>
    <definedName name="A127975758L_Latest">Data16!$IP$17</definedName>
    <definedName name="A127975762C">Data17!$B$1:$B$10,Data17!$B$11:$B$17</definedName>
    <definedName name="A127975762C_Data">Data17!$B$11:$B$17</definedName>
    <definedName name="A127975762C_Latest">Data17!$B$17</definedName>
    <definedName name="A127975766L">Data17!$L$1:$L$10,Data17!$L$11:$L$17</definedName>
    <definedName name="A127975766L_Data">Data17!$L$11:$L$17</definedName>
    <definedName name="A127975766L_Latest">Data17!$L$17</definedName>
    <definedName name="A127975770C">Data17!$Q$1:$Q$10,Data17!$Q$11:$Q$17</definedName>
    <definedName name="A127975770C_Data">Data17!$Q$11:$Q$17</definedName>
    <definedName name="A127975770C_Latest">Data17!$Q$17</definedName>
    <definedName name="A127975774L">Data17!$AB$1:$AB$10,Data17!$AB$11:$AB$17</definedName>
    <definedName name="A127975774L_Data">Data17!$AB$11:$AB$17</definedName>
    <definedName name="A127975774L_Latest">Data17!$AB$17</definedName>
    <definedName name="A127975778W">Data17!$AE$1:$AE$10,Data17!$AE$11:$AE$17</definedName>
    <definedName name="A127975778W_Data">Data17!$AE$11:$AE$17</definedName>
    <definedName name="A127975778W_Latest">Data17!$AE$17</definedName>
    <definedName name="A127975782L">Data17!$AG$1:$AG$10,Data17!$AG$11:$AG$17</definedName>
    <definedName name="A127975782L_Data">Data17!$AG$11:$AG$17</definedName>
    <definedName name="A127975782L_Latest">Data17!$AG$17</definedName>
    <definedName name="A127975786W">Data17!$BE$1:$BE$10,Data17!$BE$11:$BE$17</definedName>
    <definedName name="A127975786W_Data">Data17!$BE$11:$BE$17</definedName>
    <definedName name="A127975786W_Latest">Data17!$BE$17</definedName>
    <definedName name="A127975790L">Data17!$BJ$1:$BJ$10,Data17!$BJ$11:$BJ$17</definedName>
    <definedName name="A127975790L_Data">Data17!$BJ$11:$BJ$17</definedName>
    <definedName name="A127975790L_Latest">Data17!$BJ$17</definedName>
    <definedName name="A127975794W">Data17!$BL$1:$BL$10,Data17!$BL$11:$BL$17</definedName>
    <definedName name="A127975794W_Data">Data17!$BL$11:$BL$17</definedName>
    <definedName name="A127975794W_Latest">Data17!$BL$17</definedName>
    <definedName name="A127975798F">Data17!$BN$1:$BN$10,Data17!$BN$11:$BN$17</definedName>
    <definedName name="A127975798F_Data">Data17!$BN$11:$BN$17</definedName>
    <definedName name="A127975798F_Latest">Data17!$BN$17</definedName>
    <definedName name="A127975802K">Data17!$CA$1:$CA$10,Data17!$CA$11:$CA$17</definedName>
    <definedName name="A127975802K_Data">Data17!$CA$11:$CA$17</definedName>
    <definedName name="A127975802K_Latest">Data17!$CA$17</definedName>
    <definedName name="A127975806V">Data17!$CF$1:$CF$10,Data17!$CF$11:$CF$17</definedName>
    <definedName name="A127975806V_Data">Data17!$CF$11:$CF$17</definedName>
    <definedName name="A127975806V_Latest">Data17!$CF$17</definedName>
    <definedName name="A127975810K">Data17!$CG$1:$CG$10,Data17!$CG$11:$CG$17</definedName>
    <definedName name="A127975810K_Data">Data17!$CG$11:$CG$17</definedName>
    <definedName name="A127975810K_Latest">Data17!$CG$17</definedName>
    <definedName name="A127975814V">Data17!$CK$1:$CK$10,Data17!$CK$11:$CK$17</definedName>
    <definedName name="A127975814V_Data">Data17!$CK$11:$CK$17</definedName>
    <definedName name="A127975814V_Latest">Data17!$CK$17</definedName>
    <definedName name="A127975818C">Data17!$CX$1:$CX$10,Data17!$CX$11:$CX$17</definedName>
    <definedName name="A127975818C_Data">Data17!$CX$11:$CX$17</definedName>
    <definedName name="A127975818C_Latest">Data17!$CX$17</definedName>
    <definedName name="A127975822V">Data15!$B$1:$B$10,Data15!$B$11:$B$17</definedName>
    <definedName name="A127975822V_Data">Data15!$B$11:$B$17</definedName>
    <definedName name="A127975822V_Latest">Data15!$B$17</definedName>
    <definedName name="A127975826C">Data15!$I$1:$I$10,Data15!$I$11:$I$17</definedName>
    <definedName name="A127975826C_Data">Data15!$I$11:$I$17</definedName>
    <definedName name="A127975826C_Latest">Data15!$I$17</definedName>
    <definedName name="A127975830V">Data14!$II$1:$II$10,Data14!$II$11:$II$17</definedName>
    <definedName name="A127975830V_Data">Data14!$II$11:$II$17</definedName>
    <definedName name="A127975830V_Latest">Data14!$II$17</definedName>
    <definedName name="A127975834C">Data15!$M$1:$M$10,Data15!$M$11:$M$17</definedName>
    <definedName name="A127975834C_Data">Data15!$M$11:$M$17</definedName>
    <definedName name="A127975834C_Latest">Data15!$M$17</definedName>
    <definedName name="A127975838L">Data14!$IL$1:$IL$10,Data14!$IL$11:$IL$17</definedName>
    <definedName name="A127975838L_Data">Data14!$IL$11:$IL$17</definedName>
    <definedName name="A127975838L_Latest">Data14!$IL$17</definedName>
    <definedName name="A127975846L">Data17!$CY$1:$CY$10,Data17!$CY$11:$CY$17</definedName>
    <definedName name="A127975846L_Data">Data17!$CY$11:$CY$17</definedName>
    <definedName name="A127975846L_Latest">Data17!$CY$17</definedName>
    <definedName name="A127975854L">Data17!$DA$1:$DA$10,Data17!$DA$11:$DA$17</definedName>
    <definedName name="A127975854L_Data">Data17!$DA$11:$DA$17</definedName>
    <definedName name="A127975854L_Latest">Data17!$DA$17</definedName>
    <definedName name="A127975862L">Data15!$AP$1:$AP$10,Data15!$AP$11:$AP$17</definedName>
    <definedName name="A127975862L_Data">Data15!$AP$11:$AP$17</definedName>
    <definedName name="A127975862L_Latest">Data15!$AP$17</definedName>
    <definedName name="A127975866W">Data15!$AC$1:$AC$10,Data15!$AC$11:$AC$17</definedName>
    <definedName name="A127975866W_Data">Data15!$AC$11:$AC$17</definedName>
    <definedName name="A127975866W_Latest">Data15!$AC$17</definedName>
    <definedName name="A127975870L">Data15!$AG$1:$AG$10,Data15!$AG$11:$AG$17</definedName>
    <definedName name="A127975870L_Data">Data15!$AG$11:$AG$17</definedName>
    <definedName name="A127975870L_Latest">Data15!$AG$17</definedName>
    <definedName name="A127975874W">Data15!$BR$1:$BR$10,Data15!$BR$11:$BR$17</definedName>
    <definedName name="A127975874W_Data">Data15!$BR$11:$BR$17</definedName>
    <definedName name="A127975874W_Latest">Data15!$BR$17</definedName>
    <definedName name="A127975878F">Data15!$BS$1:$BS$10,Data15!$BS$11:$BS$17</definedName>
    <definedName name="A127975878F_Data">Data15!$BS$11:$BS$17</definedName>
    <definedName name="A127975878F_Latest">Data15!$BS$17</definedName>
    <definedName name="A127975882W">Data15!$BX$1:$BX$10,Data15!$BX$11:$BX$17</definedName>
    <definedName name="A127975882W_Data">Data15!$BX$11:$BX$17</definedName>
    <definedName name="A127975882W_Latest">Data15!$BX$17</definedName>
    <definedName name="A127975886F">Data15!$CD$1:$CD$10,Data15!$CD$11:$CD$17</definedName>
    <definedName name="A127975886F_Data">Data15!$CD$11:$CD$17</definedName>
    <definedName name="A127975886F_Latest">Data15!$CD$17</definedName>
    <definedName name="A127975890W">Data15!$CG$1:$CG$10,Data15!$CG$11:$CG$17</definedName>
    <definedName name="A127975890W_Data">Data15!$CG$11:$CG$17</definedName>
    <definedName name="A127975890W_Latest">Data15!$CG$17</definedName>
    <definedName name="A127975898R">Data15!$CN$1:$CN$10,Data15!$CN$11:$CN$17</definedName>
    <definedName name="A127975898R_Data">Data15!$CN$11:$CN$17</definedName>
    <definedName name="A127975898R_Latest">Data15!$CN$17</definedName>
    <definedName name="A127975902V">Data15!$BO$1:$BO$10,Data15!$BO$11:$BO$17</definedName>
    <definedName name="A127975902V_Data">Data15!$BO$11:$BO$17</definedName>
    <definedName name="A127975902V_Latest">Data15!$BO$17</definedName>
    <definedName name="A127975906C">Data15!$CP$1:$CP$10,Data15!$CP$11:$CP$17</definedName>
    <definedName name="A127975906C_Data">Data15!$CP$11:$CP$17</definedName>
    <definedName name="A127975906C_Latest">Data15!$CP$17</definedName>
    <definedName name="A127975910V">Data15!$CZ$1:$CZ$10,Data15!$CZ$11:$CZ$17</definedName>
    <definedName name="A127975910V_Data">Data15!$CZ$11:$CZ$17</definedName>
    <definedName name="A127975910V_Latest">Data15!$CZ$17</definedName>
    <definedName name="A127975914C">Data15!$DB$1:$DB$10,Data15!$DB$11:$DB$17</definedName>
    <definedName name="A127975914C_Data">Data15!$DB$11:$DB$17</definedName>
    <definedName name="A127975914C_Latest">Data15!$DB$17</definedName>
    <definedName name="A127975918L">Data15!$DK$1:$DK$10,Data15!$DK$11:$DK$17</definedName>
    <definedName name="A127975918L_Data">Data15!$DK$11:$DK$17</definedName>
    <definedName name="A127975918L_Latest">Data15!$DK$17</definedName>
    <definedName name="A127975922C">Data15!$DP$1:$DP$10,Data15!$DP$11:$DP$17</definedName>
    <definedName name="A127975922C_Data">Data15!$DP$11:$DP$17</definedName>
    <definedName name="A127975922C_Latest">Data15!$DP$17</definedName>
    <definedName name="A127975926L">Data15!$CU$1:$CU$10,Data15!$CU$11:$CU$17</definedName>
    <definedName name="A127975926L_Data">Data15!$CU$11:$CU$17</definedName>
    <definedName name="A127975926L_Latest">Data15!$CU$17</definedName>
    <definedName name="A127975930C">Data15!$EM$1:$EM$10,Data15!$EM$11:$EM$17</definedName>
    <definedName name="A127975930C_Data">Data15!$EM$11:$EM$17</definedName>
    <definedName name="A127975930C_Latest">Data15!$EM$17</definedName>
    <definedName name="A127975934L">Data15!$DW$1:$DW$10,Data15!$DW$11:$DW$17</definedName>
    <definedName name="A127975934L_Data">Data15!$DW$11:$DW$17</definedName>
    <definedName name="A127975934L_Latest">Data15!$DW$17</definedName>
    <definedName name="A127975938W">Data15!$FS$1:$FS$10,Data15!$FS$11:$FS$17</definedName>
    <definedName name="A127975938W_Data">Data15!$FS$11:$FS$17</definedName>
    <definedName name="A127975938W_Latest">Data15!$FS$17</definedName>
    <definedName name="A127975942L">Data15!$FT$1:$FT$10,Data15!$FT$11:$FT$17</definedName>
    <definedName name="A127975942L_Data">Data15!$FT$11:$FT$17</definedName>
    <definedName name="A127975942L_Latest">Data15!$FT$17</definedName>
    <definedName name="A127975946W">Data15!$GB$1:$GB$10,Data15!$GB$11:$GB$17</definedName>
    <definedName name="A127975946W_Data">Data15!$GB$11:$GB$17</definedName>
    <definedName name="A127975946W_Latest">Data15!$GB$17</definedName>
    <definedName name="A127975950L">Data15!$GH$1:$GH$10,Data15!$GH$11:$GH$17</definedName>
    <definedName name="A127975950L_Data">Data15!$GH$11:$GH$17</definedName>
    <definedName name="A127975950L_Latest">Data15!$GH$17</definedName>
    <definedName name="A127975954W">Data15!$FH$1:$FH$10,Data15!$FH$11:$FH$17</definedName>
    <definedName name="A127975954W_Data">Data15!$FH$11:$FH$17</definedName>
    <definedName name="A127975954W_Latest">Data15!$FH$17</definedName>
    <definedName name="A127975958F">Data15!$GI$1:$GI$10,Data15!$GI$11:$GI$17</definedName>
    <definedName name="A127975958F_Data">Data15!$GI$11:$GI$17</definedName>
    <definedName name="A127975958F_Latest">Data15!$GI$17</definedName>
    <definedName name="A127975962W">Data15!$FI$1:$FI$10,Data15!$FI$11:$FI$17</definedName>
    <definedName name="A127975962W_Data">Data15!$FI$11:$FI$17</definedName>
    <definedName name="A127975962W_Latest">Data15!$FI$17</definedName>
    <definedName name="A127975966F">Data15!$GK$1:$GK$10,Data15!$GK$11:$GK$17</definedName>
    <definedName name="A127975966F_Data">Data15!$GK$11:$GK$17</definedName>
    <definedName name="A127975966F_Latest">Data15!$GK$17</definedName>
    <definedName name="A127975970W">Data15!$GN$1:$GN$10,Data15!$GN$11:$GN$17</definedName>
    <definedName name="A127975970W_Data">Data15!$GN$11:$GN$17</definedName>
    <definedName name="A127975970W_Latest">Data15!$GN$17</definedName>
    <definedName name="A127975974F">Data15!$HH$1:$HH$10,Data15!$HH$11:$HH$17</definedName>
    <definedName name="A127975974F_Data">Data15!$HH$11:$HH$17</definedName>
    <definedName name="A127975974F_Latest">Data15!$HH$17</definedName>
    <definedName name="A127975978R">Data15!$HR$1:$HR$10,Data15!$HR$11:$HR$17</definedName>
    <definedName name="A127975978R_Data">Data15!$HR$11:$HR$17</definedName>
    <definedName name="A127975978R_Latest">Data15!$HR$17</definedName>
    <definedName name="A127975986R">Data15!$GR$1:$GR$10,Data15!$GR$11:$GR$17</definedName>
    <definedName name="A127975986R_Data">Data15!$GR$11:$GR$17</definedName>
    <definedName name="A127975986R_Latest">Data15!$GR$17</definedName>
    <definedName name="A127975990F">Data15!$IM$1:$IM$10,Data15!$IM$11:$IM$17</definedName>
    <definedName name="A127975990F_Data">Data15!$IM$11:$IM$17</definedName>
    <definedName name="A127975990F_Latest">Data15!$IM$17</definedName>
    <definedName name="A127975994R">Data15!$IO$1:$IO$10,Data15!$IO$11:$IO$17</definedName>
    <definedName name="A127975994R_Data">Data15!$IO$11:$IO$17</definedName>
    <definedName name="A127975994R_Latest">Data15!$IO$17</definedName>
    <definedName name="A127975998X">Data16!$D$1:$D$10,Data16!$D$11:$D$17</definedName>
    <definedName name="A127975998X_Data">Data16!$D$11:$D$17</definedName>
    <definedName name="A127975998X_Latest">Data16!$D$17</definedName>
    <definedName name="A127977802W">Data17!$DR$1:$DR$10,Data17!$DR$11:$DR$17</definedName>
    <definedName name="A127977802W_Data">Data17!$DR$11:$DR$17</definedName>
    <definedName name="A127977802W_Latest">Data17!$DR$17</definedName>
    <definedName name="A127977806F">Data17!$DV$1:$DV$10,Data17!$DV$11:$DV$17</definedName>
    <definedName name="A127977806F_Data">Data17!$DV$11:$DV$17</definedName>
    <definedName name="A127977806F_Latest">Data17!$DV$17</definedName>
    <definedName name="A127977810W">Data17!$EE$1:$EE$10,Data17!$EE$11:$EE$17</definedName>
    <definedName name="A127977810W_Data">Data17!$EE$11:$EE$17</definedName>
    <definedName name="A127977810W_Latest">Data17!$EE$17</definedName>
    <definedName name="A127977814F">Data17!$DE$1:$DE$10,Data17!$DE$11:$DE$17</definedName>
    <definedName name="A127977814F_Data">Data17!$DE$11:$DE$17</definedName>
    <definedName name="A127977814F_Latest">Data17!$DE$17</definedName>
    <definedName name="A127977818R">Data17!$EV$1:$EV$10,Data17!$EV$11:$EV$17</definedName>
    <definedName name="A127977818R_Data">Data17!$EV$11:$EV$17</definedName>
    <definedName name="A127977818R_Latest">Data17!$EV$17</definedName>
    <definedName name="A127977822F">Data17!$FQ$1:$FQ$10,Data17!$FQ$11:$FQ$17</definedName>
    <definedName name="A127977822F_Data">Data17!$FQ$11:$FQ$17</definedName>
    <definedName name="A127977822F_Latest">Data17!$FQ$17</definedName>
    <definedName name="A127977826R">Data17!$ER$1:$ER$10,Data17!$ER$11:$ER$17</definedName>
    <definedName name="A127977826R_Data">Data17!$ER$11:$ER$17</definedName>
    <definedName name="A127977826R_Latest">Data17!$ER$17</definedName>
    <definedName name="A127977830F">Data17!$ES$1:$ES$10,Data17!$ES$11:$ES$17</definedName>
    <definedName name="A127977830F_Data">Data17!$ES$11:$ES$17</definedName>
    <definedName name="A127977830F_Latest">Data17!$ES$17</definedName>
    <definedName name="A127977834R">Data17!$ET$1:$ET$10,Data17!$ET$11:$ET$17</definedName>
    <definedName name="A127977834R_Data">Data17!$ET$11:$ET$17</definedName>
    <definedName name="A127977834R_Latest">Data17!$ET$17</definedName>
    <definedName name="A127977838X">Data18!$GP$1:$GP$10,Data18!$GP$11:$GP$17</definedName>
    <definedName name="A127977838X_Data">Data18!$GP$11:$GP$17</definedName>
    <definedName name="A127977838X_Latest">Data18!$GP$17</definedName>
    <definedName name="A127977842R">Data18!$GZ$1:$GZ$10,Data18!$GZ$11:$GZ$17</definedName>
    <definedName name="A127977842R_Data">Data18!$GZ$11:$GZ$17</definedName>
    <definedName name="A127977842R_Latest">Data18!$GZ$17</definedName>
    <definedName name="A127977846X">Data18!$HG$1:$HG$10,Data18!$HG$11:$HG$17</definedName>
    <definedName name="A127977846X_Data">Data18!$HG$11:$HG$17</definedName>
    <definedName name="A127977846X_Latest">Data18!$HG$17</definedName>
    <definedName name="A127977850R">Data18!$HJ$1:$HJ$10,Data18!$HJ$11:$HJ$17</definedName>
    <definedName name="A127977850R_Data">Data18!$HJ$11:$HJ$17</definedName>
    <definedName name="A127977850R_Latest">Data18!$HJ$17</definedName>
    <definedName name="A127977854X">Data18!$HP$1:$HP$10,Data18!$HP$11:$HP$17</definedName>
    <definedName name="A127977854X_Data">Data18!$HP$11:$HP$17</definedName>
    <definedName name="A127977854X_Latest">Data18!$HP$17</definedName>
    <definedName name="A127977858J">Data18!$GR$1:$GR$10,Data18!$GR$11:$GR$17</definedName>
    <definedName name="A127977858J_Data">Data18!$GR$11:$GR$17</definedName>
    <definedName name="A127977858J_Latest">Data18!$GR$17</definedName>
    <definedName name="A127977862X">Data18!$HV$1:$HV$10,Data18!$HV$11:$HV$17</definedName>
    <definedName name="A127977862X_Data">Data18!$HV$11:$HV$17</definedName>
    <definedName name="A127977862X_Latest">Data18!$HV$17</definedName>
    <definedName name="A127977866J">Data18!$HX$1:$HX$10,Data18!$HX$11:$HX$17</definedName>
    <definedName name="A127977866J_Data">Data18!$HX$11:$HX$17</definedName>
    <definedName name="A127977866J_Latest">Data18!$HX$17</definedName>
    <definedName name="A127977870X">Data18!$IP$1:$IP$10,Data18!$IP$11:$IP$17</definedName>
    <definedName name="A127977870X_Data">Data18!$IP$11:$IP$17</definedName>
    <definedName name="A127977870X_Latest">Data18!$IP$17</definedName>
    <definedName name="A127977874J">Data19!$E$1:$E$10,Data19!$E$11:$E$17</definedName>
    <definedName name="A127977874J_Data">Data19!$E$11:$E$17</definedName>
    <definedName name="A127977874J_Latest">Data19!$E$17</definedName>
    <definedName name="A127977878T">Data18!$HW$1:$HW$10,Data18!$HW$11:$HW$17</definedName>
    <definedName name="A127977878T_Data">Data18!$HW$11:$HW$17</definedName>
    <definedName name="A127977878T_Latest">Data18!$HW$17</definedName>
    <definedName name="A127977882J">Data19!$AP$1:$AP$10,Data19!$AP$11:$AP$17</definedName>
    <definedName name="A127977882J_Data">Data19!$AP$11:$AP$17</definedName>
    <definedName name="A127977882J_Latest">Data19!$AP$17</definedName>
    <definedName name="A127977890J">Data19!$O$1:$O$10,Data19!$O$11:$O$17</definedName>
    <definedName name="A127977890J_Data">Data19!$O$11:$O$17</definedName>
    <definedName name="A127977890J_Latest">Data19!$O$17</definedName>
    <definedName name="A127977894T">Data19!$V$1:$V$10,Data19!$V$11:$V$17</definedName>
    <definedName name="A127977894T_Data">Data19!$V$11:$V$17</definedName>
    <definedName name="A127977894T_Latest">Data19!$V$17</definedName>
    <definedName name="A127977898A">Data19!$W$1:$W$10,Data19!$W$11:$W$17</definedName>
    <definedName name="A127977898A_Data">Data19!$W$11:$W$17</definedName>
    <definedName name="A127977898A_Latest">Data19!$W$17</definedName>
    <definedName name="A127977902F">Data19!$AX$1:$AX$10,Data19!$AX$11:$AX$17</definedName>
    <definedName name="A127977902F_Data">Data19!$AX$11:$AX$17</definedName>
    <definedName name="A127977902F_Latest">Data19!$AX$17</definedName>
    <definedName name="A127977906R">Data19!$BN$1:$BN$10,Data19!$BN$11:$BN$17</definedName>
    <definedName name="A127977906R_Data">Data19!$BN$11:$BN$17</definedName>
    <definedName name="A127977906R_Latest">Data19!$BN$17</definedName>
    <definedName name="A127977910F">Data19!$AY$1:$AY$10,Data19!$AY$11:$AY$17</definedName>
    <definedName name="A127977910F_Data">Data19!$AY$11:$AY$17</definedName>
    <definedName name="A127977910F_Latest">Data19!$AY$17</definedName>
    <definedName name="A127977914R">Data19!$BY$1:$BY$10,Data19!$BY$11:$BY$17</definedName>
    <definedName name="A127977914R_Data">Data19!$BY$11:$BY$17</definedName>
    <definedName name="A127977914R_Latest">Data19!$BY$17</definedName>
    <definedName name="A127977918X">Data19!$AW$1:$AW$10,Data19!$AW$11:$AW$17</definedName>
    <definedName name="A127977918X_Data">Data19!$AW$11:$AW$17</definedName>
    <definedName name="A127977918X_Latest">Data19!$AW$17</definedName>
    <definedName name="A127977922R">Data19!$CS$1:$CS$10,Data19!$CS$11:$CS$17</definedName>
    <definedName name="A127977922R_Data">Data19!$CS$11:$CS$17</definedName>
    <definedName name="A127977922R_Latest">Data19!$CS$17</definedName>
    <definedName name="A127977926X">Data19!$CT$1:$CT$10,Data19!$CT$11:$CT$17</definedName>
    <definedName name="A127977926X_Data">Data19!$CT$11:$CT$17</definedName>
    <definedName name="A127977926X_Latest">Data19!$CT$17</definedName>
    <definedName name="A127977930R">Data19!$DC$1:$DC$10,Data19!$DC$11:$DC$17</definedName>
    <definedName name="A127977930R_Data">Data19!$DC$11:$DC$17</definedName>
    <definedName name="A127977930R_Latest">Data19!$DC$17</definedName>
    <definedName name="A127977934X">Data19!$DK$1:$DK$10,Data19!$DK$11:$DK$17</definedName>
    <definedName name="A127977934X_Data">Data19!$DK$11:$DK$17</definedName>
    <definedName name="A127977934X_Latest">Data19!$DK$17</definedName>
    <definedName name="A127977938J">Data19!$CL$1:$CL$10,Data19!$CL$11:$CL$17</definedName>
    <definedName name="A127977938J_Data">Data19!$CL$11:$CL$17</definedName>
    <definedName name="A127977938J_Latest">Data19!$CL$17</definedName>
    <definedName name="A127977942X">Data19!$EC$1:$EC$10,Data19!$EC$11:$EC$17</definedName>
    <definedName name="A127977942X_Data">Data19!$EC$11:$EC$17</definedName>
    <definedName name="A127977942X_Latest">Data19!$EC$17</definedName>
    <definedName name="A127977946J">Data19!$EM$1:$EM$10,Data19!$EM$11:$EM$17</definedName>
    <definedName name="A127977946J_Data">Data19!$EM$11:$EM$17</definedName>
    <definedName name="A127977946J_Latest">Data19!$EM$17</definedName>
    <definedName name="A127977950X">Data19!$DR$1:$DR$10,Data19!$DR$11:$DR$17</definedName>
    <definedName name="A127977950X_Data">Data19!$DR$11:$DR$17</definedName>
    <definedName name="A127977950X_Latest">Data19!$DR$17</definedName>
    <definedName name="A127977954J">Data19!$FG$1:$FG$10,Data19!$FG$11:$FG$17</definedName>
    <definedName name="A127977954J_Data">Data19!$FG$11:$FG$17</definedName>
    <definedName name="A127977954J_Latest">Data19!$FG$17</definedName>
    <definedName name="A127977958T">Data19!$FL$1:$FL$10,Data19!$FL$11:$FL$17</definedName>
    <definedName name="A127977958T_Data">Data19!$FL$11:$FL$17</definedName>
    <definedName name="A127977958T_Latest">Data19!$FL$17</definedName>
    <definedName name="A127977962J">Data19!$FY$1:$FY$10,Data19!$FY$11:$FY$17</definedName>
    <definedName name="A127977962J_Data">Data19!$FY$11:$FY$17</definedName>
    <definedName name="A127977962J_Latest">Data19!$FY$17</definedName>
    <definedName name="A127977966T">Data19!$FD$1:$FD$10,Data19!$FD$11:$FD$17</definedName>
    <definedName name="A127977966T_Data">Data19!$FD$11:$FD$17</definedName>
    <definedName name="A127977966T_Latest">Data19!$FD$17</definedName>
    <definedName name="A127977970J">Data19!$GS$1:$GS$10,Data19!$GS$11:$GS$17</definedName>
    <definedName name="A127977970J_Data">Data19!$GS$11:$GS$17</definedName>
    <definedName name="A127977970J_Latest">Data19!$GS$17</definedName>
    <definedName name="A127977974T">Data19!$GW$1:$GW$10,Data19!$GW$11:$GW$17</definedName>
    <definedName name="A127977974T_Data">Data19!$GW$11:$GW$17</definedName>
    <definedName name="A127977974T_Latest">Data19!$GW$17</definedName>
    <definedName name="A127977978A">Data19!$HA$1:$HA$10,Data19!$HA$11:$HA$17</definedName>
    <definedName name="A127977978A_Data">Data19!$HA$11:$HA$17</definedName>
    <definedName name="A127977978A_Latest">Data19!$HA$17</definedName>
    <definedName name="A127977982T">Data19!$HI$1:$HI$10,Data19!$HI$11:$HI$17</definedName>
    <definedName name="A127977982T_Data">Data19!$HI$11:$HI$17</definedName>
    <definedName name="A127977982T_Latest">Data19!$HI$17</definedName>
    <definedName name="A127977986A">Data19!$GJ$1:$GJ$10,Data19!$GJ$11:$GJ$17</definedName>
    <definedName name="A127977986A_Data">Data19!$GJ$11:$GJ$17</definedName>
    <definedName name="A127977986A_Latest">Data19!$GJ$17</definedName>
    <definedName name="A127977990T">Data19!$HX$1:$HX$10,Data19!$HX$11:$HX$17</definedName>
    <definedName name="A127977990T_Data">Data19!$HX$11:$HX$17</definedName>
    <definedName name="A127977990T_Latest">Data19!$HX$17</definedName>
    <definedName name="A127977994A">Data19!$IK$1:$IK$10,Data19!$IK$11:$IK$17</definedName>
    <definedName name="A127977994A_Data">Data19!$IK$11:$IK$17</definedName>
    <definedName name="A127977994A_Latest">Data19!$IK$17</definedName>
    <definedName name="A127977998K">Data20!$B$1:$B$10,Data20!$B$11:$B$17</definedName>
    <definedName name="A127977998K_Data">Data20!$B$11:$B$17</definedName>
    <definedName name="A127977998K_Latest">Data20!$B$17</definedName>
    <definedName name="A127978002T">Data20!$S$1:$S$10,Data20!$S$11:$S$17</definedName>
    <definedName name="A127978002T_Data">Data20!$S$11:$S$17</definedName>
    <definedName name="A127978002T_Latest">Data20!$S$17</definedName>
    <definedName name="A127978006A">Data20!$V$1:$V$10,Data20!$V$11:$V$17</definedName>
    <definedName name="A127978006A_Data">Data20!$V$11:$V$17</definedName>
    <definedName name="A127978006A_Latest">Data20!$V$17</definedName>
    <definedName name="A127978010T">Data20!$E$1:$E$10,Data20!$E$11:$E$17</definedName>
    <definedName name="A127978010T_Data">Data20!$E$11:$E$17</definedName>
    <definedName name="A127978010T_Latest">Data20!$E$17</definedName>
    <definedName name="A127978014A">Data20!$AJ$1:$AJ$10,Data20!$AJ$11:$AJ$17</definedName>
    <definedName name="A127978014A_Data">Data20!$AJ$11:$AJ$17</definedName>
    <definedName name="A127978014A_Latest">Data20!$AJ$17</definedName>
    <definedName name="A127978018K">Data17!$FT$1:$FT$10,Data17!$FT$11:$FT$17</definedName>
    <definedName name="A127978018K_Data">Data17!$FT$11:$FT$17</definedName>
    <definedName name="A127978018K_Latest">Data17!$FT$17</definedName>
    <definedName name="A127978022A">Data17!$GE$1:$GE$10,Data17!$GE$11:$GE$17</definedName>
    <definedName name="A127978022A_Data">Data17!$GE$11:$GE$17</definedName>
    <definedName name="A127978022A_Latest">Data17!$GE$17</definedName>
    <definedName name="A127978026K">Data17!$GI$1:$GI$10,Data17!$GI$11:$GI$17</definedName>
    <definedName name="A127978026K_Data">Data17!$GI$11:$GI$17</definedName>
    <definedName name="A127978026K_Latest">Data17!$GI$17</definedName>
    <definedName name="A127978030A">Data17!$GN$1:$GN$10,Data17!$GN$11:$GN$17</definedName>
    <definedName name="A127978030A_Data">Data17!$GN$11:$GN$17</definedName>
    <definedName name="A127978030A_Latest">Data17!$GN$17</definedName>
    <definedName name="A127978034K">Data17!$GT$1:$GT$10,Data17!$GT$11:$GT$17</definedName>
    <definedName name="A127978034K_Data">Data17!$GT$11:$GT$17</definedName>
    <definedName name="A127978034K_Latest">Data17!$GT$17</definedName>
    <definedName name="A127978038V">Data17!$GV$1:$GV$10,Data17!$GV$11:$GV$17</definedName>
    <definedName name="A127978038V_Data">Data17!$GV$11:$GV$17</definedName>
    <definedName name="A127978038V_Latest">Data17!$GV$17</definedName>
    <definedName name="A127978042K">Data17!$GA$1:$GA$10,Data17!$GA$11:$GA$17</definedName>
    <definedName name="A127978042K_Data">Data17!$GA$11:$GA$17</definedName>
    <definedName name="A127978042K_Latest">Data17!$GA$17</definedName>
    <definedName name="A127978062V">Data17!$HM$1:$HM$10,Data17!$HM$11:$HM$17</definedName>
    <definedName name="A127978062V_Data">Data17!$HM$11:$HM$17</definedName>
    <definedName name="A127978062V_Latest">Data17!$HM$17</definedName>
    <definedName name="A127978066C">Data17!$HQ$1:$HQ$10,Data17!$HQ$11:$HQ$17</definedName>
    <definedName name="A127978066C_Data">Data17!$HQ$11:$HQ$17</definedName>
    <definedName name="A127978066C_Latest">Data17!$HQ$17</definedName>
    <definedName name="A127978070V">Data17!$HR$1:$HR$10,Data17!$HR$11:$HR$17</definedName>
    <definedName name="A127978070V_Data">Data17!$HR$11:$HR$17</definedName>
    <definedName name="A127978070V_Latest">Data17!$HR$17</definedName>
    <definedName name="A127978074C">Data17!$HH$1:$HH$10,Data17!$HH$11:$HH$17</definedName>
    <definedName name="A127978074C_Data">Data17!$HH$11:$HH$17</definedName>
    <definedName name="A127978074C_Latest">Data17!$HH$17</definedName>
    <definedName name="A127978078L">Data18!$H$1:$H$10,Data18!$H$11:$H$17</definedName>
    <definedName name="A127978078L_Data">Data18!$H$11:$H$17</definedName>
    <definedName name="A127978078L_Latest">Data18!$H$17</definedName>
    <definedName name="A127978082C">Data18!$J$1:$J$10,Data18!$J$11:$J$17</definedName>
    <definedName name="A127978082C_Data">Data18!$J$11:$J$17</definedName>
    <definedName name="A127978082C_Latest">Data18!$J$17</definedName>
    <definedName name="A127978086L">Data18!$N$1:$N$10,Data18!$N$11:$N$17</definedName>
    <definedName name="A127978086L_Data">Data18!$N$11:$N$17</definedName>
    <definedName name="A127978086L_Latest">Data18!$N$17</definedName>
    <definedName name="A127978090C">Data18!$P$1:$P$10,Data18!$P$11:$P$17</definedName>
    <definedName name="A127978090C_Data">Data18!$P$11:$P$17</definedName>
    <definedName name="A127978090C_Latest">Data18!$P$17</definedName>
    <definedName name="A127978094L">Data18!$Q$1:$Q$10,Data18!$Q$11:$Q$17</definedName>
    <definedName name="A127978094L_Data">Data18!$Q$11:$Q$17</definedName>
    <definedName name="A127978094L_Latest">Data18!$Q$17</definedName>
    <definedName name="A127978098W">Data18!$S$1:$S$10,Data18!$S$11:$S$17</definedName>
    <definedName name="A127978098W_Data">Data18!$S$11:$S$17</definedName>
    <definedName name="A127978098W_Latest">Data18!$S$17</definedName>
    <definedName name="A127978106K">Data18!$AN$1:$AN$10,Data18!$AN$11:$AN$17</definedName>
    <definedName name="A127978106K_Data">Data18!$AN$11:$AN$17</definedName>
    <definedName name="A127978106K_Latest">Data18!$AN$17</definedName>
    <definedName name="A127978110A">Data18!$BC$1:$BC$10,Data18!$BC$11:$BC$17</definedName>
    <definedName name="A127978110A_Data">Data18!$BC$11:$BC$17</definedName>
    <definedName name="A127978110A_Latest">Data18!$BC$17</definedName>
    <definedName name="A127978114K">Data18!$AD$1:$AD$10,Data18!$AD$11:$AD$17</definedName>
    <definedName name="A127978114K_Data">Data18!$AD$11:$AD$17</definedName>
    <definedName name="A127978114K_Latest">Data18!$AD$17</definedName>
    <definedName name="A127978118V">Data18!$BE$1:$BE$10,Data18!$BE$11:$BE$17</definedName>
    <definedName name="A127978118V_Data">Data18!$BE$11:$BE$17</definedName>
    <definedName name="A127978118V_Latest">Data18!$BE$17</definedName>
    <definedName name="A127978122K">Data18!$BS$1:$BS$10,Data18!$BS$11:$BS$17</definedName>
    <definedName name="A127978122K_Data">Data18!$BS$11:$BS$17</definedName>
    <definedName name="A127978122K_Latest">Data18!$BS$17</definedName>
    <definedName name="A127978126V">Data18!$BT$1:$BT$10,Data18!$BT$11:$BT$17</definedName>
    <definedName name="A127978126V_Data">Data18!$BT$11:$BT$17</definedName>
    <definedName name="A127978126V_Latest">Data18!$BT$17</definedName>
    <definedName name="A127978130K">Data18!$BU$1:$BU$10,Data18!$BU$11:$BU$17</definedName>
    <definedName name="A127978130K_Data">Data18!$BU$11:$BU$17</definedName>
    <definedName name="A127978130K_Latest">Data18!$BU$17</definedName>
    <definedName name="A127978134V">Data18!$BZ$1:$BZ$10,Data18!$BZ$11:$BZ$17</definedName>
    <definedName name="A127978134V_Data">Data18!$BZ$11:$BZ$17</definedName>
    <definedName name="A127978134V_Latest">Data18!$BZ$17</definedName>
    <definedName name="A127978138C">Data18!$CM$1:$CM$10,Data18!$CM$11:$CM$17</definedName>
    <definedName name="A127978138C_Data">Data18!$CM$11:$CM$17</definedName>
    <definedName name="A127978138C_Latest">Data18!$CM$17</definedName>
    <definedName name="A127978142V">Data18!$CN$1:$CN$10,Data18!$CN$11:$CN$17</definedName>
    <definedName name="A127978142V_Data">Data18!$CN$11:$CN$17</definedName>
    <definedName name="A127978142V_Latest">Data18!$CN$17</definedName>
    <definedName name="A127978146C">Data18!$CX$1:$CX$10,Data18!$CX$11:$CX$17</definedName>
    <definedName name="A127978146C_Data">Data18!$CX$11:$CX$17</definedName>
    <definedName name="A127978146C_Latest">Data18!$CX$17</definedName>
    <definedName name="A127978150V">Data18!$ER$1:$ER$10,Data18!$ER$11:$ER$17</definedName>
    <definedName name="A127978150V_Data">Data18!$ER$11:$ER$17</definedName>
    <definedName name="A127978150V_Latest">Data18!$ER$17</definedName>
    <definedName name="A127978154C">Data18!$EY$1:$EY$10,Data18!$EY$11:$EY$17</definedName>
    <definedName name="A127978154C_Data">Data18!$EY$11:$EY$17</definedName>
    <definedName name="A127978154C_Latest">Data18!$EY$17</definedName>
    <definedName name="A127978158L">Data18!$FC$1:$FC$10,Data18!$FC$11:$FC$17</definedName>
    <definedName name="A127978158L_Data">Data18!$FC$11:$FC$17</definedName>
    <definedName name="A127978158L_Latest">Data18!$FC$17</definedName>
    <definedName name="A127978162C">Data18!$EG$1:$EG$10,Data18!$EG$11:$EG$17</definedName>
    <definedName name="A127978162C_Data">Data18!$EG$11:$EG$17</definedName>
    <definedName name="A127978162C_Latest">Data18!$EG$17</definedName>
    <definedName name="A127978166L">Data18!$FH$1:$FH$10,Data18!$FH$11:$FH$17</definedName>
    <definedName name="A127978166L_Data">Data18!$FH$11:$FH$17</definedName>
    <definedName name="A127978166L_Latest">Data18!$FH$17</definedName>
    <definedName name="A127978170C">Data18!$FR$1:$FR$10,Data18!$FR$11:$FR$17</definedName>
    <definedName name="A127978170C_Data">Data18!$FR$11:$FR$17</definedName>
    <definedName name="A127978170C_Latest">Data18!$FR$17</definedName>
    <definedName name="A127978174L">Data18!$FU$1:$FU$10,Data18!$FU$11:$FU$17</definedName>
    <definedName name="A127978174L_Data">Data18!$FU$11:$FU$17</definedName>
    <definedName name="A127978174L_Latest">Data18!$FU$17</definedName>
    <definedName name="A127978178W">Data18!$FW$1:$FW$10,Data18!$FW$11:$FW$17</definedName>
    <definedName name="A127978178W_Data">Data18!$FW$11:$FW$17</definedName>
    <definedName name="A127978178W_Latest">Data18!$FW$17</definedName>
    <definedName name="A127978182L">Data18!$GK$1:$GK$10,Data18!$GK$11:$GK$17</definedName>
    <definedName name="A127978182L_Data">Data18!$GK$11:$GK$17</definedName>
    <definedName name="A127978182L_Latest">Data18!$GK$17</definedName>
    <definedName name="A127978186W">Data18!$GM$1:$GM$10,Data18!$GM$11:$GM$17</definedName>
    <definedName name="A127978186W_Data">Data18!$GM$11:$GM$17</definedName>
    <definedName name="A127978186W_Latest">Data18!$GM$17</definedName>
    <definedName name="A127978190L">Data18!$FO$1:$FO$10,Data18!$FO$11:$FO$17</definedName>
    <definedName name="A127978190L_Data">Data18!$FO$11:$FO$17</definedName>
    <definedName name="A127978190L_Latest">Data18!$FO$17</definedName>
    <definedName name="A127979782K">Data20!$BD$1:$BD$10,Data20!$BD$11:$BD$17</definedName>
    <definedName name="A127979782K_Data">Data20!$BD$11:$BD$17</definedName>
    <definedName name="A127979782K_Latest">Data20!$BD$17</definedName>
    <definedName name="A127979786V">Data20!$BI$1:$BI$10,Data20!$BI$11:$BI$17</definedName>
    <definedName name="A127979786V_Data">Data20!$BI$11:$BI$17</definedName>
    <definedName name="A127979786V_Latest">Data20!$BI$17</definedName>
    <definedName name="A127979790K">Data20!$BS$1:$BS$10,Data20!$BS$11:$BS$17</definedName>
    <definedName name="A127979790K_Data">Data20!$BS$11:$BS$17</definedName>
    <definedName name="A127979790K_Latest">Data20!$BS$17</definedName>
    <definedName name="A127979794V">Data20!$CV$1:$CV$10,Data20!$CV$11:$CV$17</definedName>
    <definedName name="A127979794V_Data">Data20!$CV$11:$CV$17</definedName>
    <definedName name="A127979794V_Latest">Data20!$CV$17</definedName>
    <definedName name="A127979798C">Data20!$CA$1:$CA$10,Data20!$CA$11:$CA$17</definedName>
    <definedName name="A127979798C_Data">Data20!$CA$11:$CA$17</definedName>
    <definedName name="A127979798C_Latest">Data20!$CA$17</definedName>
    <definedName name="A127979802J">Data21!$EK$1:$EK$10,Data21!$EK$11:$EK$17</definedName>
    <definedName name="A127979802J_Data">Data21!$EK$11:$EK$17</definedName>
    <definedName name="A127979802J_Latest">Data21!$EK$17</definedName>
    <definedName name="A127979806T">Data21!$ES$1:$ES$10,Data21!$ES$11:$ES$17</definedName>
    <definedName name="A127979806T_Data">Data21!$ES$11:$ES$17</definedName>
    <definedName name="A127979806T_Latest">Data21!$ES$17</definedName>
    <definedName name="A127979810J">Data21!$ET$1:$ET$10,Data21!$ET$11:$ET$17</definedName>
    <definedName name="A127979810J_Data">Data21!$ET$11:$ET$17</definedName>
    <definedName name="A127979810J_Latest">Data21!$ET$17</definedName>
    <definedName name="A127979814T">Data21!$FA$1:$FA$10,Data21!$FA$11:$FA$17</definedName>
    <definedName name="A127979814T_Data">Data21!$FA$11:$FA$17</definedName>
    <definedName name="A127979814T_Latest">Data21!$FA$17</definedName>
    <definedName name="A127979818A">Data21!$FB$1:$FB$10,Data21!$FB$11:$FB$17</definedName>
    <definedName name="A127979818A_Data">Data21!$FB$11:$FB$17</definedName>
    <definedName name="A127979818A_Latest">Data21!$FB$17</definedName>
    <definedName name="A127979822T">Data21!$FE$1:$FE$10,Data21!$FE$11:$FE$17</definedName>
    <definedName name="A127979822T_Data">Data21!$FE$11:$FE$17</definedName>
    <definedName name="A127979822T_Latest">Data21!$FE$17</definedName>
    <definedName name="A127979826A">Data21!$FU$1:$FU$10,Data21!$FU$11:$FU$17</definedName>
    <definedName name="A127979826A_Data">Data21!$FU$11:$FU$17</definedName>
    <definedName name="A127979826A_Latest">Data21!$FU$17</definedName>
    <definedName name="A127979830T">Data21!$FW$1:$FW$10,Data21!$FW$11:$FW$17</definedName>
    <definedName name="A127979830T_Data">Data21!$FW$11:$FW$17</definedName>
    <definedName name="A127979830T_Latest">Data21!$FW$17</definedName>
    <definedName name="A127979834A">Data21!$FX$1:$FX$10,Data21!$FX$11:$FX$17</definedName>
    <definedName name="A127979834A_Data">Data21!$FX$11:$FX$17</definedName>
    <definedName name="A127979834A_Latest">Data21!$FX$17</definedName>
    <definedName name="A127979838K">Data21!$GC$1:$GC$10,Data21!$GC$11:$GC$17</definedName>
    <definedName name="A127979838K_Data">Data21!$GC$11:$GC$17</definedName>
    <definedName name="A127979838K_Latest">Data21!$GC$17</definedName>
    <definedName name="A127979842A">Data21!$GE$1:$GE$10,Data21!$GE$11:$GE$17</definedName>
    <definedName name="A127979842A_Data">Data21!$GE$11:$GE$17</definedName>
    <definedName name="A127979842A_Latest">Data21!$GE$17</definedName>
    <definedName name="A127979846K">Data21!$FL$1:$FL$10,Data21!$FL$11:$FL$17</definedName>
    <definedName name="A127979846K_Data">Data21!$FL$11:$FL$17</definedName>
    <definedName name="A127979846K_Latest">Data21!$FL$17</definedName>
    <definedName name="A127979850A">Data21!$GP$1:$GP$10,Data21!$GP$11:$GP$17</definedName>
    <definedName name="A127979850A_Data">Data21!$GP$11:$GP$17</definedName>
    <definedName name="A127979850A_Latest">Data21!$GP$17</definedName>
    <definedName name="A127979854K">Data21!$HE$1:$HE$10,Data21!$HE$11:$HE$17</definedName>
    <definedName name="A127979854K_Data">Data21!$HE$11:$HE$17</definedName>
    <definedName name="A127979854K_Latest">Data21!$HE$17</definedName>
    <definedName name="A127979858V">Data21!$HS$1:$HS$10,Data21!$HS$11:$HS$17</definedName>
    <definedName name="A127979858V_Data">Data21!$HS$11:$HS$17</definedName>
    <definedName name="A127979858V_Latest">Data21!$HS$17</definedName>
    <definedName name="A127979866V">Data21!$GV$1:$GV$10,Data21!$GV$11:$GV$17</definedName>
    <definedName name="A127979866V_Data">Data21!$GV$11:$GV$17</definedName>
    <definedName name="A127979866V_Latest">Data21!$GV$17</definedName>
    <definedName name="A127979870K">Data21!$GW$1:$GW$10,Data21!$GW$11:$GW$17</definedName>
    <definedName name="A127979870K_Data">Data21!$GW$11:$GW$17</definedName>
    <definedName name="A127979870K_Latest">Data21!$GW$17</definedName>
    <definedName name="A127979874V">Data21!$IN$1:$IN$10,Data21!$IN$11:$IN$17</definedName>
    <definedName name="A127979874V_Data">Data21!$IN$11:$IN$17</definedName>
    <definedName name="A127979874V_Latest">Data21!$IN$17</definedName>
    <definedName name="A127979878C">Data21!$IO$1:$IO$10,Data21!$IO$11:$IO$17</definedName>
    <definedName name="A127979878C_Data">Data21!$IO$11:$IO$17</definedName>
    <definedName name="A127979878C_Latest">Data21!$IO$17</definedName>
    <definedName name="A127979882V">Data21!$IP$1:$IP$10,Data21!$IP$11:$IP$17</definedName>
    <definedName name="A127979882V_Data">Data21!$IP$11:$IP$17</definedName>
    <definedName name="A127979882V_Latest">Data21!$IP$17</definedName>
    <definedName name="A127979886C">Data22!$I$1:$I$10,Data22!$I$11:$I$17</definedName>
    <definedName name="A127979886C_Data">Data22!$I$11:$I$17</definedName>
    <definedName name="A127979886C_Latest">Data22!$I$17</definedName>
    <definedName name="A127979890V">Data22!$L$1:$L$10,Data22!$L$11:$L$17</definedName>
    <definedName name="A127979890V_Data">Data22!$L$11:$L$17</definedName>
    <definedName name="A127979890V_Latest">Data22!$L$17</definedName>
    <definedName name="A127979894C">Data21!$IE$1:$IE$10,Data21!$IE$11:$IE$17</definedName>
    <definedName name="A127979894C_Data">Data21!$IE$11:$IE$17</definedName>
    <definedName name="A127979894C_Latest">Data21!$IE$17</definedName>
    <definedName name="A127979898L">Data22!$AD$1:$AD$10,Data22!$AD$11:$AD$17</definedName>
    <definedName name="A127979898L_Data">Data22!$AD$11:$AD$17</definedName>
    <definedName name="A127979898L_Latest">Data22!$AD$17</definedName>
    <definedName name="A127979902T">Data22!$AF$1:$AF$10,Data22!$AF$11:$AF$17</definedName>
    <definedName name="A127979902T_Data">Data22!$AF$11:$AF$17</definedName>
    <definedName name="A127979902T_Latest">Data22!$AF$17</definedName>
    <definedName name="A127979906A">Data22!$AG$1:$AG$10,Data22!$AG$11:$AG$17</definedName>
    <definedName name="A127979906A_Data">Data22!$AG$11:$AG$17</definedName>
    <definedName name="A127979906A_Latest">Data22!$AG$17</definedName>
    <definedName name="A127979910T">Data22!$S$1:$S$10,Data22!$S$11:$S$17</definedName>
    <definedName name="A127979910T_Data">Data22!$S$11:$S$17</definedName>
    <definedName name="A127979910T_Latest">Data22!$S$17</definedName>
    <definedName name="A127979914A">Data22!$AL$1:$AL$10,Data22!$AL$11:$AL$17</definedName>
    <definedName name="A127979914A_Data">Data22!$AL$11:$AL$17</definedName>
    <definedName name="A127979914A_Latest">Data22!$AL$17</definedName>
    <definedName name="A127979918K">Data22!$AM$1:$AM$10,Data22!$AM$11:$AM$17</definedName>
    <definedName name="A127979918K_Data">Data22!$AM$11:$AM$17</definedName>
    <definedName name="A127979918K_Latest">Data22!$AM$17</definedName>
    <definedName name="A127979922A">Data22!$AU$1:$AU$10,Data22!$AU$11:$AU$17</definedName>
    <definedName name="A127979922A_Data">Data22!$AU$11:$AU$17</definedName>
    <definedName name="A127979922A_Latest">Data22!$AU$17</definedName>
    <definedName name="A127979930A">Data22!$Q$1:$Q$10,Data22!$Q$11:$Q$17</definedName>
    <definedName name="A127979930A_Data">Data22!$Q$11:$Q$17</definedName>
    <definedName name="A127979930A_Latest">Data22!$Q$17</definedName>
    <definedName name="A127979934K">Data22!$Y$1:$Y$10,Data22!$Y$11:$Y$17</definedName>
    <definedName name="A127979934K_Data">Data22!$Y$11:$Y$17</definedName>
    <definedName name="A127979934K_Latest">Data22!$Y$17</definedName>
    <definedName name="A127979938V">Data22!$BI$1:$BI$10,Data22!$BI$11:$BI$17</definedName>
    <definedName name="A127979938V_Data">Data22!$BI$11:$BI$17</definedName>
    <definedName name="A127979938V_Latest">Data22!$BI$17</definedName>
    <definedName name="A127979942K">Data22!$BT$1:$BT$10,Data22!$BT$11:$BT$17</definedName>
    <definedName name="A127979942K_Data">Data22!$BT$11:$BT$17</definedName>
    <definedName name="A127979942K_Latest">Data22!$BT$17</definedName>
    <definedName name="A127979946V">Data22!$CV$1:$CV$10,Data22!$CV$11:$CV$17</definedName>
    <definedName name="A127979946V_Data">Data22!$CV$11:$CV$17</definedName>
    <definedName name="A127979946V_Latest">Data22!$CV$17</definedName>
    <definedName name="A127979950K">Data22!$CX$1:$CX$10,Data22!$CX$11:$CX$17</definedName>
    <definedName name="A127979950K_Data">Data22!$CX$11:$CX$17</definedName>
    <definedName name="A127979950K_Latest">Data22!$CX$17</definedName>
    <definedName name="A127979954V">Data22!$DB$1:$DB$10,Data22!$DB$11:$DB$17</definedName>
    <definedName name="A127979954V_Data">Data22!$DB$11:$DB$17</definedName>
    <definedName name="A127979954V_Latest">Data22!$DB$17</definedName>
    <definedName name="A127979958C">Data22!$DL$1:$DL$10,Data22!$DL$11:$DL$17</definedName>
    <definedName name="A127979958C_Data">Data22!$DL$11:$DL$17</definedName>
    <definedName name="A127979958C_Latest">Data22!$DL$17</definedName>
    <definedName name="A127979962V">Data22!$DN$1:$DN$10,Data22!$DN$11:$DN$17</definedName>
    <definedName name="A127979962V_Data">Data22!$DN$11:$DN$17</definedName>
    <definedName name="A127979962V_Latest">Data22!$DN$17</definedName>
    <definedName name="A127979966C">Data22!$CO$1:$CO$10,Data22!$CO$11:$CO$17</definedName>
    <definedName name="A127979966C_Data">Data22!$CO$11:$CO$17</definedName>
    <definedName name="A127979966C_Latest">Data22!$CO$17</definedName>
    <definedName name="A127979970V">Data22!$EI$1:$EI$10,Data22!$EI$11:$EI$17</definedName>
    <definedName name="A127979970V_Data">Data22!$EI$11:$EI$17</definedName>
    <definedName name="A127979970V_Latest">Data22!$EI$17</definedName>
    <definedName name="A127979974C">Data22!$EX$1:$EX$10,Data22!$EX$11:$EX$17</definedName>
    <definedName name="A127979974C_Data">Data22!$EX$11:$EX$17</definedName>
    <definedName name="A127979974C_Latest">Data22!$EX$17</definedName>
    <definedName name="A127979978L">Data22!$FJ$1:$FJ$10,Data22!$FJ$11:$FJ$17</definedName>
    <definedName name="A127979978L_Data">Data22!$FJ$11:$FJ$17</definedName>
    <definedName name="A127979978L_Latest">Data22!$FJ$17</definedName>
    <definedName name="A127979982C">Data22!$FM$1:$FM$10,Data22!$FM$11:$FM$17</definedName>
    <definedName name="A127979982C_Data">Data22!$FM$11:$FM$17</definedName>
    <definedName name="A127979982C_Latest">Data22!$FM$17</definedName>
    <definedName name="A127979986L">Data22!$FQ$1:$FQ$10,Data22!$FQ$11:$FQ$17</definedName>
    <definedName name="A127979986L_Data">Data22!$FQ$11:$FQ$17</definedName>
    <definedName name="A127979986L_Latest">Data22!$FQ$17</definedName>
    <definedName name="A127979990C">Data22!$EZ$1:$EZ$10,Data22!$EZ$11:$EZ$17</definedName>
    <definedName name="A127979990C_Data">Data22!$EZ$11:$EZ$17</definedName>
    <definedName name="A127979990C_Latest">Data22!$EZ$17</definedName>
    <definedName name="A127979994L">Data22!$FC$1:$FC$10,Data22!$FC$11:$FC$17</definedName>
    <definedName name="A127979994L_Data">Data22!$FC$11:$FC$17</definedName>
    <definedName name="A127979994L_Latest">Data22!$FC$17</definedName>
    <definedName name="A127979998W">Data22!$HD$1:$HD$10,Data22!$HD$11:$HD$17</definedName>
    <definedName name="A127979998W_Data">Data22!$HD$11:$HD$17</definedName>
    <definedName name="A127979998W_Latest">Data22!$HD$17</definedName>
    <definedName name="A127980002J">Data22!$HL$1:$HL$10,Data22!$HL$11:$HL$17</definedName>
    <definedName name="A127980002J_Data">Data22!$HL$11:$HL$17</definedName>
    <definedName name="A127980002J_Latest">Data22!$HL$17</definedName>
    <definedName name="A127980006T">Data20!$DT$1:$DT$10,Data20!$DT$11:$DT$17</definedName>
    <definedName name="A127980006T_Data">Data20!$DT$11:$DT$17</definedName>
    <definedName name="A127980006T_Latest">Data20!$DT$17</definedName>
    <definedName name="A127980010J">Data20!$DU$1:$DU$10,Data20!$DU$11:$DU$17</definedName>
    <definedName name="A127980010J_Data">Data20!$DU$11:$DU$17</definedName>
    <definedName name="A127980010J_Latest">Data20!$DU$17</definedName>
    <definedName name="A127980014T">Data20!$DY$1:$DY$10,Data20!$DY$11:$DY$17</definedName>
    <definedName name="A127980014T_Data">Data20!$DY$11:$DY$17</definedName>
    <definedName name="A127980014T_Latest">Data20!$DY$17</definedName>
    <definedName name="A127980018A">Data20!$DE$1:$DE$10,Data20!$DE$11:$DE$17</definedName>
    <definedName name="A127980018A_Data">Data20!$DE$11:$DE$17</definedName>
    <definedName name="A127980018A_Latest">Data20!$DE$17</definedName>
    <definedName name="A127980034A">Data20!$EN$1:$EN$10,Data20!$EN$11:$EN$17</definedName>
    <definedName name="A127980034A_Data">Data20!$EN$11:$EN$17</definedName>
    <definedName name="A127980034A_Latest">Data20!$EN$17</definedName>
    <definedName name="A127980038K">Data20!$FD$1:$FD$10,Data20!$FD$11:$FD$17</definedName>
    <definedName name="A127980038K_Data">Data20!$FD$11:$FD$17</definedName>
    <definedName name="A127980038K_Latest">Data20!$FD$17</definedName>
    <definedName name="A127980042A">Data20!$FE$1:$FE$10,Data20!$FE$11:$FE$17</definedName>
    <definedName name="A127980042A_Data">Data20!$FE$11:$FE$17</definedName>
    <definedName name="A127980042A_Latest">Data20!$FE$17</definedName>
    <definedName name="A127980046K">Data20!$FI$1:$FI$10,Data20!$FI$11:$FI$17</definedName>
    <definedName name="A127980046K_Data">Data20!$FI$11:$FI$17</definedName>
    <definedName name="A127980046K_Latest">Data20!$FI$17</definedName>
    <definedName name="A127980050A">Data20!$FJ$1:$FJ$10,Data20!$FJ$11:$FJ$17</definedName>
    <definedName name="A127980050A_Data">Data20!$FJ$11:$FJ$17</definedName>
    <definedName name="A127980050A_Latest">Data20!$FJ$17</definedName>
    <definedName name="A127980054K">Data20!$FL$1:$FL$10,Data20!$FL$11:$FL$17</definedName>
    <definedName name="A127980054K_Data">Data20!$FL$11:$FL$17</definedName>
    <definedName name="A127980054K_Latest">Data20!$FL$17</definedName>
    <definedName name="A127980058V">Data20!$FM$1:$FM$10,Data20!$FM$11:$FM$17</definedName>
    <definedName name="A127980058V_Data">Data20!$FM$11:$FM$17</definedName>
    <definedName name="A127980058V_Latest">Data20!$FM$17</definedName>
    <definedName name="A127980062K">Data20!$EQ$1:$EQ$10,Data20!$EQ$11:$EQ$17</definedName>
    <definedName name="A127980062K_Data">Data20!$EQ$11:$EQ$17</definedName>
    <definedName name="A127980062K_Latest">Data20!$EQ$17</definedName>
    <definedName name="A127980066V">Data20!$ER$1:$ER$10,Data20!$ER$11:$ER$17</definedName>
    <definedName name="A127980066V_Data">Data20!$ER$11:$ER$17</definedName>
    <definedName name="A127980066V_Latest">Data20!$ER$17</definedName>
    <definedName name="A127980070K">Data20!$GM$1:$GM$10,Data20!$GM$11:$GM$17</definedName>
    <definedName name="A127980070K_Data">Data20!$GM$11:$GM$17</definedName>
    <definedName name="A127980070K_Latest">Data20!$GM$17</definedName>
    <definedName name="A127980074V">Data20!$GP$1:$GP$10,Data20!$GP$11:$GP$17</definedName>
    <definedName name="A127980074V_Data">Data20!$GP$11:$GP$17</definedName>
    <definedName name="A127980074V_Latest">Data20!$GP$17</definedName>
    <definedName name="A127980078C">Data20!$GU$1:$GU$10,Data20!$GU$11:$GU$17</definedName>
    <definedName name="A127980078C_Data">Data20!$GU$11:$GU$17</definedName>
    <definedName name="A127980078C_Latest">Data20!$GU$17</definedName>
    <definedName name="A127980082V">Data20!$FU$1:$FU$10,Data20!$FU$11:$FU$17</definedName>
    <definedName name="A127980082V_Data">Data20!$FU$11:$FU$17</definedName>
    <definedName name="A127980082V_Latest">Data20!$FU$17</definedName>
    <definedName name="A127980086C">Data20!$HS$1:$HS$10,Data20!$HS$11:$HS$17</definedName>
    <definedName name="A127980086C_Data">Data20!$HS$11:$HS$17</definedName>
    <definedName name="A127980086C_Latest">Data20!$HS$17</definedName>
    <definedName name="A127980090V">Data20!$HF$1:$HF$10,Data20!$HF$11:$HF$17</definedName>
    <definedName name="A127980090V_Data">Data20!$HF$11:$HF$17</definedName>
    <definedName name="A127980090V_Latest">Data20!$HF$17</definedName>
    <definedName name="A127980094C">Data20!$HJ$1:$HJ$10,Data20!$HJ$11:$HJ$17</definedName>
    <definedName name="A127980094C_Data">Data20!$HJ$11:$HJ$17</definedName>
    <definedName name="A127980094C_Latest">Data20!$HJ$17</definedName>
    <definedName name="A127980098L">Data21!$G$1:$G$10,Data21!$G$11:$G$17</definedName>
    <definedName name="A127980098L_Data">Data21!$G$11:$G$17</definedName>
    <definedName name="A127980098L_Latest">Data21!$G$17</definedName>
    <definedName name="A127980102T">Data21!$H$1:$H$10,Data21!$H$11:$H$17</definedName>
    <definedName name="A127980102T_Data">Data21!$H$11:$H$17</definedName>
    <definedName name="A127980102T_Latest">Data21!$H$17</definedName>
    <definedName name="A127980106A">Data21!$K$1:$K$10,Data21!$K$11:$K$17</definedName>
    <definedName name="A127980106A_Data">Data21!$K$11:$K$17</definedName>
    <definedName name="A127980106A_Latest">Data21!$K$17</definedName>
    <definedName name="A127980110T">Data21!$V$1:$V$10,Data21!$V$11:$V$17</definedName>
    <definedName name="A127980110T_Data">Data21!$V$11:$V$17</definedName>
    <definedName name="A127980110T_Latest">Data21!$V$17</definedName>
    <definedName name="A127980114A">Data21!$C$1:$C$10,Data21!$C$11:$C$17</definedName>
    <definedName name="A127980114A_Data">Data21!$C$11:$C$17</definedName>
    <definedName name="A127980114A_Latest">Data21!$C$17</definedName>
    <definedName name="A127980118K">Data21!$D$1:$D$10,Data21!$D$11:$D$17</definedName>
    <definedName name="A127980118K_Data">Data21!$D$11:$D$17</definedName>
    <definedName name="A127980118K_Latest">Data21!$D$17</definedName>
    <definedName name="A127980122A">Data21!$AR$1:$AR$10,Data21!$AR$11:$AR$17</definedName>
    <definedName name="A127980122A_Data">Data21!$AR$11:$AR$17</definedName>
    <definedName name="A127980122A_Latest">Data21!$AR$17</definedName>
    <definedName name="A127980126K">Data21!$BA$1:$BA$10,Data21!$BA$11:$BA$17</definedName>
    <definedName name="A127980126K_Data">Data21!$BA$11:$BA$17</definedName>
    <definedName name="A127980126K_Latest">Data21!$BA$17</definedName>
    <definedName name="A127980130A">Data21!$BB$1:$BB$10,Data21!$BB$11:$BB$17</definedName>
    <definedName name="A127980130A_Data">Data21!$BB$11:$BB$17</definedName>
    <definedName name="A127980130A_Latest">Data21!$BB$17</definedName>
    <definedName name="A127980134K">Data21!$BE$1:$BE$10,Data21!$BE$11:$BE$17</definedName>
    <definedName name="A127980134K_Data">Data21!$BE$11:$BE$17</definedName>
    <definedName name="A127980134K_Latest">Data21!$BE$17</definedName>
    <definedName name="A127980138V">Data21!$AG$1:$AG$10,Data21!$AG$11:$AG$17</definedName>
    <definedName name="A127980138V_Data">Data21!$AG$11:$AG$17</definedName>
    <definedName name="A127980138V_Latest">Data21!$AG$17</definedName>
    <definedName name="A127980142K">Data21!$BJ$1:$BJ$10,Data21!$BJ$11:$BJ$17</definedName>
    <definedName name="A127980142K_Data">Data21!$BJ$11:$BJ$17</definedName>
    <definedName name="A127980142K_Latest">Data21!$BJ$17</definedName>
    <definedName name="A127980146V">Data21!$AK$1:$AK$10,Data21!$AK$11:$AK$17</definedName>
    <definedName name="A127980146V_Data">Data21!$AK$11:$AK$17</definedName>
    <definedName name="A127980146V_Latest">Data21!$AK$17</definedName>
    <definedName name="A127980150K">Data21!$BM$1:$BM$10,Data21!$BM$11:$BM$17</definedName>
    <definedName name="A127980150K_Data">Data21!$BM$11:$BM$17</definedName>
    <definedName name="A127980150K_Latest">Data21!$BM$17</definedName>
    <definedName name="A127980154V">Data21!$DC$1:$DC$10,Data21!$DC$11:$DC$17</definedName>
    <definedName name="A127980154V_Data">Data21!$DC$11:$DC$17</definedName>
    <definedName name="A127980154V_Latest">Data21!$DC$17</definedName>
    <definedName name="A127980158C">Data21!$CU$1:$CU$10,Data21!$CU$11:$CU$17</definedName>
    <definedName name="A127980158C_Data">Data21!$CU$11:$CU$17</definedName>
    <definedName name="A127980158C_Latest">Data21!$CU$17</definedName>
    <definedName name="A127980162V">Data21!$DP$1:$DP$10,Data21!$DP$11:$DP$17</definedName>
    <definedName name="A127980162V_Data">Data21!$DP$11:$DP$17</definedName>
    <definedName name="A127980162V_Latest">Data21!$DP$17</definedName>
    <definedName name="A127980166C">Data21!$DS$1:$DS$10,Data21!$DS$11:$DS$17</definedName>
    <definedName name="A127980166C_Data">Data21!$DS$11:$DS$17</definedName>
    <definedName name="A127980166C_Latest">Data21!$DS$17</definedName>
    <definedName name="A127980170V">Data21!$DU$1:$DU$10,Data21!$DU$11:$DU$17</definedName>
    <definedName name="A127980170V_Data">Data21!$DU$11:$DU$17</definedName>
    <definedName name="A127980170V_Latest">Data21!$DU$17</definedName>
    <definedName name="A127981882K">Data22!$IA$1:$IA$10,Data22!$IA$11:$IA$17</definedName>
    <definedName name="A127981882K_Data">Data22!$IA$11:$IA$17</definedName>
    <definedName name="A127981882K_Latest">Data22!$IA$17</definedName>
    <definedName name="A127981886V">Data22!$IH$1:$IH$10,Data22!$IH$11:$IH$17</definedName>
    <definedName name="A127981886V_Data">Data22!$IH$11:$IH$17</definedName>
    <definedName name="A127981886V_Latest">Data22!$IH$17</definedName>
    <definedName name="A127981890K">Data22!$IJ$1:$IJ$10,Data22!$IJ$11:$IJ$17</definedName>
    <definedName name="A127981890K_Data">Data22!$IJ$11:$IJ$17</definedName>
    <definedName name="A127981890K_Latest">Data22!$IJ$17</definedName>
    <definedName name="A127981894V">Data22!$IL$1:$IL$10,Data22!$IL$11:$IL$17</definedName>
    <definedName name="A127981894V_Data">Data22!$IL$11:$IL$17</definedName>
    <definedName name="A127981894V_Latest">Data22!$IL$17</definedName>
    <definedName name="A127981898C">Data22!$IO$1:$IO$10,Data22!$IO$11:$IO$17</definedName>
    <definedName name="A127981898C_Data">Data22!$IO$11:$IO$17</definedName>
    <definedName name="A127981898C_Latest">Data22!$IO$17</definedName>
    <definedName name="A127981902J">Data22!$IP$1:$IP$10,Data22!$IP$11:$IP$17</definedName>
    <definedName name="A127981902J_Data">Data22!$IP$11:$IP$17</definedName>
    <definedName name="A127981902J_Latest">Data22!$IP$17</definedName>
    <definedName name="A127981906T">Data23!$D$1:$D$10,Data23!$D$11:$D$17</definedName>
    <definedName name="A127981906T_Data">Data23!$D$11:$D$17</definedName>
    <definedName name="A127981906T_Latest">Data23!$D$17</definedName>
    <definedName name="A127981910J">Data22!$HW$1:$HW$10,Data22!$HW$11:$HW$17</definedName>
    <definedName name="A127981910J_Data">Data22!$HW$11:$HW$17</definedName>
    <definedName name="A127981910J_Latest">Data22!$HW$17</definedName>
    <definedName name="A127981914T">Data23!$AM$1:$AM$10,Data23!$AM$11:$AM$17</definedName>
    <definedName name="A127981914T_Data">Data23!$AM$11:$AM$17</definedName>
    <definedName name="A127981914T_Latest">Data23!$AM$17</definedName>
    <definedName name="A127981918A">Data24!$BW$1:$BW$10,Data24!$BW$11:$BW$17</definedName>
    <definedName name="A127981918A_Data">Data24!$BW$11:$BW$17</definedName>
    <definedName name="A127981918A_Latest">Data24!$BW$17</definedName>
    <definedName name="A127981922T">Data24!$CA$1:$CA$10,Data24!$CA$11:$CA$17</definedName>
    <definedName name="A127981922T_Data">Data24!$CA$11:$CA$17</definedName>
    <definedName name="A127981922T_Latest">Data24!$CA$17</definedName>
    <definedName name="A127981926A">Data24!$BT$1:$BT$10,Data24!$BT$11:$BT$17</definedName>
    <definedName name="A127981926A_Data">Data24!$BT$11:$BT$17</definedName>
    <definedName name="A127981926A_Latest">Data24!$BT$17</definedName>
    <definedName name="A127981930T">Data24!$BU$1:$BU$10,Data24!$BU$11:$BU$17</definedName>
    <definedName name="A127981930T_Data">Data24!$BU$11:$BU$17</definedName>
    <definedName name="A127981930T_Latest">Data24!$BU$17</definedName>
    <definedName name="A127981934A">Data24!$DF$1:$DF$10,Data24!$DF$11:$DF$17</definedName>
    <definedName name="A127981934A_Data">Data24!$DF$11:$DF$17</definedName>
    <definedName name="A127981934A_Latest">Data24!$DF$17</definedName>
    <definedName name="A127981938K">Data24!$DO$1:$DO$10,Data24!$DO$11:$DO$17</definedName>
    <definedName name="A127981938K_Data">Data24!$DO$11:$DO$17</definedName>
    <definedName name="A127981938K_Latest">Data24!$DO$17</definedName>
    <definedName name="A127981942A">Data24!$DQ$1:$DQ$10,Data24!$DQ$11:$DQ$17</definedName>
    <definedName name="A127981942A_Data">Data24!$DQ$11:$DQ$17</definedName>
    <definedName name="A127981942A_Latest">Data24!$DQ$17</definedName>
    <definedName name="A127981946K">Data24!$DS$1:$DS$10,Data24!$DS$11:$DS$17</definedName>
    <definedName name="A127981946K_Data">Data24!$DS$11:$DS$17</definedName>
    <definedName name="A127981946K_Latest">Data24!$DS$17</definedName>
    <definedName name="A127981950A">Data24!$DU$1:$DU$10,Data24!$DU$11:$DU$17</definedName>
    <definedName name="A127981950A_Data">Data24!$DU$11:$DU$17</definedName>
    <definedName name="A127981950A_Latest">Data24!$DU$17</definedName>
    <definedName name="A127981954K">Data24!$DV$1:$DV$10,Data24!$DV$11:$DV$17</definedName>
    <definedName name="A127981954K_Data">Data24!$DV$11:$DV$17</definedName>
    <definedName name="A127981954K_Latest">Data24!$DV$17</definedName>
    <definedName name="A127981958V">Data24!$DZ$1:$DZ$10,Data24!$DZ$11:$DZ$17</definedName>
    <definedName name="A127981958V_Data">Data24!$DZ$11:$DZ$17</definedName>
    <definedName name="A127981958V_Latest">Data24!$DZ$17</definedName>
    <definedName name="A127981966V">Data24!$EA$1:$EA$10,Data24!$EA$11:$EA$17</definedName>
    <definedName name="A127981966V_Data">Data24!$EA$11:$EA$17</definedName>
    <definedName name="A127981966V_Latest">Data24!$EA$17</definedName>
    <definedName name="A127981970K">Data24!$EU$1:$EU$10,Data24!$EU$11:$EU$17</definedName>
    <definedName name="A127981970K_Data">Data24!$EU$11:$EU$17</definedName>
    <definedName name="A127981970K_Latest">Data24!$EU$17</definedName>
    <definedName name="A127981974V">Data24!$EX$1:$EX$10,Data24!$EX$11:$EX$17</definedName>
    <definedName name="A127981974V_Data">Data24!$EX$11:$EX$17</definedName>
    <definedName name="A127981974V_Latest">Data24!$EX$17</definedName>
    <definedName name="A127981978C">Data24!$EF$1:$EF$10,Data24!$EF$11:$EF$17</definedName>
    <definedName name="A127981978C_Data">Data24!$EF$11:$EF$17</definedName>
    <definedName name="A127981978C_Latest">Data24!$EF$17</definedName>
    <definedName name="A127981982V">Data24!$FJ$1:$FJ$10,Data24!$FJ$11:$FJ$17</definedName>
    <definedName name="A127981982V_Data">Data24!$FJ$11:$FJ$17</definedName>
    <definedName name="A127981982V_Latest">Data24!$FJ$17</definedName>
    <definedName name="A127981986C">Data24!$FW$1:$FW$10,Data24!$FW$11:$FW$17</definedName>
    <definedName name="A127981986C_Data">Data24!$FW$11:$FW$17</definedName>
    <definedName name="A127981986C_Latest">Data24!$FW$17</definedName>
    <definedName name="A127981990V">Data24!$GE$1:$GE$10,Data24!$GE$11:$GE$17</definedName>
    <definedName name="A127981990V_Data">Data24!$GE$11:$GE$17</definedName>
    <definedName name="A127981990V_Latest">Data24!$GE$17</definedName>
    <definedName name="A127981994C">Data24!$GJ$1:$GJ$10,Data24!$GJ$11:$GJ$17</definedName>
    <definedName name="A127981994C_Data">Data24!$GJ$11:$GJ$17</definedName>
    <definedName name="A127981994C_Latest">Data24!$GJ$17</definedName>
    <definedName name="A127981998L">Data24!$FP$1:$FP$10,Data24!$FP$11:$FP$17</definedName>
    <definedName name="A127981998L_Data">Data24!$FP$11:$FP$17</definedName>
    <definedName name="A127981998L_Latest">Data24!$FP$17</definedName>
    <definedName name="A127982002V">Data24!$HL$1:$HL$10,Data24!$HL$11:$HL$17</definedName>
    <definedName name="A127982002V_Data">Data24!$HL$11:$HL$17</definedName>
    <definedName name="A127982002V_Latest">Data24!$HL$17</definedName>
    <definedName name="A127982006C">Data24!$HN$1:$HN$10,Data24!$HN$11:$HN$17</definedName>
    <definedName name="A127982006C_Data">Data24!$HN$11:$HN$17</definedName>
    <definedName name="A127982006C_Latest">Data24!$HN$17</definedName>
    <definedName name="A127982010V">Data24!$HV$1:$HV$10,Data24!$HV$11:$HV$17</definedName>
    <definedName name="A127982010V_Data">Data24!$HV$11:$HV$17</definedName>
    <definedName name="A127982010V_Latest">Data24!$HV$17</definedName>
    <definedName name="A127982018L">Data24!$GX$1:$GX$10,Data24!$GX$11:$GX$17</definedName>
    <definedName name="A127982018L_Data">Data24!$GX$11:$GX$17</definedName>
    <definedName name="A127982018L_Latest">Data24!$GX$17</definedName>
    <definedName name="A127982022C">Data24!$GZ$1:$GZ$10,Data24!$GZ$11:$GZ$17</definedName>
    <definedName name="A127982022C_Data">Data24!$GZ$11:$GZ$17</definedName>
    <definedName name="A127982022C_Latest">Data24!$GZ$17</definedName>
    <definedName name="A127982026L">Data25!$C$1:$C$10,Data25!$C$11:$C$17</definedName>
    <definedName name="A127982026L_Data">Data25!$C$11:$C$17</definedName>
    <definedName name="A127982026L_Latest">Data25!$C$17</definedName>
    <definedName name="A127982030C">Data24!$IG$1:$IG$10,Data24!$IG$11:$IG$17</definedName>
    <definedName name="A127982030C_Data">Data24!$IG$11:$IG$17</definedName>
    <definedName name="A127982030C_Latest">Data24!$IG$17</definedName>
    <definedName name="A127982034L">Data25!$AE$1:$AE$10,Data25!$AE$11:$AE$17</definedName>
    <definedName name="A127982034L_Data">Data25!$AE$11:$AE$17</definedName>
    <definedName name="A127982034L_Latest">Data25!$AE$17</definedName>
    <definedName name="A127982038W">Data25!$U$1:$U$10,Data25!$U$11:$U$17</definedName>
    <definedName name="A127982038W_Data">Data25!$U$11:$U$17</definedName>
    <definedName name="A127982038W_Latest">Data25!$U$17</definedName>
    <definedName name="A127982042L">Data25!$AN$1:$AN$10,Data25!$AN$11:$AN$17</definedName>
    <definedName name="A127982042L_Data">Data25!$AN$11:$AN$17</definedName>
    <definedName name="A127982042L_Latest">Data25!$AN$17</definedName>
    <definedName name="A127982046W">Data25!$AO$1:$AO$10,Data25!$AO$11:$AO$17</definedName>
    <definedName name="A127982046W_Data">Data25!$AO$11:$AO$17</definedName>
    <definedName name="A127982046W_Latest">Data25!$AO$17</definedName>
    <definedName name="A127982050L">Data25!$AW$1:$AW$10,Data25!$AW$11:$AW$17</definedName>
    <definedName name="A127982050L_Data">Data25!$AW$11:$AW$17</definedName>
    <definedName name="A127982050L_Latest">Data25!$AW$17</definedName>
    <definedName name="A127982054W">Data25!$AA$1:$AA$10,Data25!$AA$11:$AA$17</definedName>
    <definedName name="A127982054W_Data">Data25!$AA$11:$AA$17</definedName>
    <definedName name="A127982054W_Latest">Data25!$AA$17</definedName>
    <definedName name="A127982058F">Data25!$BN$1:$BN$10,Data25!$BN$11:$BN$17</definedName>
    <definedName name="A127982058F_Data">Data25!$BN$11:$BN$17</definedName>
    <definedName name="A127982058F_Latest">Data25!$BN$17</definedName>
    <definedName name="A127982062W">Data25!$BQ$1:$BQ$10,Data25!$BQ$11:$BQ$17</definedName>
    <definedName name="A127982062W_Data">Data25!$BQ$11:$BQ$17</definedName>
    <definedName name="A127982062W_Latest">Data25!$BQ$17</definedName>
    <definedName name="A127982066F">Data25!$CD$1:$CD$10,Data25!$CD$11:$CD$17</definedName>
    <definedName name="A127982066F_Data">Data25!$CD$11:$CD$17</definedName>
    <definedName name="A127982066F_Latest">Data25!$CD$17</definedName>
    <definedName name="A127982070W">Data25!$CE$1:$CE$10,Data25!$CE$11:$CE$17</definedName>
    <definedName name="A127982070W_Data">Data25!$CE$11:$CE$17</definedName>
    <definedName name="A127982070W_Latest">Data25!$CE$17</definedName>
    <definedName name="A127982074F">Data25!$CX$1:$CX$10,Data25!$CX$11:$CX$17</definedName>
    <definedName name="A127982074F_Data">Data25!$CX$11:$CX$17</definedName>
    <definedName name="A127982074F_Latest">Data25!$CX$17</definedName>
    <definedName name="A127982078R">Data25!$CZ$1:$CZ$10,Data25!$CZ$11:$CZ$17</definedName>
    <definedName name="A127982078R_Data">Data25!$CZ$11:$CZ$17</definedName>
    <definedName name="A127982078R_Latest">Data25!$CZ$17</definedName>
    <definedName name="A127982082F">Data25!$DD$1:$DD$10,Data25!$DD$11:$DD$17</definedName>
    <definedName name="A127982082F_Data">Data25!$DD$11:$DD$17</definedName>
    <definedName name="A127982082F_Latest">Data25!$DD$17</definedName>
    <definedName name="A127982086R">Data25!$DG$1:$DG$10,Data25!$DG$11:$DG$17</definedName>
    <definedName name="A127982086R_Data">Data25!$DG$11:$DG$17</definedName>
    <definedName name="A127982086R_Latest">Data25!$DG$17</definedName>
    <definedName name="A127982090F">Data25!$CM$1:$CM$10,Data25!$CM$11:$CM$17</definedName>
    <definedName name="A127982090F_Data">Data25!$CM$11:$CM$17</definedName>
    <definedName name="A127982090F_Latest">Data25!$CM$17</definedName>
    <definedName name="A127982094R">Data25!$CO$1:$CO$10,Data25!$CO$11:$CO$17</definedName>
    <definedName name="A127982094R_Data">Data25!$CO$11:$CO$17</definedName>
    <definedName name="A127982094R_Latest">Data25!$CO$17</definedName>
    <definedName name="A127982098X">Data25!$ES$1:$ES$10,Data25!$ES$11:$ES$17</definedName>
    <definedName name="A127982098X_Data">Data25!$ES$11:$ES$17</definedName>
    <definedName name="A127982098X_Latest">Data25!$ES$17</definedName>
    <definedName name="A127982102C">Data25!$EU$1:$EU$10,Data25!$EU$11:$EU$17</definedName>
    <definedName name="A127982102C_Data">Data25!$EU$11:$EU$17</definedName>
    <definedName name="A127982102C_Latest">Data25!$EU$17</definedName>
    <definedName name="A127982106L">Data25!$DQ$1:$DQ$10,Data25!$DQ$11:$DQ$17</definedName>
    <definedName name="A127982106L_Data">Data25!$DQ$11:$DQ$17</definedName>
    <definedName name="A127982106L_Latest">Data25!$DQ$17</definedName>
    <definedName name="A127982110C">Data23!$AS$1:$AS$10,Data23!$AS$11:$AS$17</definedName>
    <definedName name="A127982110C_Data">Data23!$AS$11:$AS$17</definedName>
    <definedName name="A127982110C_Latest">Data23!$AS$17</definedName>
    <definedName name="A127982114L">Data23!$BK$1:$BK$10,Data23!$BK$11:$BK$17</definedName>
    <definedName name="A127982114L_Data">Data23!$BK$11:$BK$17</definedName>
    <definedName name="A127982114L_Latest">Data23!$BK$17</definedName>
    <definedName name="A127982118W">Data23!$BQ$1:$BQ$10,Data23!$BQ$11:$BQ$17</definedName>
    <definedName name="A127982118W_Data">Data23!$BQ$11:$BQ$17</definedName>
    <definedName name="A127982118W_Latest">Data23!$BQ$17</definedName>
    <definedName name="A127982122L">Data23!$AU$1:$AU$10,Data23!$AU$11:$AU$17</definedName>
    <definedName name="A127982122L_Data">Data23!$AU$11:$AU$17</definedName>
    <definedName name="A127982122L_Latest">Data23!$AU$17</definedName>
    <definedName name="A127982126W">Data23!$AY$1:$AY$10,Data23!$AY$11:$AY$17</definedName>
    <definedName name="A127982126W_Data">Data23!$AY$11:$AY$17</definedName>
    <definedName name="A127982126W_Latest">Data23!$AY$17</definedName>
    <definedName name="A127982138F">Data23!$CL$1:$CL$10,Data23!$CL$11:$CL$17</definedName>
    <definedName name="A127982138F_Data">Data23!$CL$11:$CL$17</definedName>
    <definedName name="A127982138F_Latest">Data23!$CL$17</definedName>
    <definedName name="A127982142W">Data23!$CX$1:$CX$10,Data23!$CX$11:$CX$17</definedName>
    <definedName name="A127982142W_Data">Data23!$CX$11:$CX$17</definedName>
    <definedName name="A127982142W_Latest">Data23!$CX$17</definedName>
    <definedName name="A127982146F">Data23!$CZ$1:$CZ$10,Data23!$CZ$11:$CZ$17</definedName>
    <definedName name="A127982146F_Data">Data23!$CZ$11:$CZ$17</definedName>
    <definedName name="A127982146F_Latest">Data23!$CZ$17</definedName>
    <definedName name="A127982150W">Data23!$DW$1:$DW$10,Data23!$DW$11:$DW$17</definedName>
    <definedName name="A127982150W_Data">Data23!$DW$11:$DW$17</definedName>
    <definedName name="A127982150W_Latest">Data23!$DW$17</definedName>
    <definedName name="A127982154F">Data23!$DX$1:$DX$10,Data23!$DX$11:$DX$17</definedName>
    <definedName name="A127982154F_Data">Data23!$DX$11:$DX$17</definedName>
    <definedName name="A127982154F_Latest">Data23!$DX$17</definedName>
    <definedName name="A127982158R">Data23!$EA$1:$EA$10,Data23!$EA$11:$EA$17</definedName>
    <definedName name="A127982158R_Data">Data23!$EA$11:$EA$17</definedName>
    <definedName name="A127982158R_Latest">Data23!$EA$17</definedName>
    <definedName name="A127982162F">Data23!$EC$1:$EC$10,Data23!$EC$11:$EC$17</definedName>
    <definedName name="A127982162F_Data">Data23!$EC$11:$EC$17</definedName>
    <definedName name="A127982162F_Latest">Data23!$EC$17</definedName>
    <definedName name="A127982166R">Data23!$EF$1:$EF$10,Data23!$EF$11:$EF$17</definedName>
    <definedName name="A127982166R_Data">Data23!$EF$11:$EF$17</definedName>
    <definedName name="A127982166R_Latest">Data23!$EF$17</definedName>
    <definedName name="A127982170F">Data23!$DG$1:$DG$10,Data23!$DG$11:$DG$17</definedName>
    <definedName name="A127982170F_Data">Data23!$DG$11:$DG$17</definedName>
    <definedName name="A127982170F_Latest">Data23!$DG$17</definedName>
    <definedName name="A127982174R">Data23!$DN$1:$DN$10,Data23!$DN$11:$DN$17</definedName>
    <definedName name="A127982174R_Data">Data23!$DN$11:$DN$17</definedName>
    <definedName name="A127982174R_Latest">Data23!$DN$17</definedName>
    <definedName name="A127982178X">Data23!$EY$1:$EY$10,Data23!$EY$11:$EY$17</definedName>
    <definedName name="A127982178X_Data">Data23!$EY$11:$EY$17</definedName>
    <definedName name="A127982178X_Latest">Data23!$EY$17</definedName>
    <definedName name="A127982182R">Data23!$FE$1:$FE$10,Data23!$FE$11:$FE$17</definedName>
    <definedName name="A127982182R_Data">Data23!$FE$11:$FE$17</definedName>
    <definedName name="A127982182R_Latest">Data23!$FE$17</definedName>
    <definedName name="A127982186X">Data23!$FF$1:$FF$10,Data23!$FF$11:$FF$17</definedName>
    <definedName name="A127982186X_Data">Data23!$FF$11:$FF$17</definedName>
    <definedName name="A127982186X_Latest">Data23!$FF$17</definedName>
    <definedName name="A127982190R">Data23!$FO$1:$FO$10,Data23!$FO$11:$FO$17</definedName>
    <definedName name="A127982190R_Data">Data23!$FO$11:$FO$17</definedName>
    <definedName name="A127982190R_Latest">Data23!$FO$17</definedName>
    <definedName name="A127982194X">Data23!$FQ$1:$FQ$10,Data23!$FQ$11:$FQ$17</definedName>
    <definedName name="A127982194X_Data">Data23!$FQ$11:$FQ$17</definedName>
    <definedName name="A127982194X_Latest">Data23!$FQ$17</definedName>
    <definedName name="A127982198J">Data23!$FR$1:$FR$10,Data23!$FR$11:$FR$17</definedName>
    <definedName name="A127982198J_Data">Data23!$FR$11:$FR$17</definedName>
    <definedName name="A127982198J_Latest">Data23!$FR$17</definedName>
    <definedName name="A127982202L">Data23!$FT$1:$FT$10,Data23!$FT$11:$FT$17</definedName>
    <definedName name="A127982202L_Data">Data23!$FT$11:$FT$17</definedName>
    <definedName name="A127982202L_Latest">Data23!$FT$17</definedName>
    <definedName name="A127982206W">Data23!$EO$1:$EO$10,Data23!$EO$11:$EO$17</definedName>
    <definedName name="A127982206W_Data">Data23!$EO$11:$EO$17</definedName>
    <definedName name="A127982206W_Latest">Data23!$EO$17</definedName>
    <definedName name="A127982210L">Data23!$FV$1:$FV$10,Data23!$FV$11:$FV$17</definedName>
    <definedName name="A127982210L_Data">Data23!$FV$11:$FV$17</definedName>
    <definedName name="A127982210L_Latest">Data23!$FV$17</definedName>
    <definedName name="A127982214W">Data23!$GN$1:$GN$10,Data23!$GN$11:$GN$17</definedName>
    <definedName name="A127982214W_Data">Data23!$GN$11:$GN$17</definedName>
    <definedName name="A127982214W_Latest">Data23!$GN$17</definedName>
    <definedName name="A127982218F">Data23!$GT$1:$GT$10,Data23!$GT$11:$GT$17</definedName>
    <definedName name="A127982218F_Data">Data23!$GT$11:$GT$17</definedName>
    <definedName name="A127982218F_Latest">Data23!$GT$17</definedName>
    <definedName name="A127982222W">Data23!$GY$1:$GY$10,Data23!$GY$11:$GY$17</definedName>
    <definedName name="A127982222W_Data">Data23!$GY$11:$GY$17</definedName>
    <definedName name="A127982222W_Latest">Data23!$GY$17</definedName>
    <definedName name="A127982226F">Data23!$HC$1:$HC$10,Data23!$HC$11:$HC$17</definedName>
    <definedName name="A127982226F_Data">Data23!$HC$11:$HC$17</definedName>
    <definedName name="A127982226F_Latest">Data23!$HC$17</definedName>
    <definedName name="A127982230W">Data23!$HY$1:$HY$10,Data23!$HY$11:$HY$17</definedName>
    <definedName name="A127982230W_Data">Data23!$HY$11:$HY$17</definedName>
    <definedName name="A127982230W_Latest">Data23!$HY$17</definedName>
    <definedName name="A127982234F">Data23!$HH$1:$HH$10,Data23!$HH$11:$HH$17</definedName>
    <definedName name="A127982234F_Data">Data23!$HH$11:$HH$17</definedName>
    <definedName name="A127982234F_Latest">Data23!$HH$17</definedName>
    <definedName name="A127982238R">Data23!$HM$1:$HM$10,Data23!$HM$11:$HM$17</definedName>
    <definedName name="A127982238R_Data">Data23!$HM$11:$HM$17</definedName>
    <definedName name="A127982238R_Latest">Data23!$HM$17</definedName>
    <definedName name="A127982242F">Data24!$H$1:$H$10,Data24!$H$11:$H$17</definedName>
    <definedName name="A127982242F_Data">Data24!$H$11:$H$17</definedName>
    <definedName name="A127982242F_Latest">Data24!$H$17</definedName>
    <definedName name="A127982246R">Data24!$N$1:$N$10,Data24!$N$11:$N$17</definedName>
    <definedName name="A127982246R_Data">Data24!$N$11:$N$17</definedName>
    <definedName name="A127982246R_Latest">Data24!$N$17</definedName>
    <definedName name="A127982250F">Data24!$BJ$1:$BJ$10,Data24!$BJ$11:$BJ$17</definedName>
    <definedName name="A127982250F_Data">Data24!$BJ$11:$BJ$17</definedName>
    <definedName name="A127982250F_Latest">Data24!$BJ$17</definedName>
    <definedName name="A127982254R">Data24!$AE$1:$AE$10,Data24!$AE$11:$AE$17</definedName>
    <definedName name="A127982254R_Data">Data24!$AE$11:$AE$17</definedName>
    <definedName name="A127982254R_Latest">Data24!$AE$17</definedName>
    <definedName name="A127983950L">Data1!$S$1:$S$10,Data1!$S$11:$S$17</definedName>
    <definedName name="A127983950L_Data">Data1!$S$11:$S$17</definedName>
    <definedName name="A127983950L_Latest">Data1!$S$17</definedName>
    <definedName name="A127983954W">Data1!$T$1:$T$10,Data1!$T$11:$T$17</definedName>
    <definedName name="A127983954W_Data">Data1!$T$11:$T$17</definedName>
    <definedName name="A127983954W_Latest">Data1!$T$17</definedName>
    <definedName name="A127983958F">Data1!$W$1:$W$10,Data1!$W$11:$W$17</definedName>
    <definedName name="A127983958F_Data">Data1!$W$11:$W$17</definedName>
    <definedName name="A127983958F_Latest">Data1!$W$17</definedName>
    <definedName name="A127983962W">Data1!$X$1:$X$10,Data1!$X$11:$X$17</definedName>
    <definedName name="A127983962W_Data">Data1!$X$11:$X$17</definedName>
    <definedName name="A127983962W_Latest">Data1!$X$17</definedName>
    <definedName name="A127983966F">Data1!$AH$1:$AH$10,Data1!$AH$11:$AH$17</definedName>
    <definedName name="A127983966F_Data">Data1!$AH$11:$AH$17</definedName>
    <definedName name="A127983966F_Latest">Data1!$AH$17</definedName>
    <definedName name="A127983970W">Data1!$G$1:$G$10,Data1!$G$11:$G$17</definedName>
    <definedName name="A127983970W_Data">Data1!$G$11:$G$17</definedName>
    <definedName name="A127983970W_Latest">Data1!$G$17</definedName>
    <definedName name="A127983974F">Data1!$I$1:$I$10,Data1!$I$11:$I$17</definedName>
    <definedName name="A127983974F_Data">Data1!$I$11:$I$17</definedName>
    <definedName name="A127983974F_Latest">Data1!$I$17</definedName>
    <definedName name="A127983978R">Data1!$AM$1:$AM$10,Data1!$AM$11:$AM$17</definedName>
    <definedName name="A127983978R_Data">Data1!$AM$11:$AM$17</definedName>
    <definedName name="A127983978R_Latest">Data1!$AM$17</definedName>
    <definedName name="A127983982F">Data1!$BM$1:$BM$10,Data1!$BM$11:$BM$17</definedName>
    <definedName name="A127983982F_Data">Data1!$BM$11:$BM$17</definedName>
    <definedName name="A127983982F_Latest">Data1!$BM$17</definedName>
    <definedName name="A127983986R">Data1!$AN$1:$AN$10,Data1!$AN$11:$AN$17</definedName>
    <definedName name="A127983986R_Data">Data1!$AN$11:$AN$17</definedName>
    <definedName name="A127983986R_Latest">Data1!$AN$17</definedName>
    <definedName name="A127983990F">Data1!$BP$1:$BP$10,Data1!$BP$11:$BP$17</definedName>
    <definedName name="A127983990F_Data">Data1!$BP$11:$BP$17</definedName>
    <definedName name="A127983990F_Latest">Data1!$BP$17</definedName>
    <definedName name="A127983994R">Data2!$ES$1:$ES$10,Data2!$ES$11:$ES$17</definedName>
    <definedName name="A127983994R_Data">Data2!$ES$11:$ES$17</definedName>
    <definedName name="A127983994R_Latest">Data2!$ES$17</definedName>
    <definedName name="A127983998X">Data2!$EB$1:$EB$10,Data2!$EB$11:$EB$17</definedName>
    <definedName name="A127983998X_Data">Data2!$EB$11:$EB$17</definedName>
    <definedName name="A127983998X_Latest">Data2!$EB$17</definedName>
    <definedName name="A127984002F">Data2!$FO$1:$FO$10,Data2!$FO$11:$FO$17</definedName>
    <definedName name="A127984002F_Data">Data2!$FO$11:$FO$17</definedName>
    <definedName name="A127984002F_Latest">Data2!$FO$17</definedName>
    <definedName name="A127984006R">Data2!$GE$1:$GE$10,Data2!$GE$11:$GE$17</definedName>
    <definedName name="A127984006R_Data">Data2!$GE$11:$GE$17</definedName>
    <definedName name="A127984006R_Latest">Data2!$GE$17</definedName>
    <definedName name="A127984010F">Data2!$FL$1:$FL$10,Data2!$FL$11:$FL$17</definedName>
    <definedName name="A127984010F_Data">Data2!$FL$11:$FL$17</definedName>
    <definedName name="A127984010F_Latest">Data2!$FL$17</definedName>
    <definedName name="A127984014R">Data2!$HF$1:$HF$10,Data2!$HF$11:$HF$17</definedName>
    <definedName name="A127984014R_Data">Data2!$HF$11:$HF$17</definedName>
    <definedName name="A127984014R_Latest">Data2!$HF$17</definedName>
    <definedName name="A127984018X">Data2!$GO$1:$GO$10,Data2!$GO$11:$GO$17</definedName>
    <definedName name="A127984018X_Data">Data2!$GO$11:$GO$17</definedName>
    <definedName name="A127984018X_Latest">Data2!$GO$17</definedName>
    <definedName name="A127984022R">Data2!$HG$1:$HG$10,Data2!$HG$11:$HG$17</definedName>
    <definedName name="A127984022R_Data">Data2!$HG$11:$HG$17</definedName>
    <definedName name="A127984022R_Latest">Data2!$HG$17</definedName>
    <definedName name="A127984026X">Data2!$HL$1:$HL$10,Data2!$HL$11:$HL$17</definedName>
    <definedName name="A127984026X_Data">Data2!$HL$11:$HL$17</definedName>
    <definedName name="A127984026X_Latest">Data2!$HL$17</definedName>
    <definedName name="A127984030R">Data2!$IG$1:$IG$10,Data2!$IG$11:$IG$17</definedName>
    <definedName name="A127984030R_Data">Data2!$IG$11:$IG$17</definedName>
    <definedName name="A127984030R_Latest">Data2!$IG$17</definedName>
    <definedName name="A127984034X">Data2!$IM$1:$IM$10,Data2!$IM$11:$IM$17</definedName>
    <definedName name="A127984034X_Data">Data2!$IM$11:$IM$17</definedName>
    <definedName name="A127984034X_Latest">Data2!$IM$17</definedName>
    <definedName name="A127984038J">Data2!$IN$1:$IN$10,Data2!$IN$11:$IN$17</definedName>
    <definedName name="A127984038J_Data">Data2!$IN$11:$IN$17</definedName>
    <definedName name="A127984038J_Latest">Data2!$IN$17</definedName>
    <definedName name="A127984046J">Data2!$HY$1:$HY$10,Data2!$HY$11:$HY$17</definedName>
    <definedName name="A127984046J_Data">Data2!$HY$11:$HY$17</definedName>
    <definedName name="A127984046J_Latest">Data2!$HY$17</definedName>
    <definedName name="A127984050X">Data3!$Z$1:$Z$10,Data3!$Z$11:$Z$17</definedName>
    <definedName name="A127984050X_Data">Data3!$Z$11:$Z$17</definedName>
    <definedName name="A127984050X_Latest">Data3!$Z$17</definedName>
    <definedName name="A127984054J">Data3!$U$1:$U$10,Data3!$U$11:$U$17</definedName>
    <definedName name="A127984054J_Data">Data3!$U$11:$U$17</definedName>
    <definedName name="A127984054J_Latest">Data3!$U$17</definedName>
    <definedName name="A127984058T">Data3!$BJ$1:$BJ$10,Data3!$BJ$11:$BJ$17</definedName>
    <definedName name="A127984058T_Data">Data3!$BJ$11:$BJ$17</definedName>
    <definedName name="A127984058T_Latest">Data3!$BJ$17</definedName>
    <definedName name="A127984062J">Data3!$BM$1:$BM$10,Data3!$BM$11:$BM$17</definedName>
    <definedName name="A127984062J_Data">Data3!$BM$11:$BM$17</definedName>
    <definedName name="A127984062J_Latest">Data3!$BM$17</definedName>
    <definedName name="A127984066T">Data3!$BO$1:$BO$10,Data3!$BO$11:$BO$17</definedName>
    <definedName name="A127984066T_Data">Data3!$BO$11:$BO$17</definedName>
    <definedName name="A127984066T_Latest">Data3!$BO$17</definedName>
    <definedName name="A127984070J">Data3!$BX$1:$BX$10,Data3!$BX$11:$BX$17</definedName>
    <definedName name="A127984070J_Data">Data3!$BX$11:$BX$17</definedName>
    <definedName name="A127984070J_Latest">Data3!$BX$17</definedName>
    <definedName name="A127984074T">Data3!$AX$1:$AX$10,Data3!$AX$11:$AX$17</definedName>
    <definedName name="A127984074T_Data">Data3!$AX$11:$AX$17</definedName>
    <definedName name="A127984074T_Latest">Data3!$AX$17</definedName>
    <definedName name="A127984078A">Data3!$BA$1:$BA$10,Data3!$BA$11:$BA$17</definedName>
    <definedName name="A127984078A_Data">Data3!$BA$11:$BA$17</definedName>
    <definedName name="A127984078A_Latest">Data3!$BA$17</definedName>
    <definedName name="A127984082T">Data3!$BB$1:$BB$10,Data3!$BB$11:$BB$17</definedName>
    <definedName name="A127984082T_Data">Data3!$BB$11:$BB$17</definedName>
    <definedName name="A127984082T_Latest">Data3!$BB$17</definedName>
    <definedName name="A127984086A">Data3!$CV$1:$CV$10,Data3!$CV$11:$CV$17</definedName>
    <definedName name="A127984086A_Data">Data3!$CV$11:$CV$17</definedName>
    <definedName name="A127984086A_Latest">Data3!$CV$17</definedName>
    <definedName name="A127984090T">Data3!$DC$1:$DC$10,Data3!$DC$11:$DC$17</definedName>
    <definedName name="A127984090T_Data">Data3!$DC$11:$DC$17</definedName>
    <definedName name="A127984090T_Latest">Data3!$DC$17</definedName>
    <definedName name="A127984094A">Data3!$DE$1:$DE$10,Data3!$DE$11:$DE$17</definedName>
    <definedName name="A127984094A_Data">Data3!$DE$11:$DE$17</definedName>
    <definedName name="A127984094A_Latest">Data3!$DE$17</definedName>
    <definedName name="A127984098K">Data3!$CC$1:$CC$10,Data3!$CC$11:$CC$17</definedName>
    <definedName name="A127984098K_Data">Data3!$CC$11:$CC$17</definedName>
    <definedName name="A127984098K_Latest">Data3!$CC$17</definedName>
    <definedName name="A127984102R">Data3!$CK$1:$CK$10,Data3!$CK$11:$CK$17</definedName>
    <definedName name="A127984102R_Data">Data3!$CK$11:$CK$17</definedName>
    <definedName name="A127984102R_Latest">Data3!$CK$17</definedName>
    <definedName name="A127984106X">Data3!$EF$1:$EF$10,Data3!$EF$11:$EF$17</definedName>
    <definedName name="A127984106X_Data">Data3!$EF$11:$EF$17</definedName>
    <definedName name="A127984106X_Latest">Data3!$EF$17</definedName>
    <definedName name="A127984110R">Data3!$EM$1:$EM$10,Data3!$EM$11:$EM$17</definedName>
    <definedName name="A127984110R_Data">Data3!$EM$11:$EM$17</definedName>
    <definedName name="A127984110R_Latest">Data3!$EM$17</definedName>
    <definedName name="A127984114X">Data3!$EQ$1:$EQ$10,Data3!$EQ$11:$EQ$17</definedName>
    <definedName name="A127984114X_Data">Data3!$EQ$11:$EQ$17</definedName>
    <definedName name="A127984114X_Latest">Data3!$EQ$17</definedName>
    <definedName name="A127984118J">Data3!$DP$1:$DP$10,Data3!$DP$11:$DP$17</definedName>
    <definedName name="A127984118J_Data">Data3!$DP$11:$DP$17</definedName>
    <definedName name="A127984118J_Latest">Data3!$DP$17</definedName>
    <definedName name="A127984122X">Data3!$FL$1:$FL$10,Data3!$FL$11:$FL$17</definedName>
    <definedName name="A127984122X_Data">Data3!$FL$11:$FL$17</definedName>
    <definedName name="A127984122X_Latest">Data3!$FL$17</definedName>
    <definedName name="A127984126J">Data1!$CL$1:$CL$10,Data1!$CL$11:$CL$17</definedName>
    <definedName name="A127984126J_Data">Data1!$CL$11:$CL$17</definedName>
    <definedName name="A127984126J_Latest">Data1!$CL$17</definedName>
    <definedName name="A127984130X">Data1!$CX$1:$CX$10,Data1!$CX$11:$CX$17</definedName>
    <definedName name="A127984130X_Data">Data1!$CX$11:$CX$17</definedName>
    <definedName name="A127984130X_Latest">Data1!$CX$17</definedName>
    <definedName name="A127984134J">Data1!$CY$1:$CY$10,Data1!$CY$11:$CY$17</definedName>
    <definedName name="A127984134J_Data">Data1!$CY$11:$CY$17</definedName>
    <definedName name="A127984134J_Latest">Data1!$CY$17</definedName>
    <definedName name="A127984138T">Data1!$CB$1:$CB$10,Data1!$CB$11:$CB$17</definedName>
    <definedName name="A127984138T_Data">Data1!$CB$11:$CB$17</definedName>
    <definedName name="A127984138T_Latest">Data1!$CB$17</definedName>
    <definedName name="A127984150J">Data1!$DP$1:$DP$10,Data1!$DP$11:$DP$17</definedName>
    <definedName name="A127984150J_Data">Data1!$DP$11:$DP$17</definedName>
    <definedName name="A127984150J_Latest">Data1!$DP$17</definedName>
    <definedName name="A127984154T">Data1!$DT$1:$DT$10,Data1!$DT$11:$DT$17</definedName>
    <definedName name="A127984154T_Data">Data1!$DT$11:$DT$17</definedName>
    <definedName name="A127984154T_Latest">Data1!$DT$17</definedName>
    <definedName name="A127984158A">Data1!$DY$1:$DY$10,Data1!$DY$11:$DY$17</definedName>
    <definedName name="A127984158A_Data">Data1!$DY$11:$DY$17</definedName>
    <definedName name="A127984158A_Latest">Data1!$DY$17</definedName>
    <definedName name="A127984162T">Data1!$DZ$1:$DZ$10,Data1!$DZ$11:$DZ$17</definedName>
    <definedName name="A127984162T_Data">Data1!$DZ$11:$DZ$17</definedName>
    <definedName name="A127984162T_Latest">Data1!$DZ$17</definedName>
    <definedName name="A127984166A">Data1!$DI$1:$DI$10,Data1!$DI$11:$DI$17</definedName>
    <definedName name="A127984166A_Data">Data1!$DI$11:$DI$17</definedName>
    <definedName name="A127984166A_Latest">Data1!$DI$17</definedName>
    <definedName name="A127984170T">Data1!$EY$1:$EY$10,Data1!$EY$11:$EY$17</definedName>
    <definedName name="A127984170T_Data">Data1!$EY$11:$EY$17</definedName>
    <definedName name="A127984170T_Latest">Data1!$EY$17</definedName>
    <definedName name="A127984174A">Data1!$EM$1:$EM$10,Data1!$EM$11:$EM$17</definedName>
    <definedName name="A127984174A_Data">Data1!$EM$11:$EM$17</definedName>
    <definedName name="A127984174A_Latest">Data1!$EM$17</definedName>
    <definedName name="A127984178K">Data1!$EP$1:$EP$10,Data1!$EP$11:$EP$17</definedName>
    <definedName name="A127984178K_Data">Data1!$EP$11:$EP$17</definedName>
    <definedName name="A127984178K_Latest">Data1!$EP$17</definedName>
    <definedName name="A127984182A">Data1!$GG$1:$GG$10,Data1!$GG$11:$GG$17</definedName>
    <definedName name="A127984182A_Data">Data1!$GG$11:$GG$17</definedName>
    <definedName name="A127984182A_Latest">Data1!$GG$17</definedName>
    <definedName name="A127984186K">Data1!$GS$1:$GS$10,Data1!$GS$11:$GS$17</definedName>
    <definedName name="A127984186K_Data">Data1!$GS$11:$GS$17</definedName>
    <definedName name="A127984186K_Latest">Data1!$GS$17</definedName>
    <definedName name="A127984190A">Data1!$GW$1:$GW$10,Data1!$GW$11:$GW$17</definedName>
    <definedName name="A127984190A_Data">Data1!$GW$11:$GW$17</definedName>
    <definedName name="A127984190A_Latest">Data1!$GW$17</definedName>
    <definedName name="A127984194K">Data1!$GX$1:$GX$10,Data1!$GX$11:$GX$17</definedName>
    <definedName name="A127984194K_Data">Data1!$GX$11:$GX$17</definedName>
    <definedName name="A127984194K_Latest">Data1!$GX$17</definedName>
    <definedName name="A127984198V">Data1!$HM$1:$HM$10,Data1!$HM$11:$HM$17</definedName>
    <definedName name="A127984198V_Data">Data1!$HM$11:$HM$17</definedName>
    <definedName name="A127984198V_Latest">Data1!$HM$17</definedName>
    <definedName name="A127984202X">Data1!$HP$1:$HP$10,Data1!$HP$11:$HP$17</definedName>
    <definedName name="A127984202X_Data">Data1!$HP$11:$HP$17</definedName>
    <definedName name="A127984202X_Latest">Data1!$HP$17</definedName>
    <definedName name="A127984206J">Data1!$HU$1:$HU$10,Data1!$HU$11:$HU$17</definedName>
    <definedName name="A127984206J_Data">Data1!$HU$11:$HU$17</definedName>
    <definedName name="A127984206J_Latest">Data1!$HU$17</definedName>
    <definedName name="A127984210X">Data1!$HF$1:$HF$10,Data1!$HF$11:$HF$17</definedName>
    <definedName name="A127984210X_Data">Data1!$HF$11:$HF$17</definedName>
    <definedName name="A127984210X_Latest">Data1!$HF$17</definedName>
    <definedName name="A127984214J">Data2!$C$1:$C$10,Data2!$C$11:$C$17</definedName>
    <definedName name="A127984214J_Data">Data2!$C$11:$C$17</definedName>
    <definedName name="A127984214J_Latest">Data2!$C$17</definedName>
    <definedName name="A127984218T">Data2!$G$1:$G$10,Data2!$G$11:$G$17</definedName>
    <definedName name="A127984218T_Data">Data2!$G$11:$G$17</definedName>
    <definedName name="A127984218T_Latest">Data2!$G$17</definedName>
    <definedName name="A127984222J">Data2!$I$1:$I$10,Data2!$I$11:$I$17</definedName>
    <definedName name="A127984222J_Data">Data2!$I$11:$I$17</definedName>
    <definedName name="A127984222J_Latest">Data2!$I$17</definedName>
    <definedName name="A127984226T">Data1!$II$1:$II$10,Data1!$II$11:$II$17</definedName>
    <definedName name="A127984226T_Data">Data1!$II$11:$II$17</definedName>
    <definedName name="A127984226T_Latest">Data1!$II$17</definedName>
    <definedName name="A127984230J">Data2!$Z$1:$Z$10,Data2!$Z$11:$Z$17</definedName>
    <definedName name="A127984230J_Data">Data2!$Z$11:$Z$17</definedName>
    <definedName name="A127984230J_Latest">Data2!$Z$17</definedName>
    <definedName name="A127984234T">Data2!$AJ$1:$AJ$10,Data2!$AJ$11:$AJ$17</definedName>
    <definedName name="A127984234T_Data">Data2!$AJ$11:$AJ$17</definedName>
    <definedName name="A127984234T_Latest">Data2!$AJ$17</definedName>
    <definedName name="A127984238A">Data2!$AK$1:$AK$10,Data2!$AK$11:$AK$17</definedName>
    <definedName name="A127984238A_Data">Data2!$AK$11:$AK$17</definedName>
    <definedName name="A127984238A_Latest">Data2!$AK$17</definedName>
    <definedName name="A127984242T">Data2!$BF$1:$BF$10,Data2!$BF$11:$BF$17</definedName>
    <definedName name="A127984242T_Data">Data2!$BF$11:$BF$17</definedName>
    <definedName name="A127984242T_Latest">Data2!$BF$17</definedName>
    <definedName name="A127984246A">Data2!$BW$1:$BW$10,Data2!$BW$11:$BW$17</definedName>
    <definedName name="A127984246A_Data">Data2!$BW$11:$BW$17</definedName>
    <definedName name="A127984246A_Latest">Data2!$BW$17</definedName>
    <definedName name="A127984250T">Data2!$CF$1:$CF$10,Data2!$CF$11:$CF$17</definedName>
    <definedName name="A127984250T_Data">Data2!$CF$11:$CF$17</definedName>
    <definedName name="A127984250T_Latest">Data2!$CF$17</definedName>
    <definedName name="A127984254A">Data2!$BM$1:$BM$10,Data2!$BM$11:$BM$17</definedName>
    <definedName name="A127984254A_Data">Data2!$BM$11:$BM$17</definedName>
    <definedName name="A127984254A_Latest">Data2!$BM$17</definedName>
    <definedName name="A127986098W">Data3!$GE$1:$GE$10,Data3!$GE$11:$GE$17</definedName>
    <definedName name="A127986098W_Data">Data3!$GE$11:$GE$17</definedName>
    <definedName name="A127986098W_Latest">Data3!$GE$17</definedName>
    <definedName name="A127986102A">Data3!$GN$1:$GN$10,Data3!$GN$11:$GN$17</definedName>
    <definedName name="A127986102A_Data">Data3!$GN$11:$GN$17</definedName>
    <definedName name="A127986102A_Latest">Data3!$GN$17</definedName>
    <definedName name="A127986106K">Data3!$GR$1:$GR$10,Data3!$GR$11:$GR$17</definedName>
    <definedName name="A127986106K_Data">Data3!$GR$11:$GR$17</definedName>
    <definedName name="A127986106K_Latest">Data3!$GR$17</definedName>
    <definedName name="A127986110A">Data3!$HD$1:$HD$10,Data3!$HD$11:$HD$17</definedName>
    <definedName name="A127986110A_Data">Data3!$HD$11:$HD$17</definedName>
    <definedName name="A127986110A_Latest">Data3!$HD$17</definedName>
    <definedName name="A127986114K">Data3!$HH$1:$HH$10,Data3!$HH$11:$HH$17</definedName>
    <definedName name="A127986114K_Data">Data3!$HH$11:$HH$17</definedName>
    <definedName name="A127986114K_Latest">Data3!$HH$17</definedName>
    <definedName name="A127986118V">Data3!$GH$1:$GH$10,Data3!$GH$11:$GH$17</definedName>
    <definedName name="A127986118V_Data">Data3!$GH$11:$GH$17</definedName>
    <definedName name="A127986118V_Latest">Data3!$GH$17</definedName>
    <definedName name="A127986122K">Data3!$GL$1:$GL$10,Data3!$GL$11:$GL$17</definedName>
    <definedName name="A127986122K_Data">Data3!$GL$11:$GL$17</definedName>
    <definedName name="A127986122K_Latest">Data3!$GL$17</definedName>
    <definedName name="A127986126V">Data3!$IG$1:$IG$10,Data3!$IG$11:$IG$17</definedName>
    <definedName name="A127986126V_Data">Data3!$IG$11:$IG$17</definedName>
    <definedName name="A127986126V_Latest">Data3!$IG$17</definedName>
    <definedName name="A127986130K">Data3!$II$1:$II$10,Data3!$II$11:$II$17</definedName>
    <definedName name="A127986130K_Data">Data3!$II$11:$II$17</definedName>
    <definedName name="A127986130K_Latest">Data3!$II$17</definedName>
    <definedName name="A127986134V">Data4!$C$1:$C$10,Data4!$C$11:$C$17</definedName>
    <definedName name="A127986134V_Data">Data4!$C$11:$C$17</definedName>
    <definedName name="A127986134V_Latest">Data4!$C$17</definedName>
    <definedName name="A127986138C">Data5!$AN$1:$AN$10,Data5!$AN$11:$AN$17</definedName>
    <definedName name="A127986138C_Data">Data5!$AN$11:$AN$17</definedName>
    <definedName name="A127986138C_Latest">Data5!$AN$17</definedName>
    <definedName name="A127986142V">Data5!$AR$1:$AR$10,Data5!$AR$11:$AR$17</definedName>
    <definedName name="A127986142V_Data">Data5!$AR$11:$AR$17</definedName>
    <definedName name="A127986142V_Latest">Data5!$AR$17</definedName>
    <definedName name="A127986146C">Data5!$AS$1:$AS$10,Data5!$AS$11:$AS$17</definedName>
    <definedName name="A127986146C_Data">Data5!$AS$11:$AS$17</definedName>
    <definedName name="A127986146C_Latest">Data5!$AS$17</definedName>
    <definedName name="A127986150V">Data5!$AU$1:$AU$10,Data5!$AU$11:$AU$17</definedName>
    <definedName name="A127986150V_Data">Data5!$AU$11:$AU$17</definedName>
    <definedName name="A127986150V_Latest">Data5!$AU$17</definedName>
    <definedName name="A127986154C">Data5!$CB$1:$CB$10,Data5!$CB$11:$CB$17</definedName>
    <definedName name="A127986154C_Data">Data5!$CB$11:$CB$17</definedName>
    <definedName name="A127986154C_Latest">Data5!$CB$17</definedName>
    <definedName name="A127986158L">Data5!$CE$1:$CE$10,Data5!$CE$11:$CE$17</definedName>
    <definedName name="A127986158L_Data">Data5!$CE$11:$CE$17</definedName>
    <definedName name="A127986158L_Latest">Data5!$CE$17</definedName>
    <definedName name="A127986162C">Data5!$CK$1:$CK$10,Data5!$CK$11:$CK$17</definedName>
    <definedName name="A127986162C_Data">Data5!$CK$11:$CK$17</definedName>
    <definedName name="A127986162C_Latest">Data5!$CK$17</definedName>
    <definedName name="A127986166L">Data5!$DC$1:$DC$10,Data5!$DC$11:$DC$17</definedName>
    <definedName name="A127986166L_Data">Data5!$DC$11:$DC$17</definedName>
    <definedName name="A127986166L_Latest">Data5!$DC$17</definedName>
    <definedName name="A127986170C">Data5!$DH$1:$DH$10,Data5!$DH$11:$DH$17</definedName>
    <definedName name="A127986170C_Data">Data5!$DH$11:$DH$17</definedName>
    <definedName name="A127986170C_Latest">Data5!$DH$17</definedName>
    <definedName name="A127986174L">Data5!$DO$1:$DO$10,Data5!$DO$11:$DO$17</definedName>
    <definedName name="A127986174L_Data">Data5!$DO$11:$DO$17</definedName>
    <definedName name="A127986174L_Latest">Data5!$DO$17</definedName>
    <definedName name="A127986178W">Data5!$DR$1:$DR$10,Data5!$DR$11:$DR$17</definedName>
    <definedName name="A127986178W_Data">Data5!$DR$11:$DR$17</definedName>
    <definedName name="A127986178W_Latest">Data5!$DR$17</definedName>
    <definedName name="A127986182L">Data5!$DW$1:$DW$10,Data5!$DW$11:$DW$17</definedName>
    <definedName name="A127986182L_Data">Data5!$DW$11:$DW$17</definedName>
    <definedName name="A127986182L_Latest">Data5!$DW$17</definedName>
    <definedName name="A127986186W">Data5!$EB$1:$EB$10,Data5!$EB$11:$EB$17</definedName>
    <definedName name="A127986186W_Data">Data5!$EB$11:$EB$17</definedName>
    <definedName name="A127986186W_Latest">Data5!$EB$17</definedName>
    <definedName name="A127986190L">Data5!$DY$1:$DY$10,Data5!$DY$11:$DY$17</definedName>
    <definedName name="A127986190L_Data">Data5!$DY$11:$DY$17</definedName>
    <definedName name="A127986190L_Latest">Data5!$DY$17</definedName>
    <definedName name="A127986194W">Data5!$FH$1:$FH$10,Data5!$FH$11:$FH$17</definedName>
    <definedName name="A127986194W_Data">Data5!$FH$11:$FH$17</definedName>
    <definedName name="A127986194W_Latest">Data5!$FH$17</definedName>
    <definedName name="A127986198F">Data5!$FI$1:$FI$10,Data5!$FI$11:$FI$17</definedName>
    <definedName name="A127986198F_Data">Data5!$FI$11:$FI$17</definedName>
    <definedName name="A127986198F_Latest">Data5!$FI$17</definedName>
    <definedName name="A127986202K">Data5!$GA$1:$GA$10,Data5!$GA$11:$GA$17</definedName>
    <definedName name="A127986202K_Data">Data5!$GA$11:$GA$17</definedName>
    <definedName name="A127986202K_Latest">Data5!$GA$17</definedName>
    <definedName name="A127986206V">Data5!$FJ$1:$FJ$10,Data5!$FJ$11:$FJ$17</definedName>
    <definedName name="A127986206V_Data">Data5!$FJ$11:$FJ$17</definedName>
    <definedName name="A127986206V_Latest">Data5!$FJ$17</definedName>
    <definedName name="A127986214V">Data5!$GQ$1:$GQ$10,Data5!$GQ$11:$GQ$17</definedName>
    <definedName name="A127986214V_Data">Data5!$GQ$11:$GQ$17</definedName>
    <definedName name="A127986214V_Latest">Data5!$GQ$17</definedName>
    <definedName name="A127986218C">Data5!$HR$1:$HR$10,Data5!$HR$11:$HR$17</definedName>
    <definedName name="A127986218C_Data">Data5!$HR$11:$HR$17</definedName>
    <definedName name="A127986218C_Latest">Data5!$HR$17</definedName>
    <definedName name="A127986222V">Data5!$GO$1:$GO$10,Data5!$GO$11:$GO$17</definedName>
    <definedName name="A127986222V_Data">Data5!$GO$11:$GO$17</definedName>
    <definedName name="A127986222V_Latest">Data5!$GO$17</definedName>
    <definedName name="A127986226C">Data5!$GV$1:$GV$10,Data5!$GV$11:$GV$17</definedName>
    <definedName name="A127986226C_Data">Data5!$GV$11:$GV$17</definedName>
    <definedName name="A127986226C_Latest">Data5!$GV$17</definedName>
    <definedName name="A127986230V">Data5!$GW$1:$GW$10,Data5!$GW$11:$GW$17</definedName>
    <definedName name="A127986230V_Data">Data5!$GW$11:$GW$17</definedName>
    <definedName name="A127986230V_Latest">Data5!$GW$17</definedName>
    <definedName name="A127986234C">Data5!$IM$1:$IM$10,Data5!$IM$11:$IM$17</definedName>
    <definedName name="A127986234C_Data">Data5!$IM$11:$IM$17</definedName>
    <definedName name="A127986234C_Latest">Data5!$IM$17</definedName>
    <definedName name="A127986238L">Data6!$AF$1:$AF$10,Data6!$AF$11:$AF$17</definedName>
    <definedName name="A127986238L_Data">Data6!$AF$11:$AF$17</definedName>
    <definedName name="A127986238L_Latest">Data6!$AF$17</definedName>
    <definedName name="A127986242C">Data6!$X$1:$X$10,Data6!$X$11:$X$17</definedName>
    <definedName name="A127986242C_Data">Data6!$X$11:$X$17</definedName>
    <definedName name="A127986242C_Latest">Data6!$X$17</definedName>
    <definedName name="A127986246L">Data6!$BK$1:$BK$10,Data6!$BK$11:$BK$17</definedName>
    <definedName name="A127986246L_Data">Data6!$BK$11:$BK$17</definedName>
    <definedName name="A127986246L_Latest">Data6!$BK$17</definedName>
    <definedName name="A127986250C">Data6!$BS$1:$BS$10,Data6!$BS$11:$BS$17</definedName>
    <definedName name="A127986250C_Data">Data6!$BS$11:$BS$17</definedName>
    <definedName name="A127986250C_Latest">Data6!$BS$17</definedName>
    <definedName name="A127986258W">Data6!$CP$1:$CP$10,Data6!$CP$11:$CP$17</definedName>
    <definedName name="A127986258W_Data">Data6!$CP$11:$CP$17</definedName>
    <definedName name="A127986258W_Latest">Data6!$CP$17</definedName>
    <definedName name="A127986262L">Data6!$CT$1:$CT$10,Data6!$CT$11:$CT$17</definedName>
    <definedName name="A127986262L_Data">Data6!$CT$11:$CT$17</definedName>
    <definedName name="A127986262L_Latest">Data6!$CT$17</definedName>
    <definedName name="A127986266W">Data6!$DI$1:$DI$10,Data6!$DI$11:$DI$17</definedName>
    <definedName name="A127986266W_Data">Data6!$DI$11:$DI$17</definedName>
    <definedName name="A127986266W_Latest">Data6!$DI$17</definedName>
    <definedName name="A127986270L">Data4!$G$1:$G$10,Data4!$G$11:$G$17</definedName>
    <definedName name="A127986270L_Data">Data4!$G$11:$G$17</definedName>
    <definedName name="A127986270L_Latest">Data4!$G$17</definedName>
    <definedName name="A127986274W">Data4!$AH$1:$AH$10,Data4!$AH$11:$AH$17</definedName>
    <definedName name="A127986274W_Data">Data4!$AH$11:$AH$17</definedName>
    <definedName name="A127986274W_Latest">Data4!$AH$17</definedName>
    <definedName name="A127986294F">Data6!$DO$1:$DO$10,Data6!$DO$11:$DO$17</definedName>
    <definedName name="A127986294F_Data">Data6!$DO$11:$DO$17</definedName>
    <definedName name="A127986294F_Latest">Data6!$DO$17</definedName>
    <definedName name="A127986302V">Data4!$AX$1:$AX$10,Data4!$AX$11:$AX$17</definedName>
    <definedName name="A127986302V_Data">Data4!$AX$11:$AX$17</definedName>
    <definedName name="A127986302V_Latest">Data4!$AX$17</definedName>
    <definedName name="A127986306C">Data4!$AO$1:$AO$10,Data4!$AO$11:$AO$17</definedName>
    <definedName name="A127986306C_Data">Data4!$AO$11:$AO$17</definedName>
    <definedName name="A127986306C_Latest">Data4!$AO$17</definedName>
    <definedName name="A127986310V">Data4!$CI$1:$CI$10,Data4!$CI$11:$CI$17</definedName>
    <definedName name="A127986310V_Data">Data4!$CI$11:$CI$17</definedName>
    <definedName name="A127986310V_Latest">Data4!$CI$17</definedName>
    <definedName name="A127986314C">Data4!$CQ$1:$CQ$10,Data4!$CQ$11:$CQ$17</definedName>
    <definedName name="A127986314C_Data">Data4!$CQ$11:$CQ$17</definedName>
    <definedName name="A127986314C_Latest">Data4!$CQ$17</definedName>
    <definedName name="A127986318L">Data4!$BX$1:$BX$10,Data4!$BX$11:$BX$17</definedName>
    <definedName name="A127986318L_Data">Data4!$BX$11:$BX$17</definedName>
    <definedName name="A127986318L_Latest">Data4!$BX$17</definedName>
    <definedName name="A127986322C">Data4!$CZ$1:$CZ$10,Data4!$CZ$11:$CZ$17</definedName>
    <definedName name="A127986322C_Data">Data4!$CZ$11:$CZ$17</definedName>
    <definedName name="A127986322C_Latest">Data4!$CZ$17</definedName>
    <definedName name="A127986326L">Data4!$DB$1:$DB$10,Data4!$DB$11:$DB$17</definedName>
    <definedName name="A127986326L_Data">Data4!$DB$11:$DB$17</definedName>
    <definedName name="A127986326L_Latest">Data4!$DB$17</definedName>
    <definedName name="A127986330C">Data4!$CA$1:$CA$10,Data4!$CA$11:$CA$17</definedName>
    <definedName name="A127986330C_Data">Data4!$CA$11:$CA$17</definedName>
    <definedName name="A127986330C_Latest">Data4!$CA$17</definedName>
    <definedName name="A127986334L">Data4!$DD$1:$DD$10,Data4!$DD$11:$DD$17</definedName>
    <definedName name="A127986334L_Data">Data4!$DD$11:$DD$17</definedName>
    <definedName name="A127986334L_Latest">Data4!$DD$17</definedName>
    <definedName name="A127986338W">Data4!$EV$1:$EV$10,Data4!$EV$11:$EV$17</definedName>
    <definedName name="A127986338W_Data">Data4!$EV$11:$EV$17</definedName>
    <definedName name="A127986338W_Latest">Data4!$EV$17</definedName>
    <definedName name="A127986342L">Data4!$EX$1:$EX$10,Data4!$EX$11:$EX$17</definedName>
    <definedName name="A127986342L_Data">Data4!$EX$11:$EX$17</definedName>
    <definedName name="A127986342L_Latest">Data4!$EX$17</definedName>
    <definedName name="A127986346W">Data4!$EY$1:$EY$10,Data4!$EY$11:$EY$17</definedName>
    <definedName name="A127986346W_Data">Data4!$EY$11:$EY$17</definedName>
    <definedName name="A127986346W_Latest">Data4!$EY$17</definedName>
    <definedName name="A127986350L">Data4!$FH$1:$FH$10,Data4!$FH$11:$FH$17</definedName>
    <definedName name="A127986350L_Data">Data4!$FH$11:$FH$17</definedName>
    <definedName name="A127986350L_Latest">Data4!$FH$17</definedName>
    <definedName name="A127986354W">Data4!$FJ$1:$FJ$10,Data4!$FJ$11:$FJ$17</definedName>
    <definedName name="A127986354W_Data">Data4!$FJ$11:$FJ$17</definedName>
    <definedName name="A127986354W_Latest">Data4!$FJ$17</definedName>
    <definedName name="A127986358F">Data4!$FS$1:$FS$10,Data4!$FS$11:$FS$17</definedName>
    <definedName name="A127986358F_Data">Data4!$FS$11:$FS$17</definedName>
    <definedName name="A127986358F_Latest">Data4!$FS$17</definedName>
    <definedName name="A127986362W">Data4!$FW$1:$FW$10,Data4!$FW$11:$FW$17</definedName>
    <definedName name="A127986362W_Data">Data4!$FW$11:$FW$17</definedName>
    <definedName name="A127986362W_Latest">Data4!$FW$17</definedName>
    <definedName name="A127986366F">Data4!$GB$1:$GB$10,Data4!$GB$11:$GB$17</definedName>
    <definedName name="A127986366F_Data">Data4!$GB$11:$GB$17</definedName>
    <definedName name="A127986366F_Latest">Data4!$GB$17</definedName>
    <definedName name="A127986370W">Data4!$HC$1:$HC$10,Data4!$HC$11:$HC$17</definedName>
    <definedName name="A127986370W_Data">Data4!$HC$11:$HC$17</definedName>
    <definedName name="A127986370W_Latest">Data4!$HC$17</definedName>
    <definedName name="A127986374F">Data4!$HW$1:$HW$10,Data4!$HW$11:$HW$17</definedName>
    <definedName name="A127986374F_Data">Data4!$HW$11:$HW$17</definedName>
    <definedName name="A127986374F_Latest">Data4!$HW$17</definedName>
    <definedName name="A127986378R">Data4!$ID$1:$ID$10,Data4!$ID$11:$ID$17</definedName>
    <definedName name="A127986378R_Data">Data4!$ID$11:$ID$17</definedName>
    <definedName name="A127986378R_Latest">Data4!$ID$17</definedName>
    <definedName name="A127986382F">Data4!$IG$1:$IG$10,Data4!$IG$11:$IG$17</definedName>
    <definedName name="A127986382F_Data">Data4!$IG$11:$IG$17</definedName>
    <definedName name="A127986382F_Latest">Data4!$IG$17</definedName>
    <definedName name="A127986386R">Data4!$HJ$1:$HJ$10,Data4!$HJ$11:$HJ$17</definedName>
    <definedName name="A127986386R_Data">Data4!$HJ$11:$HJ$17</definedName>
    <definedName name="A127986386R_Latest">Data4!$HJ$17</definedName>
    <definedName name="A127986390F">Data5!$I$1:$I$10,Data5!$I$11:$I$17</definedName>
    <definedName name="A127986390F_Data">Data5!$I$11:$I$17</definedName>
    <definedName name="A127986390F_Latest">Data5!$I$17</definedName>
    <definedName name="A127986394R">Data5!$R$1:$R$10,Data5!$R$11:$R$17</definedName>
    <definedName name="A127986394R_Data">Data5!$R$11:$R$17</definedName>
    <definedName name="A127986394R_Latest">Data5!$R$17</definedName>
    <definedName name="A127986398X">Data5!$S$1:$S$10,Data5!$S$11:$S$17</definedName>
    <definedName name="A127986398X_Data">Data5!$S$11:$S$17</definedName>
    <definedName name="A127986398X_Latest">Data5!$S$17</definedName>
    <definedName name="A127986402C">Data5!$U$1:$U$10,Data5!$U$11:$U$17</definedName>
    <definedName name="A127986402C_Data">Data5!$U$11:$U$17</definedName>
    <definedName name="A127986402C_Latest">Data5!$U$17</definedName>
    <definedName name="A127986406L">Data5!$W$1:$W$10,Data5!$W$11:$W$17</definedName>
    <definedName name="A127986406L_Data">Data5!$W$11:$W$17</definedName>
    <definedName name="A127986406L_Latest">Data5!$W$17</definedName>
    <definedName name="A127988198T">Data6!$DQ$1:$DQ$10,Data6!$DQ$11:$DQ$17</definedName>
    <definedName name="A127988198T_Data">Data6!$DQ$11:$DQ$17</definedName>
    <definedName name="A127988198T_Latest">Data6!$DQ$17</definedName>
    <definedName name="A127988202W">Data6!$ER$1:$ER$10,Data6!$ER$11:$ER$17</definedName>
    <definedName name="A127988202W_Data">Data6!$ER$11:$ER$17</definedName>
    <definedName name="A127988202W_Latest">Data6!$ER$17</definedName>
    <definedName name="A127988206F">Data6!$DY$1:$DY$10,Data6!$DY$11:$DY$17</definedName>
    <definedName name="A127988206F_Data">Data6!$DY$11:$DY$17</definedName>
    <definedName name="A127988206F_Latest">Data6!$DY$17</definedName>
    <definedName name="A127988210W">Data6!$FS$1:$FS$10,Data6!$FS$11:$FS$17</definedName>
    <definedName name="A127988210W_Data">Data6!$FS$11:$FS$17</definedName>
    <definedName name="A127988210W_Latest">Data6!$FS$17</definedName>
    <definedName name="A127988214F">Data6!$EY$1:$EY$10,Data6!$EY$11:$EY$17</definedName>
    <definedName name="A127988214F_Data">Data6!$EY$11:$EY$17</definedName>
    <definedName name="A127988214F_Latest">Data6!$EY$17</definedName>
    <definedName name="A127988218R">Data7!$HO$1:$HO$10,Data7!$HO$11:$HO$17</definedName>
    <definedName name="A127988218R_Data">Data7!$HO$11:$HO$17</definedName>
    <definedName name="A127988218R_Latest">Data7!$HO$17</definedName>
    <definedName name="A127988222F">Data7!$HV$1:$HV$10,Data7!$HV$11:$HV$17</definedName>
    <definedName name="A127988222F_Data">Data7!$HV$11:$HV$17</definedName>
    <definedName name="A127988222F_Latest">Data7!$HV$17</definedName>
    <definedName name="A127988226R">Data7!$HX$1:$HX$10,Data7!$HX$11:$HX$17</definedName>
    <definedName name="A127988226R_Data">Data7!$HX$11:$HX$17</definedName>
    <definedName name="A127988226R_Latest">Data7!$HX$17</definedName>
    <definedName name="A127988230F">Data7!$IB$1:$IB$10,Data7!$IB$11:$IB$17</definedName>
    <definedName name="A127988230F_Data">Data7!$IB$11:$IB$17</definedName>
    <definedName name="A127988230F_Latest">Data7!$IB$17</definedName>
    <definedName name="A127988238X">Data7!$HJ$1:$HJ$10,Data7!$HJ$11:$HJ$17</definedName>
    <definedName name="A127988238X_Data">Data7!$HJ$11:$HJ$17</definedName>
    <definedName name="A127988238X_Latest">Data7!$HJ$17</definedName>
    <definedName name="A127988242R">Data7!$IL$1:$IL$10,Data7!$IL$11:$IL$17</definedName>
    <definedName name="A127988242R_Data">Data7!$IL$11:$IL$17</definedName>
    <definedName name="A127988242R_Latest">Data7!$IL$17</definedName>
    <definedName name="A127988246X">Data8!$L$1:$L$10,Data8!$L$11:$L$17</definedName>
    <definedName name="A127988246X_Data">Data8!$L$11:$L$17</definedName>
    <definedName name="A127988246X_Latest">Data8!$L$17</definedName>
    <definedName name="A127988250R">Data8!$N$1:$N$10,Data8!$N$11:$N$17</definedName>
    <definedName name="A127988250R_Data">Data8!$N$11:$N$17</definedName>
    <definedName name="A127988250R_Latest">Data8!$N$17</definedName>
    <definedName name="A127988254X">Data8!$Y$1:$Y$10,Data8!$Y$11:$Y$17</definedName>
    <definedName name="A127988254X_Data">Data8!$Y$11:$Y$17</definedName>
    <definedName name="A127988254X_Latest">Data8!$Y$17</definedName>
    <definedName name="A127988258J">Data7!$IK$1:$IK$10,Data7!$IK$11:$IK$17</definedName>
    <definedName name="A127988258J_Data">Data7!$IK$11:$IK$17</definedName>
    <definedName name="A127988258J_Latest">Data7!$IK$17</definedName>
    <definedName name="A127988262X">Data8!$AB$1:$AB$10,Data8!$AB$11:$AB$17</definedName>
    <definedName name="A127988262X_Data">Data8!$AB$11:$AB$17</definedName>
    <definedName name="A127988262X_Latest">Data8!$AB$17</definedName>
    <definedName name="A127988266J">Data8!$AS$1:$AS$10,Data8!$AS$11:$AS$17</definedName>
    <definedName name="A127988266J_Data">Data8!$AS$11:$AS$17</definedName>
    <definedName name="A127988266J_Latest">Data8!$AS$17</definedName>
    <definedName name="A127988270X">Data8!$AT$1:$AT$10,Data8!$AT$11:$AT$17</definedName>
    <definedName name="A127988270X_Data">Data8!$AT$11:$AT$17</definedName>
    <definedName name="A127988270X_Latest">Data8!$AT$17</definedName>
    <definedName name="A127988274J">Data8!$AZ$1:$AZ$10,Data8!$AZ$11:$AZ$17</definedName>
    <definedName name="A127988274J_Data">Data8!$AZ$11:$AZ$17</definedName>
    <definedName name="A127988274J_Latest">Data8!$AZ$17</definedName>
    <definedName name="A127988278T">Data8!$CB$1:$CB$10,Data8!$CB$11:$CB$17</definedName>
    <definedName name="A127988278T_Data">Data8!$CB$11:$CB$17</definedName>
    <definedName name="A127988278T_Latest">Data8!$CB$17</definedName>
    <definedName name="A127988282J">Data8!$CD$1:$CD$10,Data8!$CD$11:$CD$17</definedName>
    <definedName name="A127988282J_Data">Data8!$CD$11:$CD$17</definedName>
    <definedName name="A127988282J_Latest">Data8!$CD$17</definedName>
    <definedName name="A127988286T">Data8!$CO$1:$CO$10,Data8!$CO$11:$CO$17</definedName>
    <definedName name="A127988286T_Data">Data8!$CO$11:$CO$17</definedName>
    <definedName name="A127988286T_Latest">Data8!$CO$17</definedName>
    <definedName name="A127988290J">Data8!$CP$1:$CP$10,Data8!$CP$11:$CP$17</definedName>
    <definedName name="A127988290J_Data">Data8!$CP$11:$CP$17</definedName>
    <definedName name="A127988290J_Latest">Data8!$CP$17</definedName>
    <definedName name="A127988294T">Data8!$DH$1:$DH$10,Data8!$DH$11:$DH$17</definedName>
    <definedName name="A127988294T_Data">Data8!$DH$11:$DH$17</definedName>
    <definedName name="A127988294T_Latest">Data8!$DH$17</definedName>
    <definedName name="A127988298A">Data8!$DI$1:$DI$10,Data8!$DI$11:$DI$17</definedName>
    <definedName name="A127988298A_Data">Data8!$DI$11:$DI$17</definedName>
    <definedName name="A127988298A_Latest">Data8!$DI$17</definedName>
    <definedName name="A127988302F">Data8!$DQ$1:$DQ$10,Data8!$DQ$11:$DQ$17</definedName>
    <definedName name="A127988302F_Data">Data8!$DQ$11:$DQ$17</definedName>
    <definedName name="A127988302F_Latest">Data8!$DQ$17</definedName>
    <definedName name="A127988306R">Data8!$EM$1:$EM$10,Data8!$EM$11:$EM$17</definedName>
    <definedName name="A127988306R_Data">Data8!$EM$11:$EM$17</definedName>
    <definedName name="A127988306R_Latest">Data8!$EM$17</definedName>
    <definedName name="A127988310F">Data8!$EU$1:$EU$10,Data8!$EU$11:$EU$17</definedName>
    <definedName name="A127988310F_Data">Data8!$EU$11:$EU$17</definedName>
    <definedName name="A127988310F_Latest">Data8!$EU$17</definedName>
    <definedName name="A127988314R">Data8!$EX$1:$EX$10,Data8!$EX$11:$EX$17</definedName>
    <definedName name="A127988314R_Data">Data8!$EX$11:$EX$17</definedName>
    <definedName name="A127988314R_Latest">Data8!$EX$17</definedName>
    <definedName name="A127988318X">Data8!$GD$1:$GD$10,Data8!$GD$11:$GD$17</definedName>
    <definedName name="A127988318X_Data">Data8!$GD$11:$GD$17</definedName>
    <definedName name="A127988318X_Latest">Data8!$GD$17</definedName>
    <definedName name="A127988322R">Data8!$GG$1:$GG$10,Data8!$GG$11:$GG$17</definedName>
    <definedName name="A127988322R_Data">Data8!$GG$11:$GG$17</definedName>
    <definedName name="A127988322R_Latest">Data8!$GG$17</definedName>
    <definedName name="A127988326X">Data8!$GH$1:$GH$10,Data8!$GH$11:$GH$17</definedName>
    <definedName name="A127988326X_Data">Data8!$GH$11:$GH$17</definedName>
    <definedName name="A127988326X_Latest">Data8!$GH$17</definedName>
    <definedName name="A127988330R">Data8!$FQ$1:$FQ$10,Data8!$FQ$11:$FQ$17</definedName>
    <definedName name="A127988330R_Data">Data8!$FQ$11:$FQ$17</definedName>
    <definedName name="A127988330R_Latest">Data8!$FQ$17</definedName>
    <definedName name="A127988334X">Data8!$GR$1:$GR$10,Data8!$GR$11:$GR$17</definedName>
    <definedName name="A127988334X_Data">Data8!$GR$11:$GR$17</definedName>
    <definedName name="A127988334X_Latest">Data8!$GR$17</definedName>
    <definedName name="A127988338J">Data8!$HC$1:$HC$10,Data8!$HC$11:$HC$17</definedName>
    <definedName name="A127988338J_Data">Data8!$HC$11:$HC$17</definedName>
    <definedName name="A127988338J_Latest">Data8!$HC$17</definedName>
    <definedName name="A127988342X">Data8!$HW$1:$HW$10,Data8!$HW$11:$HW$17</definedName>
    <definedName name="A127988342X_Data">Data8!$HW$11:$HW$17</definedName>
    <definedName name="A127988342X_Latest">Data8!$HW$17</definedName>
    <definedName name="A127988346J">Data8!$GW$1:$GW$10,Data8!$GW$11:$GW$17</definedName>
    <definedName name="A127988346J_Data">Data8!$GW$11:$GW$17</definedName>
    <definedName name="A127988346J_Latest">Data8!$GW$17</definedName>
    <definedName name="A127988350X">Data9!$C$1:$C$10,Data9!$C$11:$C$17</definedName>
    <definedName name="A127988350X_Data">Data9!$C$11:$C$17</definedName>
    <definedName name="A127988350X_Latest">Data9!$C$17</definedName>
    <definedName name="A127988354J">Data9!$AB$1:$AB$10,Data9!$AB$11:$AB$17</definedName>
    <definedName name="A127988354J_Data">Data9!$AB$11:$AB$17</definedName>
    <definedName name="A127988354J_Latest">Data9!$AB$17</definedName>
    <definedName name="A127988358T">Data9!$AD$1:$AD$10,Data9!$AD$11:$AD$17</definedName>
    <definedName name="A127988358T_Data">Data9!$AD$11:$AD$17</definedName>
    <definedName name="A127988358T_Latest">Data9!$AD$17</definedName>
    <definedName name="A127988362J">Data9!$AG$1:$AG$10,Data9!$AG$11:$AG$17</definedName>
    <definedName name="A127988362J_Data">Data9!$AG$11:$AG$17</definedName>
    <definedName name="A127988362J_Latest">Data9!$AG$17</definedName>
    <definedName name="A127988366T">Data9!$AP$1:$AP$10,Data9!$AP$11:$AP$17</definedName>
    <definedName name="A127988366T_Data">Data9!$AP$11:$AP$17</definedName>
    <definedName name="A127988366T_Latest">Data9!$AP$17</definedName>
    <definedName name="A127988370J">Data9!$AT$1:$AT$10,Data9!$AT$11:$AT$17</definedName>
    <definedName name="A127988370J_Data">Data9!$AT$11:$AT$17</definedName>
    <definedName name="A127988370J_Latest">Data9!$AT$17</definedName>
    <definedName name="A127988378A">Data6!$GQ$1:$GQ$10,Data6!$GQ$11:$GQ$17</definedName>
    <definedName name="A127988378A_Data">Data6!$GQ$11:$GQ$17</definedName>
    <definedName name="A127988378A_Latest">Data6!$GQ$17</definedName>
    <definedName name="A127988382T">Data6!$GV$1:$GV$10,Data6!$GV$11:$GV$17</definedName>
    <definedName name="A127988382T_Data">Data6!$GV$11:$GV$17</definedName>
    <definedName name="A127988382T_Latest">Data6!$GV$17</definedName>
    <definedName name="A127988386A">Data6!$GX$1:$GX$10,Data6!$GX$11:$GX$17</definedName>
    <definedName name="A127988386A_Data">Data6!$GX$11:$GX$17</definedName>
    <definedName name="A127988386A_Latest">Data6!$GX$17</definedName>
    <definedName name="A127988390T">Data6!$HK$1:$HK$10,Data6!$HK$11:$HK$17</definedName>
    <definedName name="A127988390T_Data">Data6!$HK$11:$HK$17</definedName>
    <definedName name="A127988390T_Latest">Data6!$HK$17</definedName>
    <definedName name="A127988394A">Data6!$HL$1:$HL$10,Data6!$HL$11:$HL$17</definedName>
    <definedName name="A127988394A_Data">Data6!$HL$11:$HL$17</definedName>
    <definedName name="A127988394A_Latest">Data6!$HL$17</definedName>
    <definedName name="A127988398K">Data6!$GK$1:$GK$10,Data6!$GK$11:$GK$17</definedName>
    <definedName name="A127988398K_Data">Data6!$GK$11:$GK$17</definedName>
    <definedName name="A127988398K_Latest">Data6!$GK$17</definedName>
    <definedName name="A127988402R">Data6!$HN$1:$HN$10,Data6!$HN$11:$HN$17</definedName>
    <definedName name="A127988402R_Data">Data6!$HN$11:$HN$17</definedName>
    <definedName name="A127988402R_Latest">Data6!$HN$17</definedName>
    <definedName name="A127988406X">Data6!$GM$1:$GM$10,Data6!$GM$11:$GM$17</definedName>
    <definedName name="A127988406X_Data">Data6!$GM$11:$GM$17</definedName>
    <definedName name="A127988406X_Latest">Data6!$GM$17</definedName>
    <definedName name="A127988426J">Data6!$IA$1:$IA$10,Data6!$IA$11:$IA$17</definedName>
    <definedName name="A127988426J_Data">Data6!$IA$11:$IA$17</definedName>
    <definedName name="A127988426J_Latest">Data6!$IA$17</definedName>
    <definedName name="A127988430X">Data6!$IF$1:$IF$10,Data6!$IF$11:$IF$17</definedName>
    <definedName name="A127988430X_Data">Data6!$IF$11:$IF$17</definedName>
    <definedName name="A127988430X_Latest">Data6!$IF$17</definedName>
    <definedName name="A127988434J">Data6!$II$1:$II$10,Data6!$II$11:$II$17</definedName>
    <definedName name="A127988434J_Data">Data6!$II$11:$II$17</definedName>
    <definedName name="A127988434J_Latest">Data6!$II$17</definedName>
    <definedName name="A127988438T">Data7!$H$1:$H$10,Data7!$H$11:$H$17</definedName>
    <definedName name="A127988438T_Data">Data7!$H$11:$H$17</definedName>
    <definedName name="A127988438T_Latest">Data7!$H$17</definedName>
    <definedName name="A127988442J">Data7!$Q$1:$Q$10,Data7!$Q$11:$Q$17</definedName>
    <definedName name="A127988442J_Data">Data7!$Q$11:$Q$17</definedName>
    <definedName name="A127988442J_Latest">Data7!$Q$17</definedName>
    <definedName name="A127988446T">Data7!$V$1:$V$10,Data7!$V$11:$V$17</definedName>
    <definedName name="A127988446T_Data">Data7!$V$11:$V$17</definedName>
    <definedName name="A127988446T_Latest">Data7!$V$17</definedName>
    <definedName name="A127988450J">Data7!$Y$1:$Y$10,Data7!$Y$11:$Y$17</definedName>
    <definedName name="A127988450J_Data">Data7!$Y$11:$Y$17</definedName>
    <definedName name="A127988450J_Latest">Data7!$Y$17</definedName>
    <definedName name="A127988454T">Data7!$AE$1:$AE$10,Data7!$AE$11:$AE$17</definedName>
    <definedName name="A127988454T_Data">Data7!$AE$11:$AE$17</definedName>
    <definedName name="A127988454T_Latest">Data7!$AE$17</definedName>
    <definedName name="A127988458A">Data7!$M$1:$M$10,Data7!$M$11:$M$17</definedName>
    <definedName name="A127988458A_Data">Data7!$M$11:$M$17</definedName>
    <definedName name="A127988458A_Latest">Data7!$M$17</definedName>
    <definedName name="A127988462T">Data7!$AZ$1:$AZ$10,Data7!$AZ$11:$AZ$17</definedName>
    <definedName name="A127988462T_Data">Data7!$AZ$11:$AZ$17</definedName>
    <definedName name="A127988462T_Latest">Data7!$AZ$17</definedName>
    <definedName name="A127988466A">Data7!$BI$1:$BI$10,Data7!$BI$11:$BI$17</definedName>
    <definedName name="A127988466A_Data">Data7!$BI$11:$BI$17</definedName>
    <definedName name="A127988466A_Latest">Data7!$BI$17</definedName>
    <definedName name="A127988470T">Data7!$AX$1:$AX$10,Data7!$AX$11:$AX$17</definedName>
    <definedName name="A127988470T_Data">Data7!$AX$11:$AX$17</definedName>
    <definedName name="A127988470T_Latest">Data7!$AX$17</definedName>
    <definedName name="A127988474A">Data7!$CS$1:$CS$10,Data7!$CS$11:$CS$17</definedName>
    <definedName name="A127988474A_Data">Data7!$CS$11:$CS$17</definedName>
    <definedName name="A127988474A_Latest">Data7!$CS$17</definedName>
    <definedName name="A127988478K">Data7!$CW$1:$CW$10,Data7!$CW$11:$CW$17</definedName>
    <definedName name="A127988478K_Data">Data7!$CW$11:$CW$17</definedName>
    <definedName name="A127988478K_Latest">Data7!$CW$17</definedName>
    <definedName name="A127988482A">Data7!$CY$1:$CY$10,Data7!$CY$11:$CY$17</definedName>
    <definedName name="A127988482A_Data">Data7!$CY$11:$CY$17</definedName>
    <definedName name="A127988482A_Latest">Data7!$CY$17</definedName>
    <definedName name="A127988486K">Data7!$CZ$1:$CZ$10,Data7!$CZ$11:$CZ$17</definedName>
    <definedName name="A127988486K_Data">Data7!$CZ$11:$CZ$17</definedName>
    <definedName name="A127988486K_Latest">Data7!$CZ$17</definedName>
    <definedName name="A127988490A">Data7!$DA$1:$DA$10,Data7!$DA$11:$DA$17</definedName>
    <definedName name="A127988490A_Data">Data7!$DA$11:$DA$17</definedName>
    <definedName name="A127988490A_Latest">Data7!$DA$17</definedName>
    <definedName name="A127988494K">Data7!$DB$1:$DB$10,Data7!$DB$11:$DB$17</definedName>
    <definedName name="A127988494K_Data">Data7!$DB$11:$DB$17</definedName>
    <definedName name="A127988494K_Latest">Data7!$DB$17</definedName>
    <definedName name="A127988498V">Data7!$DO$1:$DO$10,Data7!$DO$11:$DO$17</definedName>
    <definedName name="A127988498V_Data">Data7!$DO$11:$DO$17</definedName>
    <definedName name="A127988498V_Latest">Data7!$DO$17</definedName>
    <definedName name="A127988502X">Data7!$EA$1:$EA$10,Data7!$EA$11:$EA$17</definedName>
    <definedName name="A127988502X_Data">Data7!$EA$11:$EA$17</definedName>
    <definedName name="A127988502X_Latest">Data7!$EA$17</definedName>
    <definedName name="A127988506J">Data7!$EE$1:$EE$10,Data7!$EE$11:$EE$17</definedName>
    <definedName name="A127988506J_Data">Data7!$EE$11:$EE$17</definedName>
    <definedName name="A127988506J_Latest">Data7!$EE$17</definedName>
    <definedName name="A127988510X">Data7!$DH$1:$DH$10,Data7!$DH$11:$DH$17</definedName>
    <definedName name="A127988510X_Data">Data7!$DH$11:$DH$17</definedName>
    <definedName name="A127988510X_Latest">Data7!$DH$17</definedName>
    <definedName name="A127988514J">Data7!$EI$1:$EI$10,Data7!$EI$11:$EI$17</definedName>
    <definedName name="A127988514J_Data">Data7!$EI$11:$EI$17</definedName>
    <definedName name="A127988514J_Latest">Data7!$EI$17</definedName>
    <definedName name="A127988518T">Data7!$EJ$1:$EJ$10,Data7!$EJ$11:$EJ$17</definedName>
    <definedName name="A127988518T_Data">Data7!$EJ$11:$EJ$17</definedName>
    <definedName name="A127988518T_Latest">Data7!$EJ$17</definedName>
    <definedName name="A127988522J">Data7!$DL$1:$DL$10,Data7!$DL$11:$DL$17</definedName>
    <definedName name="A127988522J_Data">Data7!$DL$11:$DL$17</definedName>
    <definedName name="A127988522J_Latest">Data7!$DL$17</definedName>
    <definedName name="A127988526T">Data7!$FB$1:$FB$10,Data7!$FB$11:$FB$17</definedName>
    <definedName name="A127988526T_Data">Data7!$FB$11:$FB$17</definedName>
    <definedName name="A127988526T_Latest">Data7!$FB$17</definedName>
    <definedName name="A127988530J">Data7!$EO$1:$EO$10,Data7!$EO$11:$EO$17</definedName>
    <definedName name="A127988530J_Data">Data7!$EO$11:$EO$17</definedName>
    <definedName name="A127988530J_Latest">Data7!$EO$17</definedName>
    <definedName name="A127988534T">Data7!$FI$1:$FI$10,Data7!$FI$11:$FI$17</definedName>
    <definedName name="A127988534T_Data">Data7!$FI$11:$FI$17</definedName>
    <definedName name="A127988534T_Latest">Data7!$FI$17</definedName>
    <definedName name="A127988538A">Data7!$FN$1:$FN$10,Data7!$FN$11:$FN$17</definedName>
    <definedName name="A127988538A_Data">Data7!$FN$11:$FN$17</definedName>
    <definedName name="A127988538A_Latest">Data7!$FN$17</definedName>
    <definedName name="A127988542T">Data7!$FO$1:$FO$10,Data7!$FO$11:$FO$17</definedName>
    <definedName name="A127988542T_Data">Data7!$FO$11:$FO$17</definedName>
    <definedName name="A127988542T_Latest">Data7!$FO$17</definedName>
    <definedName name="A127988546A">Data7!$EM$1:$EM$10,Data7!$EM$11:$EM$17</definedName>
    <definedName name="A127988546A_Data">Data7!$EM$11:$EM$17</definedName>
    <definedName name="A127988546A_Latest">Data7!$EM$17</definedName>
    <definedName name="A127988550T">Data7!$ER$1:$ER$10,Data7!$ER$11:$ER$17</definedName>
    <definedName name="A127988550T_Data">Data7!$ER$11:$ER$17</definedName>
    <definedName name="A127988550T_Latest">Data7!$ER$17</definedName>
    <definedName name="A127988554A">Data7!$GJ$1:$GJ$10,Data7!$GJ$11:$GJ$17</definedName>
    <definedName name="A127988554A_Data">Data7!$GJ$11:$GJ$17</definedName>
    <definedName name="A127988554A_Latest">Data7!$GJ$17</definedName>
    <definedName name="A127988558K">Data7!$FW$1:$FW$10,Data7!$FW$11:$FW$17</definedName>
    <definedName name="A127988558K_Data">Data7!$FW$11:$FW$17</definedName>
    <definedName name="A127988558K_Latest">Data7!$FW$17</definedName>
    <definedName name="A127988562A">Data7!$GV$1:$GV$10,Data7!$GV$11:$GV$17</definedName>
    <definedName name="A127988562A_Data">Data7!$GV$11:$GV$17</definedName>
    <definedName name="A127988562A_Latest">Data7!$GV$17</definedName>
    <definedName name="A127988566K">Data7!$FU$1:$FU$10,Data7!$FU$11:$FU$17</definedName>
    <definedName name="A127988566K_Data">Data7!$FU$11:$FU$17</definedName>
    <definedName name="A127988566K_Latest">Data7!$FU$17</definedName>
    <definedName name="A127988570A">Data7!$FY$1:$FY$10,Data7!$FY$11:$FY$17</definedName>
    <definedName name="A127988570A_Data">Data7!$FY$11:$FY$17</definedName>
    <definedName name="A127988570A_Latest">Data7!$FY$17</definedName>
    <definedName name="A127988574K">Data7!$GD$1:$GD$10,Data7!$GD$11:$GD$17</definedName>
    <definedName name="A127988574K_Data">Data7!$GD$11:$GD$17</definedName>
    <definedName name="A127988574K_Latest">Data7!$GD$17</definedName>
    <definedName name="A127990390J">Data9!$BZ$1:$BZ$10,Data9!$BZ$11:$BZ$17</definedName>
    <definedName name="A127990390J_Data">Data9!$BZ$11:$BZ$17</definedName>
    <definedName name="A127990390J_Latest">Data9!$BZ$17</definedName>
    <definedName name="A127990394T">Data9!$CC$1:$CC$10,Data9!$CC$11:$CC$17</definedName>
    <definedName name="A127990394T_Data">Data9!$CC$11:$CC$17</definedName>
    <definedName name="A127990394T_Latest">Data9!$CC$17</definedName>
    <definedName name="A127990398A">Data9!$CD$1:$CD$10,Data9!$CD$11:$CD$17</definedName>
    <definedName name="A127990398A_Data">Data9!$CD$11:$CD$17</definedName>
    <definedName name="A127990398A_Latest">Data9!$CD$17</definedName>
    <definedName name="A127990402F">Data9!$CH$1:$CH$10,Data9!$CH$11:$CH$17</definedName>
    <definedName name="A127990402F_Data">Data9!$CH$11:$CH$17</definedName>
    <definedName name="A127990402F_Latest">Data9!$CH$17</definedName>
    <definedName name="A127990406R">Data9!$BH$1:$BH$10,Data9!$BH$11:$BH$17</definedName>
    <definedName name="A127990406R_Data">Data9!$BH$11:$BH$17</definedName>
    <definedName name="A127990406R_Latest">Data9!$BH$17</definedName>
    <definedName name="A127990410F">Data9!$CX$1:$CX$10,Data9!$CX$11:$CX$17</definedName>
    <definedName name="A127990410F_Data">Data9!$CX$11:$CX$17</definedName>
    <definedName name="A127990410F_Latest">Data9!$CX$17</definedName>
    <definedName name="A127990414R">Data9!$DA$1:$DA$10,Data9!$DA$11:$DA$17</definedName>
    <definedName name="A127990414R_Data">Data9!$DA$11:$DA$17</definedName>
    <definedName name="A127990414R_Latest">Data9!$DA$17</definedName>
    <definedName name="A127990418X">Data10!$EZ$1:$EZ$10,Data10!$EZ$11:$EZ$17</definedName>
    <definedName name="A127990418X_Data">Data10!$EZ$11:$EZ$17</definedName>
    <definedName name="A127990418X_Latest">Data10!$EZ$17</definedName>
    <definedName name="A127990422R">Data10!$FA$1:$FA$10,Data10!$FA$11:$FA$17</definedName>
    <definedName name="A127990422R_Data">Data10!$FA$11:$FA$17</definedName>
    <definedName name="A127990422R_Latest">Data10!$FA$17</definedName>
    <definedName name="A127990426X">Data10!$FT$1:$FT$10,Data10!$FT$11:$FT$17</definedName>
    <definedName name="A127990426X_Data">Data10!$FT$11:$FT$17</definedName>
    <definedName name="A127990426X_Latest">Data10!$FT$17</definedName>
    <definedName name="A127990434X">Data10!$FU$1:$FU$10,Data10!$FU$11:$FU$17</definedName>
    <definedName name="A127990434X_Data">Data10!$FU$11:$FU$17</definedName>
    <definedName name="A127990434X_Latest">Data10!$FU$17</definedName>
    <definedName name="A127990438J">Data10!$GG$1:$GG$10,Data10!$GG$11:$GG$17</definedName>
    <definedName name="A127990438J_Data">Data10!$GG$11:$GG$17</definedName>
    <definedName name="A127990438J_Latest">Data10!$GG$17</definedName>
    <definedName name="A127990442X">Data10!$GP$1:$GP$10,Data10!$GP$11:$GP$17</definedName>
    <definedName name="A127990442X_Data">Data10!$GP$11:$GP$17</definedName>
    <definedName name="A127990442X_Latest">Data10!$GP$17</definedName>
    <definedName name="A127990446J">Data10!$HD$1:$HD$10,Data10!$HD$11:$HD$17</definedName>
    <definedName name="A127990446J_Data">Data10!$HD$11:$HD$17</definedName>
    <definedName name="A127990446J_Latest">Data10!$HD$17</definedName>
    <definedName name="A127990450X">Data10!$HO$1:$HO$10,Data10!$HO$11:$HO$17</definedName>
    <definedName name="A127990450X_Data">Data10!$HO$11:$HO$17</definedName>
    <definedName name="A127990450X_Latest">Data10!$HO$17</definedName>
    <definedName name="A127990454J">Data10!$HY$1:$HY$10,Data10!$HY$11:$HY$17</definedName>
    <definedName name="A127990454J_Data">Data10!$HY$11:$HY$17</definedName>
    <definedName name="A127990454J_Latest">Data10!$HY$17</definedName>
    <definedName name="A127990458T">Data10!$IL$1:$IL$10,Data10!$IL$11:$IL$17</definedName>
    <definedName name="A127990458T_Data">Data10!$IL$11:$IL$17</definedName>
    <definedName name="A127990458T_Latest">Data10!$IL$17</definedName>
    <definedName name="A127990462J">Data10!$HL$1:$HL$10,Data10!$HL$11:$HL$17</definedName>
    <definedName name="A127990462J_Data">Data10!$HL$11:$HL$17</definedName>
    <definedName name="A127990462J_Latest">Data10!$HL$17</definedName>
    <definedName name="A127990466T">Data10!$IN$1:$IN$10,Data10!$IN$11:$IN$17</definedName>
    <definedName name="A127990466T_Data">Data10!$IN$11:$IN$17</definedName>
    <definedName name="A127990466T_Latest">Data10!$IN$17</definedName>
    <definedName name="A127990470J">Data11!$G$1:$G$10,Data11!$G$11:$G$17</definedName>
    <definedName name="A127990470J_Data">Data11!$G$11:$G$17</definedName>
    <definedName name="A127990470J_Latest">Data11!$G$17</definedName>
    <definedName name="A127990474T">Data11!$M$1:$M$10,Data11!$M$11:$M$17</definedName>
    <definedName name="A127990474T_Data">Data11!$M$11:$M$17</definedName>
    <definedName name="A127990474T_Latest">Data11!$M$17</definedName>
    <definedName name="A127990478A">Data11!$AC$1:$AC$10,Data11!$AC$11:$AC$17</definedName>
    <definedName name="A127990478A_Data">Data11!$AC$11:$AC$17</definedName>
    <definedName name="A127990478A_Latest">Data11!$AC$17</definedName>
    <definedName name="A127990482T">Data11!$AO$1:$AO$10,Data11!$AO$11:$AO$17</definedName>
    <definedName name="A127990482T_Data">Data11!$AO$11:$AO$17</definedName>
    <definedName name="A127990482T_Latest">Data11!$AO$17</definedName>
    <definedName name="A127990486A">Data11!$AW$1:$AW$10,Data11!$AW$11:$AW$17</definedName>
    <definedName name="A127990486A_Data">Data11!$AW$11:$AW$17</definedName>
    <definedName name="A127990486A_Latest">Data11!$AW$17</definedName>
    <definedName name="A127990490T">Data11!$AY$1:$AY$10,Data11!$AY$11:$AY$17</definedName>
    <definedName name="A127990490T_Data">Data11!$AY$11:$AY$17</definedName>
    <definedName name="A127990490T_Latest">Data11!$AY$17</definedName>
    <definedName name="A127990494A">Data11!$AE$1:$AE$10,Data11!$AE$11:$AE$17</definedName>
    <definedName name="A127990494A_Data">Data11!$AE$11:$AE$17</definedName>
    <definedName name="A127990494A_Latest">Data11!$AE$17</definedName>
    <definedName name="A127990498K">Data11!$BL$1:$BL$10,Data11!$BL$11:$BL$17</definedName>
    <definedName name="A127990498K_Data">Data11!$BL$11:$BL$17</definedName>
    <definedName name="A127990498K_Latest">Data11!$BL$17</definedName>
    <definedName name="A127990502R">Data11!$CB$1:$CB$10,Data11!$CB$11:$CB$17</definedName>
    <definedName name="A127990502R_Data">Data11!$CB$11:$CB$17</definedName>
    <definedName name="A127990502R_Latest">Data11!$CB$17</definedName>
    <definedName name="A127990506X">Data11!$CI$1:$CI$10,Data11!$CI$11:$CI$17</definedName>
    <definedName name="A127990506X_Data">Data11!$CI$11:$CI$17</definedName>
    <definedName name="A127990506X_Latest">Data11!$CI$17</definedName>
    <definedName name="A127990510R">Data11!$CK$1:$CK$10,Data11!$CK$11:$CK$17</definedName>
    <definedName name="A127990510R_Data">Data11!$CK$11:$CK$17</definedName>
    <definedName name="A127990510R_Latest">Data11!$CK$17</definedName>
    <definedName name="A127990514X">Data11!$CR$1:$CR$10,Data11!$CR$11:$CR$17</definedName>
    <definedName name="A127990514X_Data">Data11!$CR$11:$CR$17</definedName>
    <definedName name="A127990514X_Latest">Data11!$CR$17</definedName>
    <definedName name="A127990522X">Data11!$DG$1:$DG$10,Data11!$DG$11:$DG$17</definedName>
    <definedName name="A127990522X_Data">Data11!$DG$11:$DG$17</definedName>
    <definedName name="A127990522X_Latest">Data11!$DG$17</definedName>
    <definedName name="A127990526J">Data11!$DL$1:$DL$10,Data11!$DL$11:$DL$17</definedName>
    <definedName name="A127990526J_Data">Data11!$DL$11:$DL$17</definedName>
    <definedName name="A127990526J_Latest">Data11!$DL$17</definedName>
    <definedName name="A127990530X">Data11!$DQ$1:$DQ$10,Data11!$DQ$11:$DQ$17</definedName>
    <definedName name="A127990530X_Data">Data11!$DQ$11:$DQ$17</definedName>
    <definedName name="A127990530X_Latest">Data11!$DQ$17</definedName>
    <definedName name="A127990534J">Data11!$ES$1:$ES$10,Data11!$ES$11:$ES$17</definedName>
    <definedName name="A127990534J_Data">Data11!$ES$11:$ES$17</definedName>
    <definedName name="A127990534J_Latest">Data11!$ES$17</definedName>
    <definedName name="A127990538T">Data11!$FG$1:$FG$10,Data11!$FG$11:$FG$17</definedName>
    <definedName name="A127990538T_Data">Data11!$FG$11:$FG$17</definedName>
    <definedName name="A127990538T_Latest">Data11!$FG$17</definedName>
    <definedName name="A127990542J">Data11!$FN$1:$FN$10,Data11!$FN$11:$FN$17</definedName>
    <definedName name="A127990542J_Data">Data11!$FN$11:$FN$17</definedName>
    <definedName name="A127990542J_Latest">Data11!$FN$17</definedName>
    <definedName name="A127990546T">Data11!$FK$1:$FK$10,Data11!$FK$11:$FK$17</definedName>
    <definedName name="A127990546T_Data">Data11!$FK$11:$FK$17</definedName>
    <definedName name="A127990546T_Latest">Data11!$FK$17</definedName>
    <definedName name="A127990550J">Data11!$HS$1:$HS$10,Data11!$HS$11:$HS$17</definedName>
    <definedName name="A127990550J_Data">Data11!$HS$11:$HS$17</definedName>
    <definedName name="A127990550J_Latest">Data11!$HS$17</definedName>
    <definedName name="A127990554T">Data11!$GZ$1:$GZ$10,Data11!$GZ$11:$GZ$17</definedName>
    <definedName name="A127990554T_Data">Data11!$GZ$11:$GZ$17</definedName>
    <definedName name="A127990554T_Latest">Data11!$GZ$17</definedName>
    <definedName name="A127990558A">Data9!$EE$1:$EE$10,Data9!$EE$11:$EE$17</definedName>
    <definedName name="A127990558A_Data">Data9!$EE$11:$EE$17</definedName>
    <definedName name="A127990558A_Latest">Data9!$EE$17</definedName>
    <definedName name="A127990562T">Data9!$EH$1:$EH$10,Data9!$EH$11:$EH$17</definedName>
    <definedName name="A127990562T_Data">Data9!$EH$11:$EH$17</definedName>
    <definedName name="A127990562T_Latest">Data9!$EH$17</definedName>
    <definedName name="A127990566A">Data9!$EI$1:$EI$10,Data9!$EI$11:$EI$17</definedName>
    <definedName name="A127990566A_Data">Data9!$EI$11:$EI$17</definedName>
    <definedName name="A127990566A_Latest">Data9!$EI$17</definedName>
    <definedName name="A127990570T">Data9!$EN$1:$EN$10,Data9!$EN$11:$EN$17</definedName>
    <definedName name="A127990570T_Data">Data9!$EN$11:$EN$17</definedName>
    <definedName name="A127990570T_Latest">Data9!$EN$17</definedName>
    <definedName name="A127990574A">Data9!$DY$1:$DY$10,Data9!$DY$11:$DY$17</definedName>
    <definedName name="A127990574A_Data">Data9!$DY$11:$DY$17</definedName>
    <definedName name="A127990574A_Latest">Data9!$DY$17</definedName>
    <definedName name="A127990590A">Data9!$FC$1:$FC$10,Data9!$FC$11:$FC$17</definedName>
    <definedName name="A127990590A_Data">Data9!$FC$11:$FC$17</definedName>
    <definedName name="A127990590A_Latest">Data9!$FC$17</definedName>
    <definedName name="A127990594K">Data9!$FX$1:$FX$10,Data9!$FX$11:$FX$17</definedName>
    <definedName name="A127990594K_Data">Data9!$FX$11:$FX$17</definedName>
    <definedName name="A127990594K_Latest">Data9!$FX$17</definedName>
    <definedName name="A127990602X">Data9!$GU$1:$GU$10,Data9!$GU$11:$GU$17</definedName>
    <definedName name="A127990602X_Data">Data9!$GU$11:$GU$17</definedName>
    <definedName name="A127990602X_Latest">Data9!$GU$17</definedName>
    <definedName name="A127990606J">Data9!$HR$1:$HR$10,Data9!$HR$11:$HR$17</definedName>
    <definedName name="A127990606J_Data">Data9!$HR$11:$HR$17</definedName>
    <definedName name="A127990606J_Latest">Data9!$HR$17</definedName>
    <definedName name="A127990610X">Data9!$IF$1:$IF$10,Data9!$IF$11:$IF$17</definedName>
    <definedName name="A127990610X_Data">Data9!$IF$11:$IF$17</definedName>
    <definedName name="A127990610X_Latest">Data9!$IF$17</definedName>
    <definedName name="A127990614J">Data9!$IL$1:$IL$10,Data9!$IL$11:$IL$17</definedName>
    <definedName name="A127990614J_Data">Data9!$IL$11:$IL$17</definedName>
    <definedName name="A127990614J_Latest">Data9!$IL$17</definedName>
    <definedName name="A127990618T">Data10!$B$1:$B$10,Data10!$B$11:$B$17</definedName>
    <definedName name="A127990618T_Data">Data10!$B$11:$B$17</definedName>
    <definedName name="A127990618T_Latest">Data10!$B$17</definedName>
    <definedName name="A127990622J">Data10!$D$1:$D$10,Data10!$D$11:$D$17</definedName>
    <definedName name="A127990622J_Data">Data10!$D$11:$D$17</definedName>
    <definedName name="A127990622J_Latest">Data10!$D$17</definedName>
    <definedName name="A127990626T">Data10!$T$1:$T$10,Data10!$T$11:$T$17</definedName>
    <definedName name="A127990626T_Data">Data10!$T$11:$T$17</definedName>
    <definedName name="A127990626T_Latest">Data10!$T$17</definedName>
    <definedName name="A127990630J">Data10!$AA$1:$AA$10,Data10!$AA$11:$AA$17</definedName>
    <definedName name="A127990630J_Data">Data10!$AA$11:$AA$17</definedName>
    <definedName name="A127990630J_Latest">Data10!$AA$17</definedName>
    <definedName name="A127990634T">Data10!$AC$1:$AC$10,Data10!$AC$11:$AC$17</definedName>
    <definedName name="A127990634T_Data">Data10!$AC$11:$AC$17</definedName>
    <definedName name="A127990634T_Latest">Data10!$AC$17</definedName>
    <definedName name="A127990638A">Data10!$AF$1:$AF$10,Data10!$AF$11:$AF$17</definedName>
    <definedName name="A127990638A_Data">Data10!$AF$11:$AF$17</definedName>
    <definedName name="A127990638A_Latest">Data10!$AF$17</definedName>
    <definedName name="A127990642T">Data10!$AI$1:$AI$10,Data10!$AI$11:$AI$17</definedName>
    <definedName name="A127990642T_Data">Data10!$AI$11:$AI$17</definedName>
    <definedName name="A127990642T_Latest">Data10!$AI$17</definedName>
    <definedName name="A127990646A">Data10!$L$1:$L$10,Data10!$L$11:$L$17</definedName>
    <definedName name="A127990646A_Data">Data10!$L$11:$L$17</definedName>
    <definedName name="A127990646A_Latest">Data10!$L$17</definedName>
    <definedName name="A127990654A">Data10!$O$1:$O$10,Data10!$O$11:$O$17</definedName>
    <definedName name="A127990654A_Data">Data10!$O$11:$O$17</definedName>
    <definedName name="A127990654A_Latest">Data10!$O$17</definedName>
    <definedName name="A127990658K">Data10!$Q$1:$Q$10,Data10!$Q$11:$Q$17</definedName>
    <definedName name="A127990658K_Data">Data10!$Q$11:$Q$17</definedName>
    <definedName name="A127990658K_Latest">Data10!$Q$17</definedName>
    <definedName name="A127990662A">Data10!$BG$1:$BG$10,Data10!$BG$11:$BG$17</definedName>
    <definedName name="A127990662A_Data">Data10!$BG$11:$BG$17</definedName>
    <definedName name="A127990662A_Latest">Data10!$BG$17</definedName>
    <definedName name="A127990666K">Data10!$AS$1:$AS$10,Data10!$AS$11:$AS$17</definedName>
    <definedName name="A127990666K_Data">Data10!$AS$11:$AS$17</definedName>
    <definedName name="A127990666K_Latest">Data10!$AS$17</definedName>
    <definedName name="A127990670A">Data10!$BS$1:$BS$10,Data10!$BS$11:$BS$17</definedName>
    <definedName name="A127990670A_Data">Data10!$BS$11:$BS$17</definedName>
    <definedName name="A127990670A_Latest">Data10!$BS$17</definedName>
    <definedName name="A127990678V">Data10!$AU$1:$AU$10,Data10!$AU$11:$AU$17</definedName>
    <definedName name="A127990678V_Data">Data10!$AU$11:$AU$17</definedName>
    <definedName name="A127990678V_Latest">Data10!$AU$17</definedName>
    <definedName name="A127990682K">Data10!$BX$1:$BX$10,Data10!$BX$11:$BX$17</definedName>
    <definedName name="A127990682K_Data">Data10!$BX$11:$BX$17</definedName>
    <definedName name="A127990682K_Latest">Data10!$BX$17</definedName>
    <definedName name="A127990686V">Data10!$BZ$1:$BZ$10,Data10!$BZ$11:$BZ$17</definedName>
    <definedName name="A127990686V_Data">Data10!$BZ$11:$BZ$17</definedName>
    <definedName name="A127990686V_Latest">Data10!$BZ$17</definedName>
    <definedName name="A127990690K">Data10!$CQ$1:$CQ$10,Data10!$CQ$11:$CQ$17</definedName>
    <definedName name="A127990690K_Data">Data10!$CQ$11:$CQ$17</definedName>
    <definedName name="A127990690K_Latest">Data10!$CQ$17</definedName>
    <definedName name="A127990694V">Data10!$CS$1:$CS$10,Data10!$CS$11:$CS$17</definedName>
    <definedName name="A127990694V_Data">Data10!$CS$11:$CS$17</definedName>
    <definedName name="A127990694V_Latest">Data10!$CS$17</definedName>
    <definedName name="A127990698C">Data10!$DB$1:$DB$10,Data10!$DB$11:$DB$17</definedName>
    <definedName name="A127990698C_Data">Data10!$DB$11:$DB$17</definedName>
    <definedName name="A127990698C_Latest">Data10!$DB$17</definedName>
    <definedName name="A127990702J">Data10!$CB$1:$CB$10,Data10!$CB$11:$CB$17</definedName>
    <definedName name="A127990702J_Data">Data10!$CB$11:$CB$17</definedName>
    <definedName name="A127990702J_Latest">Data10!$CB$17</definedName>
    <definedName name="A127990706T">Data10!$CH$1:$CH$10,Data10!$CH$11:$CH$17</definedName>
    <definedName name="A127990706T_Data">Data10!$CH$11:$CH$17</definedName>
    <definedName name="A127990706T_Latest">Data10!$CH$17</definedName>
    <definedName name="A127990710J">Data10!$DT$1:$DT$10,Data10!$DT$11:$DT$17</definedName>
    <definedName name="A127990710J_Data">Data10!$DT$11:$DT$17</definedName>
    <definedName name="A127990710J_Latest">Data10!$DT$17</definedName>
    <definedName name="A127990714T">Data10!$DX$1:$DX$10,Data10!$DX$11:$DX$17</definedName>
    <definedName name="A127990714T_Data">Data10!$DX$11:$DX$17</definedName>
    <definedName name="A127990714T_Latest">Data10!$DX$17</definedName>
    <definedName name="A127990718A">Data10!$DN$1:$DN$10,Data10!$DN$11:$DN$17</definedName>
    <definedName name="A127990718A_Data">Data10!$DN$11:$DN$17</definedName>
    <definedName name="A127990718A_Latest">Data10!$DN$17</definedName>
    <definedName name="A127992454V">Data12!$P$1:$P$10,Data12!$P$11:$P$17</definedName>
    <definedName name="A127992454V_Data">Data12!$P$11:$P$17</definedName>
    <definedName name="A127992454V_Latest">Data12!$P$17</definedName>
    <definedName name="A127992458C">Data11!$ID$1:$ID$10,Data11!$ID$11:$ID$17</definedName>
    <definedName name="A127992458C_Data">Data11!$ID$11:$ID$17</definedName>
    <definedName name="A127992458C_Latest">Data11!$ID$17</definedName>
    <definedName name="A127992462V">Data12!$V$1:$V$10,Data12!$V$11:$V$17</definedName>
    <definedName name="A127992462V_Data">Data12!$V$11:$V$17</definedName>
    <definedName name="A127992462V_Latest">Data12!$V$17</definedName>
    <definedName name="A127992466C">Data12!$AX$1:$AX$10,Data12!$AX$11:$AX$17</definedName>
    <definedName name="A127992466C_Data">Data12!$AX$11:$AX$17</definedName>
    <definedName name="A127992466C_Latest">Data12!$AX$17</definedName>
    <definedName name="A127992470V">Data12!$W$1:$W$10,Data12!$W$11:$W$17</definedName>
    <definedName name="A127992470V_Data">Data12!$W$11:$W$17</definedName>
    <definedName name="A127992470V_Latest">Data12!$W$17</definedName>
    <definedName name="A127992474C">Data13!$CS$1:$CS$10,Data13!$CS$11:$CS$17</definedName>
    <definedName name="A127992474C_Data">Data13!$CS$11:$CS$17</definedName>
    <definedName name="A127992474C_Latest">Data13!$CS$17</definedName>
    <definedName name="A127992478L">Data13!$CT$1:$CT$10,Data13!$CT$11:$CT$17</definedName>
    <definedName name="A127992478L_Data">Data13!$CT$11:$CT$17</definedName>
    <definedName name="A127992478L_Latest">Data13!$CT$17</definedName>
    <definedName name="A127992482C">Data13!$CW$1:$CW$10,Data13!$CW$11:$CW$17</definedName>
    <definedName name="A127992482C_Data">Data13!$CW$11:$CW$17</definedName>
    <definedName name="A127992482C_Latest">Data13!$CW$17</definedName>
    <definedName name="A127992486L">Data13!$DA$1:$DA$10,Data13!$DA$11:$DA$17</definedName>
    <definedName name="A127992486L_Data">Data13!$DA$11:$DA$17</definedName>
    <definedName name="A127992486L_Latest">Data13!$DA$17</definedName>
    <definedName name="A127992490C">Data13!$CA$1:$CA$10,Data13!$CA$11:$CA$17</definedName>
    <definedName name="A127992490C_Data">Data13!$CA$11:$CA$17</definedName>
    <definedName name="A127992490C_Latest">Data13!$CA$17</definedName>
    <definedName name="A127992494L">Data13!$DV$1:$DV$10,Data13!$DV$11:$DV$17</definedName>
    <definedName name="A127992494L_Data">Data13!$DV$11:$DV$17</definedName>
    <definedName name="A127992494L_Latest">Data13!$DV$17</definedName>
    <definedName name="A127992498W">Data13!$EB$1:$EB$10,Data13!$EB$11:$EB$17</definedName>
    <definedName name="A127992498W_Data">Data13!$EB$11:$EB$17</definedName>
    <definedName name="A127992498W_Latest">Data13!$EB$17</definedName>
    <definedName name="A127992502A">Data13!$ED$1:$ED$10,Data13!$ED$11:$ED$17</definedName>
    <definedName name="A127992502A_Data">Data13!$ED$11:$ED$17</definedName>
    <definedName name="A127992502A_Latest">Data13!$ED$17</definedName>
    <definedName name="A127992506K">Data13!$EK$1:$EK$10,Data13!$EK$11:$EK$17</definedName>
    <definedName name="A127992506K_Data">Data13!$EK$11:$EK$17</definedName>
    <definedName name="A127992506K_Latest">Data13!$EK$17</definedName>
    <definedName name="A127992510A">Data13!$FF$1:$FF$10,Data13!$FF$11:$FF$17</definedName>
    <definedName name="A127992510A_Data">Data13!$FF$11:$FF$17</definedName>
    <definedName name="A127992510A_Latest">Data13!$FF$17</definedName>
    <definedName name="A127992514K">Data13!$FI$1:$FI$10,Data13!$FI$11:$FI$17</definedName>
    <definedName name="A127992514K_Data">Data13!$FI$11:$FI$17</definedName>
    <definedName name="A127992514K_Latest">Data13!$FI$17</definedName>
    <definedName name="A127992518V">Data13!$FP$1:$FP$10,Data13!$FP$11:$FP$17</definedName>
    <definedName name="A127992518V_Data">Data13!$FP$11:$FP$17</definedName>
    <definedName name="A127992518V_Latest">Data13!$FP$17</definedName>
    <definedName name="A127992522K">Data13!$FS$1:$FS$10,Data13!$FS$11:$FS$17</definedName>
    <definedName name="A127992522K_Data">Data13!$FS$11:$FS$17</definedName>
    <definedName name="A127992522K_Latest">Data13!$FS$17</definedName>
    <definedName name="A127992530K">Data13!$EV$1:$EV$10,Data13!$EV$11:$EV$17</definedName>
    <definedName name="A127992530K_Data">Data13!$EV$11:$EV$17</definedName>
    <definedName name="A127992530K_Latest">Data13!$EV$17</definedName>
    <definedName name="A127992534V">Data13!$GW$1:$GW$10,Data13!$GW$11:$GW$17</definedName>
    <definedName name="A127992534V_Data">Data13!$GW$11:$GW$17</definedName>
    <definedName name="A127992534V_Latest">Data13!$GW$17</definedName>
    <definedName name="A127992538C">Data13!$HA$1:$HA$10,Data13!$HA$11:$HA$17</definedName>
    <definedName name="A127992538C_Data">Data13!$HA$11:$HA$17</definedName>
    <definedName name="A127992538C_Latest">Data13!$HA$17</definedName>
    <definedName name="A127992542V">Data13!$GB$1:$GB$10,Data13!$GB$11:$GB$17</definedName>
    <definedName name="A127992542V_Data">Data13!$GB$11:$GB$17</definedName>
    <definedName name="A127992542V_Latest">Data13!$GB$17</definedName>
    <definedName name="A127992546C">Data13!$HD$1:$HD$10,Data13!$HD$11:$HD$17</definedName>
    <definedName name="A127992546C_Data">Data13!$HD$11:$HD$17</definedName>
    <definedName name="A127992546C_Latest">Data13!$HD$17</definedName>
    <definedName name="A127992550V">Data13!$HW$1:$HW$10,Data13!$HW$11:$HW$17</definedName>
    <definedName name="A127992550V_Data">Data13!$HW$11:$HW$17</definedName>
    <definedName name="A127992550V_Latest">Data13!$HW$17</definedName>
    <definedName name="A127992554C">Data13!$HZ$1:$HZ$10,Data13!$HZ$11:$HZ$17</definedName>
    <definedName name="A127992554C_Data">Data13!$HZ$11:$HZ$17</definedName>
    <definedName name="A127992554C_Latest">Data13!$HZ$17</definedName>
    <definedName name="A127992558L">Data13!$HI$1:$HI$10,Data13!$HI$11:$HI$17</definedName>
    <definedName name="A127992558L_Data">Data13!$HI$11:$HI$17</definedName>
    <definedName name="A127992558L_Latest">Data13!$HI$17</definedName>
    <definedName name="A127992562C">Data13!$ID$1:$ID$10,Data13!$ID$11:$ID$17</definedName>
    <definedName name="A127992562C_Data">Data13!$ID$11:$ID$17</definedName>
    <definedName name="A127992562C_Latest">Data13!$ID$17</definedName>
    <definedName name="A127992566L">Data13!$IF$1:$IF$10,Data13!$IF$11:$IF$17</definedName>
    <definedName name="A127992566L_Data">Data13!$IF$11:$IF$17</definedName>
    <definedName name="A127992566L_Latest">Data13!$IF$17</definedName>
    <definedName name="A127992570C">Data13!$IH$1:$IH$10,Data13!$IH$11:$IH$17</definedName>
    <definedName name="A127992570C_Data">Data13!$IH$11:$IH$17</definedName>
    <definedName name="A127992570C_Latest">Data13!$IH$17</definedName>
    <definedName name="A127992574L">Data13!$HL$1:$HL$10,Data13!$HL$11:$HL$17</definedName>
    <definedName name="A127992574L_Data">Data13!$HL$11:$HL$17</definedName>
    <definedName name="A127992574L_Latest">Data13!$HL$17</definedName>
    <definedName name="A127992578W">Data14!$O$1:$O$10,Data14!$O$11:$O$17</definedName>
    <definedName name="A127992578W_Data">Data14!$O$11:$O$17</definedName>
    <definedName name="A127992578W_Latest">Data14!$O$17</definedName>
    <definedName name="A127992582L">Data14!$S$1:$S$10,Data14!$S$11:$S$17</definedName>
    <definedName name="A127992582L_Data">Data14!$S$11:$S$17</definedName>
    <definedName name="A127992582L_Latest">Data14!$S$17</definedName>
    <definedName name="A127992586W">Data14!$V$1:$V$10,Data14!$V$11:$V$17</definedName>
    <definedName name="A127992586W_Data">Data14!$V$11:$V$17</definedName>
    <definedName name="A127992586W_Latest">Data14!$V$17</definedName>
    <definedName name="A127992590L">Data14!$Y$1:$Y$10,Data14!$Y$11:$Y$17</definedName>
    <definedName name="A127992590L_Data">Data14!$Y$11:$Y$17</definedName>
    <definedName name="A127992590L_Latest">Data14!$Y$17</definedName>
    <definedName name="A127992594W">Data14!$AB$1:$AB$10,Data14!$AB$11:$AB$17</definedName>
    <definedName name="A127992594W_Data">Data14!$AB$11:$AB$17</definedName>
    <definedName name="A127992594W_Latest">Data14!$AB$17</definedName>
    <definedName name="A127992598F">Data14!$AF$1:$AF$10,Data14!$AF$11:$AF$17</definedName>
    <definedName name="A127992598F_Data">Data14!$AF$11:$AF$17</definedName>
    <definedName name="A127992598F_Latest">Data14!$AF$17</definedName>
    <definedName name="A127992602K">Data14!$AT$1:$AT$10,Data14!$AT$11:$AT$17</definedName>
    <definedName name="A127992602K_Data">Data14!$AT$11:$AT$17</definedName>
    <definedName name="A127992602K_Latest">Data14!$AT$17</definedName>
    <definedName name="A127992606V">Data14!$AU$1:$AU$10,Data14!$AU$11:$AU$17</definedName>
    <definedName name="A127992606V_Data">Data14!$AU$11:$AU$17</definedName>
    <definedName name="A127992606V_Latest">Data14!$AU$17</definedName>
    <definedName name="A127992610K">Data14!$AV$1:$AV$10,Data14!$AV$11:$AV$17</definedName>
    <definedName name="A127992610K_Data">Data14!$AV$11:$AV$17</definedName>
    <definedName name="A127992610K_Latest">Data14!$AV$17</definedName>
    <definedName name="A127992614V">Data14!$BL$1:$BL$10,Data14!$BL$11:$BL$17</definedName>
    <definedName name="A127992614V_Data">Data14!$BL$11:$BL$17</definedName>
    <definedName name="A127992614V_Latest">Data14!$BL$17</definedName>
    <definedName name="A127992618C">Data14!$BN$1:$BN$10,Data14!$BN$11:$BN$17</definedName>
    <definedName name="A127992618C_Data">Data14!$BN$11:$BN$17</definedName>
    <definedName name="A127992618C_Latest">Data14!$BN$17</definedName>
    <definedName name="A127992622V">Data14!$CQ$1:$CQ$10,Data14!$CQ$11:$CQ$17</definedName>
    <definedName name="A127992622V_Data">Data14!$CQ$11:$CQ$17</definedName>
    <definedName name="A127992622V_Latest">Data14!$CQ$17</definedName>
    <definedName name="A127992626C">Data14!$BT$1:$BT$10,Data14!$BT$11:$BT$17</definedName>
    <definedName name="A127992626C_Data">Data14!$BT$11:$BT$17</definedName>
    <definedName name="A127992626C_Latest">Data14!$BT$17</definedName>
    <definedName name="A127992630V">Data14!$BU$1:$BU$10,Data14!$BU$11:$BU$17</definedName>
    <definedName name="A127992630V_Data">Data14!$BU$11:$BU$17</definedName>
    <definedName name="A127992630V_Latest">Data14!$BU$17</definedName>
    <definedName name="A127992634C">Data14!$DO$1:$DO$10,Data14!$DO$11:$DO$17</definedName>
    <definedName name="A127992634C_Data">Data14!$DO$11:$DO$17</definedName>
    <definedName name="A127992634C_Latest">Data14!$DO$17</definedName>
    <definedName name="A127992638L">Data14!$CY$1:$CY$10,Data14!$CY$11:$CY$17</definedName>
    <definedName name="A127992638L_Data">Data14!$CY$11:$CY$17</definedName>
    <definedName name="A127992638L_Latest">Data14!$CY$17</definedName>
    <definedName name="A127992642C">Data14!$DZ$1:$DZ$10,Data14!$DZ$11:$DZ$17</definedName>
    <definedName name="A127992642C_Data">Data14!$DZ$11:$DZ$17</definedName>
    <definedName name="A127992642C_Latest">Data14!$DZ$17</definedName>
    <definedName name="A127992646L">Data14!$EC$1:$EC$10,Data14!$EC$11:$EC$17</definedName>
    <definedName name="A127992646L_Data">Data14!$EC$11:$EC$17</definedName>
    <definedName name="A127992646L_Latest">Data14!$EC$17</definedName>
    <definedName name="A127992650C">Data14!$DC$1:$DC$10,Data14!$DC$11:$DC$17</definedName>
    <definedName name="A127992650C_Data">Data14!$DC$11:$DC$17</definedName>
    <definedName name="A127992650C_Latest">Data14!$DC$17</definedName>
    <definedName name="A127992654L">Data14!$EP$1:$EP$10,Data14!$EP$11:$EP$17</definedName>
    <definedName name="A127992654L_Data">Data14!$EP$11:$EP$17</definedName>
    <definedName name="A127992654L_Latest">Data14!$EP$17</definedName>
    <definedName name="A127992658W">Data14!$EL$1:$EL$10,Data14!$EL$11:$EL$17</definedName>
    <definedName name="A127992658W_Data">Data14!$EL$11:$EL$17</definedName>
    <definedName name="A127992658W_Latest">Data14!$EL$17</definedName>
    <definedName name="A127992662L">Data12!$BG$1:$BG$10,Data12!$BG$11:$BG$17</definedName>
    <definedName name="A127992662L_Data">Data12!$BG$11:$BG$17</definedName>
    <definedName name="A127992662L_Latest">Data12!$BG$17</definedName>
    <definedName name="A127992666W">Data12!$BY$1:$BY$10,Data12!$BY$11:$BY$17</definedName>
    <definedName name="A127992666W_Data">Data12!$BY$11:$BY$17</definedName>
    <definedName name="A127992666W_Latest">Data12!$BY$17</definedName>
    <definedName name="A127992670L">Data12!$CE$1:$CE$10,Data12!$CE$11:$CE$17</definedName>
    <definedName name="A127992670L_Data">Data12!$CE$11:$CE$17</definedName>
    <definedName name="A127992670L_Latest">Data12!$CE$17</definedName>
    <definedName name="A127992710V">Data12!$CZ$1:$CZ$10,Data12!$CZ$11:$CZ$17</definedName>
    <definedName name="A127992710V_Data">Data12!$CZ$11:$CZ$17</definedName>
    <definedName name="A127992710V_Latest">Data12!$CZ$17</definedName>
    <definedName name="A127992714C">Data12!$DP$1:$DP$10,Data12!$DP$11:$DP$17</definedName>
    <definedName name="A127992714C_Data">Data12!$DP$11:$DP$17</definedName>
    <definedName name="A127992714C_Latest">Data12!$DP$17</definedName>
    <definedName name="A127992718L">Data12!$CM$1:$CM$10,Data12!$CM$11:$CM$17</definedName>
    <definedName name="A127992718L_Data">Data12!$CM$11:$CM$17</definedName>
    <definedName name="A127992718L_Latest">Data12!$CM$17</definedName>
    <definedName name="A127992722C">Data12!$DS$1:$DS$10,Data12!$DS$11:$DS$17</definedName>
    <definedName name="A127992722C_Data">Data12!$DS$11:$DS$17</definedName>
    <definedName name="A127992722C_Latest">Data12!$DS$17</definedName>
    <definedName name="A127992726L">Data12!$CS$1:$CS$10,Data12!$CS$11:$CS$17</definedName>
    <definedName name="A127992726L_Data">Data12!$CS$11:$CS$17</definedName>
    <definedName name="A127992726L_Latest">Data12!$CS$17</definedName>
    <definedName name="A127992730C">Data12!$CU$1:$CU$10,Data12!$CU$11:$CU$17</definedName>
    <definedName name="A127992730C_Data">Data12!$CU$11:$CU$17</definedName>
    <definedName name="A127992730C_Latest">Data12!$CU$17</definedName>
    <definedName name="A127992734L">Data12!$EI$1:$EI$10,Data12!$EI$11:$EI$17</definedName>
    <definedName name="A127992734L_Data">Data12!$EI$11:$EI$17</definedName>
    <definedName name="A127992734L_Latest">Data12!$EI$17</definedName>
    <definedName name="A127992738W">Data12!$EK$1:$EK$10,Data12!$EK$11:$EK$17</definedName>
    <definedName name="A127992738W_Data">Data12!$EK$11:$EK$17</definedName>
    <definedName name="A127992738W_Latest">Data12!$EK$17</definedName>
    <definedName name="A127992742L">Data12!$FV$1:$FV$10,Data12!$FV$11:$FV$17</definedName>
    <definedName name="A127992742L_Data">Data12!$FV$11:$FV$17</definedName>
    <definedName name="A127992742L_Latest">Data12!$FV$17</definedName>
    <definedName name="A127992746W">Data12!$GF$1:$GF$10,Data12!$GF$11:$GF$17</definedName>
    <definedName name="A127992746W_Data">Data12!$GF$11:$GF$17</definedName>
    <definedName name="A127992746W_Latest">Data12!$GF$17</definedName>
    <definedName name="A127992754W">Data12!$FC$1:$FC$10,Data12!$FC$11:$FC$17</definedName>
    <definedName name="A127992754W_Data">Data12!$FC$11:$FC$17</definedName>
    <definedName name="A127992754W_Latest">Data12!$FC$17</definedName>
    <definedName name="A127992758F">Data12!$FG$1:$FG$10,Data12!$FG$11:$FG$17</definedName>
    <definedName name="A127992758F_Data">Data12!$FG$11:$FG$17</definedName>
    <definedName name="A127992758F_Latest">Data12!$FG$17</definedName>
    <definedName name="A127992762W">Data12!$GI$1:$GI$10,Data12!$GI$11:$GI$17</definedName>
    <definedName name="A127992762W_Data">Data12!$GI$11:$GI$17</definedName>
    <definedName name="A127992762W_Latest">Data12!$GI$17</definedName>
    <definedName name="A127992766F">Data12!$HA$1:$HA$10,Data12!$HA$11:$HA$17</definedName>
    <definedName name="A127992766F_Data">Data12!$HA$11:$HA$17</definedName>
    <definedName name="A127992766F_Latest">Data12!$HA$17</definedName>
    <definedName name="A127992770W">Data12!$HE$1:$HE$10,Data12!$HE$11:$HE$17</definedName>
    <definedName name="A127992770W_Data">Data12!$HE$11:$HE$17</definedName>
    <definedName name="A127992770W_Latest">Data12!$HE$17</definedName>
    <definedName name="A127992774F">Data12!$HK$1:$HK$10,Data12!$HK$11:$HK$17</definedName>
    <definedName name="A127992774F_Data">Data12!$HK$11:$HK$17</definedName>
    <definedName name="A127992774F_Latest">Data12!$HK$17</definedName>
    <definedName name="A127992778R">Data12!$HN$1:$HN$10,Data12!$HN$11:$HN$17</definedName>
    <definedName name="A127992778R_Data">Data12!$HN$11:$HN$17</definedName>
    <definedName name="A127992778R_Latest">Data12!$HN$17</definedName>
    <definedName name="A127992782F">Data12!$HP$1:$HP$10,Data12!$HP$11:$HP$17</definedName>
    <definedName name="A127992782F_Data">Data12!$HP$11:$HP$17</definedName>
    <definedName name="A127992782F_Latest">Data12!$HP$17</definedName>
    <definedName name="A127992790F">Data12!$GK$1:$GK$10,Data12!$GK$11:$GK$17</definedName>
    <definedName name="A127992790F_Data">Data12!$GK$11:$GK$17</definedName>
    <definedName name="A127992790F_Latest">Data12!$GK$17</definedName>
    <definedName name="A127992794R">Data12!$GO$1:$GO$10,Data12!$GO$11:$GO$17</definedName>
    <definedName name="A127992794R_Data">Data12!$GO$11:$GO$17</definedName>
    <definedName name="A127992794R_Latest">Data12!$GO$17</definedName>
    <definedName name="A127992798X">Data12!$GS$1:$GS$10,Data12!$GS$11:$GS$17</definedName>
    <definedName name="A127992798X_Data">Data12!$GS$11:$GS$17</definedName>
    <definedName name="A127992798X_Latest">Data12!$GS$17</definedName>
    <definedName name="A127992802C">Data12!$IO$1:$IO$10,Data12!$IO$11:$IO$17</definedName>
    <definedName name="A127992802C_Data">Data12!$IO$11:$IO$17</definedName>
    <definedName name="A127992802C_Latest">Data12!$IO$17</definedName>
    <definedName name="A127992806L">Data13!$F$1:$F$10,Data13!$F$11:$F$17</definedName>
    <definedName name="A127992806L_Data">Data13!$F$11:$F$17</definedName>
    <definedName name="A127992806L_Latest">Data13!$F$17</definedName>
    <definedName name="A127992810C">Data13!$H$1:$H$10,Data13!$H$11:$H$17</definedName>
    <definedName name="A127992810C_Data">Data13!$H$11:$H$17</definedName>
    <definedName name="A127992810C_Latest">Data13!$H$17</definedName>
    <definedName name="A127992814L">Data13!$L$1:$L$10,Data13!$L$11:$L$17</definedName>
    <definedName name="A127992814L_Data">Data13!$L$11:$L$17</definedName>
    <definedName name="A127992814L_Latest">Data13!$L$17</definedName>
    <definedName name="A127992818W">Data13!$X$1:$X$10,Data13!$X$11:$X$17</definedName>
    <definedName name="A127992818W_Data">Data13!$X$11:$X$17</definedName>
    <definedName name="A127992818W_Latest">Data13!$X$17</definedName>
    <definedName name="A127992822L">Data13!$M$1:$M$10,Data13!$M$11:$M$17</definedName>
    <definedName name="A127992822L_Data">Data13!$M$11:$M$17</definedName>
    <definedName name="A127992822L_Latest">Data13!$M$17</definedName>
    <definedName name="A127992826W">Data13!$AE$1:$AE$10,Data13!$AE$11:$AE$17</definedName>
    <definedName name="A127992826W_Data">Data13!$AE$11:$AE$17</definedName>
    <definedName name="A127992826W_Latest">Data13!$AE$17</definedName>
    <definedName name="A127992830L">Data13!$AM$1:$AM$10,Data13!$AM$11:$AM$17</definedName>
    <definedName name="A127992830L_Data">Data13!$AM$11:$AM$17</definedName>
    <definedName name="A127992830L_Latest">Data13!$AM$17</definedName>
    <definedName name="A127992834W">Data13!$BC$1:$BC$10,Data13!$BC$11:$BC$17</definedName>
    <definedName name="A127992834W_Data">Data13!$BC$11:$BC$17</definedName>
    <definedName name="A127992834W_Latest">Data13!$BC$17</definedName>
    <definedName name="A127992838F">Data13!$BD$1:$BD$10,Data13!$BD$11:$BD$17</definedName>
    <definedName name="A127992838F_Data">Data13!$BD$11:$BD$17</definedName>
    <definedName name="A127992838F_Latest">Data13!$BD$17</definedName>
    <definedName name="A127994594J">Data14!$FQ$1:$FQ$10,Data14!$FQ$11:$FQ$17</definedName>
    <definedName name="A127994594J_Data">Data14!$FQ$11:$FQ$17</definedName>
    <definedName name="A127994594J_Latest">Data14!$FQ$17</definedName>
    <definedName name="A127994598T">Data14!$GF$1:$GF$10,Data14!$GF$11:$GF$17</definedName>
    <definedName name="A127994598T_Data">Data14!$GF$11:$GF$17</definedName>
    <definedName name="A127994598T_Latest">Data14!$GF$17</definedName>
    <definedName name="A127994602W">Data14!$GG$1:$GG$10,Data14!$GG$11:$GG$17</definedName>
    <definedName name="A127994602W_Data">Data14!$GG$11:$GG$17</definedName>
    <definedName name="A127994602W_Latest">Data14!$GG$17</definedName>
    <definedName name="A127994606F">Data14!$GK$1:$GK$10,Data14!$GK$11:$GK$17</definedName>
    <definedName name="A127994606F_Data">Data14!$GK$11:$GK$17</definedName>
    <definedName name="A127994606F_Latest">Data14!$GK$17</definedName>
    <definedName name="A127994610W">Data14!$FT$1:$FT$10,Data14!$FT$11:$FT$17</definedName>
    <definedName name="A127994610W_Data">Data14!$FT$11:$FT$17</definedName>
    <definedName name="A127994610W_Latest">Data14!$FT$17</definedName>
    <definedName name="A127994614F">Data14!$FU$1:$FU$10,Data14!$FU$11:$FU$17</definedName>
    <definedName name="A127994614F_Data">Data14!$FU$11:$FU$17</definedName>
    <definedName name="A127994614F_Latest">Data14!$FU$17</definedName>
    <definedName name="A127994618R">Data14!$HJ$1:$HJ$10,Data14!$HJ$11:$HJ$17</definedName>
    <definedName name="A127994618R_Data">Data14!$HJ$11:$HJ$17</definedName>
    <definedName name="A127994618R_Latest">Data14!$HJ$17</definedName>
    <definedName name="A127994622F">Data14!$HO$1:$HO$10,Data14!$HO$11:$HO$17</definedName>
    <definedName name="A127994622F_Data">Data14!$HO$11:$HO$17</definedName>
    <definedName name="A127994622F_Latest">Data14!$HO$17</definedName>
    <definedName name="A127994626R">Data14!$HW$1:$HW$10,Data14!$HW$11:$HW$17</definedName>
    <definedName name="A127994626R_Data">Data14!$HW$11:$HW$17</definedName>
    <definedName name="A127994626R_Latest">Data14!$HW$17</definedName>
    <definedName name="A127994630F">Data16!$N$1:$N$10,Data16!$N$11:$N$17</definedName>
    <definedName name="A127994630F_Data">Data16!$N$11:$N$17</definedName>
    <definedName name="A127994630F_Latest">Data16!$N$17</definedName>
    <definedName name="A127994634R">Data16!$Y$1:$Y$10,Data16!$Y$11:$Y$17</definedName>
    <definedName name="A127994634R_Data">Data16!$Y$11:$Y$17</definedName>
    <definedName name="A127994634R_Latest">Data16!$Y$17</definedName>
    <definedName name="A127994638X">Data16!$AB$1:$AB$10,Data16!$AB$11:$AB$17</definedName>
    <definedName name="A127994638X_Data">Data16!$AB$11:$AB$17</definedName>
    <definedName name="A127994638X_Latest">Data16!$AB$17</definedName>
    <definedName name="A127994642R">Data16!$P$1:$P$10,Data16!$P$11:$P$17</definedName>
    <definedName name="A127994642R_Data">Data16!$P$11:$P$17</definedName>
    <definedName name="A127994642R_Latest">Data16!$P$17</definedName>
    <definedName name="A127994646X">Data16!$BE$1:$BE$10,Data16!$BE$11:$BE$17</definedName>
    <definedName name="A127994646X_Data">Data16!$BE$11:$BE$17</definedName>
    <definedName name="A127994646X_Latest">Data16!$BE$17</definedName>
    <definedName name="A127994650R">Data16!$AW$1:$AW$10,Data16!$AW$11:$AW$17</definedName>
    <definedName name="A127994650R_Data">Data16!$AW$11:$AW$17</definedName>
    <definedName name="A127994650R_Latest">Data16!$AW$17</definedName>
    <definedName name="A127994654X">Data16!$BS$1:$BS$10,Data16!$BS$11:$BS$17</definedName>
    <definedName name="A127994654X_Data">Data16!$BS$11:$BS$17</definedName>
    <definedName name="A127994654X_Latest">Data16!$BS$17</definedName>
    <definedName name="A127994662X">Data16!$CM$1:$CM$10,Data16!$CM$11:$CM$17</definedName>
    <definedName name="A127994662X_Data">Data16!$CM$11:$CM$17</definedName>
    <definedName name="A127994662X_Latest">Data16!$CM$17</definedName>
    <definedName name="A127994666J">Data16!$CS$1:$CS$10,Data16!$CS$11:$CS$17</definedName>
    <definedName name="A127994666J_Data">Data16!$CS$11:$CS$17</definedName>
    <definedName name="A127994666J_Latest">Data16!$CS$17</definedName>
    <definedName name="A127994670X">Data16!$CW$1:$CW$10,Data16!$CW$11:$CW$17</definedName>
    <definedName name="A127994670X_Data">Data16!$CW$11:$CW$17</definedName>
    <definedName name="A127994670X_Latest">Data16!$CW$17</definedName>
    <definedName name="A127994674J">Data16!$DE$1:$DE$10,Data16!$DE$11:$DE$17</definedName>
    <definedName name="A127994674J_Data">Data16!$DE$11:$DE$17</definedName>
    <definedName name="A127994674J_Latest">Data16!$DE$17</definedName>
    <definedName name="A127994678T">Data16!$DF$1:$DF$10,Data16!$DF$11:$DF$17</definedName>
    <definedName name="A127994678T_Data">Data16!$DF$11:$DF$17</definedName>
    <definedName name="A127994678T_Latest">Data16!$DF$17</definedName>
    <definedName name="A127994682J">Data16!$CG$1:$CG$10,Data16!$CG$11:$CG$17</definedName>
    <definedName name="A127994682J_Data">Data16!$CG$11:$CG$17</definedName>
    <definedName name="A127994682J_Latest">Data16!$CG$17</definedName>
    <definedName name="A127994686T">Data16!$CL$1:$CL$10,Data16!$CL$11:$CL$17</definedName>
    <definedName name="A127994686T_Data">Data16!$CL$11:$CL$17</definedName>
    <definedName name="A127994686T_Latest">Data16!$CL$17</definedName>
    <definedName name="A127994690J">Data16!$DV$1:$DV$10,Data16!$DV$11:$DV$17</definedName>
    <definedName name="A127994690J_Data">Data16!$DV$11:$DV$17</definedName>
    <definedName name="A127994690J_Latest">Data16!$DV$17</definedName>
    <definedName name="A127994694T">Data16!$DW$1:$DW$10,Data16!$DW$11:$DW$17</definedName>
    <definedName name="A127994694T_Data">Data16!$DW$11:$DW$17</definedName>
    <definedName name="A127994694T_Latest">Data16!$DW$17</definedName>
    <definedName name="A127994698A">Data16!$EJ$1:$EJ$10,Data16!$EJ$11:$EJ$17</definedName>
    <definedName name="A127994698A_Data">Data16!$EJ$11:$EJ$17</definedName>
    <definedName name="A127994698A_Latest">Data16!$EJ$17</definedName>
    <definedName name="A127994702F">Data16!$EP$1:$EP$10,Data16!$EP$11:$EP$17</definedName>
    <definedName name="A127994702F_Data">Data16!$EP$11:$EP$17</definedName>
    <definedName name="A127994702F_Latest">Data16!$EP$17</definedName>
    <definedName name="A127994706R">Data16!$EQ$1:$EQ$10,Data16!$EQ$11:$EQ$17</definedName>
    <definedName name="A127994706R_Data">Data16!$EQ$11:$EQ$17</definedName>
    <definedName name="A127994706R_Latest">Data16!$EQ$17</definedName>
    <definedName name="A127994710F">Data16!$DS$1:$DS$10,Data16!$DS$11:$DS$17</definedName>
    <definedName name="A127994710F_Data">Data16!$DS$11:$DS$17</definedName>
    <definedName name="A127994710F_Latest">Data16!$DS$17</definedName>
    <definedName name="A127994714R">Data16!$DT$1:$DT$10,Data16!$DT$11:$DT$17</definedName>
    <definedName name="A127994714R_Data">Data16!$DT$11:$DT$17</definedName>
    <definedName name="A127994714R_Latest">Data16!$DT$17</definedName>
    <definedName name="A127994718X">Data16!$EU$1:$EU$10,Data16!$EU$11:$EU$17</definedName>
    <definedName name="A127994718X_Data">Data16!$EU$11:$EU$17</definedName>
    <definedName name="A127994718X_Latest">Data16!$EU$17</definedName>
    <definedName name="A127994722R">Data16!$FT$1:$FT$10,Data16!$FT$11:$FT$17</definedName>
    <definedName name="A127994722R_Data">Data16!$FT$11:$FT$17</definedName>
    <definedName name="A127994722R_Latest">Data16!$FT$17</definedName>
    <definedName name="A127994726X">Data16!$FA$1:$FA$10,Data16!$FA$11:$FA$17</definedName>
    <definedName name="A127994726X_Data">Data16!$FA$11:$FA$17</definedName>
    <definedName name="A127994726X_Latest">Data16!$FA$17</definedName>
    <definedName name="A127994730R">Data16!$GK$1:$GK$10,Data16!$GK$11:$GK$17</definedName>
    <definedName name="A127994730R_Data">Data16!$GK$11:$GK$17</definedName>
    <definedName name="A127994730R_Latest">Data16!$GK$17</definedName>
    <definedName name="A127994734X">Data16!$GQ$1:$GQ$10,Data16!$GQ$11:$GQ$17</definedName>
    <definedName name="A127994734X_Data">Data16!$GQ$11:$GQ$17</definedName>
    <definedName name="A127994734X_Latest">Data16!$GQ$17</definedName>
    <definedName name="A127994738J">Data16!$GR$1:$GR$10,Data16!$GR$11:$GR$17</definedName>
    <definedName name="A127994738J_Data">Data16!$GR$11:$GR$17</definedName>
    <definedName name="A127994738J_Latest">Data16!$GR$17</definedName>
    <definedName name="A127994742X">Data16!$HD$1:$HD$10,Data16!$HD$11:$HD$17</definedName>
    <definedName name="A127994742X_Data">Data16!$HD$11:$HD$17</definedName>
    <definedName name="A127994742X_Latest">Data16!$HD$17</definedName>
    <definedName name="A127994746J">Data16!$HG$1:$HG$10,Data16!$HG$11:$HG$17</definedName>
    <definedName name="A127994746J_Data">Data16!$HG$11:$HG$17</definedName>
    <definedName name="A127994746J_Latest">Data16!$HG$17</definedName>
    <definedName name="A127994750X">Data16!$GH$1:$GH$10,Data16!$GH$11:$GH$17</definedName>
    <definedName name="A127994750X_Data">Data16!$GH$11:$GH$17</definedName>
    <definedName name="A127994750X_Latest">Data16!$GH$17</definedName>
    <definedName name="A127994754J">Data16!$GI$1:$GI$10,Data16!$GI$11:$GI$17</definedName>
    <definedName name="A127994754J_Data">Data16!$GI$11:$GI$17</definedName>
    <definedName name="A127994754J_Latest">Data16!$GI$17</definedName>
    <definedName name="A127994758T">Data16!$HW$1:$HW$10,Data16!$HW$11:$HW$17</definedName>
    <definedName name="A127994758T_Data">Data16!$HW$11:$HW$17</definedName>
    <definedName name="A127994758T_Latest">Data16!$HW$17</definedName>
    <definedName name="A127994762J">Data16!$HM$1:$HM$10,Data16!$HM$11:$HM$17</definedName>
    <definedName name="A127994762J_Data">Data16!$HM$11:$HM$17</definedName>
    <definedName name="A127994762J_Latest">Data16!$HM$17</definedName>
    <definedName name="A127994770J">Data17!$F$1:$F$10,Data17!$F$11:$F$17</definedName>
    <definedName name="A127994770J_Data">Data17!$F$11:$F$17</definedName>
    <definedName name="A127994770J_Latest">Data17!$F$17</definedName>
    <definedName name="A127994774T">Data17!$AX$1:$AX$10,Data17!$AX$11:$AX$17</definedName>
    <definedName name="A127994774T_Data">Data17!$AX$11:$AX$17</definedName>
    <definedName name="A127994774T_Latest">Data17!$AX$17</definedName>
    <definedName name="A127994778A">Data17!$AY$1:$AY$10,Data17!$AY$11:$AY$17</definedName>
    <definedName name="A127994778A_Data">Data17!$AY$11:$AY$17</definedName>
    <definedName name="A127994778A_Latest">Data17!$AY$17</definedName>
    <definedName name="A127994782T">Data17!$BF$1:$BF$10,Data17!$BF$11:$BF$17</definedName>
    <definedName name="A127994782T_Data">Data17!$BF$11:$BF$17</definedName>
    <definedName name="A127994782T_Latest">Data17!$BF$17</definedName>
    <definedName name="A127994786A">Data17!$AN$1:$AN$10,Data17!$AN$11:$AN$17</definedName>
    <definedName name="A127994786A_Data">Data17!$AN$11:$AN$17</definedName>
    <definedName name="A127994786A_Latest">Data17!$AN$17</definedName>
    <definedName name="A127994790T">Data17!$CD$1:$CD$10,Data17!$CD$11:$CD$17</definedName>
    <definedName name="A127994790T_Data">Data17!$CD$11:$CD$17</definedName>
    <definedName name="A127994790T_Latest">Data17!$CD$17</definedName>
    <definedName name="A127994794A">Data17!$CN$1:$CN$10,Data17!$CN$11:$CN$17</definedName>
    <definedName name="A127994794A_Data">Data17!$CN$11:$CN$17</definedName>
    <definedName name="A127994794A_Latest">Data17!$CN$17</definedName>
    <definedName name="A127994798K">Data14!$IH$1:$IH$10,Data14!$IH$11:$IH$17</definedName>
    <definedName name="A127994798K_Data">Data14!$IH$11:$IH$17</definedName>
    <definedName name="A127994798K_Latest">Data14!$IH$17</definedName>
    <definedName name="A127994802R">Data15!$D$1:$D$10,Data15!$D$11:$D$17</definedName>
    <definedName name="A127994802R_Data">Data15!$D$11:$D$17</definedName>
    <definedName name="A127994802R_Latest">Data15!$D$17</definedName>
    <definedName name="A127994806X">Data15!$V$1:$V$10,Data15!$V$11:$V$17</definedName>
    <definedName name="A127994806X_Data">Data15!$V$11:$V$17</definedName>
    <definedName name="A127994806X_Latest">Data15!$V$17</definedName>
    <definedName name="A127994810R">Data15!$X$1:$X$10,Data15!$X$11:$X$17</definedName>
    <definedName name="A127994810R_Data">Data15!$X$11:$X$17</definedName>
    <definedName name="A127994810R_Latest">Data15!$X$17</definedName>
    <definedName name="A127994830X">Data17!$CZ$1:$CZ$10,Data17!$CZ$11:$CZ$17</definedName>
    <definedName name="A127994830X_Data">Data17!$CZ$11:$CZ$17</definedName>
    <definedName name="A127994830X_Latest">Data17!$CZ$17</definedName>
    <definedName name="A127994834J">Data15!$AO$1:$AO$10,Data15!$AO$11:$AO$17</definedName>
    <definedName name="A127994834J_Data">Data15!$AO$11:$AO$17</definedName>
    <definedName name="A127994834J_Latest">Data15!$AO$17</definedName>
    <definedName name="A127994838T">Data15!$AQ$1:$AQ$10,Data15!$AQ$11:$AQ$17</definedName>
    <definedName name="A127994838T_Data">Data15!$AQ$11:$AQ$17</definedName>
    <definedName name="A127994838T_Latest">Data15!$AQ$17</definedName>
    <definedName name="A127994842J">Data15!$AA$1:$AA$10,Data15!$AA$11:$AA$17</definedName>
    <definedName name="A127994842J_Data">Data15!$AA$11:$AA$17</definedName>
    <definedName name="A127994842J_Latest">Data15!$AA$17</definedName>
    <definedName name="A127994846T">Data15!$AB$1:$AB$10,Data15!$AB$11:$AB$17</definedName>
    <definedName name="A127994846T_Data">Data15!$AB$11:$AB$17</definedName>
    <definedName name="A127994846T_Latest">Data15!$AB$17</definedName>
    <definedName name="A127994850J">Data15!$BC$1:$BC$10,Data15!$BC$11:$BC$17</definedName>
    <definedName name="A127994850J_Data">Data15!$BC$11:$BC$17</definedName>
    <definedName name="A127994850J_Latest">Data15!$BC$17</definedName>
    <definedName name="A127994854T">Data15!$AE$1:$AE$10,Data15!$AE$11:$AE$17</definedName>
    <definedName name="A127994854T_Data">Data15!$AE$11:$AE$17</definedName>
    <definedName name="A127994854T_Latest">Data15!$AE$17</definedName>
    <definedName name="A127994858A">Data15!$BW$1:$BW$10,Data15!$BW$11:$BW$17</definedName>
    <definedName name="A127994858A_Data">Data15!$BW$11:$BW$17</definedName>
    <definedName name="A127994858A_Latest">Data15!$BW$17</definedName>
    <definedName name="A127994862T">Data15!$BZ$1:$BZ$10,Data15!$BZ$11:$BZ$17</definedName>
    <definedName name="A127994862T_Data">Data15!$BZ$11:$BZ$17</definedName>
    <definedName name="A127994862T_Latest">Data15!$BZ$17</definedName>
    <definedName name="A127994866A">Data15!$CA$1:$CA$10,Data15!$CA$11:$CA$17</definedName>
    <definedName name="A127994866A_Data">Data15!$CA$11:$CA$17</definedName>
    <definedName name="A127994866A_Latest">Data15!$CA$17</definedName>
    <definedName name="A127994870T">Data15!$CE$1:$CE$10,Data15!$CE$11:$CE$17</definedName>
    <definedName name="A127994870T_Data">Data15!$CE$11:$CE$17</definedName>
    <definedName name="A127994870T_Latest">Data15!$CE$17</definedName>
    <definedName name="A127994874A">Data15!$CJ$1:$CJ$10,Data15!$CJ$11:$CJ$17</definedName>
    <definedName name="A127994874A_Data">Data15!$CJ$11:$CJ$17</definedName>
    <definedName name="A127994874A_Latest">Data15!$CJ$17</definedName>
    <definedName name="A127994878K">Data15!$DF$1:$DF$10,Data15!$DF$11:$DF$17</definedName>
    <definedName name="A127994878K_Data">Data15!$DF$11:$DF$17</definedName>
    <definedName name="A127994878K_Latest">Data15!$DF$17</definedName>
    <definedName name="A127994882A">Data15!$CS$1:$CS$10,Data15!$CS$11:$CS$17</definedName>
    <definedName name="A127994882A_Data">Data15!$CS$11:$CS$17</definedName>
    <definedName name="A127994882A_Latest">Data15!$CS$17</definedName>
    <definedName name="A127994886K">Data15!$DV$1:$DV$10,Data15!$DV$11:$DV$17</definedName>
    <definedName name="A127994886K_Data">Data15!$DV$11:$DV$17</definedName>
    <definedName name="A127994886K_Latest">Data15!$DV$17</definedName>
    <definedName name="A127994890A">Data15!$EH$1:$EH$10,Data15!$EH$11:$EH$17</definedName>
    <definedName name="A127994890A_Data">Data15!$EH$11:$EH$17</definedName>
    <definedName name="A127994890A_Latest">Data15!$EH$17</definedName>
    <definedName name="A127994894K">Data15!$EK$1:$EK$10,Data15!$EK$11:$EK$17</definedName>
    <definedName name="A127994894K_Data">Data15!$EK$11:$EK$17</definedName>
    <definedName name="A127994894K_Latest">Data15!$EK$17</definedName>
    <definedName name="A127994898V">Data15!$EL$1:$EL$10,Data15!$EL$11:$EL$17</definedName>
    <definedName name="A127994898V_Data">Data15!$EL$11:$EL$17</definedName>
    <definedName name="A127994898V_Latest">Data15!$EL$17</definedName>
    <definedName name="A127994902X">Data15!$EN$1:$EN$10,Data15!$EN$11:$EN$17</definedName>
    <definedName name="A127994902X_Data">Data15!$EN$11:$EN$17</definedName>
    <definedName name="A127994902X_Latest">Data15!$EN$17</definedName>
    <definedName name="A127994906J">Data15!$DZ$1:$DZ$10,Data15!$DZ$11:$DZ$17</definedName>
    <definedName name="A127994906J_Data">Data15!$DZ$11:$DZ$17</definedName>
    <definedName name="A127994906J_Latest">Data15!$DZ$17</definedName>
    <definedName name="A127994910X">Data15!$EE$1:$EE$10,Data15!$EE$11:$EE$17</definedName>
    <definedName name="A127994910X_Data">Data15!$EE$11:$EE$17</definedName>
    <definedName name="A127994910X_Latest">Data15!$EE$17</definedName>
    <definedName name="A127994914J">Data15!$EF$1:$EF$10,Data15!$EF$11:$EF$17</definedName>
    <definedName name="A127994914J_Data">Data15!$EF$11:$EF$17</definedName>
    <definedName name="A127994914J_Latest">Data15!$EF$17</definedName>
    <definedName name="A127994918T">Data15!$FQ$1:$FQ$10,Data15!$FQ$11:$FQ$17</definedName>
    <definedName name="A127994918T_Data">Data15!$FQ$11:$FQ$17</definedName>
    <definedName name="A127994918T_Latest">Data15!$FQ$17</definedName>
    <definedName name="A127994922J">Data15!$FR$1:$FR$10,Data15!$FR$11:$FR$17</definedName>
    <definedName name="A127994922J_Data">Data15!$FR$11:$FR$17</definedName>
    <definedName name="A127994922J_Latest">Data15!$FR$17</definedName>
    <definedName name="A127994926T">Data15!$FG$1:$FG$10,Data15!$FG$11:$FG$17</definedName>
    <definedName name="A127994926T_Data">Data15!$FG$11:$FG$17</definedName>
    <definedName name="A127994926T_Latest">Data15!$FG$17</definedName>
    <definedName name="A127994930J">Data15!$GC$1:$GC$10,Data15!$GC$11:$GC$17</definedName>
    <definedName name="A127994930J_Data">Data15!$GC$11:$GC$17</definedName>
    <definedName name="A127994930J_Latest">Data15!$GC$17</definedName>
    <definedName name="A127994934T">Data15!$GW$1:$GW$10,Data15!$GW$11:$GW$17</definedName>
    <definedName name="A127994934T_Data">Data15!$GW$11:$GW$17</definedName>
    <definedName name="A127994934T_Latest">Data15!$GW$17</definedName>
    <definedName name="A127994938A">Data15!$HI$1:$HI$10,Data15!$HI$11:$HI$17</definedName>
    <definedName name="A127994938A_Data">Data15!$HI$11:$HI$17</definedName>
    <definedName name="A127994938A_Latest">Data15!$HI$17</definedName>
    <definedName name="A127994942T">Data15!$HM$1:$HM$10,Data15!$HM$11:$HM$17</definedName>
    <definedName name="A127994942T_Data">Data15!$HM$11:$HM$17</definedName>
    <definedName name="A127994942T_Latest">Data15!$HM$17</definedName>
    <definedName name="A127994946A">Data15!$HS$1:$HS$10,Data15!$HS$11:$HS$17</definedName>
    <definedName name="A127994946A_Data">Data15!$HS$11:$HS$17</definedName>
    <definedName name="A127994946A_Latest">Data15!$HS$17</definedName>
    <definedName name="A127994950T">Data15!$GS$1:$GS$10,Data15!$GS$11:$GS$17</definedName>
    <definedName name="A127994950T_Data">Data15!$GS$11:$GS$17</definedName>
    <definedName name="A127994950T_Latest">Data15!$GS$17</definedName>
    <definedName name="A127994954A">Data15!$IK$1:$IK$10,Data15!$IK$11:$IK$17</definedName>
    <definedName name="A127994954A_Data">Data15!$IK$11:$IK$17</definedName>
    <definedName name="A127994954A_Latest">Data15!$IK$17</definedName>
    <definedName name="A127994958K">Data16!$F$1:$F$10,Data16!$F$11:$F$17</definedName>
    <definedName name="A127994958K_Data">Data16!$F$11:$F$17</definedName>
    <definedName name="A127994958K_Latest">Data16!$F$17</definedName>
    <definedName name="A127994962A">Data16!$J$1:$J$10,Data16!$J$11:$J$17</definedName>
    <definedName name="A127994962A_Data">Data16!$J$11:$J$17</definedName>
    <definedName name="A127994962A_Latest">Data16!$J$17</definedName>
    <definedName name="A127994966K">Data15!$IB$1:$IB$10,Data15!$IB$11:$IB$17</definedName>
    <definedName name="A127994966K_Data">Data15!$IB$11:$IB$17</definedName>
    <definedName name="A127994966K_Latest">Data15!$IB$17</definedName>
    <definedName name="A127996854C">Data17!$DM$1:$DM$10,Data17!$DM$11:$DM$17</definedName>
    <definedName name="A127996854C_Data">Data17!$DM$11:$DM$17</definedName>
    <definedName name="A127996854C_Latest">Data17!$DM$17</definedName>
    <definedName name="A127996858L">Data17!$EC$1:$EC$10,Data17!$EC$11:$EC$17</definedName>
    <definedName name="A127996858L_Data">Data17!$EC$11:$EC$17</definedName>
    <definedName name="A127996858L_Latest">Data17!$EC$17</definedName>
    <definedName name="A127996862C">Data17!$EH$1:$EH$10,Data17!$EH$11:$EH$17</definedName>
    <definedName name="A127996862C_Data">Data17!$EH$11:$EH$17</definedName>
    <definedName name="A127996862C_Latest">Data17!$EH$17</definedName>
    <definedName name="A127996866L">Data17!$EU$1:$EU$10,Data17!$EU$11:$EU$17</definedName>
    <definedName name="A127996866L_Data">Data17!$EU$11:$EU$17</definedName>
    <definedName name="A127996866L_Latest">Data17!$EU$17</definedName>
    <definedName name="A127996870C">Data17!$EX$1:$EX$10,Data17!$EX$11:$EX$17</definedName>
    <definedName name="A127996870C_Data">Data17!$EX$11:$EX$17</definedName>
    <definedName name="A127996870C_Latest">Data17!$EX$17</definedName>
    <definedName name="A127996874L">Data17!$FC$1:$FC$10,Data17!$FC$11:$FC$17</definedName>
    <definedName name="A127996874L_Data">Data17!$FC$11:$FC$17</definedName>
    <definedName name="A127996874L_Latest">Data17!$FC$17</definedName>
    <definedName name="A127996878W">Data18!$HH$1:$HH$10,Data18!$HH$11:$HH$17</definedName>
    <definedName name="A127996878W_Data">Data18!$HH$11:$HH$17</definedName>
    <definedName name="A127996878W_Latest">Data18!$HH$17</definedName>
    <definedName name="A127996882L">Data18!$HQ$1:$HQ$10,Data18!$HQ$11:$HQ$17</definedName>
    <definedName name="A127996882L_Data">Data18!$HQ$11:$HQ$17</definedName>
    <definedName name="A127996882L_Latest">Data18!$HQ$17</definedName>
    <definedName name="A127996886W">Data18!$HT$1:$HT$10,Data18!$HT$11:$HT$17</definedName>
    <definedName name="A127996886W_Data">Data18!$HT$11:$HT$17</definedName>
    <definedName name="A127996886W_Latest">Data18!$HT$17</definedName>
    <definedName name="A127996890L">Data18!$GT$1:$GT$10,Data18!$GT$11:$GT$17</definedName>
    <definedName name="A127996890L_Data">Data18!$GT$11:$GT$17</definedName>
    <definedName name="A127996890L_Latest">Data18!$GT$17</definedName>
    <definedName name="A127996894W">Data18!$II$1:$II$10,Data18!$II$11:$II$17</definedName>
    <definedName name="A127996894W_Data">Data18!$II$11:$II$17</definedName>
    <definedName name="A127996894W_Latest">Data18!$II$17</definedName>
    <definedName name="A127996898F">Data18!$IJ$1:$IJ$10,Data18!$IJ$11:$IJ$17</definedName>
    <definedName name="A127996898F_Data">Data18!$IJ$11:$IJ$17</definedName>
    <definedName name="A127996898F_Latest">Data18!$IJ$17</definedName>
    <definedName name="A127996902K">Data18!$IL$1:$IL$10,Data18!$IL$11:$IL$17</definedName>
    <definedName name="A127996902K_Data">Data18!$IL$11:$IL$17</definedName>
    <definedName name="A127996902K_Latest">Data18!$IL$17</definedName>
    <definedName name="A127996906V">Data18!$IN$1:$IN$10,Data18!$IN$11:$IN$17</definedName>
    <definedName name="A127996906V_Data">Data18!$IN$11:$IN$17</definedName>
    <definedName name="A127996906V_Latest">Data18!$IN$17</definedName>
    <definedName name="A127996910K">Data18!$HY$1:$HY$10,Data18!$HY$11:$HY$17</definedName>
    <definedName name="A127996910K_Data">Data18!$HY$11:$HY$17</definedName>
    <definedName name="A127996910K_Latest">Data18!$HY$17</definedName>
    <definedName name="A127996914V">Data18!$HZ$1:$HZ$10,Data18!$HZ$11:$HZ$17</definedName>
    <definedName name="A127996914V_Data">Data18!$HZ$11:$HZ$17</definedName>
    <definedName name="A127996914V_Latest">Data18!$HZ$17</definedName>
    <definedName name="A127996918C">Data18!$ID$1:$ID$10,Data18!$ID$11:$ID$17</definedName>
    <definedName name="A127996918C_Data">Data18!$ID$11:$ID$17</definedName>
    <definedName name="A127996918C_Latest">Data18!$ID$17</definedName>
    <definedName name="A127996922V">Data19!$P$1:$P$10,Data19!$P$11:$P$17</definedName>
    <definedName name="A127996922V_Data">Data19!$P$11:$P$17</definedName>
    <definedName name="A127996922V_Latest">Data19!$P$17</definedName>
    <definedName name="A127996926C">Data19!$AD$1:$AD$10,Data19!$AD$11:$AD$17</definedName>
    <definedName name="A127996926C_Data">Data19!$AD$11:$AD$17</definedName>
    <definedName name="A127996926C_Latest">Data19!$AD$17</definedName>
    <definedName name="A127996930V">Data19!$AG$1:$AG$10,Data19!$AG$11:$AG$17</definedName>
    <definedName name="A127996930V_Data">Data19!$AG$11:$AG$17</definedName>
    <definedName name="A127996930V_Latest">Data19!$AG$17</definedName>
    <definedName name="A127996934C">Data19!$AT$1:$AT$10,Data19!$AT$11:$AT$17</definedName>
    <definedName name="A127996934C_Data">Data19!$AT$11:$AT$17</definedName>
    <definedName name="A127996934C_Latest">Data19!$AT$17</definedName>
    <definedName name="A127996938L">Data19!$U$1:$U$10,Data19!$U$11:$U$17</definedName>
    <definedName name="A127996938L_Data">Data19!$U$11:$U$17</definedName>
    <definedName name="A127996938L_Latest">Data19!$U$17</definedName>
    <definedName name="A127996942C">Data19!$CF$1:$CF$10,Data19!$CF$11:$CF$17</definedName>
    <definedName name="A127996942C_Data">Data19!$CF$11:$CF$17</definedName>
    <definedName name="A127996942C_Latest">Data19!$CF$17</definedName>
    <definedName name="A127996946L">Data19!$CG$1:$CG$10,Data19!$CG$11:$CG$17</definedName>
    <definedName name="A127996946L_Data">Data19!$CG$11:$CG$17</definedName>
    <definedName name="A127996946L_Latest">Data19!$CG$17</definedName>
    <definedName name="A127996950C">Data19!$CE$1:$CE$10,Data19!$CE$11:$CE$17</definedName>
    <definedName name="A127996950C_Data">Data19!$CE$11:$CE$17</definedName>
    <definedName name="A127996950C_Latest">Data19!$CE$17</definedName>
    <definedName name="A127996954L">Data19!$CI$1:$CI$10,Data19!$CI$11:$CI$17</definedName>
    <definedName name="A127996954L_Data">Data19!$CI$11:$CI$17</definedName>
    <definedName name="A127996954L_Latest">Data19!$CI$17</definedName>
    <definedName name="A127996958W">Data19!$EF$1:$EF$10,Data19!$EF$11:$EF$17</definedName>
    <definedName name="A127996958W_Data">Data19!$EF$11:$EF$17</definedName>
    <definedName name="A127996958W_Latest">Data19!$EF$17</definedName>
    <definedName name="A127996962L">Data19!$EG$1:$EG$10,Data19!$EG$11:$EG$17</definedName>
    <definedName name="A127996962L_Data">Data19!$EG$11:$EG$17</definedName>
    <definedName name="A127996962L_Latest">Data19!$EG$17</definedName>
    <definedName name="A127996966W">Data19!$EI$1:$EI$10,Data19!$EI$11:$EI$17</definedName>
    <definedName name="A127996966W_Data">Data19!$EI$11:$EI$17</definedName>
    <definedName name="A127996966W_Latest">Data19!$EI$17</definedName>
    <definedName name="A127996970L">Data19!$EO$1:$EO$10,Data19!$EO$11:$EO$17</definedName>
    <definedName name="A127996970L_Data">Data19!$EO$11:$EO$17</definedName>
    <definedName name="A127996970L_Latest">Data19!$EO$17</definedName>
    <definedName name="A127996974W">Data19!$EQ$1:$EQ$10,Data19!$EQ$11:$EQ$17</definedName>
    <definedName name="A127996974W_Data">Data19!$EQ$11:$EQ$17</definedName>
    <definedName name="A127996974W_Latest">Data19!$EQ$17</definedName>
    <definedName name="A127996978F">Data19!$DM$1:$DM$10,Data19!$DM$11:$DM$17</definedName>
    <definedName name="A127996978F_Data">Data19!$DM$11:$DM$17</definedName>
    <definedName name="A127996978F_Latest">Data19!$DM$17</definedName>
    <definedName name="A127996982W">Data19!$DS$1:$DS$10,Data19!$DS$11:$DS$17</definedName>
    <definedName name="A127996982W_Data">Data19!$DS$11:$DS$17</definedName>
    <definedName name="A127996982W_Latest">Data19!$DS$17</definedName>
    <definedName name="A127996986F">Data19!$EV$1:$EV$10,Data19!$EV$11:$EV$17</definedName>
    <definedName name="A127996986F_Data">Data19!$EV$11:$EV$17</definedName>
    <definedName name="A127996986F_Latest">Data19!$EV$17</definedName>
    <definedName name="A127996990W">Data19!$FH$1:$FH$10,Data19!$FH$11:$FH$17</definedName>
    <definedName name="A127996990W_Data">Data19!$FH$11:$FH$17</definedName>
    <definedName name="A127996990W_Latest">Data19!$FH$17</definedName>
    <definedName name="A127996994F">Data19!$FT$1:$FT$10,Data19!$FT$11:$FT$17</definedName>
    <definedName name="A127996994F_Data">Data19!$FT$11:$FT$17</definedName>
    <definedName name="A127996994F_Latest">Data19!$FT$17</definedName>
    <definedName name="A127996998R">Data19!$EX$1:$EX$10,Data19!$EX$11:$EX$17</definedName>
    <definedName name="A127996998R_Data">Data19!$EX$11:$EX$17</definedName>
    <definedName name="A127996998R_Latest">Data19!$EX$17</definedName>
    <definedName name="A127997002W">Data19!$FB$1:$FB$10,Data19!$FB$11:$FB$17</definedName>
    <definedName name="A127997002W_Data">Data19!$FB$11:$FB$17</definedName>
    <definedName name="A127997002W_Latest">Data19!$FB$17</definedName>
    <definedName name="A127997006F">Data19!$GM$1:$GM$10,Data19!$GM$11:$GM$17</definedName>
    <definedName name="A127997006F_Data">Data19!$GM$11:$GM$17</definedName>
    <definedName name="A127997006F_Latest">Data19!$GM$17</definedName>
    <definedName name="A127997010W">Data19!$GN$1:$GN$10,Data19!$GN$11:$GN$17</definedName>
    <definedName name="A127997010W_Data">Data19!$GN$11:$GN$17</definedName>
    <definedName name="A127997010W_Latest">Data19!$GN$17</definedName>
    <definedName name="A127997014F">Data19!$GV$1:$GV$10,Data19!$GV$11:$GV$17</definedName>
    <definedName name="A127997014F_Data">Data19!$GV$11:$GV$17</definedName>
    <definedName name="A127997014F_Latest">Data19!$GV$17</definedName>
    <definedName name="A127997018R">Data19!$GF$1:$GF$10,Data19!$GF$11:$GF$17</definedName>
    <definedName name="A127997018R_Data">Data19!$GF$11:$GF$17</definedName>
    <definedName name="A127997018R_Latest">Data19!$GF$17</definedName>
    <definedName name="A127997026R">Data19!$GL$1:$GL$10,Data19!$GL$11:$GL$17</definedName>
    <definedName name="A127997026R_Data">Data19!$GL$11:$GL$17</definedName>
    <definedName name="A127997026R_Latest">Data19!$GL$17</definedName>
    <definedName name="A127997030F">Data19!$IO$1:$IO$10,Data19!$IO$11:$IO$17</definedName>
    <definedName name="A127997030F_Data">Data19!$IO$11:$IO$17</definedName>
    <definedName name="A127997030F_Latest">Data19!$IO$17</definedName>
    <definedName name="A127997034R">Data19!$HK$1:$HK$10,Data19!$HK$11:$HK$17</definedName>
    <definedName name="A127997034R_Data">Data19!$HK$11:$HK$17</definedName>
    <definedName name="A127997034R_Latest">Data19!$HK$17</definedName>
    <definedName name="A127997038X">Data19!$IQ$1:$IQ$10,Data19!$IQ$11:$IQ$17</definedName>
    <definedName name="A127997038X_Data">Data19!$IQ$11:$IQ$17</definedName>
    <definedName name="A127997038X_Latest">Data19!$IQ$17</definedName>
    <definedName name="A127997042R">Data19!$HP$1:$HP$10,Data19!$HP$11:$HP$17</definedName>
    <definedName name="A127997042R_Data">Data19!$HP$11:$HP$17</definedName>
    <definedName name="A127997042R_Latest">Data19!$HP$17</definedName>
    <definedName name="A127997046X">Data20!$Q$1:$Q$10,Data20!$Q$11:$Q$17</definedName>
    <definedName name="A127997046X_Data">Data20!$Q$11:$Q$17</definedName>
    <definedName name="A127997046X_Latest">Data20!$Q$17</definedName>
    <definedName name="A127997050R">Data20!$U$1:$U$10,Data20!$U$11:$U$17</definedName>
    <definedName name="A127997050R_Data">Data20!$U$11:$U$17</definedName>
    <definedName name="A127997050R_Latest">Data20!$U$17</definedName>
    <definedName name="A127997054X">Data20!$W$1:$W$10,Data20!$W$11:$W$17</definedName>
    <definedName name="A127997054X_Data">Data20!$W$11:$W$17</definedName>
    <definedName name="A127997054X_Latest">Data20!$W$17</definedName>
    <definedName name="A127997058J">Data20!$Y$1:$Y$10,Data20!$Y$11:$Y$17</definedName>
    <definedName name="A127997058J_Data">Data20!$Y$11:$Y$17</definedName>
    <definedName name="A127997058J_Latest">Data20!$Y$17</definedName>
    <definedName name="A127997062X">Data20!$AA$1:$AA$10,Data20!$AA$11:$AA$17</definedName>
    <definedName name="A127997062X_Data">Data20!$AA$11:$AA$17</definedName>
    <definedName name="A127997062X_Latest">Data20!$AA$17</definedName>
    <definedName name="A127997066J">Data20!$L$1:$L$10,Data20!$L$11:$L$17</definedName>
    <definedName name="A127997066J_Data">Data20!$L$11:$L$17</definedName>
    <definedName name="A127997066J_Latest">Data20!$L$17</definedName>
    <definedName name="A127997070X">Data17!$GG$1:$GG$10,Data17!$GG$11:$GG$17</definedName>
    <definedName name="A127997070X_Data">Data17!$GG$11:$GG$17</definedName>
    <definedName name="A127997070X_Latest">Data17!$GG$17</definedName>
    <definedName name="A127997074J">Data17!$GK$1:$GK$10,Data17!$GK$11:$GK$17</definedName>
    <definedName name="A127997074J_Data">Data17!$GK$11:$GK$17</definedName>
    <definedName name="A127997074J_Latest">Data17!$GK$17</definedName>
    <definedName name="A127997078T">Data17!$GL$1:$GL$10,Data17!$GL$11:$GL$17</definedName>
    <definedName name="A127997078T_Data">Data17!$GL$11:$GL$17</definedName>
    <definedName name="A127997078T_Latest">Data17!$GL$17</definedName>
    <definedName name="A127997082J">Data17!$GM$1:$GM$10,Data17!$GM$11:$GM$17</definedName>
    <definedName name="A127997082J_Data">Data17!$GM$11:$GM$17</definedName>
    <definedName name="A127997082J_Latest">Data17!$GM$17</definedName>
    <definedName name="A127997086T">Data17!$FV$1:$FV$10,Data17!$FV$11:$FV$17</definedName>
    <definedName name="A127997086T_Data">Data17!$FV$11:$FV$17</definedName>
    <definedName name="A127997086T_Latest">Data17!$FV$17</definedName>
    <definedName name="A127997090J">Data17!$GX$1:$GX$10,Data17!$GX$11:$GX$17</definedName>
    <definedName name="A127997090J_Data">Data17!$GX$11:$GX$17</definedName>
    <definedName name="A127997090J_Latest">Data17!$GX$17</definedName>
    <definedName name="A127997102F">Data17!$HW$1:$HW$10,Data17!$HW$11:$HW$17</definedName>
    <definedName name="A127997102F_Data">Data17!$HW$11:$HW$17</definedName>
    <definedName name="A127997102F_Latest">Data17!$HW$17</definedName>
    <definedName name="A127997106R">Data17!$IJ$1:$IJ$10,Data17!$IJ$11:$IJ$17</definedName>
    <definedName name="A127997106R_Data">Data17!$IJ$11:$IJ$17</definedName>
    <definedName name="A127997106R_Latest">Data17!$IJ$17</definedName>
    <definedName name="A127997110F">Data18!$V$1:$V$10,Data18!$V$11:$V$17</definedName>
    <definedName name="A127997110F_Data">Data18!$V$11:$V$17</definedName>
    <definedName name="A127997110F_Latest">Data18!$V$17</definedName>
    <definedName name="A127997114R">Data17!$IL$1:$IL$10,Data17!$IL$11:$IL$17</definedName>
    <definedName name="A127997114R_Data">Data17!$IL$11:$IL$17</definedName>
    <definedName name="A127997114R_Latest">Data17!$IL$17</definedName>
    <definedName name="A127997118X">Data18!$B$1:$B$10,Data18!$B$11:$B$17</definedName>
    <definedName name="A127997118X_Data">Data18!$B$11:$B$17</definedName>
    <definedName name="A127997118X_Latest">Data18!$B$17</definedName>
    <definedName name="A127997122R">Data18!$AR$1:$AR$10,Data18!$AR$11:$AR$17</definedName>
    <definedName name="A127997122R_Data">Data18!$AR$11:$AR$17</definedName>
    <definedName name="A127997122R_Latest">Data18!$AR$17</definedName>
    <definedName name="A127997126X">Data18!$BB$1:$BB$10,Data18!$BB$11:$BB$17</definedName>
    <definedName name="A127997126X_Data">Data18!$BB$11:$BB$17</definedName>
    <definedName name="A127997126X_Latest">Data18!$BB$17</definedName>
    <definedName name="A127997130R">Data18!$AA$1:$AA$10,Data18!$AA$11:$AA$17</definedName>
    <definedName name="A127997130R_Data">Data18!$AA$11:$AA$17</definedName>
    <definedName name="A127997130R_Latest">Data18!$AA$17</definedName>
    <definedName name="A127997134X">Data18!$BH$1:$BH$10,Data18!$BH$11:$BH$17</definedName>
    <definedName name="A127997134X_Data">Data18!$BH$11:$BH$17</definedName>
    <definedName name="A127997134X_Latest">Data18!$BH$17</definedName>
    <definedName name="A127997138J">Data18!$CB$1:$CB$10,Data18!$CB$11:$CB$17</definedName>
    <definedName name="A127997138J_Data">Data18!$CB$11:$CB$17</definedName>
    <definedName name="A127997138J_Latest">Data18!$CB$17</definedName>
    <definedName name="A127997142X">Data18!$CD$1:$CD$10,Data18!$CD$11:$CD$17</definedName>
    <definedName name="A127997142X_Data">Data18!$CD$11:$CD$17</definedName>
    <definedName name="A127997142X_Latest">Data18!$CD$17</definedName>
    <definedName name="A127997146J">Data18!$CJ$1:$CJ$10,Data18!$CJ$11:$CJ$17</definedName>
    <definedName name="A127997146J_Data">Data18!$CJ$11:$CJ$17</definedName>
    <definedName name="A127997146J_Latest">Data18!$CJ$17</definedName>
    <definedName name="A127997150X">Data18!$BI$1:$BI$10,Data18!$BI$11:$BI$17</definedName>
    <definedName name="A127997150X_Data">Data18!$BI$11:$BI$17</definedName>
    <definedName name="A127997150X_Latest">Data18!$BI$17</definedName>
    <definedName name="A127997154J">Data18!$BM$1:$BM$10,Data18!$BM$11:$BM$17</definedName>
    <definedName name="A127997154J_Data">Data18!$BM$11:$BM$17</definedName>
    <definedName name="A127997154J_Latest">Data18!$BM$17</definedName>
    <definedName name="A127997158T">Data18!$CO$1:$CO$10,Data18!$CO$11:$CO$17</definedName>
    <definedName name="A127997158T_Data">Data18!$CO$11:$CO$17</definedName>
    <definedName name="A127997158T_Latest">Data18!$CO$17</definedName>
    <definedName name="A127997162J">Data18!$DC$1:$DC$10,Data18!$DC$11:$DC$17</definedName>
    <definedName name="A127997162J_Data">Data18!$DC$11:$DC$17</definedName>
    <definedName name="A127997162J_Latest">Data18!$DC$17</definedName>
    <definedName name="A127997166T">Data18!$DM$1:$DM$10,Data18!$DM$11:$DM$17</definedName>
    <definedName name="A127997166T_Data">Data18!$DM$11:$DM$17</definedName>
    <definedName name="A127997166T_Latest">Data18!$DM$17</definedName>
    <definedName name="A127997170J">Data18!$DQ$1:$DQ$10,Data18!$DQ$11:$DQ$17</definedName>
    <definedName name="A127997170J_Data">Data18!$DQ$11:$DQ$17</definedName>
    <definedName name="A127997170J_Latest">Data18!$DQ$17</definedName>
    <definedName name="A127997174T">Data18!$DR$1:$DR$10,Data18!$DR$11:$DR$17</definedName>
    <definedName name="A127997174T_Data">Data18!$DR$11:$DR$17</definedName>
    <definedName name="A127997174T_Latest">Data18!$DR$17</definedName>
    <definedName name="A127997178A">Data18!$DV$1:$DV$10,Data18!$DV$11:$DV$17</definedName>
    <definedName name="A127997178A_Data">Data18!$DV$11:$DV$17</definedName>
    <definedName name="A127997178A_Latest">Data18!$DV$17</definedName>
    <definedName name="A127997182T">Data18!$DW$1:$DW$10,Data18!$DW$11:$DW$17</definedName>
    <definedName name="A127997182T_Data">Data18!$DW$11:$DW$17</definedName>
    <definedName name="A127997182T_Latest">Data18!$DW$17</definedName>
    <definedName name="A127997186A">Data18!$EX$1:$EX$10,Data18!$EX$11:$EX$17</definedName>
    <definedName name="A127997186A_Data">Data18!$EX$11:$EX$17</definedName>
    <definedName name="A127997186A_Latest">Data18!$EX$17</definedName>
    <definedName name="A127997190T">Data18!$EC$1:$EC$10,Data18!$EC$11:$EC$17</definedName>
    <definedName name="A127997190T_Data">Data18!$EC$11:$EC$17</definedName>
    <definedName name="A127997190T_Latest">Data18!$EC$17</definedName>
    <definedName name="A127997194A">Data18!$FE$1:$FE$10,Data18!$FE$11:$FE$17</definedName>
    <definedName name="A127997194A_Data">Data18!$FE$11:$FE$17</definedName>
    <definedName name="A127997194A_Latest">Data18!$FE$17</definedName>
    <definedName name="A127997198K">Data18!$ED$1:$ED$10,Data18!$ED$11:$ED$17</definedName>
    <definedName name="A127997198K_Data">Data18!$ED$11:$ED$17</definedName>
    <definedName name="A127997198K_Latest">Data18!$ED$17</definedName>
    <definedName name="A127997202R">Data18!$FS$1:$FS$10,Data18!$FS$11:$FS$17</definedName>
    <definedName name="A127997202R_Data">Data18!$FS$11:$FS$17</definedName>
    <definedName name="A127997202R_Latest">Data18!$FS$17</definedName>
    <definedName name="A127997206X">Data18!$FV$1:$FV$10,Data18!$FV$11:$FV$17</definedName>
    <definedName name="A127997206X_Data">Data18!$FV$11:$FV$17</definedName>
    <definedName name="A127997206X_Latest">Data18!$FV$17</definedName>
    <definedName name="A127997210R">Data18!$FI$1:$FI$10,Data18!$FI$11:$FI$17</definedName>
    <definedName name="A127997210R_Data">Data18!$FI$11:$FI$17</definedName>
    <definedName name="A127997210R_Latest">Data18!$FI$17</definedName>
    <definedName name="A127997214X">Data18!$GA$1:$GA$10,Data18!$GA$11:$GA$17</definedName>
    <definedName name="A127997214X_Data">Data18!$GA$11:$GA$17</definedName>
    <definedName name="A127997214X_Latest">Data18!$GA$17</definedName>
    <definedName name="A127997218J">Data18!$GF$1:$GF$10,Data18!$GF$11:$GF$17</definedName>
    <definedName name="A127997218J_Data">Data18!$GF$11:$GF$17</definedName>
    <definedName name="A127997218J_Latest">Data18!$GF$17</definedName>
    <definedName name="A127997222X">Data18!$GI$1:$GI$10,Data18!$GI$11:$GI$17</definedName>
    <definedName name="A127997222X_Data">Data18!$GI$11:$GI$17</definedName>
    <definedName name="A127997222X_Latest">Data18!$GI$17</definedName>
    <definedName name="A127997230X">Data18!$GN$1:$GN$10,Data18!$GN$11:$GN$17</definedName>
    <definedName name="A127997230X_Data">Data18!$GN$11:$GN$17</definedName>
    <definedName name="A127997230X_Latest">Data18!$GN$17</definedName>
    <definedName name="A127999066V">Data20!$AY$1:$AY$10,Data20!$AY$11:$AY$17</definedName>
    <definedName name="A127999066V_Data">Data20!$AY$11:$AY$17</definedName>
    <definedName name="A127999066V_Latest">Data20!$AY$17</definedName>
    <definedName name="A127999070K">Data20!$BF$1:$BF$10,Data20!$BF$11:$BF$17</definedName>
    <definedName name="A127999070K_Data">Data20!$BF$11:$BF$17</definedName>
    <definedName name="A127999070K_Latest">Data20!$BF$17</definedName>
    <definedName name="A127999074V">Data20!$BL$1:$BL$10,Data20!$BL$11:$BL$17</definedName>
    <definedName name="A127999074V_Data">Data20!$BL$11:$BL$17</definedName>
    <definedName name="A127999074V_Latest">Data20!$BL$17</definedName>
    <definedName name="A127999078C">Data20!$BT$1:$BT$10,Data20!$BT$11:$BT$17</definedName>
    <definedName name="A127999078C_Data">Data20!$BT$11:$BT$17</definedName>
    <definedName name="A127999078C_Latest">Data20!$BT$17</definedName>
    <definedName name="A127999082V">Data20!$CI$1:$CI$10,Data20!$CI$11:$CI$17</definedName>
    <definedName name="A127999082V_Data">Data20!$CI$11:$CI$17</definedName>
    <definedName name="A127999082V_Latest">Data20!$CI$17</definedName>
    <definedName name="A127999086C">Data20!$CX$1:$CX$10,Data20!$CX$11:$CX$17</definedName>
    <definedName name="A127999086C_Data">Data20!$CX$11:$CX$17</definedName>
    <definedName name="A127999086C_Latest">Data20!$CX$17</definedName>
    <definedName name="A127999090V">Data20!$CY$1:$CY$10,Data20!$CY$11:$CY$17</definedName>
    <definedName name="A127999090V_Data">Data20!$CY$11:$CY$17</definedName>
    <definedName name="A127999090V_Latest">Data20!$CY$17</definedName>
    <definedName name="A127999094C">Data21!$EO$1:$EO$10,Data21!$EO$11:$EO$17</definedName>
    <definedName name="A127999094C_Data">Data21!$EO$11:$EO$17</definedName>
    <definedName name="A127999094C_Latest">Data21!$EO$17</definedName>
    <definedName name="A127999098L">Data21!$EY$1:$EY$10,Data21!$EY$11:$EY$17</definedName>
    <definedName name="A127999098L_Data">Data21!$EY$11:$EY$17</definedName>
    <definedName name="A127999098L_Latest">Data21!$EY$17</definedName>
    <definedName name="A127999102T">Data21!$FD$1:$FD$10,Data21!$FD$11:$FD$17</definedName>
    <definedName name="A127999102T_Data">Data21!$FD$11:$FD$17</definedName>
    <definedName name="A127999102T_Latest">Data21!$FD$17</definedName>
    <definedName name="A127999106A">Data21!$FH$1:$FH$10,Data21!$FH$11:$FH$17</definedName>
    <definedName name="A127999106A_Data">Data21!$FH$11:$FH$17</definedName>
    <definedName name="A127999106A_Latest">Data21!$FH$17</definedName>
    <definedName name="A127999110T">Data21!$GA$1:$GA$10,Data21!$GA$11:$GA$17</definedName>
    <definedName name="A127999110T_Data">Data21!$GA$11:$GA$17</definedName>
    <definedName name="A127999110T_Latest">Data21!$GA$17</definedName>
    <definedName name="A127999114A">Data21!$GB$1:$GB$10,Data21!$GB$11:$GB$17</definedName>
    <definedName name="A127999114A_Data">Data21!$GB$11:$GB$17</definedName>
    <definedName name="A127999114A_Latest">Data21!$GB$17</definedName>
    <definedName name="A127999118K">Data21!$FK$1:$FK$10,Data21!$FK$11:$FK$17</definedName>
    <definedName name="A127999118K_Data">Data21!$FK$11:$FK$17</definedName>
    <definedName name="A127999118K_Latest">Data21!$FK$17</definedName>
    <definedName name="A127999122A">Data21!$GN$1:$GN$10,Data21!$GN$11:$GN$17</definedName>
    <definedName name="A127999122A_Data">Data21!$GN$11:$GN$17</definedName>
    <definedName name="A127999122A_Latest">Data21!$GN$17</definedName>
    <definedName name="A127999126K">Data21!$GO$1:$GO$10,Data21!$GO$11:$GO$17</definedName>
    <definedName name="A127999126K_Data">Data21!$GO$11:$GO$17</definedName>
    <definedName name="A127999126K_Latest">Data21!$GO$17</definedName>
    <definedName name="A127999130A">Data21!$GR$1:$GR$10,Data21!$GR$11:$GR$17</definedName>
    <definedName name="A127999130A_Data">Data21!$GR$11:$GR$17</definedName>
    <definedName name="A127999130A_Latest">Data21!$GR$17</definedName>
    <definedName name="A127999134K">Data21!$HB$1:$HB$10,Data21!$HB$11:$HB$17</definedName>
    <definedName name="A127999134K_Data">Data21!$HB$11:$HB$17</definedName>
    <definedName name="A127999134K_Latest">Data21!$HB$17</definedName>
    <definedName name="A127999138V">Data21!$HK$1:$HK$10,Data21!$HK$11:$HK$17</definedName>
    <definedName name="A127999138V_Data">Data21!$HK$11:$HK$17</definedName>
    <definedName name="A127999138V_Latest">Data21!$HK$17</definedName>
    <definedName name="A127999142K">Data21!$HM$1:$HM$10,Data21!$HM$11:$HM$17</definedName>
    <definedName name="A127999142K_Data">Data21!$HM$11:$HM$17</definedName>
    <definedName name="A127999142K_Latest">Data21!$HM$17</definedName>
    <definedName name="A127999146V">Data21!$GZ$1:$GZ$10,Data21!$GZ$11:$GZ$17</definedName>
    <definedName name="A127999146V_Data">Data21!$GZ$11:$GZ$17</definedName>
    <definedName name="A127999146V_Latest">Data21!$GZ$17</definedName>
    <definedName name="A127999150K">Data21!$II$1:$II$10,Data21!$II$11:$II$17</definedName>
    <definedName name="A127999150K_Data">Data21!$II$11:$II$17</definedName>
    <definedName name="A127999150K_Latest">Data21!$II$17</definedName>
    <definedName name="A127999154V">Data21!$IQ$1:$IQ$10,Data21!$IQ$11:$IQ$17</definedName>
    <definedName name="A127999154V_Data">Data21!$IQ$11:$IQ$17</definedName>
    <definedName name="A127999154V_Latest">Data21!$IQ$17</definedName>
    <definedName name="A127999158C">Data22!$E$1:$E$10,Data22!$E$11:$E$17</definedName>
    <definedName name="A127999158C_Data">Data22!$E$11:$E$17</definedName>
    <definedName name="A127999158C_Latest">Data22!$E$17</definedName>
    <definedName name="A127999162V">Data22!$J$1:$J$10,Data22!$J$11:$J$17</definedName>
    <definedName name="A127999162V_Data">Data22!$J$11:$J$17</definedName>
    <definedName name="A127999162V_Latest">Data22!$J$17</definedName>
    <definedName name="A127999166C">Data21!$IC$1:$IC$10,Data21!$IC$11:$IC$17</definedName>
    <definedName name="A127999166C_Data">Data21!$IC$11:$IC$17</definedName>
    <definedName name="A127999166C_Latest">Data21!$IC$17</definedName>
    <definedName name="A127999170V">Data22!$O$1:$O$10,Data22!$O$11:$O$17</definedName>
    <definedName name="A127999170V_Data">Data22!$O$11:$O$17</definedName>
    <definedName name="A127999170V_Latest">Data22!$O$17</definedName>
    <definedName name="A127999174C">Data21!$IF$1:$IF$10,Data21!$IF$11:$IF$17</definedName>
    <definedName name="A127999174C_Data">Data21!$IF$11:$IF$17</definedName>
    <definedName name="A127999174C_Latest">Data21!$IF$17</definedName>
    <definedName name="A127999178L">Data22!$AC$1:$AC$10,Data22!$AC$11:$AC$17</definedName>
    <definedName name="A127999178L_Data">Data22!$AC$11:$AC$17</definedName>
    <definedName name="A127999178L_Latest">Data22!$AC$17</definedName>
    <definedName name="A127999182C">Data22!$T$1:$T$10,Data22!$T$11:$T$17</definedName>
    <definedName name="A127999182C_Data">Data22!$T$11:$T$17</definedName>
    <definedName name="A127999182C_Latest">Data22!$T$17</definedName>
    <definedName name="A127999186L">Data22!$Z$1:$Z$10,Data22!$Z$11:$Z$17</definedName>
    <definedName name="A127999186L_Data">Data22!$Z$11:$Z$17</definedName>
    <definedName name="A127999186L_Latest">Data22!$Z$17</definedName>
    <definedName name="A127999190C">Data22!$AZ$1:$AZ$10,Data22!$AZ$11:$AZ$17</definedName>
    <definedName name="A127999190C_Data">Data22!$AZ$11:$AZ$17</definedName>
    <definedName name="A127999190C_Latest">Data22!$AZ$17</definedName>
    <definedName name="A127999194L">Data22!$BQ$1:$BQ$10,Data22!$BQ$11:$BQ$17</definedName>
    <definedName name="A127999194L_Data">Data22!$BQ$11:$BQ$17</definedName>
    <definedName name="A127999194L_Latest">Data22!$BQ$17</definedName>
    <definedName name="A127999198W">Data22!$CB$1:$CB$10,Data22!$CB$11:$CB$17</definedName>
    <definedName name="A127999198W_Data">Data22!$CB$11:$CB$17</definedName>
    <definedName name="A127999198W_Latest">Data22!$CB$17</definedName>
    <definedName name="A127999202A">Data22!$BH$1:$BH$10,Data22!$BH$11:$BH$17</definedName>
    <definedName name="A127999202A_Data">Data22!$BH$11:$BH$17</definedName>
    <definedName name="A127999202A_Latest">Data22!$BH$17</definedName>
    <definedName name="A127999206K">Data22!$CS$1:$CS$10,Data22!$CS$11:$CS$17</definedName>
    <definedName name="A127999206K_Data">Data22!$CS$11:$CS$17</definedName>
    <definedName name="A127999206K_Latest">Data22!$CS$17</definedName>
    <definedName name="A127999210A">Data22!$CI$1:$CI$10,Data22!$CI$11:$CI$17</definedName>
    <definedName name="A127999210A_Data">Data22!$CI$11:$CI$17</definedName>
    <definedName name="A127999210A_Latest">Data22!$CI$17</definedName>
    <definedName name="A127999214K">Data22!$DE$1:$DE$10,Data22!$DE$11:$DE$17</definedName>
    <definedName name="A127999214K_Data">Data22!$DE$11:$DE$17</definedName>
    <definedName name="A127999214K_Latest">Data22!$DE$17</definedName>
    <definedName name="A127999218V">Data22!$DM$1:$DM$10,Data22!$DM$11:$DM$17</definedName>
    <definedName name="A127999218V_Data">Data22!$DM$11:$DM$17</definedName>
    <definedName name="A127999218V_Latest">Data22!$DM$17</definedName>
    <definedName name="A127999222K">Data22!$EF$1:$EF$10,Data22!$EF$11:$EF$17</definedName>
    <definedName name="A127999222K_Data">Data22!$EF$11:$EF$17</definedName>
    <definedName name="A127999222K_Latest">Data22!$EF$17</definedName>
    <definedName name="A127999226V">Data22!$DQ$1:$DQ$10,Data22!$DQ$11:$DQ$17</definedName>
    <definedName name="A127999226V_Data">Data22!$DQ$11:$DQ$17</definedName>
    <definedName name="A127999226V_Latest">Data22!$DQ$17</definedName>
    <definedName name="A127999230K">Data22!$ES$1:$ES$10,Data22!$ES$11:$ES$17</definedName>
    <definedName name="A127999230K_Data">Data22!$ES$11:$ES$17</definedName>
    <definedName name="A127999230K_Latest">Data22!$ES$17</definedName>
    <definedName name="A127999234V">Data22!$DO$1:$DO$10,Data22!$DO$11:$DO$17</definedName>
    <definedName name="A127999234V_Data">Data22!$DO$11:$DO$17</definedName>
    <definedName name="A127999234V_Latest">Data22!$DO$17</definedName>
    <definedName name="A127999238C">Data22!$DT$1:$DT$10,Data22!$DT$11:$DT$17</definedName>
    <definedName name="A127999238C_Data">Data22!$DT$11:$DT$17</definedName>
    <definedName name="A127999238C_Latest">Data22!$DT$17</definedName>
    <definedName name="A127999242V">Data22!$DV$1:$DV$10,Data22!$DV$11:$DV$17</definedName>
    <definedName name="A127999242V_Data">Data22!$DV$11:$DV$17</definedName>
    <definedName name="A127999242V_Latest">Data22!$DV$17</definedName>
    <definedName name="A127999246C">Data22!$DX$1:$DX$10,Data22!$DX$11:$DX$17</definedName>
    <definedName name="A127999246C_Data">Data22!$DX$11:$DX$17</definedName>
    <definedName name="A127999246C_Latest">Data22!$DX$17</definedName>
    <definedName name="A127999250V">Data22!$FN$1:$FN$10,Data22!$FN$11:$FN$17</definedName>
    <definedName name="A127999250V_Data">Data22!$FN$11:$FN$17</definedName>
    <definedName name="A127999250V_Latest">Data22!$FN$17</definedName>
    <definedName name="A127999254C">Data22!$FU$1:$FU$10,Data22!$FU$11:$FU$17</definedName>
    <definedName name="A127999254C_Data">Data22!$FU$11:$FU$17</definedName>
    <definedName name="A127999254C_Latest">Data22!$FU$17</definedName>
    <definedName name="A127999262C">Data22!$FD$1:$FD$10,Data22!$FD$11:$FD$17</definedName>
    <definedName name="A127999262C_Data">Data22!$FD$11:$FD$17</definedName>
    <definedName name="A127999262C_Latest">Data22!$FD$17</definedName>
    <definedName name="A127999266L">Data22!$FF$1:$FF$10,Data22!$FF$11:$FF$17</definedName>
    <definedName name="A127999266L_Data">Data22!$FF$11:$FF$17</definedName>
    <definedName name="A127999266L_Latest">Data22!$FF$17</definedName>
    <definedName name="A127999270C">Data22!$GQ$1:$GQ$10,Data22!$GQ$11:$GQ$17</definedName>
    <definedName name="A127999270C_Data">Data22!$GQ$11:$GQ$17</definedName>
    <definedName name="A127999270C_Latest">Data22!$GQ$17</definedName>
    <definedName name="A127999274L">Data22!$GU$1:$GU$10,Data22!$GU$11:$GU$17</definedName>
    <definedName name="A127999274L_Data">Data22!$GU$11:$GU$17</definedName>
    <definedName name="A127999274L_Latest">Data22!$GU$17</definedName>
    <definedName name="A127999278W">Data22!$HI$1:$HI$10,Data22!$HI$11:$HI$17</definedName>
    <definedName name="A127999278W_Data">Data22!$HI$11:$HI$17</definedName>
    <definedName name="A127999278W_Latest">Data22!$HI$17</definedName>
    <definedName name="A127999282L">Data22!$GM$1:$GM$10,Data22!$GM$11:$GM$17</definedName>
    <definedName name="A127999282L_Data">Data22!$GM$11:$GM$17</definedName>
    <definedName name="A127999282L_Latest">Data22!$GM$17</definedName>
    <definedName name="A127999286W">Data20!$DQ$1:$DQ$10,Data20!$DQ$11:$DQ$17</definedName>
    <definedName name="A127999286W_Data">Data20!$DQ$11:$DQ$17</definedName>
    <definedName name="A127999286W_Latest">Data20!$DQ$17</definedName>
    <definedName name="A127999290L">Data20!$DX$1:$DX$10,Data20!$DX$11:$DX$17</definedName>
    <definedName name="A127999290L_Data">Data20!$DX$11:$DX$17</definedName>
    <definedName name="A127999290L_Latest">Data20!$DX$17</definedName>
    <definedName name="A127999294W">Data20!$DG$1:$DG$10,Data20!$DG$11:$DG$17</definedName>
    <definedName name="A127999294W_Data">Data20!$DG$11:$DG$17</definedName>
    <definedName name="A127999294W_Latest">Data20!$DG$17</definedName>
    <definedName name="A127999298F">Data20!$EB$1:$EB$10,Data20!$EB$11:$EB$17</definedName>
    <definedName name="A127999298F_Data">Data20!$EB$11:$EB$17</definedName>
    <definedName name="A127999298F_Latest">Data20!$EB$17</definedName>
    <definedName name="A127999302K">Data20!$ED$1:$ED$10,Data20!$ED$11:$ED$17</definedName>
    <definedName name="A127999302K_Data">Data20!$ED$11:$ED$17</definedName>
    <definedName name="A127999302K_Latest">Data20!$ED$17</definedName>
    <definedName name="A127999306V">Data20!$EE$1:$EE$10,Data20!$EE$11:$EE$17</definedName>
    <definedName name="A127999306V_Data">Data20!$EE$11:$EE$17</definedName>
    <definedName name="A127999306V_Latest">Data20!$EE$17</definedName>
    <definedName name="A127999310K">Data20!$EI$1:$EI$10,Data20!$EI$11:$EI$17</definedName>
    <definedName name="A127999310K_Data">Data20!$EI$11:$EI$17</definedName>
    <definedName name="A127999310K_Latest">Data20!$EI$17</definedName>
    <definedName name="A127999314V">Data20!$DJ$1:$DJ$10,Data20!$DJ$11:$DJ$17</definedName>
    <definedName name="A127999314V_Data">Data20!$DJ$11:$DJ$17</definedName>
    <definedName name="A127999314V_Latest">Data20!$DJ$17</definedName>
    <definedName name="A127999330V">Data20!$EW$1:$EW$10,Data20!$EW$11:$EW$17</definedName>
    <definedName name="A127999330V_Data">Data20!$EW$11:$EW$17</definedName>
    <definedName name="A127999330V_Latest">Data20!$EW$17</definedName>
    <definedName name="A127999334C">Data20!$FB$1:$FB$10,Data20!$FB$11:$FB$17</definedName>
    <definedName name="A127999334C_Data">Data20!$FB$11:$FB$17</definedName>
    <definedName name="A127999334C_Latest">Data20!$FB$17</definedName>
    <definedName name="A127999338L">Data20!$FN$1:$FN$10,Data20!$FN$11:$FN$17</definedName>
    <definedName name="A127999338L_Data">Data20!$FN$11:$FN$17</definedName>
    <definedName name="A127999338L_Latest">Data20!$FN$17</definedName>
    <definedName name="A127999342C">Data20!$FQ$1:$FQ$10,Data20!$FQ$11:$FQ$17</definedName>
    <definedName name="A127999342C_Data">Data20!$FQ$11:$FQ$17</definedName>
    <definedName name="A127999342C_Latest">Data20!$FQ$17</definedName>
    <definedName name="A127999346L">Data20!$FT$1:$FT$10,Data20!$FT$11:$FT$17</definedName>
    <definedName name="A127999346L_Data">Data20!$FT$11:$FT$17</definedName>
    <definedName name="A127999346L_Latest">Data20!$FT$17</definedName>
    <definedName name="A127999350C">Data20!$EV$1:$EV$10,Data20!$EV$11:$EV$17</definedName>
    <definedName name="A127999350C_Data">Data20!$EV$11:$EV$17</definedName>
    <definedName name="A127999350C_Latest">Data20!$EV$17</definedName>
    <definedName name="A127999354L">Data20!$GH$1:$GH$10,Data20!$GH$11:$GH$17</definedName>
    <definedName name="A127999354L_Data">Data20!$GH$11:$GH$17</definedName>
    <definedName name="A127999354L_Latest">Data20!$GH$17</definedName>
    <definedName name="A127999358W">Data20!$GN$1:$GN$10,Data20!$GN$11:$GN$17</definedName>
    <definedName name="A127999358W_Data">Data20!$GN$11:$GN$17</definedName>
    <definedName name="A127999358W_Latest">Data20!$GN$17</definedName>
    <definedName name="A127999362L">Data20!$GO$1:$GO$10,Data20!$GO$11:$GO$17</definedName>
    <definedName name="A127999362L_Data">Data20!$GO$11:$GO$17</definedName>
    <definedName name="A127999362L_Latest">Data20!$GO$17</definedName>
    <definedName name="A127999366W">Data20!$GT$1:$GT$10,Data20!$GT$11:$GT$17</definedName>
    <definedName name="A127999366W_Data">Data20!$GT$11:$GT$17</definedName>
    <definedName name="A127999366W_Latest">Data20!$GT$17</definedName>
    <definedName name="A127999370L">Data20!$GZ$1:$GZ$10,Data20!$GZ$11:$GZ$17</definedName>
    <definedName name="A127999370L_Data">Data20!$GZ$11:$GZ$17</definedName>
    <definedName name="A127999370L_Latest">Data20!$GZ$17</definedName>
    <definedName name="A127999374W">Data20!$GD$1:$GD$10,Data20!$GD$11:$GD$17</definedName>
    <definedName name="A127999374W_Data">Data20!$GD$11:$GD$17</definedName>
    <definedName name="A127999374W_Latest">Data20!$GD$17</definedName>
    <definedName name="A127999378F">Data20!$HW$1:$HW$10,Data20!$HW$11:$HW$17</definedName>
    <definedName name="A127999378F_Data">Data20!$HW$11:$HW$17</definedName>
    <definedName name="A127999378F_Latest">Data20!$HW$17</definedName>
    <definedName name="A127999382W">Data20!$HX$1:$HX$10,Data20!$HX$11:$HX$17</definedName>
    <definedName name="A127999382W_Data">Data20!$HX$11:$HX$17</definedName>
    <definedName name="A127999382W_Latest">Data20!$HX$17</definedName>
    <definedName name="A127999386F">Data20!$HI$1:$HI$10,Data20!$HI$11:$HI$17</definedName>
    <definedName name="A127999386F_Data">Data20!$HI$11:$HI$17</definedName>
    <definedName name="A127999386F_Latest">Data20!$HI$17</definedName>
    <definedName name="A127999390W">Data20!$IM$1:$IM$10,Data20!$IM$11:$IM$17</definedName>
    <definedName name="A127999390W_Data">Data20!$IM$11:$IM$17</definedName>
    <definedName name="A127999390W_Latest">Data20!$IM$17</definedName>
    <definedName name="A127999394F">Data21!$Z$1:$Z$10,Data21!$Z$11:$Z$17</definedName>
    <definedName name="A127999394F_Data">Data21!$Z$11:$Z$17</definedName>
    <definedName name="A127999394F_Latest">Data21!$Z$17</definedName>
    <definedName name="A127999398R">Data20!$IO$1:$IO$10,Data20!$IO$11:$IO$17</definedName>
    <definedName name="A127999398R_Data">Data20!$IO$11:$IO$17</definedName>
    <definedName name="A127999398R_Latest">Data20!$IO$17</definedName>
    <definedName name="A127999402V">Data21!$AW$1:$AW$10,Data21!$AW$11:$AW$17</definedName>
    <definedName name="A127999402V_Data">Data21!$AW$11:$AW$17</definedName>
    <definedName name="A127999402V_Latest">Data21!$AW$17</definedName>
    <definedName name="A127999410V">Data21!$BU$1:$BU$10,Data21!$BU$11:$BU$17</definedName>
    <definedName name="A127999410V_Data">Data21!$BU$11:$BU$17</definedName>
    <definedName name="A127999410V_Latest">Data21!$BU$17</definedName>
    <definedName name="A127999414C">Data21!$BY$1:$BY$10,Data21!$BY$11:$BY$17</definedName>
    <definedName name="A127999414C_Data">Data21!$BY$11:$BY$17</definedName>
    <definedName name="A127999414C_Latest">Data21!$BY$17</definedName>
    <definedName name="A127999418L">Data21!$CC$1:$CC$10,Data21!$CC$11:$CC$17</definedName>
    <definedName name="A127999418L_Data">Data21!$CC$11:$CC$17</definedName>
    <definedName name="A127999418L_Latest">Data21!$CC$17</definedName>
    <definedName name="A127999422C">Data21!$CD$1:$CD$10,Data21!$CD$11:$CD$17</definedName>
    <definedName name="A127999422C_Data">Data21!$CD$11:$CD$17</definedName>
    <definedName name="A127999422C_Latest">Data21!$CD$17</definedName>
    <definedName name="A127999426L">Data21!$CJ$1:$CJ$10,Data21!$CJ$11:$CJ$17</definedName>
    <definedName name="A127999426L_Data">Data21!$CJ$11:$CJ$17</definedName>
    <definedName name="A127999426L_Latest">Data21!$CJ$17</definedName>
    <definedName name="A127999430C">Data21!$CP$1:$CP$10,Data21!$CP$11:$CP$17</definedName>
    <definedName name="A127999430C_Data">Data21!$CP$11:$CP$17</definedName>
    <definedName name="A127999430C_Latest">Data21!$CP$17</definedName>
    <definedName name="A127999434L">Data21!$BK$1:$BK$10,Data21!$BK$11:$BK$17</definedName>
    <definedName name="A127999434L_Data">Data21!$BK$11:$BK$17</definedName>
    <definedName name="A127999434L_Latest">Data21!$BK$17</definedName>
    <definedName name="A127999438W">Data21!$CR$1:$CR$10,Data21!$CR$11:$CR$17</definedName>
    <definedName name="A127999438W_Data">Data21!$CR$11:$CR$17</definedName>
    <definedName name="A127999438W_Latest">Data21!$CR$17</definedName>
    <definedName name="A127999442L">Data21!$BQ$1:$BQ$10,Data21!$BQ$11:$BQ$17</definedName>
    <definedName name="A127999442L_Data">Data21!$BQ$11:$BQ$17</definedName>
    <definedName name="A127999442L_Latest">Data21!$BQ$17</definedName>
    <definedName name="A127999446W">Data21!$BS$1:$BS$10,Data21!$BS$11:$BS$17</definedName>
    <definedName name="A127999446W_Data">Data21!$BS$11:$BS$17</definedName>
    <definedName name="A127999446W_Latest">Data21!$BS$17</definedName>
    <definedName name="A127999450L">Data21!$BT$1:$BT$10,Data21!$BT$11:$BT$17</definedName>
    <definedName name="A127999450L_Data">Data21!$BT$11:$BT$17</definedName>
    <definedName name="A127999450L_Latest">Data21!$BT$17</definedName>
    <definedName name="A127999454W">Data21!$DD$1:$DD$10,Data21!$DD$11:$DD$17</definedName>
    <definedName name="A127999454W_Data">Data21!$DD$11:$DD$17</definedName>
    <definedName name="A127999454W_Latest">Data21!$DD$17</definedName>
    <definedName name="A127999458F">Data21!$DG$1:$DG$10,Data21!$DG$11:$DG$17</definedName>
    <definedName name="A127999458F_Data">Data21!$DG$11:$DG$17</definedName>
    <definedName name="A127999458F_Latest">Data21!$DG$17</definedName>
    <definedName name="A127999462W">Data21!$DO$1:$DO$10,Data21!$DO$11:$DO$17</definedName>
    <definedName name="A127999462W_Data">Data21!$DO$11:$DO$17</definedName>
    <definedName name="A127999462W_Latest">Data21!$DO$17</definedName>
    <definedName name="A127999466F">Data21!$CY$1:$CY$10,Data21!$CY$11:$CY$17</definedName>
    <definedName name="A127999466F_Data">Data21!$CY$11:$CY$17</definedName>
    <definedName name="A127999466F_Latest">Data21!$CY$17</definedName>
    <definedName name="A128001202V">Data22!$HZ$1:$HZ$10,Data22!$HZ$11:$HZ$17</definedName>
    <definedName name="A128001202V_Data">Data22!$HZ$11:$HZ$17</definedName>
    <definedName name="A128001202V_Latest">Data22!$HZ$17</definedName>
    <definedName name="A128001206C">Data22!$IB$1:$IB$10,Data22!$IB$11:$IB$17</definedName>
    <definedName name="A128001206C_Data">Data22!$IB$11:$IB$17</definedName>
    <definedName name="A128001206C_Latest">Data22!$IB$17</definedName>
    <definedName name="A128001210V">Data22!$IC$1:$IC$10,Data22!$IC$11:$IC$17</definedName>
    <definedName name="A128001210V_Data">Data22!$IC$11:$IC$17</definedName>
    <definedName name="A128001210V_Latest">Data22!$IC$17</definedName>
    <definedName name="A128001214C">Data22!$IF$1:$IF$10,Data22!$IF$11:$IF$17</definedName>
    <definedName name="A128001214C_Data">Data22!$IF$11:$IF$17</definedName>
    <definedName name="A128001214C_Latest">Data22!$IF$17</definedName>
    <definedName name="A128001218L">Data22!$II$1:$II$10,Data22!$II$11:$II$17</definedName>
    <definedName name="A128001218L_Data">Data22!$II$11:$II$17</definedName>
    <definedName name="A128001218L_Latest">Data22!$II$17</definedName>
    <definedName name="A128001222C">Data22!$IQ$1:$IQ$10,Data22!$IQ$11:$IQ$17</definedName>
    <definedName name="A128001222C_Data">Data22!$IQ$11:$IQ$17</definedName>
    <definedName name="A128001222C_Latest">Data22!$IQ$17</definedName>
    <definedName name="A128001226L">Data22!$HU$1:$HU$10,Data22!$HU$11:$HU$17</definedName>
    <definedName name="A128001226L_Data">Data22!$HU$11:$HU$17</definedName>
    <definedName name="A128001226L_Latest">Data22!$HU$17</definedName>
    <definedName name="A128001230C">Data22!$HX$1:$HX$10,Data22!$HX$11:$HX$17</definedName>
    <definedName name="A128001230C_Data">Data22!$HX$11:$HX$17</definedName>
    <definedName name="A128001230C_Latest">Data22!$HX$17</definedName>
    <definedName name="A128001234L">Data23!$AA$1:$AA$10,Data23!$AA$11:$AA$17</definedName>
    <definedName name="A128001234L_Data">Data23!$AA$11:$AA$17</definedName>
    <definedName name="A128001234L_Latest">Data23!$AA$17</definedName>
    <definedName name="A128001242L">Data23!$N$1:$N$10,Data23!$N$11:$N$17</definedName>
    <definedName name="A128001242L_Data">Data23!$N$11:$N$17</definedName>
    <definedName name="A128001242L_Latest">Data23!$N$17</definedName>
    <definedName name="A128001246W">Data24!$BY$1:$BY$10,Data24!$BY$11:$BY$17</definedName>
    <definedName name="A128001246W_Data">Data24!$BY$11:$BY$17</definedName>
    <definedName name="A128001246W_Latest">Data24!$BY$17</definedName>
    <definedName name="A128001250L">Data24!$CE$1:$CE$10,Data24!$CE$11:$CE$17</definedName>
    <definedName name="A128001250L_Data">Data24!$CE$11:$CE$17</definedName>
    <definedName name="A128001250L_Latest">Data24!$CE$17</definedName>
    <definedName name="A128001254W">Data24!$CQ$1:$CQ$10,Data24!$CQ$11:$CQ$17</definedName>
    <definedName name="A128001254W_Data">Data24!$CQ$11:$CQ$17</definedName>
    <definedName name="A128001254W_Latest">Data24!$CQ$17</definedName>
    <definedName name="A128001258F">Data24!$CR$1:$CR$10,Data24!$CR$11:$CR$17</definedName>
    <definedName name="A128001258F_Data">Data24!$CR$11:$CR$17</definedName>
    <definedName name="A128001258F_Latest">Data24!$CR$17</definedName>
    <definedName name="A128001262W">Data24!$BS$1:$BS$10,Data24!$BS$11:$BS$17</definedName>
    <definedName name="A128001262W_Data">Data24!$BS$11:$BS$17</definedName>
    <definedName name="A128001262W_Latest">Data24!$BS$17</definedName>
    <definedName name="A128001266F">Data24!$DK$1:$DK$10,Data24!$DK$11:$DK$17</definedName>
    <definedName name="A128001266F_Data">Data24!$DK$11:$DK$17</definedName>
    <definedName name="A128001266F_Latest">Data24!$DK$17</definedName>
    <definedName name="A128001270W">Data24!$DR$1:$DR$10,Data24!$DR$11:$DR$17</definedName>
    <definedName name="A128001270W_Data">Data24!$DR$11:$DR$17</definedName>
    <definedName name="A128001270W_Latest">Data24!$DR$17</definedName>
    <definedName name="A128001274F">Data24!$DD$1:$DD$10,Data24!$DD$11:$DD$17</definedName>
    <definedName name="A128001274F_Data">Data24!$DD$11:$DD$17</definedName>
    <definedName name="A128001274F_Latest">Data24!$DD$17</definedName>
    <definedName name="A128001278R">Data24!$EN$1:$EN$10,Data24!$EN$11:$EN$17</definedName>
    <definedName name="A128001278R_Data">Data24!$EN$11:$EN$17</definedName>
    <definedName name="A128001278R_Latest">Data24!$EN$17</definedName>
    <definedName name="A128001282F">Data24!$EQ$1:$EQ$10,Data24!$EQ$11:$EQ$17</definedName>
    <definedName name="A128001282F_Data">Data24!$EQ$11:$EQ$17</definedName>
    <definedName name="A128001282F_Latest">Data24!$EQ$17</definedName>
    <definedName name="A128001286R">Data24!$ES$1:$ES$10,Data24!$ES$11:$ES$17</definedName>
    <definedName name="A128001286R_Data">Data24!$ES$11:$ES$17</definedName>
    <definedName name="A128001286R_Latest">Data24!$ES$17</definedName>
    <definedName name="A128001290F">Data24!$EW$1:$EW$10,Data24!$EW$11:$EW$17</definedName>
    <definedName name="A128001290F_Data">Data24!$EW$11:$EW$17</definedName>
    <definedName name="A128001290F_Latest">Data24!$EW$17</definedName>
    <definedName name="A128001294R">Data24!$EG$1:$EG$10,Data24!$EG$11:$EG$17</definedName>
    <definedName name="A128001294R_Data">Data24!$EG$11:$EG$17</definedName>
    <definedName name="A128001294R_Latest">Data24!$EG$17</definedName>
    <definedName name="A128001298X">Data24!$GK$1:$GK$10,Data24!$GK$11:$GK$17</definedName>
    <definedName name="A128001298X_Data">Data24!$GK$11:$GK$17</definedName>
    <definedName name="A128001298X_Latest">Data24!$GK$17</definedName>
    <definedName name="A128001302C">Data24!$FK$1:$FK$10,Data24!$FK$11:$FK$17</definedName>
    <definedName name="A128001302C_Data">Data24!$FK$11:$FK$17</definedName>
    <definedName name="A128001302C_Latest">Data24!$FK$17</definedName>
    <definedName name="A128001306L">Data24!$FO$1:$FO$10,Data24!$FO$11:$FO$17</definedName>
    <definedName name="A128001306L_Data">Data24!$FO$11:$FO$17</definedName>
    <definedName name="A128001306L_Latest">Data24!$FO$17</definedName>
    <definedName name="A128001310C">Data24!$GQ$1:$GQ$10,Data24!$GQ$11:$GQ$17</definedName>
    <definedName name="A128001310C_Data">Data24!$GQ$11:$GQ$17</definedName>
    <definedName name="A128001310C_Latest">Data24!$GQ$17</definedName>
    <definedName name="A128001314L">Data24!$HC$1:$HC$10,Data24!$HC$11:$HC$17</definedName>
    <definedName name="A128001314L_Data">Data24!$HC$11:$HC$17</definedName>
    <definedName name="A128001314L_Latest">Data24!$HC$17</definedName>
    <definedName name="A128001318W">Data24!$HF$1:$HF$10,Data24!$HF$11:$HF$17</definedName>
    <definedName name="A128001318W_Data">Data24!$HF$11:$HF$17</definedName>
    <definedName name="A128001318W_Latest">Data24!$HF$17</definedName>
    <definedName name="A128001322L">Data24!$HH$1:$HH$10,Data24!$HH$11:$HH$17</definedName>
    <definedName name="A128001322L_Data">Data24!$HH$11:$HH$17</definedName>
    <definedName name="A128001322L_Latest">Data24!$HH$17</definedName>
    <definedName name="A128001326W">Data24!$GS$1:$GS$10,Data24!$GS$11:$GS$17</definedName>
    <definedName name="A128001326W_Data">Data24!$GS$11:$GS$17</definedName>
    <definedName name="A128001326W_Latest">Data24!$GS$17</definedName>
    <definedName name="A128001330L">Data24!$IK$1:$IK$10,Data24!$IK$11:$IK$17</definedName>
    <definedName name="A128001330L_Data">Data24!$IK$11:$IK$17</definedName>
    <definedName name="A128001330L_Latest">Data24!$IK$17</definedName>
    <definedName name="A128001338F">Data25!$AH$1:$AH$10,Data25!$AH$11:$AH$17</definedName>
    <definedName name="A128001338F_Data">Data25!$AH$11:$AH$17</definedName>
    <definedName name="A128001338F_Latest">Data25!$AH$17</definedName>
    <definedName name="A128001342W">Data25!$AJ$1:$AJ$10,Data25!$AJ$11:$AJ$17</definedName>
    <definedName name="A128001342W_Data">Data25!$AJ$11:$AJ$17</definedName>
    <definedName name="A128001342W_Latest">Data25!$AJ$17</definedName>
    <definedName name="A128001346F">Data25!$AP$1:$AP$10,Data25!$AP$11:$AP$17</definedName>
    <definedName name="A128001346F_Data">Data25!$AP$11:$AP$17</definedName>
    <definedName name="A128001346F_Latest">Data25!$AP$17</definedName>
    <definedName name="A128001350W">Data25!$AR$1:$AR$10,Data25!$AR$11:$AR$17</definedName>
    <definedName name="A128001350W_Data">Data25!$AR$11:$AR$17</definedName>
    <definedName name="A128001350W_Latest">Data25!$AR$17</definedName>
    <definedName name="A128001354F">Data25!$AS$1:$AS$10,Data25!$AS$11:$AS$17</definedName>
    <definedName name="A128001354F_Data">Data25!$AS$11:$AS$17</definedName>
    <definedName name="A128001354F_Latest">Data25!$AS$17</definedName>
    <definedName name="A128001358R">Data25!$AU$1:$AU$10,Data25!$AU$11:$AU$17</definedName>
    <definedName name="A128001358R_Data">Data25!$AU$11:$AU$17</definedName>
    <definedName name="A128001358R_Latest">Data25!$AU$17</definedName>
    <definedName name="A128001362F">Data25!$AV$1:$AV$10,Data25!$AV$11:$AV$17</definedName>
    <definedName name="A128001362F_Data">Data25!$AV$11:$AV$17</definedName>
    <definedName name="A128001362F_Latest">Data25!$AV$17</definedName>
    <definedName name="A128001366R">Data25!$BL$1:$BL$10,Data25!$BL$11:$BL$17</definedName>
    <definedName name="A128001366R_Data">Data25!$BL$11:$BL$17</definedName>
    <definedName name="A128001366R_Latest">Data25!$BL$17</definedName>
    <definedName name="A128001370F">Data25!$BO$1:$BO$10,Data25!$BO$11:$BO$17</definedName>
    <definedName name="A128001370F_Data">Data25!$BO$11:$BO$17</definedName>
    <definedName name="A128001370F_Latest">Data25!$BO$17</definedName>
    <definedName name="A128001374R">Data25!$BZ$1:$BZ$10,Data25!$BZ$11:$BZ$17</definedName>
    <definedName name="A128001374R_Data">Data25!$BZ$11:$BZ$17</definedName>
    <definedName name="A128001374R_Latest">Data25!$BZ$17</definedName>
    <definedName name="A128001378X">Data25!$CA$1:$CA$10,Data25!$CA$11:$CA$17</definedName>
    <definedName name="A128001378X_Data">Data25!$CA$11:$CA$17</definedName>
    <definedName name="A128001378X_Latest">Data25!$CA$17</definedName>
    <definedName name="A128001382R">Data25!$BD$1:$BD$10,Data25!$BD$11:$BD$17</definedName>
    <definedName name="A128001382R_Data">Data25!$BD$11:$BD$17</definedName>
    <definedName name="A128001382R_Latest">Data25!$BD$17</definedName>
    <definedName name="A128001386X">Data25!$CG$1:$CG$10,Data25!$CG$11:$CG$17</definedName>
    <definedName name="A128001386X_Data">Data25!$CG$11:$CG$17</definedName>
    <definedName name="A128001386X_Latest">Data25!$CG$17</definedName>
    <definedName name="A128001390R">Data25!$BI$1:$BI$10,Data25!$BI$11:$BI$17</definedName>
    <definedName name="A128001390R_Data">Data25!$BI$11:$BI$17</definedName>
    <definedName name="A128001390R_Latest">Data25!$BI$17</definedName>
    <definedName name="A128001394X">Data25!$CT$1:$CT$10,Data25!$CT$11:$CT$17</definedName>
    <definedName name="A128001394X_Data">Data25!$CT$11:$CT$17</definedName>
    <definedName name="A128001394X_Latest">Data25!$CT$17</definedName>
    <definedName name="A128001398J">Data25!$CV$1:$CV$10,Data25!$CV$11:$CV$17</definedName>
    <definedName name="A128001398J_Data">Data25!$CV$11:$CV$17</definedName>
    <definedName name="A128001398J_Latest">Data25!$CV$17</definedName>
    <definedName name="A128001402L">Data25!$DA$1:$DA$10,Data25!$DA$11:$DA$17</definedName>
    <definedName name="A128001402L_Data">Data25!$DA$11:$DA$17</definedName>
    <definedName name="A128001402L_Latest">Data25!$DA$17</definedName>
    <definedName name="A128001406W">Data25!$DE$1:$DE$10,Data25!$DE$11:$DE$17</definedName>
    <definedName name="A128001406W_Data">Data25!$DE$11:$DE$17</definedName>
    <definedName name="A128001406W_Latest">Data25!$DE$17</definedName>
    <definedName name="A128001410L">Data25!$CP$1:$CP$10,Data25!$CP$11:$CP$17</definedName>
    <definedName name="A128001410L_Data">Data25!$CP$11:$CP$17</definedName>
    <definedName name="A128001410L_Latest">Data25!$CP$17</definedName>
    <definedName name="A128001414W">Data25!$DR$1:$DR$10,Data25!$DR$11:$DR$17</definedName>
    <definedName name="A128001414W_Data">Data25!$DR$11:$DR$17</definedName>
    <definedName name="A128001414W_Latest">Data25!$DR$17</definedName>
    <definedName name="A128001418F">Data25!$EI$1:$EI$10,Data25!$EI$11:$EI$17</definedName>
    <definedName name="A128001418F_Data">Data25!$EI$11:$EI$17</definedName>
    <definedName name="A128001418F_Latest">Data25!$EI$17</definedName>
    <definedName name="A128001422W">Data25!$EK$1:$EK$10,Data25!$EK$11:$EK$17</definedName>
    <definedName name="A128001422W_Data">Data25!$EK$11:$EK$17</definedName>
    <definedName name="A128001422W_Latest">Data25!$EK$17</definedName>
    <definedName name="A128001426F">Data25!$DW$1:$DW$10,Data25!$DW$11:$DW$17</definedName>
    <definedName name="A128001426F_Data">Data25!$DW$11:$DW$17</definedName>
    <definedName name="A128001426F_Latest">Data25!$DW$17</definedName>
    <definedName name="A128001430W">Data23!$BH$1:$BH$10,Data23!$BH$11:$BH$17</definedName>
    <definedName name="A128001430W_Data">Data23!$BH$11:$BH$17</definedName>
    <definedName name="A128001430W_Latest">Data23!$BH$17</definedName>
    <definedName name="A128001434F">Data23!$BJ$1:$BJ$10,Data23!$BJ$11:$BJ$17</definedName>
    <definedName name="A128001434F_Data">Data23!$BJ$11:$BJ$17</definedName>
    <definedName name="A128001434F_Latest">Data23!$BJ$17</definedName>
    <definedName name="A128001438R">Data23!$BO$1:$BO$10,Data23!$BO$11:$BO$17</definedName>
    <definedName name="A128001438R_Data">Data23!$BO$11:$BO$17</definedName>
    <definedName name="A128001438R_Latest">Data23!$BO$17</definedName>
    <definedName name="A128001442F">Data23!$BX$1:$BX$10,Data23!$BX$11:$BX$17</definedName>
    <definedName name="A128001442F_Data">Data23!$BX$11:$BX$17</definedName>
    <definedName name="A128001442F_Latest">Data23!$BX$17</definedName>
    <definedName name="A128001446R">Data23!$AX$1:$AX$10,Data23!$AX$11:$AX$17</definedName>
    <definedName name="A128001446R_Data">Data23!$AX$11:$AX$17</definedName>
    <definedName name="A128001446R_Latest">Data23!$AX$17</definedName>
    <definedName name="A128001462R">Data23!$CM$1:$CM$10,Data23!$CM$11:$CM$17</definedName>
    <definedName name="A128001462R_Data">Data23!$CM$11:$CM$17</definedName>
    <definedName name="A128001462R_Latest">Data23!$CM$17</definedName>
    <definedName name="A128001466X">Data23!$CA$1:$CA$10,Data23!$CA$11:$CA$17</definedName>
    <definedName name="A128001466X_Data">Data23!$CA$11:$CA$17</definedName>
    <definedName name="A128001466X_Latest">Data23!$CA$17</definedName>
    <definedName name="A128001470R">Data23!$CW$1:$CW$10,Data23!$CW$11:$CW$17</definedName>
    <definedName name="A128001470R_Data">Data23!$CW$11:$CW$17</definedName>
    <definedName name="A128001470R_Latest">Data23!$CW$17</definedName>
    <definedName name="A128001474X">Data23!$CY$1:$CY$10,Data23!$CY$11:$CY$17</definedName>
    <definedName name="A128001474X_Data">Data23!$CY$11:$CY$17</definedName>
    <definedName name="A128001474X_Latest">Data23!$CY$17</definedName>
    <definedName name="A128001478J">Data23!$DE$1:$DE$10,Data23!$DE$11:$DE$17</definedName>
    <definedName name="A128001478J_Data">Data23!$DE$11:$DE$17</definedName>
    <definedName name="A128001478J_Latest">Data23!$DE$17</definedName>
    <definedName name="A128001482X">Data23!$CF$1:$CF$10,Data23!$CF$11:$CF$17</definedName>
    <definedName name="A128001482X_Data">Data23!$CF$11:$CF$17</definedName>
    <definedName name="A128001482X_Latest">Data23!$CF$17</definedName>
    <definedName name="A128001486J">Data23!$DT$1:$DT$10,Data23!$DT$11:$DT$17</definedName>
    <definedName name="A128001486J_Data">Data23!$DT$11:$DT$17</definedName>
    <definedName name="A128001486J_Latest">Data23!$DT$17</definedName>
    <definedName name="A128001490X">Data23!$DU$1:$DU$10,Data23!$DU$11:$DU$17</definedName>
    <definedName name="A128001490X_Data">Data23!$DU$11:$DU$17</definedName>
    <definedName name="A128001490X_Latest">Data23!$DU$17</definedName>
    <definedName name="A128001494J">Data23!$EE$1:$EE$10,Data23!$EE$11:$EE$17</definedName>
    <definedName name="A128001494J_Data">Data23!$EE$11:$EE$17</definedName>
    <definedName name="A128001494J_Latest">Data23!$EE$17</definedName>
    <definedName name="A128001498T">Data23!$EN$1:$EN$10,Data23!$EN$11:$EN$17</definedName>
    <definedName name="A128001498T_Data">Data23!$EN$11:$EN$17</definedName>
    <definedName name="A128001498T_Latest">Data23!$EN$17</definedName>
    <definedName name="A128001502W">Data23!$DP$1:$DP$10,Data23!$DP$11:$DP$17</definedName>
    <definedName name="A128001502W_Data">Data23!$DP$11:$DP$17</definedName>
    <definedName name="A128001502W_Latest">Data23!$DP$17</definedName>
    <definedName name="A128001506F">Data23!$FB$1:$FB$10,Data23!$FB$11:$FB$17</definedName>
    <definedName name="A128001506F_Data">Data23!$FB$11:$FB$17</definedName>
    <definedName name="A128001506F_Latest">Data23!$FB$17</definedName>
    <definedName name="A128001510W">Data23!$FU$1:$FU$10,Data23!$FU$11:$FU$17</definedName>
    <definedName name="A128001510W_Data">Data23!$FU$11:$FU$17</definedName>
    <definedName name="A128001510W_Latest">Data23!$FU$17</definedName>
    <definedName name="A128001514F">Data23!$EW$1:$EW$10,Data23!$EW$11:$EW$17</definedName>
    <definedName name="A128001514F_Data">Data23!$EW$11:$EW$17</definedName>
    <definedName name="A128001514F_Latest">Data23!$EW$17</definedName>
    <definedName name="A128001518R">Data23!$GK$1:$GK$10,Data23!$GK$11:$GK$17</definedName>
    <definedName name="A128001518R_Data">Data23!$GK$11:$GK$17</definedName>
    <definedName name="A128001518R_Latest">Data23!$GK$17</definedName>
    <definedName name="A128001522F">Data23!$GW$1:$GW$10,Data23!$GW$11:$GW$17</definedName>
    <definedName name="A128001522F_Data">Data23!$GW$11:$GW$17</definedName>
    <definedName name="A128001522F_Latest">Data23!$GW$17</definedName>
    <definedName name="A128001526R">Data23!$IB$1:$IB$10,Data23!$IB$11:$IB$17</definedName>
    <definedName name="A128001526R_Data">Data23!$IB$11:$IB$17</definedName>
    <definedName name="A128001526R_Latest">Data23!$IB$17</definedName>
    <definedName name="A128001530F">Data23!$HL$1:$HL$10,Data23!$HL$11:$HL$17</definedName>
    <definedName name="A128001530F_Data">Data23!$HL$11:$HL$17</definedName>
    <definedName name="A128001530F_Latest">Data23!$HL$17</definedName>
    <definedName name="A128001534R">Data23!$IN$1:$IN$10,Data23!$IN$11:$IN$17</definedName>
    <definedName name="A128001534R_Data">Data23!$IN$11:$IN$17</definedName>
    <definedName name="A128001534R_Latest">Data23!$IN$17</definedName>
    <definedName name="A128001538X">Data24!$I$1:$I$10,Data24!$I$11:$I$17</definedName>
    <definedName name="A128001538X_Data">Data24!$I$11:$I$17</definedName>
    <definedName name="A128001538X_Latest">Data24!$I$17</definedName>
    <definedName name="A128001542R">Data24!$M$1:$M$10,Data24!$M$11:$M$17</definedName>
    <definedName name="A128001542R_Data">Data24!$M$11:$M$17</definedName>
    <definedName name="A128001542R_Latest">Data24!$M$17</definedName>
    <definedName name="A128001546X">Data24!$O$1:$O$10,Data24!$O$11:$O$17</definedName>
    <definedName name="A128001546X_Data">Data24!$O$11:$O$17</definedName>
    <definedName name="A128001546X_Latest">Data24!$O$17</definedName>
    <definedName name="A128001550R">Data24!$R$1:$R$10,Data24!$R$11:$R$17</definedName>
    <definedName name="A128001550R_Data">Data24!$R$11:$R$17</definedName>
    <definedName name="A128001550R_Latest">Data24!$R$17</definedName>
    <definedName name="A128001554X">Data24!$T$1:$T$10,Data24!$T$11:$T$17</definedName>
    <definedName name="A128001554X_Data">Data24!$T$11:$T$17</definedName>
    <definedName name="A128001554X_Latest">Data24!$T$17</definedName>
    <definedName name="A128001558J">Data24!$Z$1:$Z$10,Data24!$Z$11:$Z$17</definedName>
    <definedName name="A128001558J_Data">Data24!$Z$11:$Z$17</definedName>
    <definedName name="A128001558J_Latest">Data24!$Z$17</definedName>
    <definedName name="A128001562X">Data23!$IM$1:$IM$10,Data23!$IM$11:$IM$17</definedName>
    <definedName name="A128001562X_Data">Data23!$IM$11:$IM$17</definedName>
    <definedName name="A128001562X_Latest">Data23!$IM$17</definedName>
    <definedName name="A128001566J">Data24!$AP$1:$AP$10,Data24!$AP$11:$AP$17</definedName>
    <definedName name="A128001566J_Data">Data24!$AP$11:$AP$17</definedName>
    <definedName name="A128001566J_Latest">Data24!$AP$17</definedName>
    <definedName name="A128001570X">Data24!$AV$1:$AV$10,Data24!$AV$11:$AV$17</definedName>
    <definedName name="A128001570X_Data">Data24!$AV$11:$AV$17</definedName>
    <definedName name="A128001570X_Latest">Data24!$AV$17</definedName>
    <definedName name="A128001574J">Data24!$AX$1:$AX$10,Data24!$AX$11:$AX$17</definedName>
    <definedName name="A128001574J_Data">Data24!$AX$11:$AX$17</definedName>
    <definedName name="A128001574J_Latest">Data24!$AX$17</definedName>
    <definedName name="A128001578T">Data24!$AY$1:$AY$10,Data24!$AY$11:$AY$17</definedName>
    <definedName name="A128001578T_Data">Data24!$AY$11:$AY$17</definedName>
    <definedName name="A128001578T_Latest">Data24!$AY$17</definedName>
    <definedName name="A128001582J">Data24!$AZ$1:$AZ$10,Data24!$AZ$11:$AZ$17</definedName>
    <definedName name="A128001582J_Data">Data24!$AZ$11:$AZ$17</definedName>
    <definedName name="A128001582J_Latest">Data24!$AZ$17</definedName>
    <definedName name="A128001586T">Data24!$BI$1:$BI$10,Data24!$BI$11:$BI$17</definedName>
    <definedName name="A128001586T_Data">Data24!$BI$11:$BI$17</definedName>
    <definedName name="A128001586T_Latest">Data24!$BI$17</definedName>
    <definedName name="A128001590J">Data24!$AL$1:$AL$10,Data24!$AL$11:$AL$17</definedName>
    <definedName name="A128001590J_Data">Data24!$AL$11:$AL$17</definedName>
    <definedName name="A128001590J_Latest">Data24!$AL$17</definedName>
    <definedName name="A128003458K">Data1!$L$1:$L$10,Data1!$L$11:$L$17</definedName>
    <definedName name="A128003458K_Data">Data1!$L$11:$L$17</definedName>
    <definedName name="A128003458K_Latest">Data1!$L$17</definedName>
    <definedName name="A128003462A">Data1!$U$1:$U$10,Data1!$U$11:$U$17</definedName>
    <definedName name="A128003462A_Data">Data1!$U$11:$U$17</definedName>
    <definedName name="A128003462A_Latest">Data1!$U$17</definedName>
    <definedName name="A128003466K">Data1!$V$1:$V$10,Data1!$V$11:$V$17</definedName>
    <definedName name="A128003466K_Data">Data1!$V$11:$V$17</definedName>
    <definedName name="A128003466K_Latest">Data1!$V$17</definedName>
    <definedName name="A128003470A">Data1!$AG$1:$AG$10,Data1!$AG$11:$AG$17</definedName>
    <definedName name="A128003470A_Data">Data1!$AG$11:$AG$17</definedName>
    <definedName name="A128003470A_Latest">Data1!$AG$17</definedName>
    <definedName name="A128003474K">Data1!$B$1:$B$10,Data1!$B$11:$B$17</definedName>
    <definedName name="A128003474K_Data">Data1!$B$11:$B$17</definedName>
    <definedName name="A128003474K_Latest">Data1!$B$17</definedName>
    <definedName name="A128003478V">Data1!$AI$1:$AI$10,Data1!$AI$11:$AI$17</definedName>
    <definedName name="A128003478V_Data">Data1!$AI$11:$AI$17</definedName>
    <definedName name="A128003478V_Latest">Data1!$AI$17</definedName>
    <definedName name="A128003482K">Data1!$J$1:$J$10,Data1!$J$11:$J$17</definedName>
    <definedName name="A128003482K_Data">Data1!$J$11:$J$17</definedName>
    <definedName name="A128003482K_Latest">Data1!$J$17</definedName>
    <definedName name="A128003486V">Data1!$BF$1:$BF$10,Data1!$BF$11:$BF$17</definedName>
    <definedName name="A128003486V_Data">Data1!$BF$11:$BF$17</definedName>
    <definedName name="A128003486V_Latest">Data1!$BF$17</definedName>
    <definedName name="A128003490K">Data2!$DF$1:$DF$10,Data2!$DF$11:$DF$17</definedName>
    <definedName name="A128003490K_Data">Data2!$DF$11:$DF$17</definedName>
    <definedName name="A128003490K_Latest">Data2!$DF$17</definedName>
    <definedName name="A128003494V">Data2!$DR$1:$DR$10,Data2!$DR$11:$DR$17</definedName>
    <definedName name="A128003494V_Data">Data2!$DR$11:$DR$17</definedName>
    <definedName name="A128003494V_Latest">Data2!$DR$17</definedName>
    <definedName name="A128003502J">Data2!$CW$1:$CW$10,Data2!$CW$11:$CW$17</definedName>
    <definedName name="A128003502J_Data">Data2!$CW$11:$CW$17</definedName>
    <definedName name="A128003502J_Latest">Data2!$CW$17</definedName>
    <definedName name="A128003506T">Data2!$EJ$1:$EJ$10,Data2!$EJ$11:$EJ$17</definedName>
    <definedName name="A128003506T_Data">Data2!$EJ$11:$EJ$17</definedName>
    <definedName name="A128003506T_Latest">Data2!$EJ$17</definedName>
    <definedName name="A128003510J">Data2!$FW$1:$FW$10,Data2!$FW$11:$FW$17</definedName>
    <definedName name="A128003510J_Data">Data2!$FW$11:$FW$17</definedName>
    <definedName name="A128003510J_Latest">Data2!$FW$17</definedName>
    <definedName name="A128003514T">Data2!$FG$1:$FG$10,Data2!$FG$11:$FG$17</definedName>
    <definedName name="A128003514T_Data">Data2!$FG$11:$FG$17</definedName>
    <definedName name="A128003514T_Latest">Data2!$FG$17</definedName>
    <definedName name="A128003518A">Data2!$GF$1:$GF$10,Data2!$GF$11:$GF$17</definedName>
    <definedName name="A128003518A_Data">Data2!$GF$11:$GF$17</definedName>
    <definedName name="A128003518A_Latest">Data2!$GF$17</definedName>
    <definedName name="A128003522T">Data2!$HA$1:$HA$10,Data2!$HA$11:$HA$17</definedName>
    <definedName name="A128003522T_Data">Data2!$HA$11:$HA$17</definedName>
    <definedName name="A128003522T_Latest">Data2!$HA$17</definedName>
    <definedName name="A128003526A">Data2!$HB$1:$HB$10,Data2!$HB$11:$HB$17</definedName>
    <definedName name="A128003526A_Data">Data2!$HB$11:$HB$17</definedName>
    <definedName name="A128003526A_Latest">Data2!$HB$17</definedName>
    <definedName name="A128003530T">Data2!$GT$1:$GT$10,Data2!$GT$11:$GT$17</definedName>
    <definedName name="A128003530T_Data">Data2!$GT$11:$GT$17</definedName>
    <definedName name="A128003530T_Latest">Data2!$GT$17</definedName>
    <definedName name="A128003534A">Data2!$GU$1:$GU$10,Data2!$GU$11:$GU$17</definedName>
    <definedName name="A128003534A_Data">Data2!$GU$11:$GU$17</definedName>
    <definedName name="A128003534A_Latest">Data2!$GU$17</definedName>
    <definedName name="A128003538K">Data2!$GV$1:$GV$10,Data2!$GV$11:$GV$17</definedName>
    <definedName name="A128003538K_Data">Data2!$GV$11:$GV$17</definedName>
    <definedName name="A128003538K_Latest">Data2!$GV$17</definedName>
    <definedName name="A128003542A">Data2!$IQ$1:$IQ$10,Data2!$IQ$11:$IQ$17</definedName>
    <definedName name="A128003542A_Data">Data2!$IQ$11:$IQ$17</definedName>
    <definedName name="A128003542A_Latest">Data2!$IQ$17</definedName>
    <definedName name="A128003546K">Data3!$D$1:$D$10,Data3!$D$11:$D$17</definedName>
    <definedName name="A128003546K_Data">Data3!$D$11:$D$17</definedName>
    <definedName name="A128003546K_Latest">Data3!$D$17</definedName>
    <definedName name="A128003550A">Data3!$J$1:$J$10,Data3!$J$11:$J$17</definedName>
    <definedName name="A128003550A_Data">Data3!$J$11:$J$17</definedName>
    <definedName name="A128003550A_Latest">Data3!$J$17</definedName>
    <definedName name="A128003554K">Data3!$K$1:$K$10,Data3!$K$11:$K$17</definedName>
    <definedName name="A128003554K_Data">Data3!$K$11:$K$17</definedName>
    <definedName name="A128003554K_Latest">Data3!$K$17</definedName>
    <definedName name="A128003558V">Data2!$IC$1:$IC$10,Data2!$IC$11:$IC$17</definedName>
    <definedName name="A128003558V_Data">Data2!$IC$11:$IC$17</definedName>
    <definedName name="A128003558V_Latest">Data2!$IC$17</definedName>
    <definedName name="A128003562K">Data3!$AK$1:$AK$10,Data3!$AK$11:$AK$17</definedName>
    <definedName name="A128003562K_Data">Data3!$AK$11:$AK$17</definedName>
    <definedName name="A128003562K_Latest">Data3!$AK$17</definedName>
    <definedName name="A128003566V">Data3!$AO$1:$AO$10,Data3!$AO$11:$AO$17</definedName>
    <definedName name="A128003566V_Data">Data3!$AO$11:$AO$17</definedName>
    <definedName name="A128003566V_Latest">Data3!$AO$17</definedName>
    <definedName name="A128003570K">Data3!$P$1:$P$10,Data3!$P$11:$P$17</definedName>
    <definedName name="A128003570K_Data">Data3!$P$11:$P$17</definedName>
    <definedName name="A128003570K_Latest">Data3!$P$17</definedName>
    <definedName name="A128003578C">Data3!$T$1:$T$10,Data3!$T$11:$T$17</definedName>
    <definedName name="A128003578C_Data">Data3!$T$11:$T$17</definedName>
    <definedName name="A128003578C_Latest">Data3!$T$17</definedName>
    <definedName name="A128003582V">Data3!$BI$1:$BI$10,Data3!$BI$11:$BI$17</definedName>
    <definedName name="A128003582V_Data">Data3!$BI$11:$BI$17</definedName>
    <definedName name="A128003582V_Latest">Data3!$BI$17</definedName>
    <definedName name="A128003586C">Data3!$BZ$1:$BZ$10,Data3!$BZ$11:$BZ$17</definedName>
    <definedName name="A128003586C_Data">Data3!$BZ$11:$BZ$17</definedName>
    <definedName name="A128003586C_Latest">Data3!$BZ$17</definedName>
    <definedName name="A128003590V">Data3!$CR$1:$CR$10,Data3!$CR$11:$CR$17</definedName>
    <definedName name="A128003590V_Data">Data3!$CR$11:$CR$17</definedName>
    <definedName name="A128003590V_Latest">Data3!$CR$17</definedName>
    <definedName name="A128003594C">Data3!$CE$1:$CE$10,Data3!$CE$11:$CE$17</definedName>
    <definedName name="A128003594C_Data">Data3!$CE$11:$CE$17</definedName>
    <definedName name="A128003594C_Latest">Data3!$CE$17</definedName>
    <definedName name="A128003598L">Data3!$DD$1:$DD$10,Data3!$DD$11:$DD$17</definedName>
    <definedName name="A128003598L_Data">Data3!$DD$11:$DD$17</definedName>
    <definedName name="A128003598L_Latest">Data3!$DD$17</definedName>
    <definedName name="A128003602T">Data3!$DX$1:$DX$10,Data3!$DX$11:$DX$17</definedName>
    <definedName name="A128003602T_Data">Data3!$DX$11:$DX$17</definedName>
    <definedName name="A128003602T_Latest">Data3!$DX$17</definedName>
    <definedName name="A128003606A">Data3!$EO$1:$EO$10,Data3!$EO$11:$EO$17</definedName>
    <definedName name="A128003606A_Data">Data3!$EO$11:$EO$17</definedName>
    <definedName name="A128003606A_Latest">Data3!$EO$17</definedName>
    <definedName name="A128003610T">Data3!$FN$1:$FN$10,Data3!$FN$11:$FN$17</definedName>
    <definedName name="A128003610T_Data">Data3!$FN$11:$FN$17</definedName>
    <definedName name="A128003610T_Latest">Data3!$FN$17</definedName>
    <definedName name="A128003614A">Data3!$FS$1:$FS$10,Data3!$FS$11:$FS$17</definedName>
    <definedName name="A128003614A_Data">Data3!$FS$11:$FS$17</definedName>
    <definedName name="A128003614A_Latest">Data3!$FS$17</definedName>
    <definedName name="A128003618K">Data3!$FU$1:$FU$10,Data3!$FU$11:$FU$17</definedName>
    <definedName name="A128003618K_Data">Data3!$FU$11:$FU$17</definedName>
    <definedName name="A128003618K_Latest">Data3!$FU$17</definedName>
    <definedName name="A128003622A">Data3!$FB$1:$FB$10,Data3!$FB$11:$FB$17</definedName>
    <definedName name="A128003622A_Data">Data3!$FB$11:$FB$17</definedName>
    <definedName name="A128003622A_Latest">Data3!$FB$17</definedName>
    <definedName name="A128003626K">Data1!$CG$1:$CG$10,Data1!$CG$11:$CG$17</definedName>
    <definedName name="A128003626K_Data">Data1!$CG$11:$CG$17</definedName>
    <definedName name="A128003626K_Latest">Data1!$CG$17</definedName>
    <definedName name="A128003630A">Data1!$CH$1:$CH$10,Data1!$CH$11:$CH$17</definedName>
    <definedName name="A128003630A_Data">Data1!$CH$11:$CH$17</definedName>
    <definedName name="A128003630A_Latest">Data1!$CH$17</definedName>
    <definedName name="A128003634K">Data1!$CI$1:$CI$10,Data1!$CI$11:$CI$17</definedName>
    <definedName name="A128003634K_Data">Data1!$CI$11:$CI$17</definedName>
    <definedName name="A128003634K_Latest">Data1!$CI$17</definedName>
    <definedName name="A128003646V">Data3!$GA$1:$GA$10,Data3!$GA$11:$GA$17</definedName>
    <definedName name="A128003646V_Data">Data3!$GA$11:$GA$17</definedName>
    <definedName name="A128003646V_Latest">Data3!$GA$17</definedName>
    <definedName name="A128003654V">Data1!$DK$1:$DK$10,Data1!$DK$11:$DK$17</definedName>
    <definedName name="A128003654V_Data">Data1!$DK$11:$DK$17</definedName>
    <definedName name="A128003654V_Latest">Data1!$DK$17</definedName>
    <definedName name="A128003658C">Data1!$DL$1:$DL$10,Data1!$DL$11:$DL$17</definedName>
    <definedName name="A128003658C_Data">Data1!$DL$11:$DL$17</definedName>
    <definedName name="A128003658C_Latest">Data1!$DL$17</definedName>
    <definedName name="A128003662V">Data1!$EA$1:$EA$10,Data1!$EA$11:$EA$17</definedName>
    <definedName name="A128003662V_Data">Data1!$EA$11:$EA$17</definedName>
    <definedName name="A128003662V_Latest">Data1!$EA$17</definedName>
    <definedName name="A128003666C">Data1!$DG$1:$DG$10,Data1!$DG$11:$DG$17</definedName>
    <definedName name="A128003666C_Data">Data1!$DG$11:$DG$17</definedName>
    <definedName name="A128003666C_Latest">Data1!$DG$17</definedName>
    <definedName name="A128003670V">Data1!$DJ$1:$DJ$10,Data1!$DJ$11:$DJ$17</definedName>
    <definedName name="A128003670V_Data">Data1!$DJ$11:$DJ$17</definedName>
    <definedName name="A128003670V_Latest">Data1!$DJ$17</definedName>
    <definedName name="A128003674C">Data1!$EJ$1:$EJ$10,Data1!$EJ$11:$EJ$17</definedName>
    <definedName name="A128003674C_Data">Data1!$EJ$11:$EJ$17</definedName>
    <definedName name="A128003674C_Latest">Data1!$EJ$17</definedName>
    <definedName name="A128003678L">Data1!$EK$1:$EK$10,Data1!$EK$11:$EK$17</definedName>
    <definedName name="A128003678L_Data">Data1!$EK$11:$EK$17</definedName>
    <definedName name="A128003678L_Latest">Data1!$EK$17</definedName>
    <definedName name="A128003682C">Data1!$FK$1:$FK$10,Data1!$FK$11:$FK$17</definedName>
    <definedName name="A128003682C_Data">Data1!$FK$11:$FK$17</definedName>
    <definedName name="A128003682C_Latest">Data1!$FK$17</definedName>
    <definedName name="A128003686L">Data1!$GA$1:$GA$10,Data1!$GA$11:$GA$17</definedName>
    <definedName name="A128003686L_Data">Data1!$GA$11:$GA$17</definedName>
    <definedName name="A128003686L_Latest">Data1!$GA$17</definedName>
    <definedName name="A128003690C">Data1!$FT$1:$FT$10,Data1!$FT$11:$FT$17</definedName>
    <definedName name="A128003690C_Data">Data1!$FT$11:$FT$17</definedName>
    <definedName name="A128003690C_Latest">Data1!$FT$17</definedName>
    <definedName name="A128003694L">Data1!$HR$1:$HR$10,Data1!$HR$11:$HR$17</definedName>
    <definedName name="A128003694L_Data">Data1!$HR$11:$HR$17</definedName>
    <definedName name="A128003694L_Latest">Data1!$HR$17</definedName>
    <definedName name="A128003698W">Data1!$HV$1:$HV$10,Data1!$HV$11:$HV$17</definedName>
    <definedName name="A128003698W_Data">Data1!$HV$11:$HV$17</definedName>
    <definedName name="A128003698W_Latest">Data1!$HV$17</definedName>
    <definedName name="A128003702A">Data1!$HW$1:$HW$10,Data1!$HW$11:$HW$17</definedName>
    <definedName name="A128003702A_Data">Data1!$HW$11:$HW$17</definedName>
    <definedName name="A128003702A_Latest">Data1!$HW$17</definedName>
    <definedName name="A128003706K">Data1!$HB$1:$HB$10,Data1!$HB$11:$HB$17</definedName>
    <definedName name="A128003706K_Data">Data1!$HB$11:$HB$17</definedName>
    <definedName name="A128003706K_Latest">Data1!$HB$17</definedName>
    <definedName name="A128003710A">Data1!$IC$1:$IC$10,Data1!$IC$11:$IC$17</definedName>
    <definedName name="A128003710A_Data">Data1!$IC$11:$IC$17</definedName>
    <definedName name="A128003710A_Latest">Data1!$IC$17</definedName>
    <definedName name="A128003714K">Data1!$HE$1:$HE$10,Data1!$HE$11:$HE$17</definedName>
    <definedName name="A128003714K_Data">Data1!$HE$11:$HE$17</definedName>
    <definedName name="A128003714K_Latest">Data1!$HE$17</definedName>
    <definedName name="A128003718V">Data1!$IQ$1:$IQ$10,Data1!$IQ$11:$IQ$17</definedName>
    <definedName name="A128003718V_Data">Data1!$IQ$11:$IQ$17</definedName>
    <definedName name="A128003718V_Latest">Data1!$IQ$17</definedName>
    <definedName name="A128003722K">Data2!$F$1:$F$10,Data2!$F$11:$F$17</definedName>
    <definedName name="A128003722K_Data">Data2!$F$11:$F$17</definedName>
    <definedName name="A128003722K_Latest">Data2!$F$17</definedName>
    <definedName name="A128003726V">Data2!$H$1:$H$10,Data2!$H$11:$H$17</definedName>
    <definedName name="A128003726V_Data">Data2!$H$11:$H$17</definedName>
    <definedName name="A128003726V_Latest">Data2!$H$17</definedName>
    <definedName name="A128003730K">Data2!$L$1:$L$10,Data2!$L$11:$L$17</definedName>
    <definedName name="A128003730K_Data">Data2!$L$11:$L$17</definedName>
    <definedName name="A128003730K_Latest">Data2!$L$17</definedName>
    <definedName name="A128003734V">Data1!$IN$1:$IN$10,Data1!$IN$11:$IN$17</definedName>
    <definedName name="A128003734V_Data">Data1!$IN$11:$IN$17</definedName>
    <definedName name="A128003734V_Latest">Data1!$IN$17</definedName>
    <definedName name="A128003738C">Data2!$AP$1:$AP$10,Data2!$AP$11:$AP$17</definedName>
    <definedName name="A128003738C_Data">Data2!$AP$11:$AP$17</definedName>
    <definedName name="A128003738C_Latest">Data2!$AP$17</definedName>
    <definedName name="A128003742V">Data2!$AA$1:$AA$10,Data2!$AA$11:$AA$17</definedName>
    <definedName name="A128003742V_Data">Data2!$AA$11:$AA$17</definedName>
    <definedName name="A128003742V_Latest">Data2!$AA$17</definedName>
    <definedName name="A128003746C">Data2!$AS$1:$AS$10,Data2!$AS$11:$AS$17</definedName>
    <definedName name="A128003746C_Data">Data2!$AS$11:$AS$17</definedName>
    <definedName name="A128003746C_Latest">Data2!$AS$17</definedName>
    <definedName name="A128003750V">Data2!$AW$1:$AW$10,Data2!$AW$11:$AW$17</definedName>
    <definedName name="A128003750V_Data">Data2!$AW$11:$AW$17</definedName>
    <definedName name="A128003750V_Latest">Data2!$AW$17</definedName>
    <definedName name="A128003754C">Data2!$AG$1:$AG$10,Data2!$AG$11:$AG$17</definedName>
    <definedName name="A128003754C_Data">Data2!$AG$11:$AG$17</definedName>
    <definedName name="A128003754C_Latest">Data2!$AG$17</definedName>
    <definedName name="A128003758L">Data2!$BL$1:$BL$10,Data2!$BL$11:$BL$17</definedName>
    <definedName name="A128003758L_Data">Data2!$BL$11:$BL$17</definedName>
    <definedName name="A128003758L_Latest">Data2!$BL$17</definedName>
    <definedName name="A128003762C">Data2!$BN$1:$BN$10,Data2!$BN$11:$BN$17</definedName>
    <definedName name="A128003762C_Data">Data2!$BN$11:$BN$17</definedName>
    <definedName name="A128003762C_Latest">Data2!$BN$17</definedName>
    <definedName name="A128005502V">Data3!$GT$1:$GT$10,Data3!$GT$11:$GT$17</definedName>
    <definedName name="A128005502V_Data">Data3!$GT$11:$GT$17</definedName>
    <definedName name="A128005502V_Latest">Data3!$GT$17</definedName>
    <definedName name="A128005506C">Data3!$GV$1:$GV$10,Data3!$GV$11:$GV$17</definedName>
    <definedName name="A128005506C_Data">Data3!$GV$11:$GV$17</definedName>
    <definedName name="A128005506C_Latest">Data3!$GV$17</definedName>
    <definedName name="A128005510V">Data3!$HG$1:$HG$10,Data3!$HG$11:$HG$17</definedName>
    <definedName name="A128005510V_Data">Data3!$HG$11:$HG$17</definedName>
    <definedName name="A128005510V_Latest">Data3!$HG$17</definedName>
    <definedName name="A128005514C">Data3!$HW$1:$HW$10,Data3!$HW$11:$HW$17</definedName>
    <definedName name="A128005514C_Data">Data3!$HW$11:$HW$17</definedName>
    <definedName name="A128005514C_Latest">Data3!$HW$17</definedName>
    <definedName name="A128005518L">Data3!$HZ$1:$HZ$10,Data3!$HZ$11:$HZ$17</definedName>
    <definedName name="A128005518L_Data">Data3!$HZ$11:$HZ$17</definedName>
    <definedName name="A128005518L_Latest">Data3!$HZ$17</definedName>
    <definedName name="A128005522C">Data3!$IC$1:$IC$10,Data3!$IC$11:$IC$17</definedName>
    <definedName name="A128005522C_Data">Data3!$IC$11:$IC$17</definedName>
    <definedName name="A128005522C_Latest">Data3!$IC$17</definedName>
    <definedName name="A128005526L">Data3!$HO$1:$HO$10,Data3!$HO$11:$HO$17</definedName>
    <definedName name="A128005526L_Data">Data3!$HO$11:$HO$17</definedName>
    <definedName name="A128005526L_Latest">Data3!$HO$17</definedName>
    <definedName name="A128005530C">Data3!$HT$1:$HT$10,Data3!$HT$11:$HT$17</definedName>
    <definedName name="A128005530C_Data">Data3!$HT$11:$HT$17</definedName>
    <definedName name="A128005530C_Latest">Data3!$HT$17</definedName>
    <definedName name="A128005534L">Data5!$AO$1:$AO$10,Data5!$AO$11:$AO$17</definedName>
    <definedName name="A128005534L_Data">Data5!$AO$11:$AO$17</definedName>
    <definedName name="A128005534L_Latest">Data5!$AO$17</definedName>
    <definedName name="A128005538W">Data5!$AQ$1:$AQ$10,Data5!$AQ$11:$AQ$17</definedName>
    <definedName name="A128005538W_Data">Data5!$AQ$11:$AQ$17</definedName>
    <definedName name="A128005538W_Latest">Data5!$AQ$17</definedName>
    <definedName name="A128005542L">Data5!$AV$1:$AV$10,Data5!$AV$11:$AV$17</definedName>
    <definedName name="A128005542L_Data">Data5!$AV$11:$AV$17</definedName>
    <definedName name="A128005542L_Latest">Data5!$AV$17</definedName>
    <definedName name="A128005546W">Data5!$AW$1:$AW$10,Data5!$AW$11:$AW$17</definedName>
    <definedName name="A128005546W_Data">Data5!$AW$11:$AW$17</definedName>
    <definedName name="A128005546W_Latest">Data5!$AW$17</definedName>
    <definedName name="A128005550L">Data5!$AX$1:$AX$10,Data5!$AX$11:$AX$17</definedName>
    <definedName name="A128005550L_Data">Data5!$AX$11:$AX$17</definedName>
    <definedName name="A128005550L_Latest">Data5!$AX$17</definedName>
    <definedName name="A128005554W">Data5!$BD$1:$BD$10,Data5!$BD$11:$BD$17</definedName>
    <definedName name="A128005554W_Data">Data5!$BD$11:$BD$17</definedName>
    <definedName name="A128005554W_Latest">Data5!$BD$17</definedName>
    <definedName name="A128005558F">Data5!$BE$1:$BE$10,Data5!$BE$11:$BE$17</definedName>
    <definedName name="A128005558F_Data">Data5!$BE$11:$BE$17</definedName>
    <definedName name="A128005558F_Latest">Data5!$BE$17</definedName>
    <definedName name="A128005562W">Data5!$BJ$1:$BJ$10,Data5!$BJ$11:$BJ$17</definedName>
    <definedName name="A128005562W_Data">Data5!$BJ$11:$BJ$17</definedName>
    <definedName name="A128005562W_Latest">Data5!$BJ$17</definedName>
    <definedName name="A128005566F">Data5!$BS$1:$BS$10,Data5!$BS$11:$BS$17</definedName>
    <definedName name="A128005566F_Data">Data5!$BS$11:$BS$17</definedName>
    <definedName name="A128005566F_Latest">Data5!$BS$17</definedName>
    <definedName name="A128005570W">Data5!$CD$1:$CD$10,Data5!$CD$11:$CD$17</definedName>
    <definedName name="A128005570W_Data">Data5!$CD$11:$CD$17</definedName>
    <definedName name="A128005570W_Latest">Data5!$CD$17</definedName>
    <definedName name="A128005574F">Data5!$BI$1:$BI$10,Data5!$BI$11:$BI$17</definedName>
    <definedName name="A128005574F_Data">Data5!$BI$11:$BI$17</definedName>
    <definedName name="A128005574F_Latest">Data5!$BI$17</definedName>
    <definedName name="A128005578R">Data5!$BM$1:$BM$10,Data5!$BM$11:$BM$17</definedName>
    <definedName name="A128005578R_Data">Data5!$BM$11:$BM$17</definedName>
    <definedName name="A128005578R_Latest">Data5!$BM$17</definedName>
    <definedName name="A128005582F">Data5!$DK$1:$DK$10,Data5!$DK$11:$DK$17</definedName>
    <definedName name="A128005582F_Data">Data5!$DK$11:$DK$17</definedName>
    <definedName name="A128005582F_Latest">Data5!$DK$17</definedName>
    <definedName name="A128005586R">Data5!$CT$1:$CT$10,Data5!$CT$11:$CT$17</definedName>
    <definedName name="A128005586R_Data">Data5!$CT$11:$CT$17</definedName>
    <definedName name="A128005586R_Latest">Data5!$CT$17</definedName>
    <definedName name="A128005590F">Data5!$CZ$1:$CZ$10,Data5!$CZ$11:$CZ$17</definedName>
    <definedName name="A128005590F_Data">Data5!$CZ$11:$CZ$17</definedName>
    <definedName name="A128005590F_Latest">Data5!$CZ$17</definedName>
    <definedName name="A128005594R">Data5!$EA$1:$EA$10,Data5!$EA$11:$EA$17</definedName>
    <definedName name="A128005594R_Data">Data5!$EA$11:$EA$17</definedName>
    <definedName name="A128005594R_Latest">Data5!$EA$17</definedName>
    <definedName name="A128005598X">Data5!$FD$1:$FD$10,Data5!$FD$11:$FD$17</definedName>
    <definedName name="A128005598X_Data">Data5!$FD$11:$FD$17</definedName>
    <definedName name="A128005598X_Latest">Data5!$FD$17</definedName>
    <definedName name="A128005602C">Data5!$FW$1:$FW$10,Data5!$FW$11:$FW$17</definedName>
    <definedName name="A128005602C_Data">Data5!$FW$11:$FW$17</definedName>
    <definedName name="A128005602C_Latest">Data5!$FW$17</definedName>
    <definedName name="A128005606L">Data5!$GD$1:$GD$10,Data5!$GD$11:$GD$17</definedName>
    <definedName name="A128005606L_Data">Data5!$GD$11:$GD$17</definedName>
    <definedName name="A128005606L_Latest">Data5!$GD$17</definedName>
    <definedName name="A128005610C">Data5!$GE$1:$GE$10,Data5!$GE$11:$GE$17</definedName>
    <definedName name="A128005610C_Data">Data5!$GE$11:$GE$17</definedName>
    <definedName name="A128005610C_Latest">Data5!$GE$17</definedName>
    <definedName name="A128005614L">Data5!$GN$1:$GN$10,Data5!$GN$11:$GN$17</definedName>
    <definedName name="A128005614L_Data">Data5!$GN$11:$GN$17</definedName>
    <definedName name="A128005614L_Latest">Data5!$GN$17</definedName>
    <definedName name="A128005618W">Data5!$FL$1:$FL$10,Data5!$FL$11:$FL$17</definedName>
    <definedName name="A128005618W_Data">Data5!$FL$11:$FL$17</definedName>
    <definedName name="A128005618W_Latest">Data5!$FL$17</definedName>
    <definedName name="A128005622L">Data5!$HA$1:$HA$10,Data5!$HA$11:$HA$17</definedName>
    <definedName name="A128005622L_Data">Data5!$HA$11:$HA$17</definedName>
    <definedName name="A128005622L_Latest">Data5!$HA$17</definedName>
    <definedName name="A128005626W">Data5!$HL$1:$HL$10,Data5!$HL$11:$HL$17</definedName>
    <definedName name="A128005626W_Data">Data5!$HL$11:$HL$17</definedName>
    <definedName name="A128005626W_Latest">Data5!$HL$17</definedName>
    <definedName name="A128005630L">Data5!$HQ$1:$HQ$10,Data5!$HQ$11:$HQ$17</definedName>
    <definedName name="A128005630L_Data">Data5!$HQ$11:$HQ$17</definedName>
    <definedName name="A128005630L_Latest">Data5!$HQ$17</definedName>
    <definedName name="A128005634W">Data5!$GU$1:$GU$10,Data5!$GU$11:$GU$17</definedName>
    <definedName name="A128005634W_Data">Data5!$GU$11:$GU$17</definedName>
    <definedName name="A128005634W_Latest">Data5!$GU$17</definedName>
    <definedName name="A128005638F">Data5!$GX$1:$GX$10,Data5!$GX$11:$GX$17</definedName>
    <definedName name="A128005638F_Data">Data5!$GX$11:$GX$17</definedName>
    <definedName name="A128005638F_Latest">Data5!$GX$17</definedName>
    <definedName name="A128005642W">Data5!$IJ$1:$IJ$10,Data5!$IJ$11:$IJ$17</definedName>
    <definedName name="A128005642W_Data">Data5!$IJ$11:$IJ$17</definedName>
    <definedName name="A128005642W_Latest">Data5!$IJ$17</definedName>
    <definedName name="A128005646F">Data5!$IP$1:$IP$10,Data5!$IP$11:$IP$17</definedName>
    <definedName name="A128005646F_Data">Data5!$IP$11:$IP$17</definedName>
    <definedName name="A128005646F_Latest">Data5!$IP$17</definedName>
    <definedName name="A128005650W">Data6!$B$1:$B$10,Data6!$B$11:$B$17</definedName>
    <definedName name="A128005650W_Data">Data6!$B$11:$B$17</definedName>
    <definedName name="A128005650W_Latest">Data6!$B$17</definedName>
    <definedName name="A128005654F">Data6!$J$1:$J$10,Data6!$J$11:$J$17</definedName>
    <definedName name="A128005654F_Data">Data6!$J$11:$J$17</definedName>
    <definedName name="A128005654F_Latest">Data6!$J$17</definedName>
    <definedName name="A128005658R">Data5!$IC$1:$IC$10,Data5!$IC$11:$IC$17</definedName>
    <definedName name="A128005658R_Data">Data5!$IC$11:$IC$17</definedName>
    <definedName name="A128005658R_Latest">Data5!$IC$17</definedName>
    <definedName name="A128005662F">Data5!$IE$1:$IE$10,Data5!$IE$11:$IE$17</definedName>
    <definedName name="A128005662F_Data">Data5!$IE$11:$IE$17</definedName>
    <definedName name="A128005662F_Latest">Data5!$IE$17</definedName>
    <definedName name="A128005666R">Data6!$Y$1:$Y$10,Data6!$Y$11:$Y$17</definedName>
    <definedName name="A128005666R_Data">Data6!$Y$11:$Y$17</definedName>
    <definedName name="A128005666R_Latest">Data6!$Y$17</definedName>
    <definedName name="A128005670F">Data6!$AN$1:$AN$10,Data6!$AN$11:$AN$17</definedName>
    <definedName name="A128005670F_Data">Data6!$AN$11:$AN$17</definedName>
    <definedName name="A128005670F_Latest">Data6!$AN$17</definedName>
    <definedName name="A128005674R">Data6!$AQ$1:$AQ$10,Data6!$AQ$11:$AQ$17</definedName>
    <definedName name="A128005674R_Data">Data6!$AQ$11:$AQ$17</definedName>
    <definedName name="A128005674R_Latest">Data6!$AQ$17</definedName>
    <definedName name="A128005678X">Data6!$T$1:$T$10,Data6!$T$11:$T$17</definedName>
    <definedName name="A128005678X_Data">Data6!$T$11:$T$17</definedName>
    <definedName name="A128005678X_Latest">Data6!$T$17</definedName>
    <definedName name="A128005682R">Data6!$V$1:$V$10,Data6!$V$11:$V$17</definedName>
    <definedName name="A128005682R_Data">Data6!$V$11:$V$17</definedName>
    <definedName name="A128005682R_Latest">Data6!$V$17</definedName>
    <definedName name="A128005686X">Data6!$AX$1:$AX$10,Data6!$AX$11:$AX$17</definedName>
    <definedName name="A128005686X_Data">Data6!$AX$11:$AX$17</definedName>
    <definedName name="A128005686X_Latest">Data6!$AX$17</definedName>
    <definedName name="A128005690R">Data6!$BM$1:$BM$10,Data6!$BM$11:$BM$17</definedName>
    <definedName name="A128005690R_Data">Data6!$BM$11:$BM$17</definedName>
    <definedName name="A128005690R_Latest">Data6!$BM$17</definedName>
    <definedName name="A128005694X">Data6!$BX$1:$BX$10,Data6!$BX$11:$BX$17</definedName>
    <definedName name="A128005694X_Data">Data6!$BX$11:$BX$17</definedName>
    <definedName name="A128005694X_Latest">Data6!$BX$17</definedName>
    <definedName name="A128005698J">Data6!$BC$1:$BC$10,Data6!$BC$11:$BC$17</definedName>
    <definedName name="A128005698J_Data">Data6!$BC$11:$BC$17</definedName>
    <definedName name="A128005698J_Latest">Data6!$BC$17</definedName>
    <definedName name="A128005702L">Data6!$CO$1:$CO$10,Data6!$CO$11:$CO$17</definedName>
    <definedName name="A128005702L_Data">Data6!$CO$11:$CO$17</definedName>
    <definedName name="A128005702L_Latest">Data6!$CO$17</definedName>
    <definedName name="A128005706W">Data6!$CY$1:$CY$10,Data6!$CY$11:$CY$17</definedName>
    <definedName name="A128005706W_Data">Data6!$CY$11:$CY$17</definedName>
    <definedName name="A128005706W_Latest">Data6!$CY$17</definedName>
    <definedName name="A128005710L">Data6!$DB$1:$DB$10,Data6!$DB$11:$DB$17</definedName>
    <definedName name="A128005710L_Data">Data6!$DB$11:$DB$17</definedName>
    <definedName name="A128005710L_Latest">Data6!$DB$17</definedName>
    <definedName name="A128005714W">Data6!$DF$1:$DF$10,Data6!$DF$11:$DF$17</definedName>
    <definedName name="A128005714W_Data">Data6!$DF$11:$DF$17</definedName>
    <definedName name="A128005714W_Latest">Data6!$DF$17</definedName>
    <definedName name="A128005718F">Data4!$U$1:$U$10,Data4!$U$11:$U$17</definedName>
    <definedName name="A128005718F_Data">Data4!$U$11:$U$17</definedName>
    <definedName name="A128005718F_Latest">Data4!$U$17</definedName>
    <definedName name="A128005722W">Data4!$W$1:$W$10,Data4!$W$11:$W$17</definedName>
    <definedName name="A128005722W_Data">Data4!$W$11:$W$17</definedName>
    <definedName name="A128005722W_Latest">Data4!$W$17</definedName>
    <definedName name="A128005726F">Data4!$AE$1:$AE$10,Data4!$AE$11:$AE$17</definedName>
    <definedName name="A128005726F_Data">Data4!$AE$11:$AE$17</definedName>
    <definedName name="A128005726F_Latest">Data4!$AE$17</definedName>
    <definedName name="A128005730W">Data4!$I$1:$I$10,Data4!$I$11:$I$17</definedName>
    <definedName name="A128005730W_Data">Data4!$I$11:$I$17</definedName>
    <definedName name="A128005730W_Latest">Data4!$I$17</definedName>
    <definedName name="A128005738R">Data6!$DN$1:$DN$10,Data6!$DN$11:$DN$17</definedName>
    <definedName name="A128005738R_Data">Data6!$DN$11:$DN$17</definedName>
    <definedName name="A128005738R_Latest">Data6!$DN$17</definedName>
    <definedName name="A128005742F">Data4!$AY$1:$AY$10,Data4!$AY$11:$AY$17</definedName>
    <definedName name="A128005742F_Data">Data4!$AY$11:$AY$17</definedName>
    <definedName name="A128005742F_Latest">Data4!$AY$17</definedName>
    <definedName name="A128005746R">Data4!$AZ$1:$AZ$10,Data4!$AZ$11:$AZ$17</definedName>
    <definedName name="A128005746R_Data">Data4!$AZ$11:$AZ$17</definedName>
    <definedName name="A128005746R_Latest">Data4!$AZ$17</definedName>
    <definedName name="A128005750F">Data4!$BP$1:$BP$10,Data4!$BP$11:$BP$17</definedName>
    <definedName name="A128005750F_Data">Data4!$BP$11:$BP$17</definedName>
    <definedName name="A128005750F_Latest">Data4!$BP$17</definedName>
    <definedName name="A128005754R">Data4!$AP$1:$AP$10,Data4!$AP$11:$AP$17</definedName>
    <definedName name="A128005754R_Data">Data4!$AP$11:$AP$17</definedName>
    <definedName name="A128005754R_Latest">Data4!$AP$17</definedName>
    <definedName name="A128005758X">Data4!$CG$1:$CG$10,Data4!$CG$11:$CG$17</definedName>
    <definedName name="A128005758X_Data">Data4!$CG$11:$CG$17</definedName>
    <definedName name="A128005758X_Latest">Data4!$CG$17</definedName>
    <definedName name="A128005762R">Data4!$CW$1:$CW$10,Data4!$CW$11:$CW$17</definedName>
    <definedName name="A128005762R_Data">Data4!$CW$11:$CW$17</definedName>
    <definedName name="A128005762R_Latest">Data4!$CW$17</definedName>
    <definedName name="A128005766X">Data4!$BY$1:$BY$10,Data4!$BY$11:$BY$17</definedName>
    <definedName name="A128005766X_Data">Data4!$BY$11:$BY$17</definedName>
    <definedName name="A128005766X_Latest">Data4!$BY$17</definedName>
    <definedName name="A128005770R">Data4!$BZ$1:$BZ$10,Data4!$BZ$11:$BZ$17</definedName>
    <definedName name="A128005770R_Data">Data4!$BZ$11:$BZ$17</definedName>
    <definedName name="A128005770R_Latest">Data4!$BZ$17</definedName>
    <definedName name="A128005774X">Data4!$CB$1:$CB$10,Data4!$CB$11:$CB$17</definedName>
    <definedName name="A128005774X_Data">Data4!$CB$11:$CB$17</definedName>
    <definedName name="A128005774X_Latest">Data4!$CB$17</definedName>
    <definedName name="A128005778J">Data4!$DP$1:$DP$10,Data4!$DP$11:$DP$17</definedName>
    <definedName name="A128005778J_Data">Data4!$DP$11:$DP$17</definedName>
    <definedName name="A128005778J_Latest">Data4!$DP$17</definedName>
    <definedName name="A128005782X">Data4!$DU$1:$DU$10,Data4!$DU$11:$DU$17</definedName>
    <definedName name="A128005782X_Data">Data4!$DU$11:$DU$17</definedName>
    <definedName name="A128005782X_Latest">Data4!$DU$17</definedName>
    <definedName name="A128005786J">Data4!$DY$1:$DY$10,Data4!$DY$11:$DY$17</definedName>
    <definedName name="A128005786J_Data">Data4!$DY$11:$DY$17</definedName>
    <definedName name="A128005786J_Latest">Data4!$DY$17</definedName>
    <definedName name="A128005790X">Data4!$EF$1:$EF$10,Data4!$EF$11:$EF$17</definedName>
    <definedName name="A128005790X_Data">Data4!$EF$11:$EF$17</definedName>
    <definedName name="A128005790X_Latest">Data4!$EF$17</definedName>
    <definedName name="A128005794J">Data4!$DF$1:$DF$10,Data4!$DF$11:$DF$17</definedName>
    <definedName name="A128005794J_Data">Data4!$DF$11:$DF$17</definedName>
    <definedName name="A128005794J_Latest">Data4!$DF$17</definedName>
    <definedName name="A128005798T">Data4!$EJ$1:$EJ$10,Data4!$EJ$11:$EJ$17</definedName>
    <definedName name="A128005798T_Data">Data4!$EJ$11:$EJ$17</definedName>
    <definedName name="A128005798T_Latest">Data4!$EJ$17</definedName>
    <definedName name="A128005802W">Data4!$FE$1:$FE$10,Data4!$FE$11:$FE$17</definedName>
    <definedName name="A128005802W_Data">Data4!$FE$11:$FE$17</definedName>
    <definedName name="A128005802W_Latest">Data4!$FE$17</definedName>
    <definedName name="A128005806F">Data4!$EQ$1:$EQ$10,Data4!$EQ$11:$EQ$17</definedName>
    <definedName name="A128005806F_Data">Data4!$EQ$11:$EQ$17</definedName>
    <definedName name="A128005806F_Latest">Data4!$EQ$17</definedName>
    <definedName name="A128005810W">Data4!$ET$1:$ET$10,Data4!$ET$11:$ET$17</definedName>
    <definedName name="A128005810W_Data">Data4!$ET$11:$ET$17</definedName>
    <definedName name="A128005810W_Latest">Data4!$ET$17</definedName>
    <definedName name="A128005814F">Data4!$GH$1:$GH$10,Data4!$GH$11:$GH$17</definedName>
    <definedName name="A128005814F_Data">Data4!$GH$11:$GH$17</definedName>
    <definedName name="A128005814F_Latest">Data4!$GH$17</definedName>
    <definedName name="A128005818R">Data4!$GL$1:$GL$10,Data4!$GL$11:$GL$17</definedName>
    <definedName name="A128005818R_Data">Data4!$GL$11:$GL$17</definedName>
    <definedName name="A128005818R_Latest">Data4!$GL$17</definedName>
    <definedName name="A128005822F">Data4!$GQ$1:$GQ$10,Data4!$GQ$11:$GQ$17</definedName>
    <definedName name="A128005822F_Data">Data4!$GQ$11:$GQ$17</definedName>
    <definedName name="A128005822F_Latest">Data4!$GQ$17</definedName>
    <definedName name="A128005826R">Data4!$GV$1:$GV$10,Data4!$GV$11:$GV$17</definedName>
    <definedName name="A128005826R_Data">Data4!$GV$11:$GV$17</definedName>
    <definedName name="A128005826R_Latest">Data4!$GV$17</definedName>
    <definedName name="A128005830F">Data4!$HL$1:$HL$10,Data4!$HL$11:$HL$17</definedName>
    <definedName name="A128005830F_Data">Data4!$HL$11:$HL$17</definedName>
    <definedName name="A128005830F_Latest">Data4!$HL$17</definedName>
    <definedName name="A128005834R">Data4!$HN$1:$HN$10,Data4!$HN$11:$HN$17</definedName>
    <definedName name="A128005834R_Data">Data4!$HN$11:$HN$17</definedName>
    <definedName name="A128005834R_Latest">Data4!$HN$17</definedName>
    <definedName name="A128005838X">Data4!$HT$1:$HT$10,Data4!$HT$11:$HT$17</definedName>
    <definedName name="A128005838X_Data">Data4!$HT$11:$HT$17</definedName>
    <definedName name="A128005838X_Latest">Data4!$HT$17</definedName>
    <definedName name="A128005842R">Data4!$HU$1:$HU$10,Data4!$HU$11:$HU$17</definedName>
    <definedName name="A128005842R_Data">Data4!$HU$11:$HU$17</definedName>
    <definedName name="A128005842R_Latest">Data4!$HU$17</definedName>
    <definedName name="A128005846X">Data4!$HX$1:$HX$10,Data4!$HX$11:$HX$17</definedName>
    <definedName name="A128005846X_Data">Data4!$HX$11:$HX$17</definedName>
    <definedName name="A128005846X_Latest">Data4!$HX$17</definedName>
    <definedName name="A128005850R">Data4!$IA$1:$IA$10,Data4!$IA$11:$IA$17</definedName>
    <definedName name="A128005850R_Data">Data4!$IA$11:$IA$17</definedName>
    <definedName name="A128005850R_Latest">Data4!$IA$17</definedName>
    <definedName name="A128005854X">Data4!$IB$1:$IB$10,Data4!$IB$11:$IB$17</definedName>
    <definedName name="A128005854X_Data">Data4!$IB$11:$IB$17</definedName>
    <definedName name="A128005854X_Latest">Data4!$IB$17</definedName>
    <definedName name="A128005858J">Data5!$H$1:$H$10,Data5!$H$11:$H$17</definedName>
    <definedName name="A128005858J_Data">Data5!$H$11:$H$17</definedName>
    <definedName name="A128005858J_Latest">Data5!$H$17</definedName>
    <definedName name="A128005862X">Data5!$L$1:$L$10,Data5!$L$11:$L$17</definedName>
    <definedName name="A128005862X_Data">Data5!$L$11:$L$17</definedName>
    <definedName name="A128005862X_Latest">Data5!$L$17</definedName>
    <definedName name="A128005866J">Data5!$Q$1:$Q$10,Data5!$Q$11:$Q$17</definedName>
    <definedName name="A128005866J_Data">Data5!$Q$11:$Q$17</definedName>
    <definedName name="A128005866J_Latest">Data5!$Q$17</definedName>
    <definedName name="A128005870X">Data5!$T$1:$T$10,Data5!$T$11:$T$17</definedName>
    <definedName name="A128005870X_Data">Data5!$T$11:$T$17</definedName>
    <definedName name="A128005870X_Latest">Data5!$T$17</definedName>
    <definedName name="A128005874J">Data4!$IO$1:$IO$10,Data4!$IO$11:$IO$17</definedName>
    <definedName name="A128005874J_Data">Data4!$IO$11:$IO$17</definedName>
    <definedName name="A128005874J_Latest">Data4!$IO$17</definedName>
    <definedName name="A128007726T">Data6!$EE$1:$EE$10,Data6!$EE$11:$EE$17</definedName>
    <definedName name="A128007726T_Data">Data6!$EE$11:$EE$17</definedName>
    <definedName name="A128007726T_Latest">Data6!$EE$17</definedName>
    <definedName name="A128007730J">Data6!$EP$1:$EP$10,Data6!$EP$11:$EP$17</definedName>
    <definedName name="A128007730J_Data">Data6!$EP$11:$EP$17</definedName>
    <definedName name="A128007730J_Latest">Data6!$EP$17</definedName>
    <definedName name="A128007734T">Data6!$EQ$1:$EQ$10,Data6!$EQ$11:$EQ$17</definedName>
    <definedName name="A128007734T_Data">Data6!$EQ$11:$EQ$17</definedName>
    <definedName name="A128007734T_Latest">Data6!$EQ$17</definedName>
    <definedName name="A128007738A">Data6!$FI$1:$FI$10,Data6!$FI$11:$FI$17</definedName>
    <definedName name="A128007738A_Data">Data6!$FI$11:$FI$17</definedName>
    <definedName name="A128007738A_Latest">Data6!$FI$17</definedName>
    <definedName name="A128007742T">Data6!$FN$1:$FN$10,Data6!$FN$11:$FN$17</definedName>
    <definedName name="A128007742T_Data">Data6!$FN$11:$FN$17</definedName>
    <definedName name="A128007742T_Latest">Data6!$FN$17</definedName>
    <definedName name="A128007746A">Data6!$FU$1:$FU$10,Data6!$FU$11:$FU$17</definedName>
    <definedName name="A128007746A_Data">Data6!$FU$11:$FU$17</definedName>
    <definedName name="A128007746A_Latest">Data6!$FU$17</definedName>
    <definedName name="A128007750T">Data6!$GA$1:$GA$10,Data6!$GA$11:$GA$17</definedName>
    <definedName name="A128007750T_Data">Data6!$GA$11:$GA$17</definedName>
    <definedName name="A128007750T_Latest">Data6!$GA$17</definedName>
    <definedName name="A128007754A">Data6!$FD$1:$FD$10,Data6!$FD$11:$FD$17</definedName>
    <definedName name="A128007754A_Data">Data6!$FD$11:$FD$17</definedName>
    <definedName name="A128007754A_Latest">Data6!$FD$17</definedName>
    <definedName name="A128007758K">Data7!$HF$1:$HF$10,Data7!$HF$11:$HF$17</definedName>
    <definedName name="A128007758K_Data">Data7!$HF$11:$HF$17</definedName>
    <definedName name="A128007758K_Latest">Data7!$HF$17</definedName>
    <definedName name="A128007762A">Data7!$IH$1:$IH$10,Data7!$IH$11:$IH$17</definedName>
    <definedName name="A128007762A_Data">Data7!$IH$11:$IH$17</definedName>
    <definedName name="A128007762A_Latest">Data7!$IH$17</definedName>
    <definedName name="A128007766K">Data7!$HH$1:$HH$10,Data7!$HH$11:$HH$17</definedName>
    <definedName name="A128007766K_Data">Data7!$HH$11:$HH$17</definedName>
    <definedName name="A128007766K_Latest">Data7!$HH$17</definedName>
    <definedName name="A128007770A">Data8!$M$1:$M$10,Data8!$M$11:$M$17</definedName>
    <definedName name="A128007770A_Data">Data8!$M$11:$M$17</definedName>
    <definedName name="A128007770A_Latest">Data8!$M$17</definedName>
    <definedName name="A128007774K">Data8!$T$1:$T$10,Data8!$T$11:$T$17</definedName>
    <definedName name="A128007774K_Data">Data8!$T$11:$T$17</definedName>
    <definedName name="A128007774K_Latest">Data8!$T$17</definedName>
    <definedName name="A128007778V">Data7!$IQ$1:$IQ$10,Data7!$IQ$11:$IQ$17</definedName>
    <definedName name="A128007778V_Data">Data7!$IQ$11:$IQ$17</definedName>
    <definedName name="A128007778V_Latest">Data7!$IQ$17</definedName>
    <definedName name="A128007782K">Data8!$AU$1:$AU$10,Data8!$AU$11:$AU$17</definedName>
    <definedName name="A128007782K_Data">Data8!$AU$11:$AU$17</definedName>
    <definedName name="A128007782K_Latest">Data8!$AU$17</definedName>
    <definedName name="A128007786V">Data8!$AV$1:$AV$10,Data8!$AV$11:$AV$17</definedName>
    <definedName name="A128007786V_Data">Data8!$AV$11:$AV$17</definedName>
    <definedName name="A128007786V_Latest">Data8!$AV$17</definedName>
    <definedName name="A128007790K">Data8!$BH$1:$BH$10,Data8!$BH$11:$BH$17</definedName>
    <definedName name="A128007790K_Data">Data8!$BH$11:$BH$17</definedName>
    <definedName name="A128007790K_Latest">Data8!$BH$17</definedName>
    <definedName name="A128007798C">Data8!$AL$1:$AL$10,Data8!$AL$11:$AL$17</definedName>
    <definedName name="A128007798C_Data">Data8!$AL$11:$AL$17</definedName>
    <definedName name="A128007798C_Latest">Data8!$AL$17</definedName>
    <definedName name="A128007802J">Data8!$BW$1:$BW$10,Data8!$BW$11:$BW$17</definedName>
    <definedName name="A128007802J_Data">Data8!$BW$11:$BW$17</definedName>
    <definedName name="A128007802J_Latest">Data8!$BW$17</definedName>
    <definedName name="A128007806T">Data8!$CA$1:$CA$10,Data8!$CA$11:$CA$17</definedName>
    <definedName name="A128007806T_Data">Data8!$CA$11:$CA$17</definedName>
    <definedName name="A128007806T_Latest">Data8!$CA$17</definedName>
    <definedName name="A128007810J">Data8!$CG$1:$CG$10,Data8!$CG$11:$CG$17</definedName>
    <definedName name="A128007810J_Data">Data8!$CG$11:$CG$17</definedName>
    <definedName name="A128007810J_Latest">Data8!$CG$17</definedName>
    <definedName name="A128007814T">Data8!$CK$1:$CK$10,Data8!$CK$11:$CK$17</definedName>
    <definedName name="A128007814T_Data">Data8!$CK$11:$CK$17</definedName>
    <definedName name="A128007814T_Latest">Data8!$CK$17</definedName>
    <definedName name="A128007818A">Data8!$BO$1:$BO$10,Data8!$BO$11:$BO$17</definedName>
    <definedName name="A128007818A_Data">Data8!$BO$11:$BO$17</definedName>
    <definedName name="A128007818A_Latest">Data8!$BO$17</definedName>
    <definedName name="A128007822T">Data8!$CR$1:$CR$10,Data8!$CR$11:$CR$17</definedName>
    <definedName name="A128007822T_Data">Data8!$CR$11:$CR$17</definedName>
    <definedName name="A128007822T_Latest">Data8!$CR$17</definedName>
    <definedName name="A128007826A">Data8!$DP$1:$DP$10,Data8!$DP$11:$DP$17</definedName>
    <definedName name="A128007826A_Data">Data8!$DP$11:$DP$17</definedName>
    <definedName name="A128007826A_Latest">Data8!$DP$17</definedName>
    <definedName name="A128007830T">Data8!$CV$1:$CV$10,Data8!$CV$11:$CV$17</definedName>
    <definedName name="A128007830T_Data">Data8!$CV$11:$CV$17</definedName>
    <definedName name="A128007830T_Latest">Data8!$CV$17</definedName>
    <definedName name="A128007834A">Data8!$EK$1:$EK$10,Data8!$EK$11:$EK$17</definedName>
    <definedName name="A128007834A_Data">Data8!$EK$11:$EK$17</definedName>
    <definedName name="A128007834A_Latest">Data8!$EK$17</definedName>
    <definedName name="A128007838K">Data8!$ET$1:$ET$10,Data8!$ET$11:$ET$17</definedName>
    <definedName name="A128007838K_Data">Data8!$ET$11:$ET$17</definedName>
    <definedName name="A128007838K_Latest">Data8!$ET$17</definedName>
    <definedName name="A128007842A">Data8!$EE$1:$EE$10,Data8!$EE$11:$EE$17</definedName>
    <definedName name="A128007842A_Data">Data8!$EE$11:$EE$17</definedName>
    <definedName name="A128007842A_Latest">Data8!$EE$17</definedName>
    <definedName name="A128007846K">Data8!$EG$1:$EG$10,Data8!$EG$11:$EG$17</definedName>
    <definedName name="A128007846K_Data">Data8!$EG$11:$EG$17</definedName>
    <definedName name="A128007846K_Latest">Data8!$EG$17</definedName>
    <definedName name="A128007850A">Data8!$EI$1:$EI$10,Data8!$EI$11:$EI$17</definedName>
    <definedName name="A128007850A_Data">Data8!$EI$11:$EI$17</definedName>
    <definedName name="A128007850A_Latest">Data8!$EI$17</definedName>
    <definedName name="A128007854K">Data8!$FJ$1:$FJ$10,Data8!$FJ$11:$FJ$17</definedName>
    <definedName name="A128007854K_Data">Data8!$FJ$11:$FJ$17</definedName>
    <definedName name="A128007854K_Latest">Data8!$FJ$17</definedName>
    <definedName name="A128007858V">Data8!$GB$1:$GB$10,Data8!$GB$11:$GB$17</definedName>
    <definedName name="A128007858V_Data">Data8!$GB$11:$GB$17</definedName>
    <definedName name="A128007858V_Latest">Data8!$GB$17</definedName>
    <definedName name="A128007862K">Data8!$GM$1:$GM$10,Data8!$GM$11:$GM$17</definedName>
    <definedName name="A128007862K_Data">Data8!$GM$11:$GM$17</definedName>
    <definedName name="A128007862K_Latest">Data8!$GM$17</definedName>
    <definedName name="A128007870K">Data8!$HB$1:$HB$10,Data8!$HB$11:$HB$17</definedName>
    <definedName name="A128007870K_Data">Data8!$HB$11:$HB$17</definedName>
    <definedName name="A128007870K_Latest">Data8!$HB$17</definedName>
    <definedName name="A128007874V">Data8!$HH$1:$HH$10,Data8!$HH$11:$HH$17</definedName>
    <definedName name="A128007874V_Data">Data8!$HH$11:$HH$17</definedName>
    <definedName name="A128007874V_Latest">Data8!$HH$17</definedName>
    <definedName name="A128007878C">Data8!$HM$1:$HM$10,Data8!$HM$11:$HM$17</definedName>
    <definedName name="A128007878C_Data">Data8!$HM$11:$HM$17</definedName>
    <definedName name="A128007878C_Latest">Data8!$HM$17</definedName>
    <definedName name="A128007882V">Data8!$HN$1:$HN$10,Data8!$HN$11:$HN$17</definedName>
    <definedName name="A128007882V_Data">Data8!$HN$11:$HN$17</definedName>
    <definedName name="A128007882V_Latest">Data8!$HN$17</definedName>
    <definedName name="A128007886C">Data8!$GT$1:$GT$10,Data8!$GT$11:$GT$17</definedName>
    <definedName name="A128007886C_Data">Data8!$GT$11:$GT$17</definedName>
    <definedName name="A128007886C_Latest">Data8!$GT$17</definedName>
    <definedName name="A128007890V">Data9!$J$1:$J$10,Data9!$J$11:$J$17</definedName>
    <definedName name="A128007890V_Data">Data9!$J$11:$J$17</definedName>
    <definedName name="A128007890V_Latest">Data9!$J$17</definedName>
    <definedName name="A128007894C">Data8!$IE$1:$IE$10,Data8!$IE$11:$IE$17</definedName>
    <definedName name="A128007894C_Data">Data8!$IE$11:$IE$17</definedName>
    <definedName name="A128007894C_Latest">Data8!$IE$17</definedName>
    <definedName name="A128007898L">Data8!$IH$1:$IH$10,Data8!$IH$11:$IH$17</definedName>
    <definedName name="A128007898L_Data">Data8!$IH$11:$IH$17</definedName>
    <definedName name="A128007898L_Latest">Data8!$IH$17</definedName>
    <definedName name="A128007902T">Data9!$AE$1:$AE$10,Data9!$AE$11:$AE$17</definedName>
    <definedName name="A128007902T_Data">Data9!$AE$11:$AE$17</definedName>
    <definedName name="A128007902T_Latest">Data9!$AE$17</definedName>
    <definedName name="A128007906A">Data9!$AF$1:$AF$10,Data9!$AF$11:$AF$17</definedName>
    <definedName name="A128007906A_Data">Data9!$AF$11:$AF$17</definedName>
    <definedName name="A128007906A_Latest">Data9!$AF$17</definedName>
    <definedName name="A128007910T">Data9!$AN$1:$AN$10,Data9!$AN$11:$AN$17</definedName>
    <definedName name="A128007910T_Data">Data9!$AN$11:$AN$17</definedName>
    <definedName name="A128007910T_Latest">Data9!$AN$17</definedName>
    <definedName name="A128007914A">Data9!$AS$1:$AS$10,Data9!$AS$11:$AS$17</definedName>
    <definedName name="A128007914A_Data">Data9!$AS$11:$AS$17</definedName>
    <definedName name="A128007914A_Latest">Data9!$AS$17</definedName>
    <definedName name="A128007918K">Data9!$W$1:$W$10,Data9!$W$11:$W$17</definedName>
    <definedName name="A128007918K_Data">Data9!$W$11:$W$17</definedName>
    <definedName name="A128007918K_Latest">Data9!$W$17</definedName>
    <definedName name="A128007922A">Data6!$GR$1:$GR$10,Data6!$GR$11:$GR$17</definedName>
    <definedName name="A128007922A_Data">Data6!$GR$11:$GR$17</definedName>
    <definedName name="A128007922A_Latest">Data6!$GR$17</definedName>
    <definedName name="A128007926K">Data6!$GS$1:$GS$10,Data6!$GS$11:$GS$17</definedName>
    <definedName name="A128007926K_Data">Data6!$GS$11:$GS$17</definedName>
    <definedName name="A128007926K_Latest">Data6!$GS$17</definedName>
    <definedName name="A128007930A">Data6!$GU$1:$GU$10,Data6!$GU$11:$GU$17</definedName>
    <definedName name="A128007930A_Data">Data6!$GU$11:$GU$17</definedName>
    <definedName name="A128007930A_Latest">Data6!$GU$17</definedName>
    <definedName name="A128007934K">Data6!$HI$1:$HI$10,Data6!$HI$11:$HI$17</definedName>
    <definedName name="A128007934K_Data">Data6!$HI$11:$HI$17</definedName>
    <definedName name="A128007934K_Latest">Data6!$HI$17</definedName>
    <definedName name="A128007942K">Data6!$HM$1:$HM$10,Data6!$HM$11:$HM$17</definedName>
    <definedName name="A128007942K_Data">Data6!$HM$11:$HM$17</definedName>
    <definedName name="A128007942K_Latest">Data6!$HM$17</definedName>
    <definedName name="A128007946V">Data6!$GP$1:$GP$10,Data6!$GP$11:$GP$17</definedName>
    <definedName name="A128007946V_Data">Data6!$GP$11:$GP$17</definedName>
    <definedName name="A128007946V_Latest">Data6!$GP$17</definedName>
    <definedName name="A128007974C">Data6!$IH$1:$IH$10,Data6!$IH$11:$IH$17</definedName>
    <definedName name="A128007974C_Data">Data6!$IH$11:$IH$17</definedName>
    <definedName name="A128007974C_Latest">Data6!$IH$17</definedName>
    <definedName name="A128007978L">Data7!$Z$1:$Z$10,Data7!$Z$11:$Z$17</definedName>
    <definedName name="A128007978L_Data">Data7!$Z$11:$Z$17</definedName>
    <definedName name="A128007978L_Latest">Data7!$Z$17</definedName>
    <definedName name="A128007986L">Data7!$BG$1:$BG$10,Data7!$BG$11:$BG$17</definedName>
    <definedName name="A128007986L_Data">Data7!$BG$11:$BG$17</definedName>
    <definedName name="A128007986L_Latest">Data7!$BG$17</definedName>
    <definedName name="A128007990C">Data7!$BS$1:$BS$10,Data7!$BS$11:$BS$17</definedName>
    <definedName name="A128007990C_Data">Data7!$BS$11:$BS$17</definedName>
    <definedName name="A128007990C_Latest">Data7!$BS$17</definedName>
    <definedName name="A128007994L">Data7!$BT$1:$BT$10,Data7!$BT$11:$BT$17</definedName>
    <definedName name="A128007994L_Data">Data7!$BT$11:$BT$17</definedName>
    <definedName name="A128007994L_Latest">Data7!$BT$17</definedName>
    <definedName name="A128007998W">Data7!$AW$1:$AW$10,Data7!$AW$11:$AW$17</definedName>
    <definedName name="A128007998W_Data">Data7!$AW$11:$AW$17</definedName>
    <definedName name="A128007998W_Latest">Data7!$AW$17</definedName>
    <definedName name="A128008002C">Data7!$DR$1:$DR$10,Data7!$DR$11:$DR$17</definedName>
    <definedName name="A128008002C_Data">Data7!$DR$11:$DR$17</definedName>
    <definedName name="A128008002C_Latest">Data7!$DR$17</definedName>
    <definedName name="A128008006L">Data7!$EH$1:$EH$10,Data7!$EH$11:$EH$17</definedName>
    <definedName name="A128008006L_Data">Data7!$EH$11:$EH$17</definedName>
    <definedName name="A128008006L_Latest">Data7!$EH$17</definedName>
    <definedName name="A128008010C">Data7!$DE$1:$DE$10,Data7!$DE$11:$DE$17</definedName>
    <definedName name="A128008010C_Data">Data7!$DE$11:$DE$17</definedName>
    <definedName name="A128008010C_Latest">Data7!$DE$17</definedName>
    <definedName name="A128008014L">Data7!$DI$1:$DI$10,Data7!$DI$11:$DI$17</definedName>
    <definedName name="A128008014L_Data">Data7!$DI$11:$DI$17</definedName>
    <definedName name="A128008014L_Latest">Data7!$DI$17</definedName>
    <definedName name="A128008018W">Data7!$DJ$1:$DJ$10,Data7!$DJ$11:$DJ$17</definedName>
    <definedName name="A128008018W_Data">Data7!$DJ$11:$DJ$17</definedName>
    <definedName name="A128008018W_Latest">Data7!$DJ$17</definedName>
    <definedName name="A128008022L">Data7!$EW$1:$EW$10,Data7!$EW$11:$EW$17</definedName>
    <definedName name="A128008022L_Data">Data7!$EW$11:$EW$17</definedName>
    <definedName name="A128008022L_Latest">Data7!$EW$17</definedName>
    <definedName name="A128008026W">Data7!$FG$1:$FG$10,Data7!$FG$11:$FG$17</definedName>
    <definedName name="A128008026W_Data">Data7!$FG$11:$FG$17</definedName>
    <definedName name="A128008026W_Latest">Data7!$FG$17</definedName>
    <definedName name="A128008030L">Data7!$FH$1:$FH$10,Data7!$FH$11:$FH$17</definedName>
    <definedName name="A128008030L_Data">Data7!$FH$11:$FH$17</definedName>
    <definedName name="A128008030L_Latest">Data7!$FH$17</definedName>
    <definedName name="A128008034W">Data7!$FJ$1:$FJ$10,Data7!$FJ$11:$FJ$17</definedName>
    <definedName name="A128008034W_Data">Data7!$FJ$11:$FJ$17</definedName>
    <definedName name="A128008034W_Latest">Data7!$FJ$17</definedName>
    <definedName name="A128008038F">Data7!$FK$1:$FK$10,Data7!$FK$11:$FK$17</definedName>
    <definedName name="A128008038F_Data">Data7!$FK$11:$FK$17</definedName>
    <definedName name="A128008038F_Latest">Data7!$FK$17</definedName>
    <definedName name="A128008042W">Data7!$EP$1:$EP$10,Data7!$EP$11:$EP$17</definedName>
    <definedName name="A128008042W_Data">Data7!$EP$11:$EP$17</definedName>
    <definedName name="A128008042W_Latest">Data7!$EP$17</definedName>
    <definedName name="A128008046F">Data7!$GX$1:$GX$10,Data7!$GX$11:$GX$17</definedName>
    <definedName name="A128008046F_Data">Data7!$GX$11:$GX$17</definedName>
    <definedName name="A128008046F_Latest">Data7!$GX$17</definedName>
    <definedName name="A128008054F">Data7!$FZ$1:$FZ$10,Data7!$FZ$11:$FZ$17</definedName>
    <definedName name="A128008054F_Data">Data7!$FZ$11:$FZ$17</definedName>
    <definedName name="A128008054F_Latest">Data7!$FZ$17</definedName>
    <definedName name="A128009810V">Data9!$CV$1:$CV$10,Data9!$CV$11:$CV$17</definedName>
    <definedName name="A128009810V_Data">Data9!$CV$11:$CV$17</definedName>
    <definedName name="A128009810V_Latest">Data9!$CV$17</definedName>
    <definedName name="A128009814C">Data9!$DF$1:$DF$10,Data9!$DF$11:$DF$17</definedName>
    <definedName name="A128009814C_Data">Data9!$DF$11:$DF$17</definedName>
    <definedName name="A128009814C_Latest">Data9!$DF$17</definedName>
    <definedName name="A128009818L">Data9!$DG$1:$DG$10,Data9!$DG$11:$DG$17</definedName>
    <definedName name="A128009818L_Data">Data9!$DG$11:$DG$17</definedName>
    <definedName name="A128009818L_Latest">Data9!$DG$17</definedName>
    <definedName name="A128009822C">Data9!$DM$1:$DM$10,Data9!$DM$11:$DM$17</definedName>
    <definedName name="A128009822C_Data">Data9!$DM$11:$DM$17</definedName>
    <definedName name="A128009822C_Latest">Data9!$DM$17</definedName>
    <definedName name="A128009826L">Data9!$CN$1:$CN$10,Data9!$CN$11:$CN$17</definedName>
    <definedName name="A128009826L_Data">Data9!$CN$11:$CN$17</definedName>
    <definedName name="A128009826L_Latest">Data9!$CN$17</definedName>
    <definedName name="A128009830C">Data9!$DP$1:$DP$10,Data9!$DP$11:$DP$17</definedName>
    <definedName name="A128009830C_Data">Data9!$DP$11:$DP$17</definedName>
    <definedName name="A128009830C_Latest">Data9!$DP$17</definedName>
    <definedName name="A128009838W">Data9!$CO$1:$CO$10,Data9!$CO$11:$CO$17</definedName>
    <definedName name="A128009838W_Data">Data9!$CO$11:$CO$17</definedName>
    <definedName name="A128009838W_Latest">Data9!$CO$17</definedName>
    <definedName name="A128009842L">Data9!$DR$1:$DR$10,Data9!$DR$11:$DR$17</definedName>
    <definedName name="A128009842L_Data">Data9!$DR$11:$DR$17</definedName>
    <definedName name="A128009842L_Latest">Data9!$DR$17</definedName>
    <definedName name="A128009846W">Data10!$FB$1:$FB$10,Data10!$FB$11:$FB$17</definedName>
    <definedName name="A128009846W_Data">Data10!$FB$11:$FB$17</definedName>
    <definedName name="A128009846W_Latest">Data10!$FB$17</definedName>
    <definedName name="A128009850L">Data10!$FF$1:$FF$10,Data10!$FF$11:$FF$17</definedName>
    <definedName name="A128009850L_Data">Data10!$FF$11:$FF$17</definedName>
    <definedName name="A128009850L_Latest">Data10!$FF$17</definedName>
    <definedName name="A128009854W">Data10!$FP$1:$FP$10,Data10!$FP$11:$FP$17</definedName>
    <definedName name="A128009854W_Data">Data10!$FP$11:$FP$17</definedName>
    <definedName name="A128009854W_Latest">Data10!$FP$17</definedName>
    <definedName name="A128009858F">Data10!$FQ$1:$FQ$10,Data10!$FQ$11:$FQ$17</definedName>
    <definedName name="A128009858F_Data">Data10!$FQ$11:$FQ$17</definedName>
    <definedName name="A128009858F_Latest">Data10!$FQ$17</definedName>
    <definedName name="A128009862W">Data10!$FS$1:$FS$10,Data10!$FS$11:$FS$17</definedName>
    <definedName name="A128009862W_Data">Data10!$FS$11:$FS$17</definedName>
    <definedName name="A128009862W_Latest">Data10!$FS$17</definedName>
    <definedName name="A128009866F">Data10!$FZ$1:$FZ$10,Data10!$FZ$11:$FZ$17</definedName>
    <definedName name="A128009866F_Data">Data10!$FZ$11:$FZ$17</definedName>
    <definedName name="A128009866F_Latest">Data10!$FZ$17</definedName>
    <definedName name="A128009870W">Data10!$HB$1:$HB$10,Data10!$HB$11:$HB$17</definedName>
    <definedName name="A128009870W_Data">Data10!$HB$11:$HB$17</definedName>
    <definedName name="A128009870W_Latest">Data10!$HB$17</definedName>
    <definedName name="A128009874F">Data10!$GF$1:$GF$10,Data10!$GF$11:$GF$17</definedName>
    <definedName name="A128009874F_Data">Data10!$GF$11:$GF$17</definedName>
    <definedName name="A128009874F_Latest">Data10!$GF$17</definedName>
    <definedName name="A128009878R">Data10!$HS$1:$HS$10,Data10!$HS$11:$HS$17</definedName>
    <definedName name="A128009878R_Data">Data10!$HS$11:$HS$17</definedName>
    <definedName name="A128009878R_Latest">Data10!$HS$17</definedName>
    <definedName name="A128009882F">Data10!$HI$1:$HI$10,Data10!$HI$11:$HI$17</definedName>
    <definedName name="A128009882F_Data">Data10!$HI$11:$HI$17</definedName>
    <definedName name="A128009882F_Latest">Data10!$HI$17</definedName>
    <definedName name="A128009886R">Data11!$J$1:$J$10,Data11!$J$11:$J$17</definedName>
    <definedName name="A128009886R_Data">Data11!$J$11:$J$17</definedName>
    <definedName name="A128009886R_Latest">Data11!$J$17</definedName>
    <definedName name="A128009890F">Data11!$L$1:$L$10,Data11!$L$11:$L$17</definedName>
    <definedName name="A128009890F_Data">Data11!$L$11:$L$17</definedName>
    <definedName name="A128009890F_Latest">Data11!$L$17</definedName>
    <definedName name="A128009894R">Data11!$T$1:$T$10,Data11!$T$11:$T$17</definedName>
    <definedName name="A128009894R_Data">Data11!$T$11:$T$17</definedName>
    <definedName name="A128009894R_Latest">Data11!$T$17</definedName>
    <definedName name="A128009898X">Data10!$IM$1:$IM$10,Data10!$IM$11:$IM$17</definedName>
    <definedName name="A128009898X_Data">Data10!$IM$11:$IM$17</definedName>
    <definedName name="A128009898X_Latest">Data10!$IM$17</definedName>
    <definedName name="A128009902C">Data11!$B$1:$B$10,Data11!$B$11:$B$17</definedName>
    <definedName name="A128009902C_Data">Data11!$B$11:$B$17</definedName>
    <definedName name="A128009902C_Latest">Data11!$B$17</definedName>
    <definedName name="A128009906L">Data11!$C$1:$C$10,Data11!$C$11:$C$17</definedName>
    <definedName name="A128009906L_Data">Data11!$C$11:$C$17</definedName>
    <definedName name="A128009906L_Latest">Data11!$C$17</definedName>
    <definedName name="A128009910C">Data11!$D$1:$D$10,Data11!$D$11:$D$17</definedName>
    <definedName name="A128009910C_Data">Data11!$D$11:$D$17</definedName>
    <definedName name="A128009910C_Latest">Data11!$D$17</definedName>
    <definedName name="A128009914L">Data11!$AF$1:$AF$10,Data11!$AF$11:$AF$17</definedName>
    <definedName name="A128009914L_Data">Data11!$AF$11:$AF$17</definedName>
    <definedName name="A128009914L_Latest">Data11!$AF$17</definedName>
    <definedName name="A128009918W">Data11!$AV$1:$AV$10,Data11!$AV$11:$AV$17</definedName>
    <definedName name="A128009918W_Data">Data11!$AV$11:$AV$17</definedName>
    <definedName name="A128009918W_Latest">Data11!$AV$17</definedName>
    <definedName name="A128009922L">Data11!$BJ$1:$BJ$10,Data11!$BJ$11:$BJ$17</definedName>
    <definedName name="A128009922L_Data">Data11!$BJ$11:$BJ$17</definedName>
    <definedName name="A128009922L_Latest">Data11!$BJ$17</definedName>
    <definedName name="A128009926W">Data11!$AK$1:$AK$10,Data11!$AK$11:$AK$17</definedName>
    <definedName name="A128009926W_Data">Data11!$AK$11:$AK$17</definedName>
    <definedName name="A128009926W_Latest">Data11!$AK$17</definedName>
    <definedName name="A128009930L">Data11!$CG$1:$CG$10,Data11!$CG$11:$CG$17</definedName>
    <definedName name="A128009930L_Data">Data11!$CG$11:$CG$17</definedName>
    <definedName name="A128009930L_Latest">Data11!$CG$17</definedName>
    <definedName name="A128009934W">Data11!$CJ$1:$CJ$10,Data11!$CJ$11:$CJ$17</definedName>
    <definedName name="A128009934W_Data">Data11!$CJ$11:$CJ$17</definedName>
    <definedName name="A128009934W_Latest">Data11!$CJ$17</definedName>
    <definedName name="A128009938F">Data11!$BV$1:$BV$10,Data11!$BV$11:$BV$17</definedName>
    <definedName name="A128009938F_Data">Data11!$BV$11:$BV$17</definedName>
    <definedName name="A128009938F_Latest">Data11!$BV$17</definedName>
    <definedName name="A128009942W">Data11!$DJ$1:$DJ$10,Data11!$DJ$11:$DJ$17</definedName>
    <definedName name="A128009942W_Data">Data11!$DJ$11:$DJ$17</definedName>
    <definedName name="A128009942W_Latest">Data11!$DJ$17</definedName>
    <definedName name="A128009946F">Data11!$CW$1:$CW$10,Data11!$CW$11:$CW$17</definedName>
    <definedName name="A128009946F_Data">Data11!$CW$11:$CW$17</definedName>
    <definedName name="A128009946F_Latest">Data11!$CW$17</definedName>
    <definedName name="A128009950W">Data11!$DP$1:$DP$10,Data11!$DP$11:$DP$17</definedName>
    <definedName name="A128009950W_Data">Data11!$DP$11:$DP$17</definedName>
    <definedName name="A128009950W_Latest">Data11!$DP$17</definedName>
    <definedName name="A128009954F">Data11!$DV$1:$DV$10,Data11!$DV$11:$DV$17</definedName>
    <definedName name="A128009954F_Data">Data11!$DV$11:$DV$17</definedName>
    <definedName name="A128009954F_Latest">Data11!$DV$17</definedName>
    <definedName name="A128009958R">Data11!$DW$1:$DW$10,Data11!$DW$11:$DW$17</definedName>
    <definedName name="A128009958R_Data">Data11!$DW$11:$DW$17</definedName>
    <definedName name="A128009958R_Latest">Data11!$DW$17</definedName>
    <definedName name="A128009962F">Data11!$DX$1:$DX$10,Data11!$DX$11:$DX$17</definedName>
    <definedName name="A128009962F_Data">Data11!$DX$11:$DX$17</definedName>
    <definedName name="A128009962F_Latest">Data11!$DX$17</definedName>
    <definedName name="A128009970F">Data11!$EN$1:$EN$10,Data11!$EN$11:$EN$17</definedName>
    <definedName name="A128009970F_Data">Data11!$EN$11:$EN$17</definedName>
    <definedName name="A128009970F_Latest">Data11!$EN$17</definedName>
    <definedName name="A128009974R">Data11!$ET$1:$ET$10,Data11!$ET$11:$ET$17</definedName>
    <definedName name="A128009974R_Data">Data11!$ET$11:$ET$17</definedName>
    <definedName name="A128009974R_Latest">Data11!$ET$17</definedName>
    <definedName name="A128009978X">Data11!$EZ$1:$EZ$10,Data11!$EZ$11:$EZ$17</definedName>
    <definedName name="A128009978X_Data">Data11!$EZ$11:$EZ$17</definedName>
    <definedName name="A128009978X_Latest">Data11!$EZ$17</definedName>
    <definedName name="A128009982R">Data11!$FY$1:$FY$10,Data11!$FY$11:$FY$17</definedName>
    <definedName name="A128009982R_Data">Data11!$FY$11:$FY$17</definedName>
    <definedName name="A128009982R_Latest">Data11!$FY$17</definedName>
    <definedName name="A128009986X">Data11!$GN$1:$GN$10,Data11!$GN$11:$GN$17</definedName>
    <definedName name="A128009986X_Data">Data11!$GN$11:$GN$17</definedName>
    <definedName name="A128009986X_Latest">Data11!$GN$17</definedName>
    <definedName name="A128009990R">Data11!$FP$1:$FP$10,Data11!$FP$11:$FP$17</definedName>
    <definedName name="A128009990R_Data">Data11!$FP$11:$FP$17</definedName>
    <definedName name="A128009990R_Latest">Data11!$FP$17</definedName>
    <definedName name="A128009994X">Data11!$FQ$1:$FQ$10,Data11!$FQ$11:$FQ$17</definedName>
    <definedName name="A128009994X_Data">Data11!$FQ$11:$FQ$17</definedName>
    <definedName name="A128009994X_Latest">Data11!$FQ$17</definedName>
    <definedName name="A128009998J">Data11!$FS$1:$FS$10,Data11!$FS$11:$FS$17</definedName>
    <definedName name="A128009998J_Data">Data11!$FS$11:$FS$17</definedName>
    <definedName name="A128009998J_Latest">Data11!$FS$17</definedName>
    <definedName name="A128010002V">Data11!$GT$1:$GT$10,Data11!$GT$11:$GT$17</definedName>
    <definedName name="A128010002V_Data">Data11!$GT$11:$GT$17</definedName>
    <definedName name="A128010002V_Latest">Data11!$GT$17</definedName>
    <definedName name="A128010006C">Data11!$HO$1:$HO$10,Data11!$HO$11:$HO$17</definedName>
    <definedName name="A128010006C_Data">Data11!$HO$11:$HO$17</definedName>
    <definedName name="A128010006C_Latest">Data11!$HO$17</definedName>
    <definedName name="A128010010V">Data11!$HT$1:$HT$10,Data11!$HT$11:$HT$17</definedName>
    <definedName name="A128010010V_Data">Data11!$HT$11:$HT$17</definedName>
    <definedName name="A128010010V_Latest">Data11!$HT$17</definedName>
    <definedName name="A128010014C">Data11!$HU$1:$HU$10,Data11!$HU$11:$HU$17</definedName>
    <definedName name="A128010014C_Data">Data11!$HU$11:$HU$17</definedName>
    <definedName name="A128010014C_Latest">Data11!$HU$17</definedName>
    <definedName name="A128010018L">Data11!$GS$1:$GS$10,Data11!$GS$11:$GS$17</definedName>
    <definedName name="A128010018L_Data">Data11!$GS$11:$GS$17</definedName>
    <definedName name="A128010018L_Latest">Data11!$GS$17</definedName>
    <definedName name="A128010022C">Data11!$HA$1:$HA$10,Data11!$HA$11:$HA$17</definedName>
    <definedName name="A128010022C_Data">Data11!$HA$11:$HA$17</definedName>
    <definedName name="A128010022C_Latest">Data11!$HA$17</definedName>
    <definedName name="A128010030C">Data9!$DZ$1:$DZ$10,Data9!$DZ$11:$DZ$17</definedName>
    <definedName name="A128010030C_Data">Data9!$DZ$11:$DZ$17</definedName>
    <definedName name="A128010030C_Latest">Data9!$DZ$17</definedName>
    <definedName name="A128010034L">Data9!$EA$1:$EA$10,Data9!$EA$11:$EA$17</definedName>
    <definedName name="A128010034L_Data">Data9!$EA$11:$EA$17</definedName>
    <definedName name="A128010034L_Latest">Data9!$EA$17</definedName>
    <definedName name="A128010050L">Data9!$FM$1:$FM$10,Data9!$FM$11:$FM$17</definedName>
    <definedName name="A128010050L_Data">Data9!$FM$11:$FM$17</definedName>
    <definedName name="A128010050L_Latest">Data9!$FM$17</definedName>
    <definedName name="A128010054W">Data9!$FT$1:$FT$10,Data9!$FT$11:$FT$17</definedName>
    <definedName name="A128010054W_Data">Data9!$FT$11:$FT$17</definedName>
    <definedName name="A128010054W_Latest">Data9!$FT$17</definedName>
    <definedName name="A128010058F">Data9!$GC$1:$GC$10,Data9!$GC$11:$GC$17</definedName>
    <definedName name="A128010058F_Data">Data9!$GC$11:$GC$17</definedName>
    <definedName name="A128010058F_Latest">Data9!$GC$17</definedName>
    <definedName name="A128010062W">Data9!$GK$1:$GK$10,Data9!$GK$11:$GK$17</definedName>
    <definedName name="A128010062W_Data">Data9!$GK$11:$GK$17</definedName>
    <definedName name="A128010062W_Latest">Data9!$GK$17</definedName>
    <definedName name="A128010066F">Data9!$HJ$1:$HJ$10,Data9!$HJ$11:$HJ$17</definedName>
    <definedName name="A128010066F_Data">Data9!$HJ$11:$HJ$17</definedName>
    <definedName name="A128010066F_Latest">Data9!$HJ$17</definedName>
    <definedName name="A128010070W">Data9!$IE$1:$IE$10,Data9!$IE$11:$IE$17</definedName>
    <definedName name="A128010070W_Data">Data9!$IE$11:$IE$17</definedName>
    <definedName name="A128010070W_Latest">Data9!$IE$17</definedName>
    <definedName name="A128010074F">Data9!$II$1:$II$10,Data9!$II$11:$II$17</definedName>
    <definedName name="A128010074F_Data">Data9!$II$11:$II$17</definedName>
    <definedName name="A128010074F_Latest">Data9!$II$17</definedName>
    <definedName name="A128010078R">Data9!$IP$1:$IP$10,Data9!$IP$11:$IP$17</definedName>
    <definedName name="A128010078R_Data">Data9!$IP$11:$IP$17</definedName>
    <definedName name="A128010078R_Latest">Data9!$IP$17</definedName>
    <definedName name="A128010082F">Data10!$F$1:$F$10,Data10!$F$11:$F$17</definedName>
    <definedName name="A128010082F_Data">Data10!$F$11:$F$17</definedName>
    <definedName name="A128010082F_Latest">Data10!$F$17</definedName>
    <definedName name="A128010086R">Data10!$G$1:$G$10,Data10!$G$11:$G$17</definedName>
    <definedName name="A128010086R_Data">Data10!$G$11:$G$17</definedName>
    <definedName name="A128010086R_Latest">Data10!$G$17</definedName>
    <definedName name="A128010090F">Data9!$HV$1:$HV$10,Data9!$HV$11:$HV$17</definedName>
    <definedName name="A128010090F_Data">Data9!$HV$11:$HV$17</definedName>
    <definedName name="A128010090F_Latest">Data9!$HV$17</definedName>
    <definedName name="A128010094R">Data9!$HY$1:$HY$10,Data9!$HY$11:$HY$17</definedName>
    <definedName name="A128010094R_Data">Data9!$HY$11:$HY$17</definedName>
    <definedName name="A128010094R_Latest">Data9!$HY$17</definedName>
    <definedName name="A128010098X">Data10!$X$1:$X$10,Data10!$X$11:$X$17</definedName>
    <definedName name="A128010098X_Data">Data10!$X$11:$X$17</definedName>
    <definedName name="A128010098X_Latest">Data10!$X$17</definedName>
    <definedName name="A128010102C">Data10!$AB$1:$AB$10,Data10!$AB$11:$AB$17</definedName>
    <definedName name="A128010102C_Data">Data10!$AB$11:$AB$17</definedName>
    <definedName name="A128010102C_Latest">Data10!$AB$17</definedName>
    <definedName name="A128010106L">Data10!$AJ$1:$AJ$10,Data10!$AJ$11:$AJ$17</definedName>
    <definedName name="A128010106L_Data">Data10!$AJ$11:$AJ$17</definedName>
    <definedName name="A128010106L_Latest">Data10!$AJ$17</definedName>
    <definedName name="A128010110C">Data10!$AK$1:$AK$10,Data10!$AK$11:$AK$17</definedName>
    <definedName name="A128010110C_Data">Data10!$AK$11:$AK$17</definedName>
    <definedName name="A128010110C_Latest">Data10!$AK$17</definedName>
    <definedName name="A128010114L">Data10!$AN$1:$AN$10,Data10!$AN$11:$AN$17</definedName>
    <definedName name="A128010114L_Data">Data10!$AN$11:$AN$17</definedName>
    <definedName name="A128010114L_Latest">Data10!$AN$17</definedName>
    <definedName name="A128010118W">Data10!$P$1:$P$10,Data10!$P$11:$P$17</definedName>
    <definedName name="A128010118W_Data">Data10!$P$11:$P$17</definedName>
    <definedName name="A128010118W_Latest">Data10!$P$17</definedName>
    <definedName name="A128010122L">Data10!$R$1:$R$10,Data10!$R$11:$R$17</definedName>
    <definedName name="A128010122L_Data">Data10!$R$11:$R$17</definedName>
    <definedName name="A128010122L_Latest">Data10!$R$17</definedName>
    <definedName name="A128010126W">Data10!$BJ$1:$BJ$10,Data10!$BJ$11:$BJ$17</definedName>
    <definedName name="A128010126W_Data">Data10!$BJ$11:$BJ$17</definedName>
    <definedName name="A128010126W_Latest">Data10!$BJ$17</definedName>
    <definedName name="A128010130L">Data10!$AT$1:$AT$10,Data10!$AT$11:$AT$17</definedName>
    <definedName name="A128010130L_Data">Data10!$AT$11:$AT$17</definedName>
    <definedName name="A128010130L_Latest">Data10!$AT$17</definedName>
    <definedName name="A128010134W">Data10!$AQ$1:$AQ$10,Data10!$AQ$11:$AQ$17</definedName>
    <definedName name="A128010134W_Data">Data10!$AQ$11:$AQ$17</definedName>
    <definedName name="A128010134W_Latest">Data10!$AQ$17</definedName>
    <definedName name="A128010138F">Data10!$AX$1:$AX$10,Data10!$AX$11:$AX$17</definedName>
    <definedName name="A128010138F_Data">Data10!$AX$11:$AX$17</definedName>
    <definedName name="A128010138F_Latest">Data10!$AX$17</definedName>
    <definedName name="A128010142W">Data10!$CZ$1:$CZ$10,Data10!$CZ$11:$CZ$17</definedName>
    <definedName name="A128010142W_Data">Data10!$CZ$11:$CZ$17</definedName>
    <definedName name="A128010142W_Latest">Data10!$CZ$17</definedName>
    <definedName name="A128010146F">Data10!$EJ$1:$EJ$10,Data10!$EJ$11:$EJ$17</definedName>
    <definedName name="A128010146F_Data">Data10!$EJ$11:$EJ$17</definedName>
    <definedName name="A128010146F_Latest">Data10!$EJ$17</definedName>
    <definedName name="A128010150W">Data10!$DJ$1:$DJ$10,Data10!$DJ$11:$DJ$17</definedName>
    <definedName name="A128010150W_Data">Data10!$DJ$11:$DJ$17</definedName>
    <definedName name="A128010150W_Latest">Data10!$DJ$17</definedName>
    <definedName name="A128010154F">Data10!$EM$1:$EM$10,Data10!$EM$11:$EM$17</definedName>
    <definedName name="A128010154F_Data">Data10!$EM$11:$EM$17</definedName>
    <definedName name="A128010154F_Latest">Data10!$EM$17</definedName>
    <definedName name="A128012042X">Data12!$B$1:$B$10,Data12!$B$11:$B$17</definedName>
    <definedName name="A128012042X_Data">Data12!$B$11:$B$17</definedName>
    <definedName name="A128012042X_Latest">Data12!$B$17</definedName>
    <definedName name="A128012046J">Data12!$E$1:$E$10,Data12!$E$11:$E$17</definedName>
    <definedName name="A128012046J_Data">Data12!$E$11:$E$17</definedName>
    <definedName name="A128012046J_Latest">Data12!$E$17</definedName>
    <definedName name="A128012050X">Data12!$F$1:$F$10,Data12!$F$11:$F$17</definedName>
    <definedName name="A128012050X_Data">Data12!$F$11:$F$17</definedName>
    <definedName name="A128012050X_Latest">Data12!$F$17</definedName>
    <definedName name="A128012054J">Data11!$II$1:$II$10,Data11!$II$11:$II$17</definedName>
    <definedName name="A128012054J_Data">Data11!$II$11:$II$17</definedName>
    <definedName name="A128012054J_Latest">Data11!$II$17</definedName>
    <definedName name="A128012058T">Data11!$IL$1:$IL$10,Data11!$IL$11:$IL$17</definedName>
    <definedName name="A128012058T_Data">Data11!$IL$11:$IL$17</definedName>
    <definedName name="A128012058T_Latest">Data11!$IL$17</definedName>
    <definedName name="A128012062J">Data12!$AH$1:$AH$10,Data12!$AH$11:$AH$17</definedName>
    <definedName name="A128012062J_Data">Data12!$AH$11:$AH$17</definedName>
    <definedName name="A128012062J_Latest">Data12!$AH$17</definedName>
    <definedName name="A128012066T">Data12!$AZ$1:$AZ$10,Data12!$AZ$11:$AZ$17</definedName>
    <definedName name="A128012066T_Data">Data12!$AZ$11:$AZ$17</definedName>
    <definedName name="A128012066T_Latest">Data12!$AZ$17</definedName>
    <definedName name="A128012070J">Data12!$AE$1:$AE$10,Data12!$AE$11:$AE$17</definedName>
    <definedName name="A128012070J_Data">Data12!$AE$11:$AE$17</definedName>
    <definedName name="A128012070J_Latest">Data12!$AE$17</definedName>
    <definedName name="A128012074T">Data13!$DB$1:$DB$10,Data13!$DB$11:$DB$17</definedName>
    <definedName name="A128012074T_Data">Data13!$DB$11:$DB$17</definedName>
    <definedName name="A128012074T_Latest">Data13!$DB$17</definedName>
    <definedName name="A128012078A">Data13!$DE$1:$DE$10,Data13!$DE$11:$DE$17</definedName>
    <definedName name="A128012078A_Data">Data13!$DE$11:$DE$17</definedName>
    <definedName name="A128012078A_Latest">Data13!$DE$17</definedName>
    <definedName name="A128012082T">Data13!$CH$1:$CH$10,Data13!$CH$11:$CH$17</definedName>
    <definedName name="A128012082T_Data">Data13!$CH$11:$CH$17</definedName>
    <definedName name="A128012082T_Latest">Data13!$CH$17</definedName>
    <definedName name="A128012086A">Data13!$CI$1:$CI$10,Data13!$CI$11:$CI$17</definedName>
    <definedName name="A128012086A_Data">Data13!$CI$11:$CI$17</definedName>
    <definedName name="A128012086A_Latest">Data13!$CI$17</definedName>
    <definedName name="A128012090T">Data13!$DO$1:$DO$10,Data13!$DO$11:$DO$17</definedName>
    <definedName name="A128012090T_Data">Data13!$DO$11:$DO$17</definedName>
    <definedName name="A128012090T_Latest">Data13!$DO$17</definedName>
    <definedName name="A128012094A">Data13!$FJ$1:$FJ$10,Data13!$FJ$11:$FJ$17</definedName>
    <definedName name="A128012094A_Data">Data13!$FJ$11:$FJ$17</definedName>
    <definedName name="A128012094A_Latest">Data13!$FJ$17</definedName>
    <definedName name="A128012098K">Data13!$FX$1:$FX$10,Data13!$FX$11:$FX$17</definedName>
    <definedName name="A128012098K_Data">Data13!$FX$11:$FX$17</definedName>
    <definedName name="A128012098K_Latest">Data13!$FX$17</definedName>
    <definedName name="A128012102R">Data13!$EZ$1:$EZ$10,Data13!$EZ$11:$EZ$17</definedName>
    <definedName name="A128012102R_Data">Data13!$EZ$11:$EZ$17</definedName>
    <definedName name="A128012102R_Latest">Data13!$EZ$17</definedName>
    <definedName name="A128012106X">Data13!$GN$1:$GN$10,Data13!$GN$11:$GN$17</definedName>
    <definedName name="A128012106X_Data">Data13!$GN$11:$GN$17</definedName>
    <definedName name="A128012106X_Latest">Data13!$GN$17</definedName>
    <definedName name="A128012110R">Data13!$GP$1:$GP$10,Data13!$GP$11:$GP$17</definedName>
    <definedName name="A128012110R_Data">Data13!$GP$11:$GP$17</definedName>
    <definedName name="A128012110R_Latest">Data13!$GP$17</definedName>
    <definedName name="A128012114X">Data13!$HB$1:$HB$10,Data13!$HB$11:$HB$17</definedName>
    <definedName name="A128012114X_Data">Data13!$HB$11:$HB$17</definedName>
    <definedName name="A128012114X_Latest">Data13!$HB$17</definedName>
    <definedName name="A128012118J">Data13!$HC$1:$HC$10,Data13!$HC$11:$HC$17</definedName>
    <definedName name="A128012118J_Data">Data13!$HC$11:$HC$17</definedName>
    <definedName name="A128012118J_Latest">Data13!$HC$17</definedName>
    <definedName name="A128012122X">Data13!$HE$1:$HE$10,Data13!$HE$11:$HE$17</definedName>
    <definedName name="A128012122X_Data">Data13!$HE$11:$HE$17</definedName>
    <definedName name="A128012122X_Latest">Data13!$HE$17</definedName>
    <definedName name="A128012126J">Data13!$II$1:$II$10,Data13!$II$11:$II$17</definedName>
    <definedName name="A128012126J_Data">Data13!$II$11:$II$17</definedName>
    <definedName name="A128012126J_Latest">Data13!$II$17</definedName>
    <definedName name="A128012130X">Data13!$IK$1:$IK$10,Data13!$IK$11:$IK$17</definedName>
    <definedName name="A128012130X_Data">Data13!$IK$11:$IK$17</definedName>
    <definedName name="A128012130X_Latest">Data13!$IK$17</definedName>
    <definedName name="A128012134J">Data13!$HN$1:$HN$10,Data13!$HN$11:$HN$17</definedName>
    <definedName name="A128012134J_Data">Data13!$HN$11:$HN$17</definedName>
    <definedName name="A128012134J_Latest">Data13!$HN$17</definedName>
    <definedName name="A128012138T">Data13!$HP$1:$HP$10,Data13!$HP$11:$HP$17</definedName>
    <definedName name="A128012138T_Data">Data13!$HP$11:$HP$17</definedName>
    <definedName name="A128012138T_Latest">Data13!$HP$17</definedName>
    <definedName name="A128012142J">Data14!$K$1:$K$10,Data14!$K$11:$K$17</definedName>
    <definedName name="A128012142J_Data">Data14!$K$11:$K$17</definedName>
    <definedName name="A128012142J_Latest">Data14!$K$17</definedName>
    <definedName name="A128012146T">Data14!$P$1:$P$10,Data14!$P$11:$P$17</definedName>
    <definedName name="A128012146T_Data">Data14!$P$11:$P$17</definedName>
    <definedName name="A128012146T_Latest">Data14!$P$17</definedName>
    <definedName name="A128012150J">Data13!$IQ$1:$IQ$10,Data13!$IQ$11:$IQ$17</definedName>
    <definedName name="A128012150J_Data">Data13!$IQ$11:$IQ$17</definedName>
    <definedName name="A128012150J_Latest">Data13!$IQ$17</definedName>
    <definedName name="A128012154T">Data14!$U$1:$U$10,Data14!$U$11:$U$17</definedName>
    <definedName name="A128012154T_Data">Data14!$U$11:$U$17</definedName>
    <definedName name="A128012154T_Latest">Data14!$U$17</definedName>
    <definedName name="A128012158A">Data14!$AC$1:$AC$10,Data14!$AC$11:$AC$17</definedName>
    <definedName name="A128012158A_Data">Data14!$AC$11:$AC$17</definedName>
    <definedName name="A128012158A_Latest">Data14!$AC$17</definedName>
    <definedName name="A128012166A">Data13!$IO$1:$IO$10,Data13!$IO$11:$IO$17</definedName>
    <definedName name="A128012166A_Data">Data13!$IO$11:$IO$17</definedName>
    <definedName name="A128012166A_Latest">Data13!$IO$17</definedName>
    <definedName name="A128012170T">Data14!$BD$1:$BD$10,Data14!$BD$11:$BD$17</definedName>
    <definedName name="A128012170T_Data">Data14!$BD$11:$BD$17</definedName>
    <definedName name="A128012170T_Latest">Data14!$BD$17</definedName>
    <definedName name="A128012174A">Data14!$BH$1:$BH$10,Data14!$BH$11:$BH$17</definedName>
    <definedName name="A128012174A_Data">Data14!$BH$11:$BH$17</definedName>
    <definedName name="A128012174A_Latest">Data14!$BH$17</definedName>
    <definedName name="A128012178K">Data14!$BK$1:$BK$10,Data14!$BK$11:$BK$17</definedName>
    <definedName name="A128012178K_Data">Data14!$BK$11:$BK$17</definedName>
    <definedName name="A128012178K_Latest">Data14!$BK$17</definedName>
    <definedName name="A128012182A">Data14!$AN$1:$AN$10,Data14!$AN$11:$AN$17</definedName>
    <definedName name="A128012182A_Data">Data14!$AN$11:$AN$17</definedName>
    <definedName name="A128012182A_Latest">Data14!$AN$17</definedName>
    <definedName name="A128012186K">Data14!$BP$1:$BP$10,Data14!$BP$11:$BP$17</definedName>
    <definedName name="A128012186K_Data">Data14!$BP$11:$BP$17</definedName>
    <definedName name="A128012186K_Latest">Data14!$BP$17</definedName>
    <definedName name="A128012190A">Data14!$BY$1:$BY$10,Data14!$BY$11:$BY$17</definedName>
    <definedName name="A128012190A_Data">Data14!$BY$11:$BY$17</definedName>
    <definedName name="A128012190A_Latest">Data14!$BY$17</definedName>
    <definedName name="A128012194K">Data14!$CD$1:$CD$10,Data14!$CD$11:$CD$17</definedName>
    <definedName name="A128012194K_Data">Data14!$CD$11:$CD$17</definedName>
    <definedName name="A128012194K_Latest">Data14!$CD$17</definedName>
    <definedName name="A128012198V">Data14!$DR$1:$DR$10,Data14!$DR$11:$DR$17</definedName>
    <definedName name="A128012198V_Data">Data14!$DR$11:$DR$17</definedName>
    <definedName name="A128012198V_Latest">Data14!$DR$17</definedName>
    <definedName name="A128012202X">Data14!$DV$1:$DV$10,Data14!$DV$11:$DV$17</definedName>
    <definedName name="A128012202X_Data">Data14!$DV$11:$DV$17</definedName>
    <definedName name="A128012202X_Latest">Data14!$DV$17</definedName>
    <definedName name="A128012206J">Data14!$DB$1:$DB$10,Data14!$DB$11:$DB$17</definedName>
    <definedName name="A128012206J_Data">Data14!$DB$11:$DB$17</definedName>
    <definedName name="A128012206J_Latest">Data14!$DB$17</definedName>
    <definedName name="A128012210X">Data14!$DE$1:$DE$10,Data14!$DE$11:$DE$17</definedName>
    <definedName name="A128012210X_Data">Data14!$DE$11:$DE$17</definedName>
    <definedName name="A128012210X_Latest">Data14!$DE$17</definedName>
    <definedName name="A128012214J">Data14!$ES$1:$ES$10,Data14!$ES$11:$ES$17</definedName>
    <definedName name="A128012214J_Data">Data14!$ES$11:$ES$17</definedName>
    <definedName name="A128012214J_Latest">Data14!$ES$17</definedName>
    <definedName name="A128012218T">Data14!$EY$1:$EY$10,Data14!$EY$11:$EY$17</definedName>
    <definedName name="A128012218T_Data">Data14!$EY$11:$EY$17</definedName>
    <definedName name="A128012218T_Latest">Data14!$EY$17</definedName>
    <definedName name="A128012222J">Data14!$FC$1:$FC$10,Data14!$FC$11:$FC$17</definedName>
    <definedName name="A128012222J_Data">Data14!$FC$11:$FC$17</definedName>
    <definedName name="A128012222J_Latest">Data14!$FC$17</definedName>
    <definedName name="A128012226T">Data14!$FE$1:$FE$10,Data14!$FE$11:$FE$17</definedName>
    <definedName name="A128012226T_Data">Data14!$FE$11:$FE$17</definedName>
    <definedName name="A128012226T_Latest">Data14!$FE$17</definedName>
    <definedName name="A128012230J">Data14!$FG$1:$FG$10,Data14!$FG$11:$FG$17</definedName>
    <definedName name="A128012230J_Data">Data14!$FG$11:$FG$17</definedName>
    <definedName name="A128012230J_Latest">Data14!$FG$17</definedName>
    <definedName name="A128012234T">Data14!$EE$1:$EE$10,Data14!$EE$11:$EE$17</definedName>
    <definedName name="A128012234T_Data">Data14!$EE$11:$EE$17</definedName>
    <definedName name="A128012234T_Latest">Data14!$EE$17</definedName>
    <definedName name="A128012238A">Data14!$EI$1:$EI$10,Data14!$EI$11:$EI$17</definedName>
    <definedName name="A128012238A_Data">Data14!$EI$11:$EI$17</definedName>
    <definedName name="A128012238A_Latest">Data14!$EI$17</definedName>
    <definedName name="A128012266K">Data12!$DC$1:$DC$10,Data12!$DC$11:$DC$17</definedName>
    <definedName name="A128012266K_Data">Data12!$DC$11:$DC$17</definedName>
    <definedName name="A128012266K_Latest">Data12!$DC$17</definedName>
    <definedName name="A128012270A">Data12!$CO$1:$CO$10,Data12!$CO$11:$CO$17</definedName>
    <definedName name="A128012270A_Data">Data12!$CO$11:$CO$17</definedName>
    <definedName name="A128012270A_Latest">Data12!$CO$17</definedName>
    <definedName name="A128012274K">Data12!$DI$1:$DI$10,Data12!$DI$11:$DI$17</definedName>
    <definedName name="A128012274K_Data">Data12!$DI$11:$DI$17</definedName>
    <definedName name="A128012274K_Latest">Data12!$DI$17</definedName>
    <definedName name="A128012278V">Data12!$DL$1:$DL$10,Data12!$DL$11:$DL$17</definedName>
    <definedName name="A128012278V_Data">Data12!$DL$11:$DL$17</definedName>
    <definedName name="A128012278V_Latest">Data12!$DL$17</definedName>
    <definedName name="A128012282K">Data12!$CQ$1:$CQ$10,Data12!$CQ$11:$CQ$17</definedName>
    <definedName name="A128012282K_Data">Data12!$CQ$11:$CQ$17</definedName>
    <definedName name="A128012282K_Latest">Data12!$CQ$17</definedName>
    <definedName name="A128012286V">Data12!$EF$1:$EF$10,Data12!$EF$11:$EF$17</definedName>
    <definedName name="A128012286V_Data">Data12!$EF$11:$EF$17</definedName>
    <definedName name="A128012286V_Latest">Data12!$EF$17</definedName>
    <definedName name="A128012290K">Data12!$EN$1:$EN$10,Data12!$EN$11:$EN$17</definedName>
    <definedName name="A128012290K_Data">Data12!$EN$11:$EN$17</definedName>
    <definedName name="A128012290K_Latest">Data12!$EN$17</definedName>
    <definedName name="A128012294V">Data12!$EO$1:$EO$10,Data12!$EO$11:$EO$17</definedName>
    <definedName name="A128012294V_Data">Data12!$EO$11:$EO$17</definedName>
    <definedName name="A128012294V_Latest">Data12!$EO$17</definedName>
    <definedName name="A128012298C">Data12!$EP$1:$EP$10,Data12!$EP$11:$EP$17</definedName>
    <definedName name="A128012298C_Data">Data12!$EP$11:$EP$17</definedName>
    <definedName name="A128012298C_Latest">Data12!$EP$17</definedName>
    <definedName name="A128012302J">Data12!$ET$1:$ET$10,Data12!$ET$11:$ET$17</definedName>
    <definedName name="A128012302J_Data">Data12!$ET$11:$ET$17</definedName>
    <definedName name="A128012302J_Latest">Data12!$ET$17</definedName>
    <definedName name="A128012306T">Data12!$EX$1:$EX$10,Data12!$EX$11:$EX$17</definedName>
    <definedName name="A128012306T_Data">Data12!$EX$11:$EX$17</definedName>
    <definedName name="A128012306T_Latest">Data12!$EX$17</definedName>
    <definedName name="A128012310J">Data12!$FB$1:$FB$10,Data12!$FB$11:$FB$17</definedName>
    <definedName name="A128012310J_Data">Data12!$FB$11:$FB$17</definedName>
    <definedName name="A128012310J_Latest">Data12!$FB$17</definedName>
    <definedName name="A128012314T">Data12!$DZ$1:$DZ$10,Data12!$DZ$11:$DZ$17</definedName>
    <definedName name="A128012314T_Data">Data12!$DZ$11:$DZ$17</definedName>
    <definedName name="A128012314T_Latest">Data12!$DZ$17</definedName>
    <definedName name="A128012318A">Data12!$FW$1:$FW$10,Data12!$FW$11:$FW$17</definedName>
    <definedName name="A128012318A_Data">Data12!$FW$11:$FW$17</definedName>
    <definedName name="A128012318A_Latest">Data12!$FW$17</definedName>
    <definedName name="A128012322T">Data12!$FI$1:$FI$10,Data12!$FI$11:$FI$17</definedName>
    <definedName name="A128012322T_Data">Data12!$FI$11:$FI$17</definedName>
    <definedName name="A128012322T_Latest">Data12!$FI$17</definedName>
    <definedName name="A128012326A">Data12!$FL$1:$FL$10,Data12!$FL$11:$FL$17</definedName>
    <definedName name="A128012326A_Data">Data12!$FL$11:$FL$17</definedName>
    <definedName name="A128012326A_Latest">Data12!$FL$17</definedName>
    <definedName name="A128012330T">Data12!$GZ$1:$GZ$10,Data12!$GZ$11:$GZ$17</definedName>
    <definedName name="A128012330T_Data">Data12!$GZ$11:$GZ$17</definedName>
    <definedName name="A128012330T_Latest">Data12!$GZ$17</definedName>
    <definedName name="A128012334A">Data12!$HC$1:$HC$10,Data12!$HC$11:$HC$17</definedName>
    <definedName name="A128012334A_Data">Data12!$HC$11:$HC$17</definedName>
    <definedName name="A128012334A_Latest">Data12!$HC$17</definedName>
    <definedName name="A128012338K">Data12!$HD$1:$HD$10,Data12!$HD$11:$HD$17</definedName>
    <definedName name="A128012338K_Data">Data12!$HD$11:$HD$17</definedName>
    <definedName name="A128012338K_Latest">Data12!$HD$17</definedName>
    <definedName name="A128012342A">Data12!$HM$1:$HM$10,Data12!$HM$11:$HM$17</definedName>
    <definedName name="A128012342A_Data">Data12!$HM$11:$HM$17</definedName>
    <definedName name="A128012342A_Latest">Data12!$HM$17</definedName>
    <definedName name="A128012346K">Data12!$GP$1:$GP$10,Data12!$GP$11:$GP$17</definedName>
    <definedName name="A128012346K_Data">Data12!$GP$11:$GP$17</definedName>
    <definedName name="A128012346K_Latest">Data12!$GP$17</definedName>
    <definedName name="A128012350A">Data12!$ID$1:$ID$10,Data12!$ID$11:$ID$17</definedName>
    <definedName name="A128012350A_Data">Data12!$ID$11:$ID$17</definedName>
    <definedName name="A128012350A_Latest">Data12!$ID$17</definedName>
    <definedName name="A128012354K">Data12!$IE$1:$IE$10,Data12!$IE$11:$IE$17</definedName>
    <definedName name="A128012354K_Data">Data12!$IE$11:$IE$17</definedName>
    <definedName name="A128012354K_Latest">Data12!$IE$17</definedName>
    <definedName name="A128012358V">Data12!$IF$1:$IF$10,Data12!$IF$11:$IF$17</definedName>
    <definedName name="A128012358V_Data">Data12!$IF$11:$IF$17</definedName>
    <definedName name="A128012358V_Latest">Data12!$IF$17</definedName>
    <definedName name="A128012362K">Data12!$IH$1:$IH$10,Data12!$IH$11:$IH$17</definedName>
    <definedName name="A128012362K_Data">Data12!$IH$11:$IH$17</definedName>
    <definedName name="A128012362K_Latest">Data12!$IH$17</definedName>
    <definedName name="A128012366V">Data13!$E$1:$E$10,Data13!$E$11:$E$17</definedName>
    <definedName name="A128012366V_Data">Data13!$E$11:$E$17</definedName>
    <definedName name="A128012366V_Latest">Data13!$E$17</definedName>
    <definedName name="A128012374V">Data12!$HZ$1:$HZ$10,Data12!$HZ$11:$HZ$17</definedName>
    <definedName name="A128012374V_Data">Data12!$HZ$11:$HZ$17</definedName>
    <definedName name="A128012374V_Latest">Data12!$HZ$17</definedName>
    <definedName name="A128012378C">Data13!$AG$1:$AG$10,Data13!$AG$11:$AG$17</definedName>
    <definedName name="A128012378C_Data">Data13!$AG$11:$AG$17</definedName>
    <definedName name="A128012378C_Latest">Data13!$AG$17</definedName>
    <definedName name="A128012382V">Data13!$AO$1:$AO$10,Data13!$AO$11:$AO$17</definedName>
    <definedName name="A128012382V_Data">Data13!$AO$11:$AO$17</definedName>
    <definedName name="A128012382V_Latest">Data13!$AO$17</definedName>
    <definedName name="A128012386C">Data13!$R$1:$R$10,Data13!$R$11:$R$17</definedName>
    <definedName name="A128012386C_Data">Data13!$R$11:$R$17</definedName>
    <definedName name="A128012386C_Latest">Data13!$R$17</definedName>
    <definedName name="A128012390V">Data13!$AT$1:$AT$10,Data13!$AT$11:$AT$17</definedName>
    <definedName name="A128012390V_Data">Data13!$AT$11:$AT$17</definedName>
    <definedName name="A128012390V_Latest">Data13!$AT$17</definedName>
    <definedName name="A128012394C">Data13!$BE$1:$BE$10,Data13!$BE$11:$BE$17</definedName>
    <definedName name="A128012394C_Data">Data13!$BE$11:$BE$17</definedName>
    <definedName name="A128012394C_Latest">Data13!$BE$17</definedName>
    <definedName name="A128012398L">Data13!$BF$1:$BF$10,Data13!$BF$11:$BF$17</definedName>
    <definedName name="A128012398L_Data">Data13!$BF$11:$BF$17</definedName>
    <definedName name="A128012398L_Latest">Data13!$BF$17</definedName>
    <definedName name="A128012402T">Data13!$BH$1:$BH$10,Data13!$BH$11:$BH$17</definedName>
    <definedName name="A128012402T_Data">Data13!$BH$11:$BH$17</definedName>
    <definedName name="A128012402T_Latest">Data13!$BH$17</definedName>
    <definedName name="A128012406A">Data13!$BM$1:$BM$10,Data13!$BM$11:$BM$17</definedName>
    <definedName name="A128012406A_Data">Data13!$BM$11:$BM$17</definedName>
    <definedName name="A128012406A_Latest">Data13!$BM$17</definedName>
    <definedName name="A128012410T">Data13!$BP$1:$BP$10,Data13!$BP$11:$BP$17</definedName>
    <definedName name="A128012410T_Data">Data13!$BP$11:$BP$17</definedName>
    <definedName name="A128012410T_Latest">Data13!$BP$17</definedName>
    <definedName name="A128012414A">Data13!$BR$1:$BR$10,Data13!$BR$11:$BR$17</definedName>
    <definedName name="A128012414A_Data">Data13!$BR$11:$BR$17</definedName>
    <definedName name="A128012414A_Latest">Data13!$BR$17</definedName>
    <definedName name="A128012418K">Data13!$BZ$1:$BZ$10,Data13!$BZ$11:$BZ$17</definedName>
    <definedName name="A128012418K_Data">Data13!$BZ$11:$BZ$17</definedName>
    <definedName name="A128012418K_Latest">Data13!$BZ$17</definedName>
    <definedName name="A128014202K">Data14!$FR$1:$FR$10,Data14!$FR$11:$FR$17</definedName>
    <definedName name="A128014202K_Data">Data14!$FR$11:$FR$17</definedName>
    <definedName name="A128014202K_Latest">Data14!$FR$17</definedName>
    <definedName name="A128014206V">Data14!$FV$1:$FV$10,Data14!$FV$11:$FV$17</definedName>
    <definedName name="A128014206V_Data">Data14!$FV$11:$FV$17</definedName>
    <definedName name="A128014206V_Latest">Data14!$FV$17</definedName>
    <definedName name="A128014210K">Data14!$GZ$1:$GZ$10,Data14!$GZ$11:$GZ$17</definedName>
    <definedName name="A128014210K_Data">Data14!$GZ$11:$GZ$17</definedName>
    <definedName name="A128014210K_Latest">Data14!$GZ$17</definedName>
    <definedName name="A128014214V">Data14!$HK$1:$HK$10,Data14!$HK$11:$HK$17</definedName>
    <definedName name="A128014214V_Data">Data14!$HK$11:$HK$17</definedName>
    <definedName name="A128014214V_Latest">Data14!$HK$17</definedName>
    <definedName name="A128014218C">Data14!$HX$1:$HX$10,Data14!$HX$11:$HX$17</definedName>
    <definedName name="A128014218C_Data">Data14!$HX$11:$HX$17</definedName>
    <definedName name="A128014218C_Latest">Data14!$HX$17</definedName>
    <definedName name="A128014222V">Data14!$HZ$1:$HZ$10,Data14!$HZ$11:$HZ$17</definedName>
    <definedName name="A128014222V_Data">Data14!$HZ$11:$HZ$17</definedName>
    <definedName name="A128014222V_Latest">Data14!$HZ$17</definedName>
    <definedName name="A128014226C">Data14!$HB$1:$HB$10,Data14!$HB$11:$HB$17</definedName>
    <definedName name="A128014226C_Data">Data14!$HB$11:$HB$17</definedName>
    <definedName name="A128014226C_Latest">Data14!$HB$17</definedName>
    <definedName name="A128014230V">Data14!$ID$1:$ID$10,Data14!$ID$11:$ID$17</definedName>
    <definedName name="A128014230V_Data">Data14!$ID$11:$ID$17</definedName>
    <definedName name="A128014230V_Latest">Data14!$ID$17</definedName>
    <definedName name="A128014234C">Data14!$HH$1:$HH$10,Data14!$HH$11:$HH$17</definedName>
    <definedName name="A128014234C_Data">Data14!$HH$11:$HH$17</definedName>
    <definedName name="A128014234C_Latest">Data14!$HH$17</definedName>
    <definedName name="A128014238L">Data16!$W$1:$W$10,Data16!$W$11:$W$17</definedName>
    <definedName name="A128014238L_Data">Data16!$W$11:$W$17</definedName>
    <definedName name="A128014238L_Latest">Data16!$W$17</definedName>
    <definedName name="A128014242C">Data16!$AE$1:$AE$10,Data16!$AE$11:$AE$17</definedName>
    <definedName name="A128014242C_Data">Data16!$AE$11:$AE$17</definedName>
    <definedName name="A128014242C_Latest">Data16!$AE$17</definedName>
    <definedName name="A128014246L">Data16!$AG$1:$AG$10,Data16!$AG$11:$AG$17</definedName>
    <definedName name="A128014246L_Data">Data16!$AG$11:$AG$17</definedName>
    <definedName name="A128014246L_Latest">Data16!$AG$17</definedName>
    <definedName name="A128014250C">Data16!$AI$1:$AI$10,Data16!$AI$11:$AI$17</definedName>
    <definedName name="A128014250C_Data">Data16!$AI$11:$AI$17</definedName>
    <definedName name="A128014250C_Latest">Data16!$AI$17</definedName>
    <definedName name="A128014258W">Data16!$BH$1:$BH$10,Data16!$BH$11:$BH$17</definedName>
    <definedName name="A128014258W_Data">Data16!$BH$11:$BH$17</definedName>
    <definedName name="A128014258W_Latest">Data16!$BH$17</definedName>
    <definedName name="A128014262L">Data16!$BI$1:$BI$10,Data16!$BI$11:$BI$17</definedName>
    <definedName name="A128014262L_Data">Data16!$BI$11:$BI$17</definedName>
    <definedName name="A128014262L_Latest">Data16!$BI$17</definedName>
    <definedName name="A128014266W">Data16!$BJ$1:$BJ$10,Data16!$BJ$11:$BJ$17</definedName>
    <definedName name="A128014266W_Data">Data16!$BJ$11:$BJ$17</definedName>
    <definedName name="A128014266W_Latest">Data16!$BJ$17</definedName>
    <definedName name="A128014270L">Data16!$BL$1:$BL$10,Data16!$BL$11:$BL$17</definedName>
    <definedName name="A128014270L_Data">Data16!$BL$11:$BL$17</definedName>
    <definedName name="A128014270L_Latest">Data16!$BL$17</definedName>
    <definedName name="A128014274W">Data16!$BQ$1:$BQ$10,Data16!$BQ$11:$BQ$17</definedName>
    <definedName name="A128014274W_Data">Data16!$BQ$11:$BQ$17</definedName>
    <definedName name="A128014274W_Latest">Data16!$BQ$17</definedName>
    <definedName name="A128014278F">Data16!$AZ$1:$AZ$10,Data16!$AZ$11:$AZ$17</definedName>
    <definedName name="A128014278F_Data">Data16!$AZ$11:$AZ$17</definedName>
    <definedName name="A128014278F_Latest">Data16!$AZ$17</definedName>
    <definedName name="A128014282W">Data16!$BC$1:$BC$10,Data16!$BC$11:$BC$17</definedName>
    <definedName name="A128014282W_Data">Data16!$BC$11:$BC$17</definedName>
    <definedName name="A128014282W_Latest">Data16!$BC$17</definedName>
    <definedName name="A128014286F">Data16!$CQ$1:$CQ$10,Data16!$CQ$11:$CQ$17</definedName>
    <definedName name="A128014286F_Data">Data16!$CQ$11:$CQ$17</definedName>
    <definedName name="A128014286F_Latest">Data16!$CQ$17</definedName>
    <definedName name="A128014290W">Data16!$CX$1:$CX$10,Data16!$CX$11:$CX$17</definedName>
    <definedName name="A128014290W_Data">Data16!$CX$11:$CX$17</definedName>
    <definedName name="A128014290W_Latest">Data16!$CX$17</definedName>
    <definedName name="A128014294F">Data16!$DY$1:$DY$10,Data16!$DY$11:$DY$17</definedName>
    <definedName name="A128014294F_Data">Data16!$DY$11:$DY$17</definedName>
    <definedName name="A128014294F_Latest">Data16!$DY$17</definedName>
    <definedName name="A128014298R">Data16!$EC$1:$EC$10,Data16!$EC$11:$EC$17</definedName>
    <definedName name="A128014298R_Data">Data16!$EC$11:$EC$17</definedName>
    <definedName name="A128014298R_Latest">Data16!$EC$17</definedName>
    <definedName name="A128014302V">Data16!$EH$1:$EH$10,Data16!$EH$11:$EH$17</definedName>
    <definedName name="A128014302V_Data">Data16!$EH$11:$EH$17</definedName>
    <definedName name="A128014302V_Latest">Data16!$EH$17</definedName>
    <definedName name="A128014306C">Data16!$EK$1:$EK$10,Data16!$EK$11:$EK$17</definedName>
    <definedName name="A128014306C_Data">Data16!$EK$11:$EK$17</definedName>
    <definedName name="A128014306C_Latest">Data16!$EK$17</definedName>
    <definedName name="A128014310V">Data16!$EL$1:$EL$10,Data16!$EL$11:$EL$17</definedName>
    <definedName name="A128014310V_Data">Data16!$EL$11:$EL$17</definedName>
    <definedName name="A128014310V_Latest">Data16!$EL$17</definedName>
    <definedName name="A128014314C">Data16!$EN$1:$EN$10,Data16!$EN$11:$EN$17</definedName>
    <definedName name="A128014314C_Data">Data16!$EN$11:$EN$17</definedName>
    <definedName name="A128014314C_Latest">Data16!$EN$17</definedName>
    <definedName name="A128014318L">Data16!$ER$1:$ER$10,Data16!$ER$11:$ER$17</definedName>
    <definedName name="A128014318L_Data">Data16!$ER$11:$ER$17</definedName>
    <definedName name="A128014318L_Latest">Data16!$ER$17</definedName>
    <definedName name="A128014322C">Data16!$FF$1:$FF$10,Data16!$FF$11:$FF$17</definedName>
    <definedName name="A128014322C_Data">Data16!$FF$11:$FF$17</definedName>
    <definedName name="A128014322C_Latest">Data16!$FF$17</definedName>
    <definedName name="A128014326L">Data16!$FO$1:$FO$10,Data16!$FO$11:$FO$17</definedName>
    <definedName name="A128014326L_Data">Data16!$FO$11:$FO$17</definedName>
    <definedName name="A128014326L_Latest">Data16!$FO$17</definedName>
    <definedName name="A128014330C">Data16!$FP$1:$FP$10,Data16!$FP$11:$FP$17</definedName>
    <definedName name="A128014330C_Data">Data16!$FP$11:$FP$17</definedName>
    <definedName name="A128014330C_Latest">Data16!$FP$17</definedName>
    <definedName name="A128014334L">Data16!$EW$1:$EW$10,Data16!$EW$11:$EW$17</definedName>
    <definedName name="A128014334L_Data">Data16!$EW$11:$EW$17</definedName>
    <definedName name="A128014334L_Latest">Data16!$EW$17</definedName>
    <definedName name="A128014338W">Data16!$GY$1:$GY$10,Data16!$GY$11:$GY$17</definedName>
    <definedName name="A128014338W_Data">Data16!$GY$11:$GY$17</definedName>
    <definedName name="A128014338W_Latest">Data16!$GY$17</definedName>
    <definedName name="A128014342L">Data16!$HE$1:$HE$10,Data16!$HE$11:$HE$17</definedName>
    <definedName name="A128014342L_Data">Data16!$HE$11:$HE$17</definedName>
    <definedName name="A128014342L_Latest">Data16!$HE$17</definedName>
    <definedName name="A128014346W">Data16!$HF$1:$HF$10,Data16!$HF$11:$HF$17</definedName>
    <definedName name="A128014346W_Data">Data16!$HF$11:$HF$17</definedName>
    <definedName name="A128014346W_Latest">Data16!$HF$17</definedName>
    <definedName name="A128014350L">Data16!$IA$1:$IA$10,Data16!$IA$11:$IA$17</definedName>
    <definedName name="A128014350L_Data">Data16!$IA$11:$IA$17</definedName>
    <definedName name="A128014350L_Latest">Data16!$IA$17</definedName>
    <definedName name="A128014354W">Data16!$IB$1:$IB$10,Data16!$IB$11:$IB$17</definedName>
    <definedName name="A128014354W_Data">Data16!$IB$11:$IB$17</definedName>
    <definedName name="A128014354W_Latest">Data16!$IB$17</definedName>
    <definedName name="A128014358F">Data16!$HK$1:$HK$10,Data16!$HK$11:$HK$17</definedName>
    <definedName name="A128014358F_Data">Data16!$HK$11:$HK$17</definedName>
    <definedName name="A128014358F_Latest">Data16!$HK$17</definedName>
    <definedName name="A128014362W">Data16!$HN$1:$HN$10,Data16!$HN$11:$HN$17</definedName>
    <definedName name="A128014362W_Data">Data16!$HN$11:$HN$17</definedName>
    <definedName name="A128014362W_Latest">Data16!$HN$17</definedName>
    <definedName name="A128014366F">Data16!$HR$1:$HR$10,Data16!$HR$11:$HR$17</definedName>
    <definedName name="A128014366F_Data">Data16!$HR$11:$HR$17</definedName>
    <definedName name="A128014366F_Latest">Data16!$HR$17</definedName>
    <definedName name="A128014370W">Data17!$M$1:$M$10,Data17!$M$11:$M$17</definedName>
    <definedName name="A128014370W_Data">Data17!$M$11:$M$17</definedName>
    <definedName name="A128014370W_Latest">Data17!$M$17</definedName>
    <definedName name="A128014374F">Data17!$N$1:$N$10,Data17!$N$11:$N$17</definedName>
    <definedName name="A128014374F_Data">Data17!$N$11:$N$17</definedName>
    <definedName name="A128014374F_Latest">Data17!$N$17</definedName>
    <definedName name="A128014378R">Data17!$C$1:$C$10,Data17!$C$11:$C$17</definedName>
    <definedName name="A128014378R_Data">Data17!$C$11:$C$17</definedName>
    <definedName name="A128014378R_Latest">Data17!$C$17</definedName>
    <definedName name="A128014382F">Data17!$X$1:$X$10,Data17!$X$11:$X$17</definedName>
    <definedName name="A128014382F_Data">Data17!$X$11:$X$17</definedName>
    <definedName name="A128014382F_Latest">Data17!$X$17</definedName>
    <definedName name="A128014386R">Data17!$Y$1:$Y$10,Data17!$Y$11:$Y$17</definedName>
    <definedName name="A128014386R_Data">Data17!$Y$11:$Y$17</definedName>
    <definedName name="A128014386R_Latest">Data17!$Y$17</definedName>
    <definedName name="A128014390F">Data17!$H$1:$H$10,Data17!$H$11:$H$17</definedName>
    <definedName name="A128014390F_Data">Data17!$H$11:$H$17</definedName>
    <definedName name="A128014390F_Latest">Data17!$H$17</definedName>
    <definedName name="A128014394R">Data17!$AV$1:$AV$10,Data17!$AV$11:$AV$17</definedName>
    <definedName name="A128014394R_Data">Data17!$AV$11:$AV$17</definedName>
    <definedName name="A128014394R_Latest">Data17!$AV$17</definedName>
    <definedName name="A128014398X">Data17!$AZ$1:$AZ$10,Data17!$AZ$11:$AZ$17</definedName>
    <definedName name="A128014398X_Data">Data17!$AZ$11:$AZ$17</definedName>
    <definedName name="A128014398X_Latest">Data17!$AZ$17</definedName>
    <definedName name="A128014402C">Data17!$BG$1:$BG$10,Data17!$BG$11:$BG$17</definedName>
    <definedName name="A128014402C_Data">Data17!$BG$11:$BG$17</definedName>
    <definedName name="A128014402C_Latest">Data17!$BG$17</definedName>
    <definedName name="A128014406L">Data17!$BO$1:$BO$10,Data17!$BO$11:$BO$17</definedName>
    <definedName name="A128014406L_Data">Data17!$BO$11:$BO$17</definedName>
    <definedName name="A128014406L_Latest">Data17!$BO$17</definedName>
    <definedName name="A128014410C">Data17!$CB$1:$CB$10,Data17!$CB$11:$CB$17</definedName>
    <definedName name="A128014410C_Data">Data17!$CB$11:$CB$17</definedName>
    <definedName name="A128014410C_Latest">Data17!$CB$17</definedName>
    <definedName name="A128014414L">Data17!$CI$1:$CI$10,Data17!$CI$11:$CI$17</definedName>
    <definedName name="A128014414L_Data">Data17!$CI$11:$CI$17</definedName>
    <definedName name="A128014414L_Latest">Data17!$CI$17</definedName>
    <definedName name="A128014418W">Data17!$CP$1:$CP$10,Data17!$CP$11:$CP$17</definedName>
    <definedName name="A128014418W_Data">Data17!$CP$11:$CP$17</definedName>
    <definedName name="A128014418W_Latest">Data17!$CP$17</definedName>
    <definedName name="A128014422L">Data17!$CQ$1:$CQ$10,Data17!$CQ$11:$CQ$17</definedName>
    <definedName name="A128014422L_Data">Data17!$CQ$11:$CQ$17</definedName>
    <definedName name="A128014422L_Latest">Data17!$CQ$17</definedName>
    <definedName name="A128014430L">Data17!$CW$1:$CW$10,Data17!$CW$11:$CW$17</definedName>
    <definedName name="A128014430L_Data">Data17!$CW$11:$CW$17</definedName>
    <definedName name="A128014430L_Latest">Data17!$CW$17</definedName>
    <definedName name="A128014434W">Data17!$BV$1:$BV$10,Data17!$BV$11:$BV$17</definedName>
    <definedName name="A128014434W_Data">Data17!$BV$11:$BV$17</definedName>
    <definedName name="A128014434W_Latest">Data17!$BV$17</definedName>
    <definedName name="A128014438F">Data17!$BW$1:$BW$10,Data17!$BW$11:$BW$17</definedName>
    <definedName name="A128014438F_Data">Data17!$BW$11:$BW$17</definedName>
    <definedName name="A128014438F_Latest">Data17!$BW$17</definedName>
    <definedName name="A128014442W">Data17!$BX$1:$BX$10,Data17!$BX$11:$BX$17</definedName>
    <definedName name="A128014442W_Data">Data17!$BX$11:$BX$17</definedName>
    <definedName name="A128014442W_Latest">Data17!$BX$17</definedName>
    <definedName name="A128014446F">Data15!$C$1:$C$10,Data15!$C$11:$C$17</definedName>
    <definedName name="A128014446F_Data">Data15!$C$11:$C$17</definedName>
    <definedName name="A128014446F_Latest">Data15!$C$17</definedName>
    <definedName name="A128014450W">Data15!$F$1:$F$10,Data15!$F$11:$F$17</definedName>
    <definedName name="A128014450W_Data">Data15!$F$11:$F$17</definedName>
    <definedName name="A128014450W_Latest">Data15!$F$17</definedName>
    <definedName name="A128014454F">Data15!$J$1:$J$10,Data15!$J$11:$J$17</definedName>
    <definedName name="A128014454F_Data">Data15!$J$11:$J$17</definedName>
    <definedName name="A128014454F_Latest">Data15!$J$17</definedName>
    <definedName name="A128014458R">Data15!$O$1:$O$10,Data15!$O$11:$O$17</definedName>
    <definedName name="A128014458R_Data">Data15!$O$11:$O$17</definedName>
    <definedName name="A128014458R_Latest">Data15!$O$17</definedName>
    <definedName name="A128014462F">Data15!$R$1:$R$10,Data15!$R$11:$R$17</definedName>
    <definedName name="A128014462F_Data">Data15!$R$11:$R$17</definedName>
    <definedName name="A128014462F_Latest">Data15!$R$17</definedName>
    <definedName name="A128014474R">Data15!$Z$1:$Z$10,Data15!$Z$11:$Z$17</definedName>
    <definedName name="A128014474R_Data">Data15!$Z$11:$Z$17</definedName>
    <definedName name="A128014474R_Latest">Data15!$Z$17</definedName>
    <definedName name="A128014478X">Data15!$AJ$1:$AJ$10,Data15!$AJ$11:$AJ$17</definedName>
    <definedName name="A128014478X_Data">Data15!$AJ$11:$AJ$17</definedName>
    <definedName name="A128014478X_Latest">Data15!$AJ$17</definedName>
    <definedName name="A128014482R">Data15!$CF$1:$CF$10,Data15!$CF$11:$CF$17</definedName>
    <definedName name="A128014482R_Data">Data15!$CF$11:$CF$17</definedName>
    <definedName name="A128014482R_Latest">Data15!$CF$17</definedName>
    <definedName name="A128014486X">Data15!$BL$1:$BL$10,Data15!$BL$11:$BL$17</definedName>
    <definedName name="A128014486X_Data">Data15!$BL$11:$BL$17</definedName>
    <definedName name="A128014486X_Latest">Data15!$BL$17</definedName>
    <definedName name="A128014490R">Data15!$DG$1:$DG$10,Data15!$DG$11:$DG$17</definedName>
    <definedName name="A128014490R_Data">Data15!$DG$11:$DG$17</definedName>
    <definedName name="A128014490R_Latest">Data15!$DG$17</definedName>
    <definedName name="A128014494X">Data15!$DU$1:$DU$10,Data15!$DU$11:$DU$17</definedName>
    <definedName name="A128014494X_Data">Data15!$DU$11:$DU$17</definedName>
    <definedName name="A128014494X_Latest">Data15!$DU$17</definedName>
    <definedName name="A128014498J">Data15!$CW$1:$CW$10,Data15!$CW$11:$CW$17</definedName>
    <definedName name="A128014498J_Data">Data15!$CW$11:$CW$17</definedName>
    <definedName name="A128014498J_Latest">Data15!$CW$17</definedName>
    <definedName name="A128014502L">Data15!$CX$1:$CX$10,Data15!$CX$11:$CX$17</definedName>
    <definedName name="A128014502L_Data">Data15!$CX$11:$CX$17</definedName>
    <definedName name="A128014502L_Latest">Data15!$CX$17</definedName>
    <definedName name="A128014506W">Data15!$EZ$1:$EZ$10,Data15!$EZ$11:$EZ$17</definedName>
    <definedName name="A128014506W_Data">Data15!$EZ$11:$EZ$17</definedName>
    <definedName name="A128014506W_Latest">Data15!$EZ$17</definedName>
    <definedName name="A128014510L">Data15!$EA$1:$EA$10,Data15!$EA$11:$EA$17</definedName>
    <definedName name="A128014510L_Data">Data15!$EA$11:$EA$17</definedName>
    <definedName name="A128014510L_Latest">Data15!$EA$17</definedName>
    <definedName name="A128014514W">Data15!$FC$1:$FC$10,Data15!$FC$11:$FC$17</definedName>
    <definedName name="A128014514W_Data">Data15!$FC$11:$FC$17</definedName>
    <definedName name="A128014514W_Latest">Data15!$FC$17</definedName>
    <definedName name="A128014518F">Data15!$EB$1:$EB$10,Data15!$EB$11:$EB$17</definedName>
    <definedName name="A128014518F_Data">Data15!$EB$11:$EB$17</definedName>
    <definedName name="A128014518F_Latest">Data15!$EB$17</definedName>
    <definedName name="A128014522W">Data15!$ED$1:$ED$10,Data15!$ED$11:$ED$17</definedName>
    <definedName name="A128014522W_Data">Data15!$ED$11:$ED$17</definedName>
    <definedName name="A128014522W_Latest">Data15!$ED$17</definedName>
    <definedName name="A128014526F">Data15!$FM$1:$FM$10,Data15!$FM$11:$FM$17</definedName>
    <definedName name="A128014526F_Data">Data15!$FM$11:$FM$17</definedName>
    <definedName name="A128014526F_Latest">Data15!$FM$17</definedName>
    <definedName name="A128014530W">Data15!$GZ$1:$GZ$10,Data15!$GZ$11:$GZ$17</definedName>
    <definedName name="A128014530W_Data">Data15!$GZ$11:$GZ$17</definedName>
    <definedName name="A128014530W_Latest">Data15!$GZ$17</definedName>
    <definedName name="A128014534F">Data15!$HO$1:$HO$10,Data15!$HO$11:$HO$17</definedName>
    <definedName name="A128014534F_Data">Data15!$HO$11:$HO$17</definedName>
    <definedName name="A128014534F_Latest">Data15!$HO$17</definedName>
    <definedName name="A128014538R">Data15!$GP$1:$GP$10,Data15!$GP$11:$GP$17</definedName>
    <definedName name="A128014538R_Data">Data15!$GP$11:$GP$17</definedName>
    <definedName name="A128014538R_Latest">Data15!$GP$17</definedName>
    <definedName name="A128014542F">Data15!$HT$1:$HT$10,Data15!$HT$11:$HT$17</definedName>
    <definedName name="A128014542F_Data">Data15!$HT$11:$HT$17</definedName>
    <definedName name="A128014542F_Latest">Data15!$HT$17</definedName>
    <definedName name="A128014546R">Data15!$II$1:$II$10,Data15!$II$11:$II$17</definedName>
    <definedName name="A128014546R_Data">Data15!$II$11:$II$17</definedName>
    <definedName name="A128014546R_Latest">Data15!$II$17</definedName>
    <definedName name="A128014550F">Data15!$IL$1:$IL$10,Data15!$IL$11:$IL$17</definedName>
    <definedName name="A128014550F_Data">Data15!$IL$11:$IL$17</definedName>
    <definedName name="A128014550F_Latest">Data15!$IL$17</definedName>
    <definedName name="A128014554R">Data16!$C$1:$C$10,Data16!$C$11:$C$17</definedName>
    <definedName name="A128014554R_Data">Data16!$C$11:$C$17</definedName>
    <definedName name="A128014554R_Latest">Data16!$C$17</definedName>
    <definedName name="A128014558X">Data16!$K$1:$K$10,Data16!$K$11:$K$17</definedName>
    <definedName name="A128014558X_Data">Data16!$K$11:$K$17</definedName>
    <definedName name="A128014558X_Latest">Data16!$K$17</definedName>
    <definedName name="A128016214F">Data17!$DF$1:$DF$10,Data17!$DF$11:$DF$17</definedName>
    <definedName name="A128016214F_Data">Data17!$DF$11:$DF$17</definedName>
    <definedName name="A128016214F_Latest">Data17!$DF$17</definedName>
    <definedName name="A128016218R">Data17!$EI$1:$EI$10,Data17!$EI$11:$EI$17</definedName>
    <definedName name="A128016218R_Data">Data17!$EI$11:$EI$17</definedName>
    <definedName name="A128016218R_Latest">Data17!$EI$17</definedName>
    <definedName name="A128016222F">Data17!$EJ$1:$EJ$10,Data17!$EJ$11:$EJ$17</definedName>
    <definedName name="A128016222F_Data">Data17!$EJ$11:$EJ$17</definedName>
    <definedName name="A128016222F_Latest">Data17!$EJ$17</definedName>
    <definedName name="A128016226R">Data17!$DH$1:$DH$10,Data17!$DH$11:$DH$17</definedName>
    <definedName name="A128016226R_Data">Data17!$DH$11:$DH$17</definedName>
    <definedName name="A128016226R_Latest">Data17!$DH$17</definedName>
    <definedName name="A128016230F">Data17!$EW$1:$EW$10,Data17!$EW$11:$EW$17</definedName>
    <definedName name="A128016230F_Data">Data17!$EW$11:$EW$17</definedName>
    <definedName name="A128016230F_Latest">Data17!$EW$17</definedName>
    <definedName name="A128016234R">Data17!$FB$1:$FB$10,Data17!$FB$11:$FB$17</definedName>
    <definedName name="A128016234R_Data">Data17!$FB$11:$FB$17</definedName>
    <definedName name="A128016234R_Latest">Data17!$FB$17</definedName>
    <definedName name="A128016238X">Data18!$GY$1:$GY$10,Data18!$GY$11:$GY$17</definedName>
    <definedName name="A128016238X_Data">Data18!$GY$11:$GY$17</definedName>
    <definedName name="A128016238X_Latest">Data18!$GY$17</definedName>
    <definedName name="A128016242R">Data18!$HC$1:$HC$10,Data18!$HC$11:$HC$17</definedName>
    <definedName name="A128016242R_Data">Data18!$HC$11:$HC$17</definedName>
    <definedName name="A128016242R_Latest">Data18!$HC$17</definedName>
    <definedName name="A128016246X">Data18!$GV$1:$GV$10,Data18!$GV$11:$GV$17</definedName>
    <definedName name="A128016246X_Data">Data18!$GV$11:$GV$17</definedName>
    <definedName name="A128016246X_Latest">Data18!$GV$17</definedName>
    <definedName name="A128016250R">Data19!$B$1:$B$10,Data19!$B$11:$B$17</definedName>
    <definedName name="A128016250R_Data">Data19!$B$11:$B$17</definedName>
    <definedName name="A128016250R_Latest">Data19!$B$17</definedName>
    <definedName name="A128016254X">Data19!$F$1:$F$10,Data19!$F$11:$F$17</definedName>
    <definedName name="A128016254X_Data">Data19!$F$11:$F$17</definedName>
    <definedName name="A128016254X_Latest">Data19!$F$17</definedName>
    <definedName name="A128016258J">Data19!$K$1:$K$10,Data19!$K$11:$K$17</definedName>
    <definedName name="A128016258J_Data">Data19!$K$11:$K$17</definedName>
    <definedName name="A128016258J_Latest">Data19!$K$17</definedName>
    <definedName name="A128016262X">Data18!$IC$1:$IC$10,Data18!$IC$11:$IC$17</definedName>
    <definedName name="A128016262X_Data">Data18!$IC$11:$IC$17</definedName>
    <definedName name="A128016262X_Latest">Data18!$IC$17</definedName>
    <definedName name="A128016266J">Data18!$IF$1:$IF$10,Data18!$IF$11:$IF$17</definedName>
    <definedName name="A128016266J_Data">Data18!$IF$11:$IF$17</definedName>
    <definedName name="A128016266J_Latest">Data18!$IF$17</definedName>
    <definedName name="A128016270X">Data19!$Y$1:$Y$10,Data19!$Y$11:$Y$17</definedName>
    <definedName name="A128016270X_Data">Data19!$Y$11:$Y$17</definedName>
    <definedName name="A128016270X_Latest">Data19!$Y$17</definedName>
    <definedName name="A128016274J">Data19!$AE$1:$AE$10,Data19!$AE$11:$AE$17</definedName>
    <definedName name="A128016274J_Data">Data19!$AE$11:$AE$17</definedName>
    <definedName name="A128016274J_Latest">Data19!$AE$17</definedName>
    <definedName name="A128016278T">Data19!$AI$1:$AI$10,Data19!$AI$11:$AI$17</definedName>
    <definedName name="A128016278T_Data">Data19!$AI$11:$AI$17</definedName>
    <definedName name="A128016278T_Latest">Data19!$AI$17</definedName>
    <definedName name="A128016282J">Data19!$AK$1:$AK$10,Data19!$AK$11:$AK$17</definedName>
    <definedName name="A128016282J_Data">Data19!$AK$11:$AK$17</definedName>
    <definedName name="A128016282J_Latest">Data19!$AK$17</definedName>
    <definedName name="A128016286T">Data19!$AU$1:$AU$10,Data19!$AU$11:$AU$17</definedName>
    <definedName name="A128016286T_Data">Data19!$AU$11:$AU$17</definedName>
    <definedName name="A128016286T_Latest">Data19!$AU$17</definedName>
    <definedName name="A128016290J">Data19!$BG$1:$BG$10,Data19!$BG$11:$BG$17</definedName>
    <definedName name="A128016290J_Data">Data19!$BG$11:$BG$17</definedName>
    <definedName name="A128016290J_Latest">Data19!$BG$17</definedName>
    <definedName name="A128016294T">Data19!$BW$1:$BW$10,Data19!$BW$11:$BW$17</definedName>
    <definedName name="A128016294T_Data">Data19!$BW$11:$BW$17</definedName>
    <definedName name="A128016294T_Latest">Data19!$BW$17</definedName>
    <definedName name="A128016298A">Data19!$CP$1:$CP$10,Data19!$CP$11:$CP$17</definedName>
    <definedName name="A128016298A_Data">Data19!$CP$11:$CP$17</definedName>
    <definedName name="A128016298A_Latest">Data19!$CP$17</definedName>
    <definedName name="A128016302F">Data19!$CQ$1:$CQ$10,Data19!$CQ$11:$CQ$17</definedName>
    <definedName name="A128016302F_Data">Data19!$CQ$11:$CQ$17</definedName>
    <definedName name="A128016302F_Latest">Data19!$CQ$17</definedName>
    <definedName name="A128016306R">Data19!$CV$1:$CV$10,Data19!$CV$11:$CV$17</definedName>
    <definedName name="A128016306R_Data">Data19!$CV$11:$CV$17</definedName>
    <definedName name="A128016306R_Latest">Data19!$CV$17</definedName>
    <definedName name="A128016310F">Data19!$CZ$1:$CZ$10,Data19!$CZ$11:$CZ$17</definedName>
    <definedName name="A128016310F_Data">Data19!$CZ$11:$CZ$17</definedName>
    <definedName name="A128016310F_Latest">Data19!$CZ$17</definedName>
    <definedName name="A128016314R">Data19!$DL$1:$DL$10,Data19!$DL$11:$DL$17</definedName>
    <definedName name="A128016314R_Data">Data19!$DL$11:$DL$17</definedName>
    <definedName name="A128016314R_Latest">Data19!$DL$17</definedName>
    <definedName name="A128016318X">Data19!$CK$1:$CK$10,Data19!$CK$11:$CK$17</definedName>
    <definedName name="A128016318X_Data">Data19!$CK$11:$CK$17</definedName>
    <definedName name="A128016318X_Latest">Data19!$CK$17</definedName>
    <definedName name="A128016322R">Data19!$DZ$1:$DZ$10,Data19!$DZ$11:$DZ$17</definedName>
    <definedName name="A128016322R_Data">Data19!$DZ$11:$DZ$17</definedName>
    <definedName name="A128016322R_Latest">Data19!$DZ$17</definedName>
    <definedName name="A128016326X">Data19!$EA$1:$EA$10,Data19!$EA$11:$EA$17</definedName>
    <definedName name="A128016326X_Data">Data19!$EA$11:$EA$17</definedName>
    <definedName name="A128016326X_Latest">Data19!$EA$17</definedName>
    <definedName name="A128016330R">Data19!$ET$1:$ET$10,Data19!$ET$11:$ET$17</definedName>
    <definedName name="A128016330R_Data">Data19!$ET$11:$ET$17</definedName>
    <definedName name="A128016330R_Latest">Data19!$ET$17</definedName>
    <definedName name="A128016334X">Data19!$DT$1:$DT$10,Data19!$DT$11:$DT$17</definedName>
    <definedName name="A128016334X_Data">Data19!$DT$11:$DT$17</definedName>
    <definedName name="A128016334X_Latest">Data19!$DT$17</definedName>
    <definedName name="A128016338J">Data19!$DV$1:$DV$10,Data19!$DV$11:$DV$17</definedName>
    <definedName name="A128016338J_Data">Data19!$DV$11:$DV$17</definedName>
    <definedName name="A128016338J_Latest">Data19!$DV$17</definedName>
    <definedName name="A128016342X">Data19!$FE$1:$FE$10,Data19!$FE$11:$FE$17</definedName>
    <definedName name="A128016342X_Data">Data19!$FE$11:$FE$17</definedName>
    <definedName name="A128016342X_Latest">Data19!$FE$17</definedName>
    <definedName name="A128016346J">Data19!$FO$1:$FO$10,Data19!$FO$11:$FO$17</definedName>
    <definedName name="A128016346J_Data">Data19!$FO$11:$FO$17</definedName>
    <definedName name="A128016346J_Latest">Data19!$FO$17</definedName>
    <definedName name="A128016350X">Data19!$FP$1:$FP$10,Data19!$FP$11:$FP$17</definedName>
    <definedName name="A128016350X_Data">Data19!$FP$11:$FP$17</definedName>
    <definedName name="A128016350X_Latest">Data19!$FP$17</definedName>
    <definedName name="A128016354J">Data19!$FS$1:$FS$10,Data19!$FS$11:$FS$17</definedName>
    <definedName name="A128016354J_Data">Data19!$FS$11:$FS$17</definedName>
    <definedName name="A128016354J_Latest">Data19!$FS$17</definedName>
    <definedName name="A128016358T">Data19!$FU$1:$FU$10,Data19!$FU$11:$FU$17</definedName>
    <definedName name="A128016358T_Data">Data19!$FU$11:$FU$17</definedName>
    <definedName name="A128016358T_Latest">Data19!$FU$17</definedName>
    <definedName name="A128016362J">Data19!$FZ$1:$FZ$10,Data19!$FZ$11:$FZ$17</definedName>
    <definedName name="A128016362J_Data">Data19!$FZ$11:$FZ$17</definedName>
    <definedName name="A128016362J_Latest">Data19!$FZ$17</definedName>
    <definedName name="A128016366T">Data19!$EZ$1:$EZ$10,Data19!$EZ$11:$EZ$17</definedName>
    <definedName name="A128016366T_Data">Data19!$EZ$11:$EZ$17</definedName>
    <definedName name="A128016366T_Latest">Data19!$EZ$17</definedName>
    <definedName name="A128016370J">Data19!$GT$1:$GT$10,Data19!$GT$11:$GT$17</definedName>
    <definedName name="A128016370J_Data">Data19!$GT$11:$GT$17</definedName>
    <definedName name="A128016370J_Latest">Data19!$GT$17</definedName>
    <definedName name="A128016374T">Data19!$GE$1:$GE$10,Data19!$GE$11:$GE$17</definedName>
    <definedName name="A128016374T_Data">Data19!$GE$11:$GE$17</definedName>
    <definedName name="A128016374T_Latest">Data19!$GE$17</definedName>
    <definedName name="A128016378A">Data19!$GZ$1:$GZ$10,Data19!$GZ$11:$GZ$17</definedName>
    <definedName name="A128016378A_Data">Data19!$GZ$11:$GZ$17</definedName>
    <definedName name="A128016378A_Latest">Data19!$GZ$17</definedName>
    <definedName name="A128016382T">Data19!$HH$1:$HH$10,Data19!$HH$11:$HH$17</definedName>
    <definedName name="A128016382T_Data">Data19!$HH$11:$HH$17</definedName>
    <definedName name="A128016382T_Latest">Data19!$HH$17</definedName>
    <definedName name="A128016386A">Data19!$GK$1:$GK$10,Data19!$GK$11:$GK$17</definedName>
    <definedName name="A128016386A_Data">Data19!$GK$11:$GK$17</definedName>
    <definedName name="A128016386A_Latest">Data19!$GK$17</definedName>
    <definedName name="A128016390T">Data19!$HL$1:$HL$10,Data19!$HL$11:$HL$17</definedName>
    <definedName name="A128016390T_Data">Data19!$HL$11:$HL$17</definedName>
    <definedName name="A128016390T_Latest">Data19!$HL$17</definedName>
    <definedName name="A128016394A">Data19!$HZ$1:$HZ$10,Data19!$HZ$11:$HZ$17</definedName>
    <definedName name="A128016394A_Data">Data19!$HZ$11:$HZ$17</definedName>
    <definedName name="A128016394A_Latest">Data19!$HZ$17</definedName>
    <definedName name="A128016398K">Data19!$ID$1:$ID$10,Data19!$ID$11:$ID$17</definedName>
    <definedName name="A128016398K_Data">Data19!$ID$11:$ID$17</definedName>
    <definedName name="A128016398K_Latest">Data19!$ID$17</definedName>
    <definedName name="A128016402R">Data19!$II$1:$II$10,Data19!$II$11:$II$17</definedName>
    <definedName name="A128016402R_Data">Data19!$II$11:$II$17</definedName>
    <definedName name="A128016402R_Latest">Data19!$II$17</definedName>
    <definedName name="A128016406X">Data19!$IJ$1:$IJ$10,Data19!$IJ$11:$IJ$17</definedName>
    <definedName name="A128016406X_Data">Data19!$IJ$11:$IJ$17</definedName>
    <definedName name="A128016406X_Latest">Data19!$IJ$17</definedName>
    <definedName name="A128016410R">Data19!$IN$1:$IN$10,Data19!$IN$11:$IN$17</definedName>
    <definedName name="A128016410R_Data">Data19!$IN$11:$IN$17</definedName>
    <definedName name="A128016410R_Latest">Data19!$IN$17</definedName>
    <definedName name="A128016414X">Data20!$AB$1:$AB$10,Data20!$AB$11:$AB$17</definedName>
    <definedName name="A128016414X_Data">Data20!$AB$11:$AB$17</definedName>
    <definedName name="A128016414X_Latest">Data20!$AB$17</definedName>
    <definedName name="A128016418J">Data20!$AF$1:$AF$10,Data20!$AF$11:$AF$17</definedName>
    <definedName name="A128016418J_Data">Data20!$AF$11:$AF$17</definedName>
    <definedName name="A128016418J_Latest">Data20!$AF$17</definedName>
    <definedName name="A128016422X">Data20!$K$1:$K$10,Data20!$K$11:$K$17</definedName>
    <definedName name="A128016422X_Data">Data20!$K$11:$K$17</definedName>
    <definedName name="A128016422X_Latest">Data20!$K$17</definedName>
    <definedName name="A128016426J">Data17!$GH$1:$GH$10,Data17!$GH$11:$GH$17</definedName>
    <definedName name="A128016426J_Data">Data17!$GH$11:$GH$17</definedName>
    <definedName name="A128016426J_Latest">Data17!$GH$17</definedName>
    <definedName name="A128016430X">Data17!$GU$1:$GU$10,Data17!$GU$11:$GU$17</definedName>
    <definedName name="A128016430X_Data">Data17!$GU$11:$GU$17</definedName>
    <definedName name="A128016430X_Latest">Data17!$GU$17</definedName>
    <definedName name="A128016434J">Data17!$FY$1:$FY$10,Data17!$FY$11:$FY$17</definedName>
    <definedName name="A128016434J_Data">Data17!$FY$11:$FY$17</definedName>
    <definedName name="A128016434J_Latest">Data17!$FY$17</definedName>
    <definedName name="A128016458A">Data17!$HL$1:$HL$10,Data17!$HL$11:$HL$17</definedName>
    <definedName name="A128016458A_Data">Data17!$HL$11:$HL$17</definedName>
    <definedName name="A128016458A_Latest">Data17!$HL$17</definedName>
    <definedName name="A128016462T">Data17!$HY$1:$HY$10,Data17!$HY$11:$HY$17</definedName>
    <definedName name="A128016462T_Data">Data17!$HY$11:$HY$17</definedName>
    <definedName name="A128016462T_Latest">Data17!$HY$17</definedName>
    <definedName name="A128016466A">Data17!$HZ$1:$HZ$10,Data17!$HZ$11:$HZ$17</definedName>
    <definedName name="A128016466A_Data">Data17!$HZ$11:$HZ$17</definedName>
    <definedName name="A128016466A_Latest">Data17!$HZ$17</definedName>
    <definedName name="A128016470T">Data17!$IA$1:$IA$10,Data17!$IA$11:$IA$17</definedName>
    <definedName name="A128016470T_Data">Data17!$IA$11:$IA$17</definedName>
    <definedName name="A128016470T_Latest">Data17!$IA$17</definedName>
    <definedName name="A128016474A">Data17!$IB$1:$IB$10,Data17!$IB$11:$IB$17</definedName>
    <definedName name="A128016474A_Data">Data17!$IB$11:$IB$17</definedName>
    <definedName name="A128016474A_Latest">Data17!$IB$17</definedName>
    <definedName name="A128016478K">Data17!$IE$1:$IE$10,Data17!$IE$11:$IE$17</definedName>
    <definedName name="A128016478K_Data">Data17!$IE$11:$IE$17</definedName>
    <definedName name="A128016478K_Latest">Data17!$IE$17</definedName>
    <definedName name="A128016482A">Data17!$HG$1:$HG$10,Data17!$HG$11:$HG$17</definedName>
    <definedName name="A128016482A_Data">Data17!$HG$11:$HG$17</definedName>
    <definedName name="A128016482A_Latest">Data17!$HG$17</definedName>
    <definedName name="A128016486K">Data18!$F$1:$F$10,Data18!$F$11:$F$17</definedName>
    <definedName name="A128016486K_Data">Data18!$F$11:$F$17</definedName>
    <definedName name="A128016486K_Latest">Data18!$F$17</definedName>
    <definedName name="A128016490A">Data17!$IQ$1:$IQ$10,Data17!$IQ$11:$IQ$17</definedName>
    <definedName name="A128016490A_Data">Data17!$IQ$11:$IQ$17</definedName>
    <definedName name="A128016490A_Latest">Data17!$IQ$17</definedName>
    <definedName name="A128016494K">Data18!$AV$1:$AV$10,Data18!$AV$11:$AV$17</definedName>
    <definedName name="A128016494K_Data">Data18!$AV$11:$AV$17</definedName>
    <definedName name="A128016494K_Latest">Data18!$AV$17</definedName>
    <definedName name="A128016498V">Data18!$AY$1:$AY$10,Data18!$AY$11:$AY$17</definedName>
    <definedName name="A128016498V_Data">Data18!$AY$11:$AY$17</definedName>
    <definedName name="A128016498V_Latest">Data18!$AY$17</definedName>
    <definedName name="A128016502X">Data18!$BJ$1:$BJ$10,Data18!$BJ$11:$BJ$17</definedName>
    <definedName name="A128016502X_Data">Data18!$BJ$11:$BJ$17</definedName>
    <definedName name="A128016502X_Latest">Data18!$BJ$17</definedName>
    <definedName name="A128016506J">Data18!$BW$1:$BW$10,Data18!$BW$11:$BW$17</definedName>
    <definedName name="A128016506J_Data">Data18!$BW$11:$BW$17</definedName>
    <definedName name="A128016506J_Latest">Data18!$BW$17</definedName>
    <definedName name="A128016510X">Data18!$BK$1:$BK$10,Data18!$BK$11:$BK$17</definedName>
    <definedName name="A128016510X_Data">Data18!$BK$11:$BK$17</definedName>
    <definedName name="A128016510X_Latest">Data18!$BK$17</definedName>
    <definedName name="A128016514J">Data18!$DD$1:$DD$10,Data18!$DD$11:$DD$17</definedName>
    <definedName name="A128016514J_Data">Data18!$DD$11:$DD$17</definedName>
    <definedName name="A128016514J_Latest">Data18!$DD$17</definedName>
    <definedName name="A128016518T">Data18!$DE$1:$DE$10,Data18!$DE$11:$DE$17</definedName>
    <definedName name="A128016518T_Data">Data18!$DE$11:$DE$17</definedName>
    <definedName name="A128016518T_Latest">Data18!$DE$17</definedName>
    <definedName name="A128016522J">Data18!$DN$1:$DN$10,Data18!$DN$11:$DN$17</definedName>
    <definedName name="A128016522J_Data">Data18!$DN$11:$DN$17</definedName>
    <definedName name="A128016522J_Latest">Data18!$DN$17</definedName>
    <definedName name="A128016526T">Data18!$DP$1:$DP$10,Data18!$DP$11:$DP$17</definedName>
    <definedName name="A128016526T_Data">Data18!$DP$11:$DP$17</definedName>
    <definedName name="A128016526T_Latest">Data18!$DP$17</definedName>
    <definedName name="A128016530J">Data18!$CT$1:$CT$10,Data18!$CT$11:$CT$17</definedName>
    <definedName name="A128016530J_Data">Data18!$CT$11:$CT$17</definedName>
    <definedName name="A128016530J_Latest">Data18!$CT$17</definedName>
    <definedName name="A128016534T">Data18!$DU$1:$DU$10,Data18!$DU$11:$DU$17</definedName>
    <definedName name="A128016534T_Data">Data18!$DU$11:$DU$17</definedName>
    <definedName name="A128016534T_Latest">Data18!$DU$17</definedName>
    <definedName name="A128016538A">Data18!$EO$1:$EO$10,Data18!$EO$11:$EO$17</definedName>
    <definedName name="A128016538A_Data">Data18!$EO$11:$EO$17</definedName>
    <definedName name="A128016538A_Latest">Data18!$EO$17</definedName>
    <definedName name="A128016542T">Data18!$EP$1:$EP$10,Data18!$EP$11:$EP$17</definedName>
    <definedName name="A128016542T_Data">Data18!$EP$11:$EP$17</definedName>
    <definedName name="A128016542T_Latest">Data18!$EP$17</definedName>
    <definedName name="A128016546A">Data18!$EW$1:$EW$10,Data18!$EW$11:$EW$17</definedName>
    <definedName name="A128016546A_Data">Data18!$EW$11:$EW$17</definedName>
    <definedName name="A128016546A_Latest">Data18!$EW$17</definedName>
    <definedName name="A128016550T">Data18!$EB$1:$EB$10,Data18!$EB$11:$EB$17</definedName>
    <definedName name="A128016550T_Data">Data18!$EB$11:$EB$17</definedName>
    <definedName name="A128016550T_Latest">Data18!$EB$17</definedName>
    <definedName name="A128016554A">Data18!$FD$1:$FD$10,Data18!$FD$11:$FD$17</definedName>
    <definedName name="A128016554A_Data">Data18!$FD$11:$FD$17</definedName>
    <definedName name="A128016554A_Latest">Data18!$FD$17</definedName>
    <definedName name="A128016558K">Data18!$FT$1:$FT$10,Data18!$FT$11:$FT$17</definedName>
    <definedName name="A128016558K_Data">Data18!$FT$11:$FT$17</definedName>
    <definedName name="A128016558K_Latest">Data18!$FT$17</definedName>
    <definedName name="A128016562A">Data18!$FY$1:$FY$10,Data18!$FY$11:$FY$17</definedName>
    <definedName name="A128016562A_Data">Data18!$FY$11:$FY$17</definedName>
    <definedName name="A128016562A_Latest">Data18!$FY$17</definedName>
    <definedName name="A128016566K">Data18!$GB$1:$GB$10,Data18!$GB$11:$GB$17</definedName>
    <definedName name="A128016566K_Data">Data18!$GB$11:$GB$17</definedName>
    <definedName name="A128016566K_Latest">Data18!$GB$17</definedName>
    <definedName name="A128016570A">Data18!$GE$1:$GE$10,Data18!$GE$11:$GE$17</definedName>
    <definedName name="A128016570A_Data">Data18!$GE$11:$GE$17</definedName>
    <definedName name="A128016570A_Latest">Data18!$GE$17</definedName>
    <definedName name="A128016574K">Data18!$GG$1:$GG$10,Data18!$GG$11:$GG$17</definedName>
    <definedName name="A128016574K_Data">Data18!$GG$11:$GG$17</definedName>
    <definedName name="A128016574K_Latest">Data18!$GG$17</definedName>
    <definedName name="A128016578V">Data18!$GH$1:$GH$10,Data18!$GH$11:$GH$17</definedName>
    <definedName name="A128016578V_Data">Data18!$GH$11:$GH$17</definedName>
    <definedName name="A128016578V_Latest">Data18!$GH$17</definedName>
    <definedName name="A128016582K">Data18!$FK$1:$FK$10,Data18!$FK$11:$FK$17</definedName>
    <definedName name="A128016582K_Data">Data18!$FK$11:$FK$17</definedName>
    <definedName name="A128016582K_Latest">Data18!$FK$17</definedName>
    <definedName name="A128018410A">Data20!$BB$1:$BB$10,Data20!$BB$11:$BB$17</definedName>
    <definedName name="A128018410A_Data">Data20!$BB$11:$BB$17</definedName>
    <definedName name="A128018410A_Latest">Data20!$BB$17</definedName>
    <definedName name="A128018414K">Data20!$BM$1:$BM$10,Data20!$BM$11:$BM$17</definedName>
    <definedName name="A128018414K_Data">Data20!$BM$11:$BM$17</definedName>
    <definedName name="A128018414K_Latest">Data20!$BM$17</definedName>
    <definedName name="A128018418V">Data20!$AQ$1:$AQ$10,Data20!$AQ$11:$AQ$17</definedName>
    <definedName name="A128018418V_Data">Data20!$AQ$11:$AQ$17</definedName>
    <definedName name="A128018418V_Latest">Data20!$AQ$17</definedName>
    <definedName name="A128018422K">Data20!$AN$1:$AN$10,Data20!$AN$11:$AN$17</definedName>
    <definedName name="A128018422K_Data">Data20!$AN$11:$AN$17</definedName>
    <definedName name="A128018422K_Latest">Data20!$AN$17</definedName>
    <definedName name="A128018426V">Data20!$AR$1:$AR$10,Data20!$AR$11:$AR$17</definedName>
    <definedName name="A128018426V_Data">Data20!$AR$11:$AR$17</definedName>
    <definedName name="A128018426V_Latest">Data20!$AR$17</definedName>
    <definedName name="A128018430K">Data20!$BU$1:$BU$10,Data20!$BU$11:$BU$17</definedName>
    <definedName name="A128018430K_Data">Data20!$BU$11:$BU$17</definedName>
    <definedName name="A128018430K_Latest">Data20!$BU$17</definedName>
    <definedName name="A128018434V">Data20!$AS$1:$AS$10,Data20!$AS$11:$AS$17</definedName>
    <definedName name="A128018434V_Data">Data20!$AS$11:$AS$17</definedName>
    <definedName name="A128018434V_Latest">Data20!$AS$17</definedName>
    <definedName name="A128018438C">Data20!$AT$1:$AT$10,Data20!$AT$11:$AT$17</definedName>
    <definedName name="A128018438C_Data">Data20!$AT$11:$AT$17</definedName>
    <definedName name="A128018438C_Latest">Data20!$AT$17</definedName>
    <definedName name="A128018442V">Data20!$CH$1:$CH$10,Data20!$CH$11:$CH$17</definedName>
    <definedName name="A128018442V_Data">Data20!$CH$11:$CH$17</definedName>
    <definedName name="A128018442V_Latest">Data20!$CH$17</definedName>
    <definedName name="A128018446C">Data20!$CN$1:$CN$10,Data20!$CN$11:$CN$17</definedName>
    <definedName name="A128018446C_Data">Data20!$CN$11:$CN$17</definedName>
    <definedName name="A128018446C_Latest">Data20!$CN$17</definedName>
    <definedName name="A128018450V">Data20!$DA$1:$DA$10,Data20!$DA$11:$DA$17</definedName>
    <definedName name="A128018450V_Data">Data20!$DA$11:$DA$17</definedName>
    <definedName name="A128018450V_Latest">Data20!$DA$17</definedName>
    <definedName name="A128018458L">Data20!$BW$1:$BW$10,Data20!$BW$11:$BW$17</definedName>
    <definedName name="A128018458L_Data">Data20!$BW$11:$BW$17</definedName>
    <definedName name="A128018458L_Latest">Data20!$BW$17</definedName>
    <definedName name="A128018462C">Data20!$DC$1:$DC$10,Data20!$DC$11:$DC$17</definedName>
    <definedName name="A128018462C_Data">Data20!$DC$11:$DC$17</definedName>
    <definedName name="A128018462C_Latest">Data20!$DC$17</definedName>
    <definedName name="A128018466L">Data21!$EL$1:$EL$10,Data21!$EL$11:$EL$17</definedName>
    <definedName name="A128018466L_Data">Data21!$EL$11:$EL$17</definedName>
    <definedName name="A128018466L_Latest">Data21!$EL$17</definedName>
    <definedName name="A128018470C">Data21!$EQ$1:$EQ$10,Data21!$EQ$11:$EQ$17</definedName>
    <definedName name="A128018470C_Data">Data21!$EQ$11:$EQ$17</definedName>
    <definedName name="A128018470C_Latest">Data21!$EQ$17</definedName>
    <definedName name="A128018474L">Data21!$EU$1:$EU$10,Data21!$EU$11:$EU$17</definedName>
    <definedName name="A128018474L_Data">Data21!$EU$11:$EU$17</definedName>
    <definedName name="A128018474L_Latest">Data21!$EU$17</definedName>
    <definedName name="A128018478W">Data21!$FC$1:$FC$10,Data21!$FC$11:$FC$17</definedName>
    <definedName name="A128018478W_Data">Data21!$FC$11:$FC$17</definedName>
    <definedName name="A128018478W_Latest">Data21!$FC$17</definedName>
    <definedName name="A128018482L">Data21!$FF$1:$FF$10,Data21!$FF$11:$FF$17</definedName>
    <definedName name="A128018482L_Data">Data21!$FF$11:$FF$17</definedName>
    <definedName name="A128018482L_Latest">Data21!$FF$17</definedName>
    <definedName name="A128018486W">Data21!$FG$1:$FG$10,Data21!$FG$11:$FG$17</definedName>
    <definedName name="A128018486W_Data">Data21!$FG$11:$FG$17</definedName>
    <definedName name="A128018486W_Latest">Data21!$FG$17</definedName>
    <definedName name="A128018490L">Data21!$GF$1:$GF$10,Data21!$GF$11:$GF$17</definedName>
    <definedName name="A128018490L_Data">Data21!$GF$11:$GF$17</definedName>
    <definedName name="A128018490L_Latest">Data21!$GF$17</definedName>
    <definedName name="A128018494W">Data21!$GM$1:$GM$10,Data21!$GM$11:$GM$17</definedName>
    <definedName name="A128018494W_Data">Data21!$GM$11:$GM$17</definedName>
    <definedName name="A128018494W_Latest">Data21!$GM$17</definedName>
    <definedName name="A128018498F">Data21!$FI$1:$FI$10,Data21!$FI$11:$FI$17</definedName>
    <definedName name="A128018498F_Data">Data21!$FI$11:$FI$17</definedName>
    <definedName name="A128018498F_Latest">Data21!$FI$17</definedName>
    <definedName name="A128018502K">Data21!$FM$1:$FM$10,Data21!$FM$11:$FM$17</definedName>
    <definedName name="A128018502K_Data">Data21!$FM$11:$FM$17</definedName>
    <definedName name="A128018502K_Latest">Data21!$FM$17</definedName>
    <definedName name="A128018506V">Data21!$FQ$1:$FQ$10,Data21!$FQ$11:$FQ$17</definedName>
    <definedName name="A128018506V_Data">Data21!$FQ$11:$FQ$17</definedName>
    <definedName name="A128018506V_Latest">Data21!$FQ$17</definedName>
    <definedName name="A128018510K">Data21!$FR$1:$FR$10,Data21!$FR$11:$FR$17</definedName>
    <definedName name="A128018510K_Data">Data21!$FR$11:$FR$17</definedName>
    <definedName name="A128018510K_Latest">Data21!$FR$17</definedName>
    <definedName name="A128018514V">Data21!$HG$1:$HG$10,Data21!$HG$11:$HG$17</definedName>
    <definedName name="A128018514V_Data">Data21!$HG$11:$HG$17</definedName>
    <definedName name="A128018514V_Latest">Data21!$HG$17</definedName>
    <definedName name="A128018518C">Data21!$IJ$1:$IJ$10,Data21!$IJ$11:$IJ$17</definedName>
    <definedName name="A128018518C_Data">Data21!$IJ$11:$IJ$17</definedName>
    <definedName name="A128018518C_Latest">Data21!$IJ$17</definedName>
    <definedName name="A128018522V">Data21!$IK$1:$IK$10,Data21!$IK$11:$IK$17</definedName>
    <definedName name="A128018522V_Data">Data21!$IK$11:$IK$17</definedName>
    <definedName name="A128018522V_Latest">Data21!$IK$17</definedName>
    <definedName name="A128018526C">Data22!$B$1:$B$10,Data22!$B$11:$B$17</definedName>
    <definedName name="A128018526C_Data">Data22!$B$11:$B$17</definedName>
    <definedName name="A128018526C_Latest">Data22!$B$17</definedName>
    <definedName name="A128018530V">Data21!$IA$1:$IA$10,Data21!$IA$11:$IA$17</definedName>
    <definedName name="A128018530V_Data">Data21!$IA$11:$IA$17</definedName>
    <definedName name="A128018530V_Latest">Data21!$IA$17</definedName>
    <definedName name="A128018534C">Data22!$C$1:$C$10,Data22!$C$11:$C$17</definedName>
    <definedName name="A128018534C_Data">Data22!$C$11:$C$17</definedName>
    <definedName name="A128018534C_Latest">Data22!$C$17</definedName>
    <definedName name="A128018538L">Data22!$K$1:$K$10,Data22!$K$11:$K$17</definedName>
    <definedName name="A128018538L_Data">Data22!$K$11:$K$17</definedName>
    <definedName name="A128018538L_Latest">Data22!$K$17</definedName>
    <definedName name="A128018542C">Data22!$AE$1:$AE$10,Data22!$AE$11:$AE$17</definedName>
    <definedName name="A128018542C_Data">Data22!$AE$11:$AE$17</definedName>
    <definedName name="A128018542C_Latest">Data22!$AE$17</definedName>
    <definedName name="A128018546L">Data22!$AS$1:$AS$10,Data22!$AS$11:$AS$17</definedName>
    <definedName name="A128018546L_Data">Data22!$AS$11:$AS$17</definedName>
    <definedName name="A128018546L_Latest">Data22!$AS$17</definedName>
    <definedName name="A128018550C">Data22!$AV$1:$AV$10,Data22!$AV$11:$AV$17</definedName>
    <definedName name="A128018550C_Data">Data22!$AV$11:$AV$17</definedName>
    <definedName name="A128018550C_Latest">Data22!$AV$17</definedName>
    <definedName name="A128018554L">Data22!$W$1:$W$10,Data22!$W$11:$W$17</definedName>
    <definedName name="A128018554L_Data">Data22!$W$11:$W$17</definedName>
    <definedName name="A128018554L_Latest">Data22!$W$17</definedName>
    <definedName name="A128018558W">Data22!$BO$1:$BO$10,Data22!$BO$11:$BO$17</definedName>
    <definedName name="A128018558W_Data">Data22!$BO$11:$BO$17</definedName>
    <definedName name="A128018558W_Latest">Data22!$BO$17</definedName>
    <definedName name="A128018562L">Data22!$BU$1:$BU$10,Data22!$BU$11:$BU$17</definedName>
    <definedName name="A128018562L_Data">Data22!$BU$11:$BU$17</definedName>
    <definedName name="A128018562L_Latest">Data22!$BU$17</definedName>
    <definedName name="A128018566W">Data22!$CA$1:$CA$10,Data22!$CA$11:$CA$17</definedName>
    <definedName name="A128018566W_Data">Data22!$CA$11:$CA$17</definedName>
    <definedName name="A128018566W_Latest">Data22!$CA$17</definedName>
    <definedName name="A128018570L">Data22!$CD$1:$CD$10,Data22!$CD$11:$CD$17</definedName>
    <definedName name="A128018570L_Data">Data22!$CD$11:$CD$17</definedName>
    <definedName name="A128018570L_Latest">Data22!$CD$17</definedName>
    <definedName name="A128018574W">Data22!$CE$1:$CE$10,Data22!$CE$11:$CE$17</definedName>
    <definedName name="A128018574W_Data">Data22!$CE$11:$CE$17</definedName>
    <definedName name="A128018574W_Latest">Data22!$CE$17</definedName>
    <definedName name="A128018578F">Data22!$BD$1:$BD$10,Data22!$BD$11:$BD$17</definedName>
    <definedName name="A128018578F_Data">Data22!$BD$11:$BD$17</definedName>
    <definedName name="A128018578F_Latest">Data22!$BD$17</definedName>
    <definedName name="A128018582W">Data22!$CQ$1:$CQ$10,Data22!$CQ$11:$CQ$17</definedName>
    <definedName name="A128018582W_Data">Data22!$CQ$11:$CQ$17</definedName>
    <definedName name="A128018582W_Latest">Data22!$CQ$17</definedName>
    <definedName name="A128018586F">Data22!$CW$1:$CW$10,Data22!$CW$11:$CW$17</definedName>
    <definedName name="A128018586F_Data">Data22!$CW$11:$CW$17</definedName>
    <definedName name="A128018586F_Latest">Data22!$CW$17</definedName>
    <definedName name="A128018590W">Data22!$CZ$1:$CZ$10,Data22!$CZ$11:$CZ$17</definedName>
    <definedName name="A128018590W_Data">Data22!$CZ$11:$CZ$17</definedName>
    <definedName name="A128018590W_Latest">Data22!$CZ$17</definedName>
    <definedName name="A128018594F">Data22!$DI$1:$DI$10,Data22!$DI$11:$DI$17</definedName>
    <definedName name="A128018594F_Data">Data22!$DI$11:$DI$17</definedName>
    <definedName name="A128018594F_Latest">Data22!$DI$17</definedName>
    <definedName name="A128018598R">Data22!$DJ$1:$DJ$10,Data22!$DJ$11:$DJ$17</definedName>
    <definedName name="A128018598R_Data">Data22!$DJ$11:$DJ$17</definedName>
    <definedName name="A128018598R_Latest">Data22!$DJ$17</definedName>
    <definedName name="A128018602V">Data22!$EB$1:$EB$10,Data22!$EB$11:$EB$17</definedName>
    <definedName name="A128018602V_Data">Data22!$EB$11:$EB$17</definedName>
    <definedName name="A128018602V_Latest">Data22!$EB$17</definedName>
    <definedName name="A128018606C">Data22!$EL$1:$EL$10,Data22!$EL$11:$EL$17</definedName>
    <definedName name="A128018606C_Data">Data22!$EL$11:$EL$17</definedName>
    <definedName name="A128018606C_Latest">Data22!$EL$17</definedName>
    <definedName name="A128018610V">Data22!$EN$1:$EN$10,Data22!$EN$11:$EN$17</definedName>
    <definedName name="A128018610V_Data">Data22!$EN$11:$EN$17</definedName>
    <definedName name="A128018610V_Latest">Data22!$EN$17</definedName>
    <definedName name="A128018614C">Data22!$EP$1:$EP$10,Data22!$EP$11:$EP$17</definedName>
    <definedName name="A128018614C_Data">Data22!$EP$11:$EP$17</definedName>
    <definedName name="A128018614C_Latest">Data22!$EP$17</definedName>
    <definedName name="A128018622C">Data22!$FH$1:$FH$10,Data22!$FH$11:$FH$17</definedName>
    <definedName name="A128018622C_Data">Data22!$FH$11:$FH$17</definedName>
    <definedName name="A128018622C_Latest">Data22!$FH$17</definedName>
    <definedName name="A128018626L">Data22!$FL$1:$FL$10,Data22!$FL$11:$FL$17</definedName>
    <definedName name="A128018626L_Data">Data22!$FL$11:$FL$17</definedName>
    <definedName name="A128018626L_Latest">Data22!$FL$17</definedName>
    <definedName name="A128018630C">Data22!$FP$1:$FP$10,Data22!$FP$11:$FP$17</definedName>
    <definedName name="A128018630C_Data">Data22!$FP$11:$FP$17</definedName>
    <definedName name="A128018630C_Latest">Data22!$FP$17</definedName>
    <definedName name="A128018634L">Data22!$EY$1:$EY$10,Data22!$EY$11:$EY$17</definedName>
    <definedName name="A128018634L_Data">Data22!$EY$11:$EY$17</definedName>
    <definedName name="A128018634L_Latest">Data22!$EY$17</definedName>
    <definedName name="A128018638W">Data22!$FX$1:$FX$10,Data22!$FX$11:$FX$17</definedName>
    <definedName name="A128018638W_Data">Data22!$FX$11:$FX$17</definedName>
    <definedName name="A128018638W_Latest">Data22!$FX$17</definedName>
    <definedName name="A128018642L">Data22!$FY$1:$FY$10,Data22!$FY$11:$FY$17</definedName>
    <definedName name="A128018642L_Data">Data22!$FY$11:$FY$17</definedName>
    <definedName name="A128018642L_Latest">Data22!$FY$17</definedName>
    <definedName name="A128018646W">Data22!$GB$1:$GB$10,Data22!$GB$11:$GB$17</definedName>
    <definedName name="A128018646W_Data">Data22!$GB$11:$GB$17</definedName>
    <definedName name="A128018646W_Latest">Data22!$GB$17</definedName>
    <definedName name="A128018650L">Data22!$GD$1:$GD$10,Data22!$GD$11:$GD$17</definedName>
    <definedName name="A128018650L_Data">Data22!$GD$11:$GD$17</definedName>
    <definedName name="A128018650L_Latest">Data22!$GD$17</definedName>
    <definedName name="A128018654W">Data22!$GR$1:$GR$10,Data22!$GR$11:$GR$17</definedName>
    <definedName name="A128018654W_Data">Data22!$GR$11:$GR$17</definedName>
    <definedName name="A128018654W_Latest">Data22!$GR$17</definedName>
    <definedName name="A128018658F">Data22!$GY$1:$GY$10,Data22!$GY$11:$GY$17</definedName>
    <definedName name="A128018658F_Data">Data22!$GY$11:$GY$17</definedName>
    <definedName name="A128018658F_Latest">Data22!$GY$17</definedName>
    <definedName name="A128018662W">Data22!$HE$1:$HE$10,Data22!$HE$11:$HE$17</definedName>
    <definedName name="A128018662W_Data">Data22!$HE$11:$HE$17</definedName>
    <definedName name="A128018662W_Latest">Data22!$HE$17</definedName>
    <definedName name="A128018666F">Data22!$GK$1:$GK$10,Data22!$GK$11:$GK$17</definedName>
    <definedName name="A128018666F_Data">Data22!$GK$11:$GK$17</definedName>
    <definedName name="A128018666F_Latest">Data22!$GK$17</definedName>
    <definedName name="A128018670W">Data20!$DO$1:$DO$10,Data20!$DO$11:$DO$17</definedName>
    <definedName name="A128018670W_Data">Data20!$DO$11:$DO$17</definedName>
    <definedName name="A128018670W_Latest">Data20!$DO$17</definedName>
    <definedName name="A128018674F">Data20!$DR$1:$DR$10,Data20!$DR$11:$DR$17</definedName>
    <definedName name="A128018674F_Data">Data20!$DR$11:$DR$17</definedName>
    <definedName name="A128018674F_Latest">Data20!$DR$17</definedName>
    <definedName name="A128018678R">Data20!$DS$1:$DS$10,Data20!$DS$11:$DS$17</definedName>
    <definedName name="A128018678R_Data">Data20!$DS$11:$DS$17</definedName>
    <definedName name="A128018678R_Latest">Data20!$DS$17</definedName>
    <definedName name="A128018682F">Data20!$EH$1:$EH$10,Data20!$EH$11:$EH$17</definedName>
    <definedName name="A128018682F_Data">Data20!$EH$11:$EH$17</definedName>
    <definedName name="A128018682F_Latest">Data20!$EH$17</definedName>
    <definedName name="A128018686R">Data20!$EL$1:$EL$10,Data20!$EL$11:$EL$17</definedName>
    <definedName name="A128018686R_Data">Data20!$EL$11:$EL$17</definedName>
    <definedName name="A128018686R_Latest">Data20!$EL$17</definedName>
    <definedName name="A128018690F">Data20!$DN$1:$DN$10,Data20!$DN$11:$DN$17</definedName>
    <definedName name="A128018690F_Data">Data20!$DN$11:$DN$17</definedName>
    <definedName name="A128018690F_Latest">Data20!$DN$17</definedName>
    <definedName name="A128018726W">Data20!$ET$1:$ET$10,Data20!$ET$11:$ET$17</definedName>
    <definedName name="A128018726W_Data">Data20!$ET$11:$ET$17</definedName>
    <definedName name="A128018726W_Latest">Data20!$ET$17</definedName>
    <definedName name="A128018730L">Data20!$GX$1:$GX$10,Data20!$GX$11:$GX$17</definedName>
    <definedName name="A128018730L_Data">Data20!$GX$11:$GX$17</definedName>
    <definedName name="A128018730L_Latest">Data20!$GX$17</definedName>
    <definedName name="A128018738F">Data20!$HA$1:$HA$10,Data20!$HA$11:$HA$17</definedName>
    <definedName name="A128018738F_Data">Data20!$HA$11:$HA$17</definedName>
    <definedName name="A128018738F_Latest">Data20!$HA$17</definedName>
    <definedName name="A128018742W">Data20!$HB$1:$HB$10,Data20!$HB$11:$HB$17</definedName>
    <definedName name="A128018742W_Data">Data20!$HB$11:$HB$17</definedName>
    <definedName name="A128018742W_Latest">Data20!$HB$17</definedName>
    <definedName name="A128018746F">Data20!$IA$1:$IA$10,Data20!$IA$11:$IA$17</definedName>
    <definedName name="A128018746F_Data">Data20!$IA$11:$IA$17</definedName>
    <definedName name="A128018746F_Latest">Data20!$IA$17</definedName>
    <definedName name="A128018750W">Data20!$II$1:$II$10,Data20!$II$11:$II$17</definedName>
    <definedName name="A128018750W_Data">Data20!$II$11:$II$17</definedName>
    <definedName name="A128018750W_Latest">Data20!$II$17</definedName>
    <definedName name="A128018754F">Data20!$HK$1:$HK$10,Data20!$HK$11:$HK$17</definedName>
    <definedName name="A128018754F_Data">Data20!$HK$11:$HK$17</definedName>
    <definedName name="A128018754F_Latest">Data20!$HK$17</definedName>
    <definedName name="A128018758R">Data20!$IL$1:$IL$10,Data20!$IL$11:$IL$17</definedName>
    <definedName name="A128018758R_Data">Data20!$IL$11:$IL$17</definedName>
    <definedName name="A128018758R_Latest">Data20!$IL$17</definedName>
    <definedName name="A128018762F">Data21!$N$1:$N$10,Data21!$N$11:$N$17</definedName>
    <definedName name="A128018762F_Data">Data21!$N$11:$N$17</definedName>
    <definedName name="A128018762F_Latest">Data21!$N$17</definedName>
    <definedName name="A128018766R">Data21!$O$1:$O$10,Data21!$O$11:$O$17</definedName>
    <definedName name="A128018766R_Data">Data21!$O$11:$O$17</definedName>
    <definedName name="A128018766R_Latest">Data21!$O$17</definedName>
    <definedName name="A128018770F">Data21!$B$1:$B$10,Data21!$B$11:$B$17</definedName>
    <definedName name="A128018770F_Data">Data21!$B$11:$B$17</definedName>
    <definedName name="A128018770F_Latest">Data21!$B$17</definedName>
    <definedName name="A128018774R">Data21!$AU$1:$AU$10,Data21!$AU$11:$AU$17</definedName>
    <definedName name="A128018774R_Data">Data21!$AU$11:$AU$17</definedName>
    <definedName name="A128018774R_Latest">Data21!$AU$17</definedName>
    <definedName name="A128018778X">Data21!$AV$1:$AV$10,Data21!$AV$11:$AV$17</definedName>
    <definedName name="A128018778X_Data">Data21!$AV$11:$AV$17</definedName>
    <definedName name="A128018778X_Latest">Data21!$AV$17</definedName>
    <definedName name="A128018782R">Data21!$AY$1:$AY$10,Data21!$AY$11:$AY$17</definedName>
    <definedName name="A128018782R_Data">Data21!$AY$11:$AY$17</definedName>
    <definedName name="A128018782R_Latest">Data21!$AY$17</definedName>
    <definedName name="A128018786X">Data21!$BG$1:$BG$10,Data21!$BG$11:$BG$17</definedName>
    <definedName name="A128018786X_Data">Data21!$BG$11:$BG$17</definedName>
    <definedName name="A128018786X_Latest">Data21!$BG$17</definedName>
    <definedName name="A128018790R">Data21!$AL$1:$AL$10,Data21!$AL$11:$AL$17</definedName>
    <definedName name="A128018790R_Data">Data21!$AL$11:$AL$17</definedName>
    <definedName name="A128018790R_Latest">Data21!$AL$17</definedName>
    <definedName name="A128018794X">Data21!$BN$1:$BN$10,Data21!$BN$11:$BN$17</definedName>
    <definedName name="A128018794X_Data">Data21!$BN$11:$BN$17</definedName>
    <definedName name="A128018794X_Latest">Data21!$BN$17</definedName>
    <definedName name="A128018798J">Data21!$CO$1:$CO$10,Data21!$CO$11:$CO$17</definedName>
    <definedName name="A128018798J_Data">Data21!$CO$11:$CO$17</definedName>
    <definedName name="A128018798J_Latest">Data21!$CO$17</definedName>
    <definedName name="A128018806W">Data21!$BO$1:$BO$10,Data21!$BO$11:$BO$17</definedName>
    <definedName name="A128018806W_Data">Data21!$BO$11:$BO$17</definedName>
    <definedName name="A128018806W_Latest">Data21!$BO$17</definedName>
    <definedName name="A128018810L">Data21!$CQ$1:$CQ$10,Data21!$CQ$11:$CQ$17</definedName>
    <definedName name="A128018810L_Data">Data21!$CQ$11:$CQ$17</definedName>
    <definedName name="A128018810L_Latest">Data21!$CQ$17</definedName>
    <definedName name="A128018814W">Data21!$DT$1:$DT$10,Data21!$DT$11:$DT$17</definedName>
    <definedName name="A128018814W_Data">Data21!$DT$11:$DT$17</definedName>
    <definedName name="A128018814W_Latest">Data21!$DT$17</definedName>
    <definedName name="A128018818F">Data21!$CV$1:$CV$10,Data21!$CV$11:$CV$17</definedName>
    <definedName name="A128018818F_Data">Data21!$CV$11:$CV$17</definedName>
    <definedName name="A128018818F_Latest">Data21!$CV$17</definedName>
    <definedName name="A128018822W">Data21!$DY$1:$DY$10,Data21!$DY$11:$DY$17</definedName>
    <definedName name="A128018822W_Data">Data21!$DY$11:$DY$17</definedName>
    <definedName name="A128018822W_Latest">Data21!$DY$17</definedName>
    <definedName name="A128018826F">Data21!$DZ$1:$DZ$10,Data21!$DZ$11:$DZ$17</definedName>
    <definedName name="A128018826F_Data">Data21!$DZ$11:$DZ$17</definedName>
    <definedName name="A128018826F_Latest">Data21!$DZ$17</definedName>
    <definedName name="A128018830W">Data21!$CZ$1:$CZ$10,Data21!$CZ$11:$CZ$17</definedName>
    <definedName name="A128018830W_Data">Data21!$CZ$11:$CZ$17</definedName>
    <definedName name="A128018830W_Latest">Data21!$CZ$17</definedName>
    <definedName name="A128020622V">Data22!$IE$1:$IE$10,Data22!$IE$11:$IE$17</definedName>
    <definedName name="A128020622V_Data">Data22!$IE$11:$IE$17</definedName>
    <definedName name="A128020622V_Latest">Data22!$IE$17</definedName>
    <definedName name="A128020626C">Data23!$B$1:$B$10,Data23!$B$11:$B$17</definedName>
    <definedName name="A128020626C_Data">Data23!$B$11:$B$17</definedName>
    <definedName name="A128020626C_Latest">Data23!$B$17</definedName>
    <definedName name="A128020630V">Data23!$C$1:$C$10,Data23!$C$11:$C$17</definedName>
    <definedName name="A128020630V_Data">Data23!$C$11:$C$17</definedName>
    <definedName name="A128020630V_Latest">Data23!$C$17</definedName>
    <definedName name="A128020634C">Data22!$HS$1:$HS$10,Data22!$HS$11:$HS$17</definedName>
    <definedName name="A128020634C_Data">Data22!$HS$11:$HS$17</definedName>
    <definedName name="A128020634C_Latest">Data22!$HS$17</definedName>
    <definedName name="A128020638L">Data22!$HP$1:$HP$10,Data22!$HP$11:$HP$17</definedName>
    <definedName name="A128020638L_Data">Data22!$HP$11:$HP$17</definedName>
    <definedName name="A128020638L_Latest">Data22!$HP$17</definedName>
    <definedName name="A128020642C">Data22!$HT$1:$HT$10,Data22!$HT$11:$HT$17</definedName>
    <definedName name="A128020642C_Data">Data22!$HT$11:$HT$17</definedName>
    <definedName name="A128020642C_Latest">Data22!$HT$17</definedName>
    <definedName name="A128020646L">Data23!$AH$1:$AH$10,Data23!$AH$11:$AH$17</definedName>
    <definedName name="A128020646L_Data">Data23!$AH$11:$AH$17</definedName>
    <definedName name="A128020646L_Latest">Data23!$AH$17</definedName>
    <definedName name="A128020650C">Data23!$M$1:$M$10,Data23!$M$11:$M$17</definedName>
    <definedName name="A128020650C_Data">Data23!$M$11:$M$17</definedName>
    <definedName name="A128020650C_Latest">Data23!$M$17</definedName>
    <definedName name="A128020654L">Data24!$BO$1:$BO$10,Data24!$BO$11:$BO$17</definedName>
    <definedName name="A128020654L_Data">Data24!$BO$11:$BO$17</definedName>
    <definedName name="A128020654L_Latest">Data24!$BO$17</definedName>
    <definedName name="A128020658W">Data24!$CG$1:$CG$10,Data24!$CG$11:$CG$17</definedName>
    <definedName name="A128020658W_Data">Data24!$CG$11:$CG$17</definedName>
    <definedName name="A128020658W_Latest">Data24!$CG$17</definedName>
    <definedName name="A128020662L">Data24!$BM$1:$BM$10,Data24!$BM$11:$BM$17</definedName>
    <definedName name="A128020662L_Data">Data24!$BM$11:$BM$17</definedName>
    <definedName name="A128020662L_Latest">Data24!$BM$17</definedName>
    <definedName name="A128020666W">Data24!$CS$1:$CS$10,Data24!$CS$11:$CS$17</definedName>
    <definedName name="A128020666W_Data">Data24!$CS$11:$CS$17</definedName>
    <definedName name="A128020666W_Latest">Data24!$CS$17</definedName>
    <definedName name="A128020670L">Data24!$DE$1:$DE$10,Data24!$DE$11:$DE$17</definedName>
    <definedName name="A128020670L_Data">Data24!$DE$11:$DE$17</definedName>
    <definedName name="A128020670L_Latest">Data24!$DE$17</definedName>
    <definedName name="A128020674W">Data24!$DI$1:$DI$10,Data24!$DI$11:$DI$17</definedName>
    <definedName name="A128020674W_Data">Data24!$DI$11:$DI$17</definedName>
    <definedName name="A128020674W_Latest">Data24!$DI$17</definedName>
    <definedName name="A128020678F">Data24!$DJ$1:$DJ$10,Data24!$DJ$11:$DJ$17</definedName>
    <definedName name="A128020678F_Data">Data24!$DJ$11:$DJ$17</definedName>
    <definedName name="A128020678F_Latest">Data24!$DJ$17</definedName>
    <definedName name="A128020682W">Data24!$DA$1:$DA$10,Data24!$DA$11:$DA$17</definedName>
    <definedName name="A128020682W_Data">Data24!$DA$11:$DA$17</definedName>
    <definedName name="A128020682W_Latest">Data24!$DA$17</definedName>
    <definedName name="A128020686F">Data24!$DC$1:$DC$10,Data24!$DC$11:$DC$17</definedName>
    <definedName name="A128020686F_Data">Data24!$DC$11:$DC$17</definedName>
    <definedName name="A128020686F_Latest">Data24!$DC$17</definedName>
    <definedName name="A128020690W">Data24!$EE$1:$EE$10,Data24!$EE$11:$EE$17</definedName>
    <definedName name="A128020690W_Data">Data24!$EE$11:$EE$17</definedName>
    <definedName name="A128020690W_Latest">Data24!$EE$17</definedName>
    <definedName name="A128020694F">Data24!$FC$1:$FC$10,Data24!$FC$11:$FC$17</definedName>
    <definedName name="A128020694F_Data">Data24!$FC$11:$FC$17</definedName>
    <definedName name="A128020694F_Latest">Data24!$FC$17</definedName>
    <definedName name="A128020698R">Data24!$FF$1:$FF$10,Data24!$FF$11:$FF$17</definedName>
    <definedName name="A128020698R_Data">Data24!$FF$11:$FF$17</definedName>
    <definedName name="A128020698R_Latest">Data24!$FF$17</definedName>
    <definedName name="A128020702V">Data24!$FH$1:$FH$10,Data24!$FH$11:$FH$17</definedName>
    <definedName name="A128020702V_Data">Data24!$FH$11:$FH$17</definedName>
    <definedName name="A128020702V_Latest">Data24!$FH$17</definedName>
    <definedName name="A128020706C">Data24!$FI$1:$FI$10,Data24!$FI$11:$FI$17</definedName>
    <definedName name="A128020706C_Data">Data24!$FI$11:$FI$17</definedName>
    <definedName name="A128020706C_Latest">Data24!$FI$17</definedName>
    <definedName name="A128020710V">Data24!$EK$1:$EK$10,Data24!$EK$11:$EK$17</definedName>
    <definedName name="A128020710V_Data">Data24!$EK$11:$EK$17</definedName>
    <definedName name="A128020710V_Latest">Data24!$EK$17</definedName>
    <definedName name="A128020714C">Data24!$FL$1:$FL$10,Data24!$FL$11:$FL$17</definedName>
    <definedName name="A128020714C_Data">Data24!$FL$11:$FL$17</definedName>
    <definedName name="A128020714C_Latest">Data24!$FL$17</definedName>
    <definedName name="A128020718L">Data24!$FU$1:$FU$10,Data24!$FU$11:$FU$17</definedName>
    <definedName name="A128020718L_Data">Data24!$FU$11:$FU$17</definedName>
    <definedName name="A128020718L_Latest">Data24!$FU$17</definedName>
    <definedName name="A128020722C">Data24!$FY$1:$FY$10,Data24!$FY$11:$FY$17</definedName>
    <definedName name="A128020722C_Data">Data24!$FY$11:$FY$17</definedName>
    <definedName name="A128020722C_Latest">Data24!$FY$17</definedName>
    <definedName name="A128020726L">Data24!$GD$1:$GD$10,Data24!$GD$11:$GD$17</definedName>
    <definedName name="A128020726L_Data">Data24!$GD$11:$GD$17</definedName>
    <definedName name="A128020726L_Latest">Data24!$GD$17</definedName>
    <definedName name="A128020730C">Data24!$FM$1:$FM$10,Data24!$FM$11:$FM$17</definedName>
    <definedName name="A128020730C_Data">Data24!$FM$11:$FM$17</definedName>
    <definedName name="A128020730C_Latest">Data24!$FM$17</definedName>
    <definedName name="A128020734L">Data24!$GL$1:$GL$10,Data24!$GL$11:$GL$17</definedName>
    <definedName name="A128020734L_Data">Data24!$GL$11:$GL$17</definedName>
    <definedName name="A128020734L_Latest">Data24!$GL$17</definedName>
    <definedName name="A128020738W">Data24!$HM$1:$HM$10,Data24!$HM$11:$HM$17</definedName>
    <definedName name="A128020738W_Data">Data24!$HM$11:$HM$17</definedName>
    <definedName name="A128020738W_Latest">Data24!$HM$17</definedName>
    <definedName name="A128020742L">Data24!$HO$1:$HO$10,Data24!$HO$11:$HO$17</definedName>
    <definedName name="A128020742L_Data">Data24!$HO$11:$HO$17</definedName>
    <definedName name="A128020742L_Latest">Data24!$HO$17</definedName>
    <definedName name="A128020746W">Data24!$HT$1:$HT$10,Data24!$HT$11:$HT$17</definedName>
    <definedName name="A128020746W_Data">Data24!$HT$11:$HT$17</definedName>
    <definedName name="A128020746W_Latest">Data24!$HT$17</definedName>
    <definedName name="A128020750L">Data24!$HZ$1:$HZ$10,Data24!$HZ$11:$HZ$17</definedName>
    <definedName name="A128020750L_Data">Data24!$HZ$11:$HZ$17</definedName>
    <definedName name="A128020750L_Latest">Data24!$HZ$17</definedName>
    <definedName name="A128020754W">Data24!$GY$1:$GY$10,Data24!$GY$11:$GY$17</definedName>
    <definedName name="A128020754W_Data">Data24!$GY$11:$GY$17</definedName>
    <definedName name="A128020754W_Latest">Data24!$GY$17</definedName>
    <definedName name="A128020758F">Data24!$HB$1:$HB$10,Data24!$HB$11:$HB$17</definedName>
    <definedName name="A128020758F_Data">Data24!$HB$11:$HB$17</definedName>
    <definedName name="A128020758F_Latest">Data24!$HB$17</definedName>
    <definedName name="A128020762W">Data24!$IQ$1:$IQ$10,Data24!$IQ$11:$IQ$17</definedName>
    <definedName name="A128020762W_Data">Data24!$IQ$11:$IQ$17</definedName>
    <definedName name="A128020762W_Latest">Data24!$IQ$17</definedName>
    <definedName name="A128020766F">Data25!$B$1:$B$10,Data25!$B$11:$B$17</definedName>
    <definedName name="A128020766F_Data">Data25!$B$11:$B$17</definedName>
    <definedName name="A128020766F_Latest">Data25!$B$17</definedName>
    <definedName name="A128020770W">Data25!$H$1:$H$10,Data25!$H$11:$H$17</definedName>
    <definedName name="A128020770W_Data">Data25!$H$11:$H$17</definedName>
    <definedName name="A128020770W_Latest">Data25!$H$17</definedName>
    <definedName name="A128020774F">Data25!$AG$1:$AG$10,Data25!$AG$11:$AG$17</definedName>
    <definedName name="A128020774F_Data">Data25!$AG$11:$AG$17</definedName>
    <definedName name="A128020774F_Latest">Data25!$AG$17</definedName>
    <definedName name="A128020778R">Data25!$AQ$1:$AQ$10,Data25!$AQ$11:$AQ$17</definedName>
    <definedName name="A128020778R_Data">Data25!$AQ$11:$AQ$17</definedName>
    <definedName name="A128020778R_Latest">Data25!$AQ$17</definedName>
    <definedName name="A128020782F">Data25!$W$1:$W$10,Data25!$W$11:$W$17</definedName>
    <definedName name="A128020782F_Data">Data25!$W$11:$W$17</definedName>
    <definedName name="A128020782F_Latest">Data25!$W$17</definedName>
    <definedName name="A128020786R">Data25!$BP$1:$BP$10,Data25!$BP$11:$BP$17</definedName>
    <definedName name="A128020786R_Data">Data25!$BP$11:$BP$17</definedName>
    <definedName name="A128020786R_Latest">Data25!$BP$17</definedName>
    <definedName name="A128020790F">Data25!$BV$1:$BV$10,Data25!$BV$11:$BV$17</definedName>
    <definedName name="A128020790F_Data">Data25!$BV$11:$BV$17</definedName>
    <definedName name="A128020790F_Latest">Data25!$BV$17</definedName>
    <definedName name="A128020794R">Data25!$BY$1:$BY$10,Data25!$BY$11:$BY$17</definedName>
    <definedName name="A128020794R_Data">Data25!$BY$11:$BY$17</definedName>
    <definedName name="A128020794R_Latest">Data25!$BY$17</definedName>
    <definedName name="A128020798X">Data25!$BG$1:$BG$10,Data25!$BG$11:$BG$17</definedName>
    <definedName name="A128020798X_Data">Data25!$BG$11:$BG$17</definedName>
    <definedName name="A128020798X_Latest">Data25!$BG$17</definedName>
    <definedName name="A128020802C">Data25!$DB$1:$DB$10,Data25!$DB$11:$DB$17</definedName>
    <definedName name="A128020802C_Data">Data25!$DB$11:$DB$17</definedName>
    <definedName name="A128020802C_Latest">Data25!$DB$17</definedName>
    <definedName name="A128020806L">Data25!$DL$1:$DL$10,Data25!$DL$11:$DL$17</definedName>
    <definedName name="A128020806L_Data">Data25!$DL$11:$DL$17</definedName>
    <definedName name="A128020806L_Latest">Data25!$DL$17</definedName>
    <definedName name="A128020810C">Data25!$DM$1:$DM$10,Data25!$DM$11:$DM$17</definedName>
    <definedName name="A128020810C_Data">Data25!$DM$11:$DM$17</definedName>
    <definedName name="A128020810C_Latest">Data25!$DM$17</definedName>
    <definedName name="A128020814L">Data25!$ED$1:$ED$10,Data25!$ED$11:$ED$17</definedName>
    <definedName name="A128020814L_Data">Data25!$ED$11:$ED$17</definedName>
    <definedName name="A128020814L_Latest">Data25!$ED$17</definedName>
    <definedName name="A128020818W">Data25!$EO$1:$EO$10,Data25!$EO$11:$EO$17</definedName>
    <definedName name="A128020818W_Data">Data25!$EO$11:$EO$17</definedName>
    <definedName name="A128020818W_Latest">Data25!$EO$17</definedName>
    <definedName name="A128020822L">Data25!$EP$1:$EP$10,Data25!$EP$11:$EP$17</definedName>
    <definedName name="A128020822L_Data">Data25!$EP$11:$EP$17</definedName>
    <definedName name="A128020822L_Latest">Data25!$EP$17</definedName>
    <definedName name="A128020826W">Data23!$BF$1:$BF$10,Data23!$BF$11:$BF$17</definedName>
    <definedName name="A128020826W_Data">Data23!$BF$11:$BF$17</definedName>
    <definedName name="A128020826W_Latest">Data23!$BF$17</definedName>
    <definedName name="A128020830L">Data23!$BL$1:$BL$10,Data23!$BL$11:$BL$17</definedName>
    <definedName name="A128020830L_Data">Data23!$BL$11:$BL$17</definedName>
    <definedName name="A128020830L_Latest">Data23!$BL$17</definedName>
    <definedName name="A128020838F">Data23!$AZ$1:$AZ$10,Data23!$AZ$11:$AZ$17</definedName>
    <definedName name="A128020838F_Data">Data23!$AZ$11:$AZ$17</definedName>
    <definedName name="A128020838F_Latest">Data23!$AZ$17</definedName>
    <definedName name="A128020862F">Data23!$CN$1:$CN$10,Data23!$CN$11:$CN$17</definedName>
    <definedName name="A128020862F_Data">Data23!$CN$11:$CN$17</definedName>
    <definedName name="A128020862F_Latest">Data23!$CN$17</definedName>
    <definedName name="A128020866R">Data23!$CV$1:$CV$10,Data23!$CV$11:$CV$17</definedName>
    <definedName name="A128020866R_Data">Data23!$CV$11:$CV$17</definedName>
    <definedName name="A128020866R_Latest">Data23!$CV$17</definedName>
    <definedName name="A128020870F">Data23!$DD$1:$DD$10,Data23!$DD$11:$DD$17</definedName>
    <definedName name="A128020870F_Data">Data23!$DD$11:$DD$17</definedName>
    <definedName name="A128020870F_Latest">Data23!$DD$17</definedName>
    <definedName name="A128020874R">Data23!$DF$1:$DF$10,Data23!$DF$11:$DF$17</definedName>
    <definedName name="A128020874R_Data">Data23!$DF$11:$DF$17</definedName>
    <definedName name="A128020874R_Latest">Data23!$DF$17</definedName>
    <definedName name="A128020878X">Data23!$EB$1:$EB$10,Data23!$EB$11:$EB$17</definedName>
    <definedName name="A128020878X_Data">Data23!$EB$11:$EB$17</definedName>
    <definedName name="A128020878X_Latest">Data23!$EB$17</definedName>
    <definedName name="A128020882R">Data23!$EH$1:$EH$10,Data23!$EH$11:$EH$17</definedName>
    <definedName name="A128020882R_Data">Data23!$EH$11:$EH$17</definedName>
    <definedName name="A128020882R_Latest">Data23!$EH$17</definedName>
    <definedName name="A128020890R">Data23!$DO$1:$DO$10,Data23!$DO$11:$DO$17</definedName>
    <definedName name="A128020890R_Data">Data23!$DO$11:$DO$17</definedName>
    <definedName name="A128020890R_Latest">Data23!$DO$17</definedName>
    <definedName name="A128020894X">Data23!$FI$1:$FI$10,Data23!$FI$11:$FI$17</definedName>
    <definedName name="A128020894X_Data">Data23!$FI$11:$FI$17</definedName>
    <definedName name="A128020894X_Latest">Data23!$FI$17</definedName>
    <definedName name="A128020898J">Data23!$FK$1:$FK$10,Data23!$FK$11:$FK$17</definedName>
    <definedName name="A128020898J_Data">Data23!$FK$11:$FK$17</definedName>
    <definedName name="A128020898J_Latest">Data23!$FK$17</definedName>
    <definedName name="A128020902L">Data23!$ER$1:$ER$10,Data23!$ER$11:$ER$17</definedName>
    <definedName name="A128020902L_Data">Data23!$ER$11:$ER$17</definedName>
    <definedName name="A128020902L_Latest">Data23!$ER$17</definedName>
    <definedName name="A128020906W">Data23!$FS$1:$FS$10,Data23!$FS$11:$FS$17</definedName>
    <definedName name="A128020906W_Data">Data23!$FS$11:$FS$17</definedName>
    <definedName name="A128020906W_Latest">Data23!$FS$17</definedName>
    <definedName name="A128020910L">Data23!$ES$1:$ES$10,Data23!$ES$11:$ES$17</definedName>
    <definedName name="A128020910L_Data">Data23!$ES$11:$ES$17</definedName>
    <definedName name="A128020910L_Latest">Data23!$ES$17</definedName>
    <definedName name="A128020914W">Data23!$ET$1:$ET$10,Data23!$ET$11:$ET$17</definedName>
    <definedName name="A128020914W_Data">Data23!$ET$11:$ET$17</definedName>
    <definedName name="A128020914W_Latest">Data23!$ET$17</definedName>
    <definedName name="A128020918F">Data23!$FX$1:$FX$10,Data23!$FX$11:$FX$17</definedName>
    <definedName name="A128020918F_Data">Data23!$FX$11:$FX$17</definedName>
    <definedName name="A128020918F_Latest">Data23!$FX$17</definedName>
    <definedName name="A128020922W">Data23!$GI$1:$GI$10,Data23!$GI$11:$GI$17</definedName>
    <definedName name="A128020922W_Data">Data23!$GI$11:$GI$17</definedName>
    <definedName name="A128020922W_Latest">Data23!$GI$17</definedName>
    <definedName name="A128020926F">Data23!$GJ$1:$GJ$10,Data23!$GJ$11:$GJ$17</definedName>
    <definedName name="A128020926F_Data">Data23!$GJ$11:$GJ$17</definedName>
    <definedName name="A128020926F_Latest">Data23!$GJ$17</definedName>
    <definedName name="A128020930W">Data23!$GL$1:$GL$10,Data23!$GL$11:$GL$17</definedName>
    <definedName name="A128020930W_Data">Data23!$GL$11:$GL$17</definedName>
    <definedName name="A128020930W_Latest">Data23!$GL$17</definedName>
    <definedName name="A128020934F">Data23!$GM$1:$GM$10,Data23!$GM$11:$GM$17</definedName>
    <definedName name="A128020934F_Data">Data23!$GM$11:$GM$17</definedName>
    <definedName name="A128020934F_Latest">Data23!$GM$17</definedName>
    <definedName name="A128020938R">Data23!$GP$1:$GP$10,Data23!$GP$11:$GP$17</definedName>
    <definedName name="A128020938R_Data">Data23!$GP$11:$GP$17</definedName>
    <definedName name="A128020938R_Latest">Data23!$GP$17</definedName>
    <definedName name="A128020942F">Data23!$FY$1:$FY$10,Data23!$FY$11:$FY$17</definedName>
    <definedName name="A128020942F_Data">Data23!$FY$11:$FY$17</definedName>
    <definedName name="A128020942F_Latest">Data23!$FY$17</definedName>
    <definedName name="A128020946R">Data23!$GS$1:$GS$10,Data23!$GS$11:$GS$17</definedName>
    <definedName name="A128020946R_Data">Data23!$GS$11:$GS$17</definedName>
    <definedName name="A128020946R_Latest">Data23!$GS$17</definedName>
    <definedName name="A128020950F">Data23!$GE$1:$GE$10,Data23!$GE$11:$GE$17</definedName>
    <definedName name="A128020950F_Data">Data23!$GE$11:$GE$17</definedName>
    <definedName name="A128020950F_Latest">Data23!$GE$17</definedName>
    <definedName name="A128020954R">Data23!$IH$1:$IH$10,Data23!$IH$11:$IH$17</definedName>
    <definedName name="A128020954R_Data">Data23!$IH$11:$IH$17</definedName>
    <definedName name="A128020954R_Latest">Data23!$IH$17</definedName>
    <definedName name="A128020958X">Data23!$II$1:$II$10,Data23!$II$11:$II$17</definedName>
    <definedName name="A128020958X_Data">Data23!$II$11:$II$17</definedName>
    <definedName name="A128020958X_Latest">Data23!$II$17</definedName>
    <definedName name="A128020962R">Data23!$IJ$1:$IJ$10,Data23!$IJ$11:$IJ$17</definedName>
    <definedName name="A128020962R_Data">Data23!$IJ$11:$IJ$17</definedName>
    <definedName name="A128020962R_Latest">Data23!$IJ$17</definedName>
    <definedName name="A128020966X">Data23!$HI$1:$HI$10,Data23!$HI$11:$HI$17</definedName>
    <definedName name="A128020966X_Data">Data23!$HI$11:$HI$17</definedName>
    <definedName name="A128020966X_Latest">Data23!$HI$17</definedName>
    <definedName name="A128020970R">Data24!$L$1:$L$10,Data24!$L$11:$L$17</definedName>
    <definedName name="A128020970R_Data">Data24!$L$11:$L$17</definedName>
    <definedName name="A128020970R_Latest">Data24!$L$17</definedName>
    <definedName name="A128020974X">Data23!$IO$1:$IO$10,Data23!$IO$11:$IO$17</definedName>
    <definedName name="A128020974X_Data">Data23!$IO$11:$IO$17</definedName>
    <definedName name="A128020974X_Latest">Data23!$IO$17</definedName>
    <definedName name="A128020978J">Data24!$AA$1:$AA$10,Data24!$AA$11:$AA$17</definedName>
    <definedName name="A128020978J_Data">Data24!$AA$11:$AA$17</definedName>
    <definedName name="A128020978J_Latest">Data24!$AA$17</definedName>
    <definedName name="A128020982X">Data24!$AQ$1:$AQ$10,Data24!$AQ$11:$AQ$17</definedName>
    <definedName name="A128020982X_Data">Data24!$AQ$11:$AQ$17</definedName>
    <definedName name="A128020982X_Latest">Data24!$AQ$17</definedName>
    <definedName name="A128020986J">Data24!$BA$1:$BA$10,Data24!$BA$11:$BA$17</definedName>
    <definedName name="A128020986J_Data">Data24!$BA$11:$BA$17</definedName>
    <definedName name="A128020986J_Latest">Data24!$BA$17</definedName>
    <definedName name="A128022642R">Data1!$N$1:$N$10,Data1!$N$11:$N$17</definedName>
    <definedName name="A128022642R_Data">Data1!$N$11:$N$17</definedName>
    <definedName name="A128022642R_Latest">Data1!$N$17</definedName>
    <definedName name="A128022646X">Data1!$O$1:$O$10,Data1!$O$11:$O$17</definedName>
    <definedName name="A128022646X_Data">Data1!$O$11:$O$17</definedName>
    <definedName name="A128022646X_Latest">Data1!$O$17</definedName>
    <definedName name="A128022650R">Data1!$D$1:$D$10,Data1!$D$11:$D$17</definedName>
    <definedName name="A128022650R_Data">Data1!$D$11:$D$17</definedName>
    <definedName name="A128022650R_Latest">Data1!$D$17</definedName>
    <definedName name="A128022654X">Data1!$Y$1:$Y$10,Data1!$Y$11:$Y$17</definedName>
    <definedName name="A128022654X_Data">Data1!$Y$11:$Y$17</definedName>
    <definedName name="A128022654X_Latest">Data1!$Y$17</definedName>
    <definedName name="A128022658J">Data1!$H$1:$H$10,Data1!$H$11:$H$17</definedName>
    <definedName name="A128022658J_Data">Data1!$H$11:$H$17</definedName>
    <definedName name="A128022658J_Latest">Data1!$H$17</definedName>
    <definedName name="A128022662X">Data1!$BG$1:$BG$10,Data1!$BG$11:$BG$17</definedName>
    <definedName name="A128022662X_Data">Data1!$BG$11:$BG$17</definedName>
    <definedName name="A128022662X_Latest">Data1!$BG$17</definedName>
    <definedName name="A128022666J">Data1!$BI$1:$BI$10,Data1!$BI$11:$BI$17</definedName>
    <definedName name="A128022666J_Data">Data1!$BI$11:$BI$17</definedName>
    <definedName name="A128022666J_Latest">Data1!$BI$17</definedName>
    <definedName name="A128022670X">Data1!$BQ$1:$BQ$10,Data1!$BQ$11:$BQ$17</definedName>
    <definedName name="A128022670X_Data">Data1!$BQ$11:$BQ$17</definedName>
    <definedName name="A128022670X_Latest">Data1!$BQ$17</definedName>
    <definedName name="A128022674J">Data1!$AQ$1:$AQ$10,Data1!$AQ$11:$AQ$17</definedName>
    <definedName name="A128022674J_Data">Data1!$AQ$11:$AQ$17</definedName>
    <definedName name="A128022674J_Latest">Data1!$AQ$17</definedName>
    <definedName name="A128022678T">Data2!$CY$1:$CY$10,Data2!$CY$11:$CY$17</definedName>
    <definedName name="A128022678T_Data">Data2!$CY$11:$CY$17</definedName>
    <definedName name="A128022678T_Latest">Data2!$CY$17</definedName>
    <definedName name="A128022682J">Data2!$DC$1:$DC$10,Data2!$DC$11:$DC$17</definedName>
    <definedName name="A128022682J_Data">Data2!$DC$11:$DC$17</definedName>
    <definedName name="A128022682J_Latest">Data2!$DC$17</definedName>
    <definedName name="A128022686T">Data2!$DL$1:$DL$10,Data2!$DL$11:$DL$17</definedName>
    <definedName name="A128022686T_Data">Data2!$DL$11:$DL$17</definedName>
    <definedName name="A128022686T_Latest">Data2!$DL$17</definedName>
    <definedName name="A128022690J">Data2!$DT$1:$DT$10,Data2!$DT$11:$DT$17</definedName>
    <definedName name="A128022690J_Data">Data2!$DT$11:$DT$17</definedName>
    <definedName name="A128022690J_Latest">Data2!$DT$17</definedName>
    <definedName name="A128022694T">Data2!$DU$1:$DU$10,Data2!$DU$11:$DU$17</definedName>
    <definedName name="A128022694T_Data">Data2!$DU$11:$DU$17</definedName>
    <definedName name="A128022694T_Latest">Data2!$DU$17</definedName>
    <definedName name="A128022698A">Data2!$DV$1:$DV$10,Data2!$DV$11:$DV$17</definedName>
    <definedName name="A128022698A_Data">Data2!$DV$11:$DV$17</definedName>
    <definedName name="A128022698A_Latest">Data2!$DV$17</definedName>
    <definedName name="A128022702F">Data2!$CU$1:$CU$10,Data2!$CU$11:$CU$17</definedName>
    <definedName name="A128022702F_Data">Data2!$CU$11:$CU$17</definedName>
    <definedName name="A128022702F_Latest">Data2!$CU$17</definedName>
    <definedName name="A128022706R">Data2!$EH$1:$EH$10,Data2!$EH$11:$EH$17</definedName>
    <definedName name="A128022706R_Data">Data2!$EH$11:$EH$17</definedName>
    <definedName name="A128022706R_Latest">Data2!$EH$17</definedName>
    <definedName name="A128022710F">Data2!$EK$1:$EK$10,Data2!$EK$11:$EK$17</definedName>
    <definedName name="A128022710F_Data">Data2!$EK$11:$EK$17</definedName>
    <definedName name="A128022710F_Latest">Data2!$EK$17</definedName>
    <definedName name="A128022714R">Data2!$EL$1:$EL$10,Data2!$EL$11:$EL$17</definedName>
    <definedName name="A128022714R_Data">Data2!$EL$11:$EL$17</definedName>
    <definedName name="A128022714R_Latest">Data2!$EL$17</definedName>
    <definedName name="A128022718X">Data2!$EM$1:$EM$10,Data2!$EM$11:$EM$17</definedName>
    <definedName name="A128022718X_Data">Data2!$EM$11:$EM$17</definedName>
    <definedName name="A128022718X_Latest">Data2!$EM$17</definedName>
    <definedName name="A128022722R">Data2!$EV$1:$EV$10,Data2!$EV$11:$EV$17</definedName>
    <definedName name="A128022722R_Data">Data2!$EV$11:$EV$17</definedName>
    <definedName name="A128022722R_Latest">Data2!$EV$17</definedName>
    <definedName name="A128022726X">Data2!$EX$1:$EX$10,Data2!$EX$11:$EX$17</definedName>
    <definedName name="A128022726X_Data">Data2!$EX$11:$EX$17</definedName>
    <definedName name="A128022726X_Latest">Data2!$EX$17</definedName>
    <definedName name="A128022730R">Data2!$DW$1:$DW$10,Data2!$DW$11:$DW$17</definedName>
    <definedName name="A128022730R_Data">Data2!$DW$11:$DW$17</definedName>
    <definedName name="A128022730R_Latest">Data2!$DW$17</definedName>
    <definedName name="A128022734X">Data2!$EF$1:$EF$10,Data2!$EF$11:$EF$17</definedName>
    <definedName name="A128022734X_Data">Data2!$EF$11:$EF$17</definedName>
    <definedName name="A128022734X_Latest">Data2!$EF$17</definedName>
    <definedName name="A128022738J">Data2!$FQ$1:$FQ$10,Data2!$FQ$11:$FQ$17</definedName>
    <definedName name="A128022738J_Data">Data2!$FQ$11:$FQ$17</definedName>
    <definedName name="A128022738J_Latest">Data2!$FQ$17</definedName>
    <definedName name="A128022742X">Data2!$FR$1:$FR$10,Data2!$FR$11:$FR$17</definedName>
    <definedName name="A128022742X_Data">Data2!$FR$11:$FR$17</definedName>
    <definedName name="A128022742X_Latest">Data2!$FR$17</definedName>
    <definedName name="A128022746J">Data2!$FX$1:$FX$10,Data2!$FX$11:$FX$17</definedName>
    <definedName name="A128022746J_Data">Data2!$FX$11:$FX$17</definedName>
    <definedName name="A128022746J_Latest">Data2!$FX$17</definedName>
    <definedName name="A128022750X">Data2!$FY$1:$FY$10,Data2!$FY$11:$FY$17</definedName>
    <definedName name="A128022750X_Data">Data2!$FY$11:$FY$17</definedName>
    <definedName name="A128022750X_Latest">Data2!$FY$17</definedName>
    <definedName name="A128022754J">Data2!$GC$1:$GC$10,Data2!$GC$11:$GC$17</definedName>
    <definedName name="A128022754J_Data">Data2!$GC$11:$GC$17</definedName>
    <definedName name="A128022754J_Latest">Data2!$GC$17</definedName>
    <definedName name="A128022758T">Data2!$GG$1:$GG$10,Data2!$GG$11:$GG$17</definedName>
    <definedName name="A128022758T_Data">Data2!$GG$11:$GG$17</definedName>
    <definedName name="A128022758T_Latest">Data2!$GG$17</definedName>
    <definedName name="A128022762J">Data2!$FI$1:$FI$10,Data2!$FI$11:$FI$17</definedName>
    <definedName name="A128022762J_Data">Data2!$FI$11:$FI$17</definedName>
    <definedName name="A128022762J_Latest">Data2!$FI$17</definedName>
    <definedName name="A128022766T">Data2!$GL$1:$GL$10,Data2!$GL$11:$GL$17</definedName>
    <definedName name="A128022766T_Data">Data2!$GL$11:$GL$17</definedName>
    <definedName name="A128022766T_Latest">Data2!$GL$17</definedName>
    <definedName name="A128022770J">Data2!$FJ$1:$FJ$10,Data2!$FJ$11:$FJ$17</definedName>
    <definedName name="A128022770J_Data">Data2!$FJ$11:$FJ$17</definedName>
    <definedName name="A128022770J_Latest">Data2!$FJ$17</definedName>
    <definedName name="A128022774T">Data2!$GZ$1:$GZ$10,Data2!$GZ$11:$GZ$17</definedName>
    <definedName name="A128022774T_Data">Data2!$GZ$11:$GZ$17</definedName>
    <definedName name="A128022774T_Latest">Data2!$GZ$17</definedName>
    <definedName name="A128022778A">Data2!$GR$1:$GR$10,Data2!$GR$11:$GR$17</definedName>
    <definedName name="A128022778A_Data">Data2!$GR$11:$GR$17</definedName>
    <definedName name="A128022778A_Latest">Data2!$GR$17</definedName>
    <definedName name="A128022782T">Data2!$HW$1:$HW$10,Data2!$HW$11:$HW$17</definedName>
    <definedName name="A128022782T_Data">Data2!$HW$11:$HW$17</definedName>
    <definedName name="A128022782T_Latest">Data2!$HW$17</definedName>
    <definedName name="A128022786A">Data2!$IP$1:$IP$10,Data2!$IP$11:$IP$17</definedName>
    <definedName name="A128022786A_Data">Data2!$IP$11:$IP$17</definedName>
    <definedName name="A128022786A_Latest">Data2!$IP$17</definedName>
    <definedName name="A128022790T">Data2!$IA$1:$IA$10,Data2!$IA$11:$IA$17</definedName>
    <definedName name="A128022790T_Data">Data2!$IA$11:$IA$17</definedName>
    <definedName name="A128022790T_Latest">Data2!$IA$17</definedName>
    <definedName name="A128022794A">Data3!$N$1:$N$10,Data3!$N$11:$N$17</definedName>
    <definedName name="A128022794A_Data">Data3!$N$11:$N$17</definedName>
    <definedName name="A128022794A_Latest">Data3!$N$17</definedName>
    <definedName name="A128022798K">Data3!$AN$1:$AN$10,Data3!$AN$11:$AN$17</definedName>
    <definedName name="A128022798K_Data">Data3!$AN$11:$AN$17</definedName>
    <definedName name="A128022798K_Latest">Data3!$AN$17</definedName>
    <definedName name="A128022802R">Data3!$AP$1:$AP$10,Data3!$AP$11:$AP$17</definedName>
    <definedName name="A128022802R_Data">Data3!$AP$11:$AP$17</definedName>
    <definedName name="A128022802R_Latest">Data3!$AP$17</definedName>
    <definedName name="A128022806X">Data3!$R$1:$R$10,Data3!$R$11:$R$17</definedName>
    <definedName name="A128022806X_Data">Data3!$R$11:$R$17</definedName>
    <definedName name="A128022806X_Latest">Data3!$R$17</definedName>
    <definedName name="A128022810R">Data3!$AV$1:$AV$10,Data3!$AV$11:$AV$17</definedName>
    <definedName name="A128022810R_Data">Data3!$AV$11:$AV$17</definedName>
    <definedName name="A128022810R_Latest">Data3!$AV$17</definedName>
    <definedName name="A128022814X">Data3!$BT$1:$BT$10,Data3!$BT$11:$BT$17</definedName>
    <definedName name="A128022814X_Data">Data3!$BT$11:$BT$17</definedName>
    <definedName name="A128022814X_Latest">Data3!$BT$17</definedName>
    <definedName name="A128022818J">Data3!$BV$1:$BV$10,Data3!$BV$11:$BV$17</definedName>
    <definedName name="A128022818J_Data">Data3!$BV$11:$BV$17</definedName>
    <definedName name="A128022818J_Latest">Data3!$BV$17</definedName>
    <definedName name="A128022822X">Data3!$BC$1:$BC$10,Data3!$BC$11:$BC$17</definedName>
    <definedName name="A128022822X_Data">Data3!$BC$11:$BC$17</definedName>
    <definedName name="A128022822X_Latest">Data3!$BC$17</definedName>
    <definedName name="A128022826J">Data3!$CS$1:$CS$10,Data3!$CS$11:$CS$17</definedName>
    <definedName name="A128022826J_Data">Data3!$CS$11:$CS$17</definedName>
    <definedName name="A128022826J_Latest">Data3!$CS$17</definedName>
    <definedName name="A128022830X">Data3!$CU$1:$CU$10,Data3!$CU$11:$CU$17</definedName>
    <definedName name="A128022830X_Data">Data3!$CU$11:$CU$17</definedName>
    <definedName name="A128022830X_Latest">Data3!$CU$17</definedName>
    <definedName name="A128022834J">Data3!$CW$1:$CW$10,Data3!$CW$11:$CW$17</definedName>
    <definedName name="A128022834J_Data">Data3!$CW$11:$CW$17</definedName>
    <definedName name="A128022834J_Latest">Data3!$CW$17</definedName>
    <definedName name="A128022838T">Data3!$CX$1:$CX$10,Data3!$CX$11:$CX$17</definedName>
    <definedName name="A128022838T_Data">Data3!$CX$11:$CX$17</definedName>
    <definedName name="A128022838T_Latest">Data3!$CX$17</definedName>
    <definedName name="A128022842J">Data3!$CH$1:$CH$10,Data3!$CH$11:$CH$17</definedName>
    <definedName name="A128022842J_Data">Data3!$CH$11:$CH$17</definedName>
    <definedName name="A128022842J_Latest">Data3!$CH$17</definedName>
    <definedName name="A128022846T">Data3!$DU$1:$DU$10,Data3!$DU$11:$DU$17</definedName>
    <definedName name="A128022846T_Data">Data3!$DU$11:$DU$17</definedName>
    <definedName name="A128022846T_Latest">Data3!$DU$17</definedName>
    <definedName name="A128022850J">Data3!$EL$1:$EL$10,Data3!$EL$11:$EL$17</definedName>
    <definedName name="A128022850J_Data">Data3!$EL$11:$EL$17</definedName>
    <definedName name="A128022850J_Latest">Data3!$EL$17</definedName>
    <definedName name="A128022854T">Data3!$DT$1:$DT$10,Data3!$DT$11:$DT$17</definedName>
    <definedName name="A128022854T_Data">Data3!$DT$11:$DT$17</definedName>
    <definedName name="A128022854T_Latest">Data3!$DT$17</definedName>
    <definedName name="A128022858A">Data3!$ET$1:$ET$10,Data3!$ET$11:$ET$17</definedName>
    <definedName name="A128022858A_Data">Data3!$ET$11:$ET$17</definedName>
    <definedName name="A128022858A_Latest">Data3!$ET$17</definedName>
    <definedName name="A128022862T">Data3!$FE$1:$FE$10,Data3!$FE$11:$FE$17</definedName>
    <definedName name="A128022862T_Data">Data3!$FE$11:$FE$17</definedName>
    <definedName name="A128022862T_Latest">Data3!$FE$17</definedName>
    <definedName name="A128022866A">Data3!$FX$1:$FX$10,Data3!$FX$11:$FX$17</definedName>
    <definedName name="A128022866A_Data">Data3!$FX$11:$FX$17</definedName>
    <definedName name="A128022866A_Latest">Data3!$FX$17</definedName>
    <definedName name="A128022874A">Data3!$FY$1:$FY$10,Data3!$FY$11:$FY$17</definedName>
    <definedName name="A128022874A_Data">Data3!$FY$11:$FY$17</definedName>
    <definedName name="A128022874A_Latest">Data3!$FY$17</definedName>
    <definedName name="A128022878K">Data1!$BT$1:$BT$10,Data1!$BT$11:$BT$17</definedName>
    <definedName name="A128022878K_Data">Data1!$BT$11:$BT$17</definedName>
    <definedName name="A128022878K_Latest">Data1!$BT$17</definedName>
    <definedName name="A128022882A">Data1!$CC$1:$CC$10,Data1!$CC$11:$CC$17</definedName>
    <definedName name="A128022882A_Data">Data1!$CC$11:$CC$17</definedName>
    <definedName name="A128022882A_Latest">Data1!$CC$17</definedName>
    <definedName name="A128022886K">Data1!$CK$1:$CK$10,Data1!$CK$11:$CK$17</definedName>
    <definedName name="A128022886K_Data">Data1!$CK$11:$CK$17</definedName>
    <definedName name="A128022886K_Latest">Data1!$CK$17</definedName>
    <definedName name="A128022890A">Data1!$BS$1:$BS$10,Data1!$BS$11:$BS$17</definedName>
    <definedName name="A128022890A_Data">Data1!$BS$11:$BS$17</definedName>
    <definedName name="A128022890A_Latest">Data1!$BS$17</definedName>
    <definedName name="A128022894K">Data1!$BW$1:$BW$10,Data1!$BW$11:$BW$17</definedName>
    <definedName name="A128022894K_Data">Data1!$BW$11:$BW$17</definedName>
    <definedName name="A128022894K_Latest">Data1!$BW$17</definedName>
    <definedName name="A128022922J">Data1!$DN$1:$DN$10,Data1!$DN$11:$DN$17</definedName>
    <definedName name="A128022922J_Data">Data1!$DN$11:$DN$17</definedName>
    <definedName name="A128022922J_Latest">Data1!$DN$17</definedName>
    <definedName name="A128022926T">Data1!$EB$1:$EB$10,Data1!$EB$11:$EB$17</definedName>
    <definedName name="A128022926T_Data">Data1!$EB$11:$EB$17</definedName>
    <definedName name="A128022926T_Latest">Data1!$EB$17</definedName>
    <definedName name="A128022934T">Data1!$DA$1:$DA$10,Data1!$DA$11:$DA$17</definedName>
    <definedName name="A128022934T_Data">Data1!$DA$11:$DA$17</definedName>
    <definedName name="A128022934T_Latest">Data1!$DA$17</definedName>
    <definedName name="A128022938A">Data1!$ET$1:$ET$10,Data1!$ET$11:$ET$17</definedName>
    <definedName name="A128022938A_Data">Data1!$ET$11:$ET$17</definedName>
    <definedName name="A128022938A_Latest">Data1!$ET$17</definedName>
    <definedName name="A128022942T">Data1!$EL$1:$EL$10,Data1!$EL$11:$EL$17</definedName>
    <definedName name="A128022942T_Data">Data1!$EL$11:$EL$17</definedName>
    <definedName name="A128022942T_Latest">Data1!$EL$17</definedName>
    <definedName name="A128022950T">Data1!$EO$1:$EO$10,Data1!$EO$11:$EO$17</definedName>
    <definedName name="A128022950T_Data">Data1!$EO$11:$EO$17</definedName>
    <definedName name="A128022950T_Latest">Data1!$EO$17</definedName>
    <definedName name="A128022954A">Data1!$GD$1:$GD$10,Data1!$GD$11:$GD$17</definedName>
    <definedName name="A128022954A_Data">Data1!$GD$11:$GD$17</definedName>
    <definedName name="A128022954A_Latest">Data1!$GD$17</definedName>
    <definedName name="A128022958K">Data1!$GE$1:$GE$10,Data1!$GE$11:$GE$17</definedName>
    <definedName name="A128022958K_Data">Data1!$GE$11:$GE$17</definedName>
    <definedName name="A128022958K_Latest">Data1!$GE$17</definedName>
    <definedName name="A128022962A">Data1!$GQ$1:$GQ$10,Data1!$GQ$11:$GQ$17</definedName>
    <definedName name="A128022962A_Data">Data1!$GQ$11:$GQ$17</definedName>
    <definedName name="A128022962A_Latest">Data1!$GQ$17</definedName>
    <definedName name="A128022966K">Data1!$FV$1:$FV$10,Data1!$FV$11:$FV$17</definedName>
    <definedName name="A128022966K_Data">Data1!$FV$11:$FV$17</definedName>
    <definedName name="A128022966K_Latest">Data1!$FV$17</definedName>
    <definedName name="A128022970A">Data1!$HI$1:$HI$10,Data1!$HI$11:$HI$17</definedName>
    <definedName name="A128022970A_Data">Data1!$HI$11:$HI$17</definedName>
    <definedName name="A128022970A_Latest">Data1!$HI$17</definedName>
    <definedName name="A128022974K">Data1!$HL$1:$HL$10,Data1!$HL$11:$HL$17</definedName>
    <definedName name="A128022974K_Data">Data1!$HL$11:$HL$17</definedName>
    <definedName name="A128022974K_Latest">Data1!$HL$17</definedName>
    <definedName name="A128022978V">Data1!$HT$1:$HT$10,Data1!$HT$11:$HT$17</definedName>
    <definedName name="A128022978V_Data">Data1!$HT$11:$HT$17</definedName>
    <definedName name="A128022978V_Latest">Data1!$HT$17</definedName>
    <definedName name="A128022982K">Data1!$HX$1:$HX$10,Data1!$HX$11:$HX$17</definedName>
    <definedName name="A128022982K_Data">Data1!$HX$11:$HX$17</definedName>
    <definedName name="A128022982K_Latest">Data1!$HX$17</definedName>
    <definedName name="A128022986V">Data1!$HZ$1:$HZ$10,Data1!$HZ$11:$HZ$17</definedName>
    <definedName name="A128022986V_Data">Data1!$HZ$11:$HZ$17</definedName>
    <definedName name="A128022986V_Latest">Data1!$HZ$17</definedName>
    <definedName name="A128022990K">Data1!$IJ$1:$IJ$10,Data1!$IJ$11:$IJ$17</definedName>
    <definedName name="A128022990K_Data">Data1!$IJ$11:$IJ$17</definedName>
    <definedName name="A128022990K_Latest">Data1!$IJ$17</definedName>
    <definedName name="A128022994V">Data2!$AY$1:$AY$10,Data2!$AY$11:$AY$17</definedName>
    <definedName name="A128022994V_Data">Data2!$AY$11:$AY$17</definedName>
    <definedName name="A128022994V_Latest">Data2!$AY$17</definedName>
    <definedName name="A128022998C">Data2!$BD$1:$BD$10,Data2!$BD$11:$BD$17</definedName>
    <definedName name="A128022998C_Data">Data2!$BD$11:$BD$17</definedName>
    <definedName name="A128022998C_Latest">Data2!$BD$17</definedName>
    <definedName name="A128023006V">Data2!$BE$1:$BE$10,Data2!$BE$11:$BE$17</definedName>
    <definedName name="A128023006V_Data">Data2!$BE$11:$BE$17</definedName>
    <definedName name="A128023006V_Latest">Data2!$BE$17</definedName>
    <definedName name="A128023010K">Data2!$BQ$1:$BQ$10,Data2!$BQ$11:$BQ$17</definedName>
    <definedName name="A128023010K_Data">Data2!$BQ$11:$BQ$17</definedName>
    <definedName name="A128023010K_Latest">Data2!$BQ$17</definedName>
    <definedName name="A128023014V">Data2!$BR$1:$BR$10,Data2!$BR$11:$BR$17</definedName>
    <definedName name="A128023014V_Data">Data2!$BR$11:$BR$17</definedName>
    <definedName name="A128023014V_Latest">Data2!$BR$17</definedName>
    <definedName name="A128023018C">Data2!$BV$1:$BV$10,Data2!$BV$11:$BV$17</definedName>
    <definedName name="A128023018C_Data">Data2!$BV$11:$BV$17</definedName>
    <definedName name="A128023018C_Latest">Data2!$BV$17</definedName>
    <definedName name="A128023022V">Data2!$CD$1:$CD$10,Data2!$CD$11:$CD$17</definedName>
    <definedName name="A128023022V_Data">Data2!$CD$11:$CD$17</definedName>
    <definedName name="A128023022V_Latest">Data2!$CD$17</definedName>
    <definedName name="A128023026C">Data2!$CK$1:$CK$10,Data2!$CK$11:$CK$17</definedName>
    <definedName name="A128023026C_Data">Data2!$CK$11:$CK$17</definedName>
    <definedName name="A128023026C_Latest">Data2!$CK$17</definedName>
    <definedName name="A128023030V">Data2!$BK$1:$BK$10,Data2!$BK$11:$BK$17</definedName>
    <definedName name="A128023030V_Data">Data2!$BK$11:$BK$17</definedName>
    <definedName name="A128023030V_Latest">Data2!$BK$17</definedName>
    <definedName name="A128023034C">Data2!$BO$1:$BO$10,Data2!$BO$11:$BO$17</definedName>
    <definedName name="A128023034C_Data">Data2!$BO$11:$BO$17</definedName>
    <definedName name="A128023034C_Latest">Data2!$BO$17</definedName>
    <definedName name="A128024922V">Data3!$GS$1:$GS$10,Data3!$GS$11:$GS$17</definedName>
    <definedName name="A128024922V_Data">Data3!$GS$11:$GS$17</definedName>
    <definedName name="A128024922V_Latest">Data3!$GS$17</definedName>
    <definedName name="A128024926C">Data3!$GX$1:$GX$10,Data3!$GX$11:$GX$17</definedName>
    <definedName name="A128024926C_Data">Data3!$GX$11:$GX$17</definedName>
    <definedName name="A128024926C_Latest">Data3!$GX$17</definedName>
    <definedName name="A128024930V">Data3!$GZ$1:$GZ$10,Data3!$GZ$11:$GZ$17</definedName>
    <definedName name="A128024930V_Data">Data3!$GZ$11:$GZ$17</definedName>
    <definedName name="A128024930V_Latest">Data3!$GZ$17</definedName>
    <definedName name="A128024934C">Data3!$HX$1:$HX$10,Data3!$HX$11:$HX$17</definedName>
    <definedName name="A128024934C_Data">Data3!$HX$11:$HX$17</definedName>
    <definedName name="A128024934C_Latest">Data3!$HX$17</definedName>
    <definedName name="A128024938L">Data3!$IH$1:$IH$10,Data3!$IH$11:$IH$17</definedName>
    <definedName name="A128024938L_Data">Data3!$IH$11:$IH$17</definedName>
    <definedName name="A128024938L_Latest">Data3!$IH$17</definedName>
    <definedName name="A128024942C">Data3!$IK$1:$IK$10,Data3!$IK$11:$IK$17</definedName>
    <definedName name="A128024942C_Data">Data3!$IK$11:$IK$17</definedName>
    <definedName name="A128024942C_Latest">Data3!$IK$17</definedName>
    <definedName name="A128024946L">Data3!$IL$1:$IL$10,Data3!$IL$11:$IL$17</definedName>
    <definedName name="A128024946L_Data">Data3!$IL$11:$IL$17</definedName>
    <definedName name="A128024946L_Latest">Data3!$IL$17</definedName>
    <definedName name="A128024950C">Data3!$IO$1:$IO$10,Data3!$IO$11:$IO$17</definedName>
    <definedName name="A128024950C_Data">Data3!$IO$11:$IO$17</definedName>
    <definedName name="A128024950C_Latest">Data3!$IO$17</definedName>
    <definedName name="A128024954L">Data5!$AY$1:$AY$10,Data5!$AY$11:$AY$17</definedName>
    <definedName name="A128024954L_Data">Data5!$AY$11:$AY$17</definedName>
    <definedName name="A128024954L_Latest">Data5!$AY$17</definedName>
    <definedName name="A128024958W">Data5!$AF$1:$AF$10,Data5!$AF$11:$AF$17</definedName>
    <definedName name="A128024958W_Data">Data5!$AF$11:$AF$17</definedName>
    <definedName name="A128024958W_Latest">Data5!$AF$17</definedName>
    <definedName name="A128024962L">Data5!$AG$1:$AG$10,Data5!$AG$11:$AG$17</definedName>
    <definedName name="A128024962L_Data">Data5!$AG$11:$AG$17</definedName>
    <definedName name="A128024962L_Latest">Data5!$AG$17</definedName>
    <definedName name="A128024966W">Data5!$BX$1:$BX$10,Data5!$BX$11:$BX$17</definedName>
    <definedName name="A128024966W_Data">Data5!$BX$11:$BX$17</definedName>
    <definedName name="A128024966W_Latest">Data5!$BX$17</definedName>
    <definedName name="A128024970L">Data5!$CI$1:$CI$10,Data5!$CI$11:$CI$17</definedName>
    <definedName name="A128024970L_Data">Data5!$CI$11:$CI$17</definedName>
    <definedName name="A128024970L_Latest">Data5!$CI$17</definedName>
    <definedName name="A128024974W">Data5!$BQ$1:$BQ$10,Data5!$BQ$11:$BQ$17</definedName>
    <definedName name="A128024974W_Data">Data5!$BQ$11:$BQ$17</definedName>
    <definedName name="A128024974W_Latest">Data5!$BQ$17</definedName>
    <definedName name="A128024978F">Data5!$DG$1:$DG$10,Data5!$DG$11:$DG$17</definedName>
    <definedName name="A128024978F_Data">Data5!$DG$11:$DG$17</definedName>
    <definedName name="A128024978F_Latest">Data5!$DG$17</definedName>
    <definedName name="A128024982W">Data5!$DM$1:$DM$10,Data5!$DM$11:$DM$17</definedName>
    <definedName name="A128024982W_Data">Data5!$DM$11:$DM$17</definedName>
    <definedName name="A128024982W_Latest">Data5!$DM$17</definedName>
    <definedName name="A128024986F">Data5!$DV$1:$DV$10,Data5!$DV$11:$DV$17</definedName>
    <definedName name="A128024986F_Data">Data5!$DV$11:$DV$17</definedName>
    <definedName name="A128024986F_Latest">Data5!$DV$17</definedName>
    <definedName name="A128024990W">Data5!$EK$1:$EK$10,Data5!$EK$11:$EK$17</definedName>
    <definedName name="A128024990W_Data">Data5!$EK$11:$EK$17</definedName>
    <definedName name="A128024990W_Latest">Data5!$EK$17</definedName>
    <definedName name="A128024994F">Data5!$FB$1:$FB$10,Data5!$FB$11:$FB$17</definedName>
    <definedName name="A128024994F_Data">Data5!$FB$11:$FB$17</definedName>
    <definedName name="A128024994F_Latest">Data5!$FB$17</definedName>
    <definedName name="A128024998R">Data5!$FQ$1:$FQ$10,Data5!$FQ$11:$FQ$17</definedName>
    <definedName name="A128024998R_Data">Data5!$FQ$11:$FQ$17</definedName>
    <definedName name="A128024998R_Latest">Data5!$FQ$17</definedName>
    <definedName name="A128025002W">Data5!$GH$1:$GH$10,Data5!$GH$11:$GH$17</definedName>
    <definedName name="A128025002W_Data">Data5!$GH$11:$GH$17</definedName>
    <definedName name="A128025002W_Latest">Data5!$GH$17</definedName>
    <definedName name="A128025006F">Data5!$GP$1:$GP$10,Data5!$GP$11:$GP$17</definedName>
    <definedName name="A128025006F_Data">Data5!$GP$11:$GP$17</definedName>
    <definedName name="A128025006F_Latest">Data5!$GP$17</definedName>
    <definedName name="A128025010W">Data5!$GZ$1:$GZ$10,Data5!$GZ$11:$GZ$17</definedName>
    <definedName name="A128025010W_Data">Data5!$GZ$11:$GZ$17</definedName>
    <definedName name="A128025010W_Latest">Data5!$GZ$17</definedName>
    <definedName name="A128025014F">Data5!$HN$1:$HN$10,Data5!$HN$11:$HN$17</definedName>
    <definedName name="A128025014F_Data">Data5!$HN$11:$HN$17</definedName>
    <definedName name="A128025014F_Latest">Data5!$HN$17</definedName>
    <definedName name="A128025018R">Data5!$GS$1:$GS$10,Data5!$GS$11:$GS$17</definedName>
    <definedName name="A128025018R_Data">Data5!$GS$11:$GS$17</definedName>
    <definedName name="A128025018R_Latest">Data5!$GS$17</definedName>
    <definedName name="A128025022F">Data5!$GT$1:$GT$10,Data5!$GT$11:$GT$17</definedName>
    <definedName name="A128025022F_Data">Data5!$GT$11:$GT$17</definedName>
    <definedName name="A128025022F_Latest">Data5!$GT$17</definedName>
    <definedName name="A128025026R">Data5!$IN$1:$IN$10,Data5!$IN$11:$IN$17</definedName>
    <definedName name="A128025026R_Data">Data5!$IN$11:$IN$17</definedName>
    <definedName name="A128025026R_Latest">Data5!$IN$17</definedName>
    <definedName name="A128025030F">Data6!$F$1:$F$10,Data6!$F$11:$F$17</definedName>
    <definedName name="A128025030F_Data">Data6!$F$11:$F$17</definedName>
    <definedName name="A128025030F_Latest">Data6!$F$17</definedName>
    <definedName name="A128025034R">Data6!$M$1:$M$10,Data6!$M$11:$M$17</definedName>
    <definedName name="A128025034R_Data">Data6!$M$11:$M$17</definedName>
    <definedName name="A128025034R_Latest">Data6!$M$17</definedName>
    <definedName name="A128025038X">Data5!$IF$1:$IF$10,Data5!$IF$11:$IF$17</definedName>
    <definedName name="A128025038X_Data">Data5!$IF$11:$IF$17</definedName>
    <definedName name="A128025038X_Latest">Data5!$IF$17</definedName>
    <definedName name="A128025042R">Data6!$AC$1:$AC$10,Data6!$AC$11:$AC$17</definedName>
    <definedName name="A128025042R_Data">Data6!$AC$11:$AC$17</definedName>
    <definedName name="A128025042R_Latest">Data6!$AC$17</definedName>
    <definedName name="A128025046X">Data6!$AH$1:$AH$10,Data6!$AH$11:$AH$17</definedName>
    <definedName name="A128025046X_Data">Data6!$AH$11:$AH$17</definedName>
    <definedName name="A128025046X_Latest">Data6!$AH$17</definedName>
    <definedName name="A128025050R">Data6!$AT$1:$AT$10,Data6!$AT$11:$AT$17</definedName>
    <definedName name="A128025050R_Data">Data6!$AT$11:$AT$17</definedName>
    <definedName name="A128025050R_Latest">Data6!$AT$17</definedName>
    <definedName name="A128025054X">Data6!$O$1:$O$10,Data6!$O$11:$O$17</definedName>
    <definedName name="A128025054X_Data">Data6!$O$11:$O$17</definedName>
    <definedName name="A128025054X_Latest">Data6!$O$17</definedName>
    <definedName name="A128025058J">Data6!$BH$1:$BH$10,Data6!$BH$11:$BH$17</definedName>
    <definedName name="A128025058J_Data">Data6!$BH$11:$BH$17</definedName>
    <definedName name="A128025058J_Latest">Data6!$BH$17</definedName>
    <definedName name="A128025062X">Data6!$BL$1:$BL$10,Data6!$BL$11:$BL$17</definedName>
    <definedName name="A128025062X_Data">Data6!$BL$11:$BL$17</definedName>
    <definedName name="A128025062X_Latest">Data6!$BL$17</definedName>
    <definedName name="A128025066J">Data6!$BT$1:$BT$10,Data6!$BT$11:$BT$17</definedName>
    <definedName name="A128025066J_Data">Data6!$BT$11:$BT$17</definedName>
    <definedName name="A128025066J_Latest">Data6!$BT$17</definedName>
    <definedName name="A128025070X">Data6!$BB$1:$BB$10,Data6!$BB$11:$BB$17</definedName>
    <definedName name="A128025070X_Data">Data6!$BB$11:$BB$17</definedName>
    <definedName name="A128025070X_Latest">Data6!$BB$17</definedName>
    <definedName name="A128025074J">Data6!$CQ$1:$CQ$10,Data6!$CQ$11:$CQ$17</definedName>
    <definedName name="A128025074J_Data">Data6!$CQ$11:$CQ$17</definedName>
    <definedName name="A128025074J_Latest">Data6!$CQ$17</definedName>
    <definedName name="A128025078T">Data6!$DA$1:$DA$10,Data6!$DA$11:$DA$17</definedName>
    <definedName name="A128025078T_Data">Data6!$DA$11:$DA$17</definedName>
    <definedName name="A128025078T_Latest">Data6!$DA$17</definedName>
    <definedName name="A128025082J">Data6!$DD$1:$DD$10,Data6!$DD$11:$DD$17</definedName>
    <definedName name="A128025082J_Data">Data6!$DD$11:$DD$17</definedName>
    <definedName name="A128025082J_Latest">Data6!$DD$17</definedName>
    <definedName name="A128025086T">Data6!$DG$1:$DG$10,Data6!$DG$11:$DG$17</definedName>
    <definedName name="A128025086T_Data">Data6!$DG$11:$DG$17</definedName>
    <definedName name="A128025086T_Latest">Data6!$DG$17</definedName>
    <definedName name="A128025090J">Data6!$DH$1:$DH$10,Data6!$DH$11:$DH$17</definedName>
    <definedName name="A128025090J_Data">Data6!$DH$11:$DH$17</definedName>
    <definedName name="A128025090J_Latest">Data6!$DH$17</definedName>
    <definedName name="A128025094T">Data4!$T$1:$T$10,Data4!$T$11:$T$17</definedName>
    <definedName name="A128025094T_Data">Data4!$T$11:$T$17</definedName>
    <definedName name="A128025094T_Latest">Data4!$T$17</definedName>
    <definedName name="A128025098A">Data4!$AA$1:$AA$10,Data4!$AA$11:$AA$17</definedName>
    <definedName name="A128025098A_Data">Data4!$AA$11:$AA$17</definedName>
    <definedName name="A128025098A_Latest">Data4!$AA$17</definedName>
    <definedName name="A128025102F">Data4!$AI$1:$AI$10,Data4!$AI$11:$AI$17</definedName>
    <definedName name="A128025102F_Data">Data4!$AI$11:$AI$17</definedName>
    <definedName name="A128025102F_Latest">Data4!$AI$17</definedName>
    <definedName name="A128025106R">Data4!$AK$1:$AK$10,Data4!$AK$11:$AK$17</definedName>
    <definedName name="A128025106R_Data">Data4!$AK$11:$AK$17</definedName>
    <definedName name="A128025106R_Latest">Data4!$AK$17</definedName>
    <definedName name="A128025110F">Data4!$N$1:$N$10,Data4!$N$11:$N$17</definedName>
    <definedName name="A128025110F_Data">Data4!$N$11:$N$17</definedName>
    <definedName name="A128025110F_Latest">Data4!$N$17</definedName>
    <definedName name="A128025130R">Data4!$BC$1:$BC$10,Data4!$BC$11:$BC$17</definedName>
    <definedName name="A128025130R_Data">Data4!$BC$11:$BC$17</definedName>
    <definedName name="A128025130R_Latest">Data4!$BC$17</definedName>
    <definedName name="A128025134X">Data4!$AM$1:$AM$10,Data4!$AM$11:$AM$17</definedName>
    <definedName name="A128025134X_Data">Data4!$AM$11:$AM$17</definedName>
    <definedName name="A128025134X_Latest">Data4!$AM$17</definedName>
    <definedName name="A128025138J">Data4!$AQ$1:$AQ$10,Data4!$AQ$11:$AQ$17</definedName>
    <definedName name="A128025138J_Data">Data4!$AQ$11:$AQ$17</definedName>
    <definedName name="A128025138J_Latest">Data4!$AQ$17</definedName>
    <definedName name="A128025142X">Data4!$CF$1:$CF$10,Data4!$CF$11:$CF$17</definedName>
    <definedName name="A128025142X_Data">Data4!$CF$11:$CF$17</definedName>
    <definedName name="A128025142X_Latest">Data4!$CF$17</definedName>
    <definedName name="A128025146J">Data4!$CT$1:$CT$10,Data4!$CT$11:$CT$17</definedName>
    <definedName name="A128025146J_Data">Data4!$CT$11:$CT$17</definedName>
    <definedName name="A128025146J_Latest">Data4!$CT$17</definedName>
    <definedName name="A128025150X">Data4!$CV$1:$CV$10,Data4!$CV$11:$CV$17</definedName>
    <definedName name="A128025150X_Data">Data4!$CV$11:$CV$17</definedName>
    <definedName name="A128025150X_Latest">Data4!$CV$17</definedName>
    <definedName name="A128025154J">Data4!$DT$1:$DT$10,Data4!$DT$11:$DT$17</definedName>
    <definedName name="A128025154J_Data">Data4!$DT$11:$DT$17</definedName>
    <definedName name="A128025154J_Latest">Data4!$DT$17</definedName>
    <definedName name="A128025158T">Data4!$DE$1:$DE$10,Data4!$DE$11:$DE$17</definedName>
    <definedName name="A128025158T_Data">Data4!$DE$11:$DE$17</definedName>
    <definedName name="A128025158T_Latest">Data4!$DE$17</definedName>
    <definedName name="A128025162J">Data4!$DW$1:$DW$10,Data4!$DW$11:$DW$17</definedName>
    <definedName name="A128025162J_Data">Data4!$DW$11:$DW$17</definedName>
    <definedName name="A128025162J_Latest">Data4!$DW$17</definedName>
    <definedName name="A128025166T">Data4!$DZ$1:$DZ$10,Data4!$DZ$11:$DZ$17</definedName>
    <definedName name="A128025166T_Data">Data4!$DZ$11:$DZ$17</definedName>
    <definedName name="A128025166T_Latest">Data4!$DZ$17</definedName>
    <definedName name="A128025170J">Data4!$EH$1:$EH$10,Data4!$EH$11:$EH$17</definedName>
    <definedName name="A128025170J_Data">Data4!$EH$11:$EH$17</definedName>
    <definedName name="A128025170J_Latest">Data4!$EH$17</definedName>
    <definedName name="A128025174T">Data4!$DC$1:$DC$10,Data4!$DC$11:$DC$17</definedName>
    <definedName name="A128025174T_Data">Data4!$DC$11:$DC$17</definedName>
    <definedName name="A128025174T_Latest">Data4!$DC$17</definedName>
    <definedName name="A128025178A">Data4!$DG$1:$DG$10,Data4!$DG$11:$DG$17</definedName>
    <definedName name="A128025178A_Data">Data4!$DG$11:$DG$17</definedName>
    <definedName name="A128025178A_Latest">Data4!$DG$17</definedName>
    <definedName name="A128025182T">Data4!$DH$1:$DH$10,Data4!$DH$11:$DH$17</definedName>
    <definedName name="A128025182T_Data">Data4!$DH$11:$DH$17</definedName>
    <definedName name="A128025182T_Latest">Data4!$DH$17</definedName>
    <definedName name="A128025186A">Data4!$DJ$1:$DJ$10,Data4!$DJ$11:$DJ$17</definedName>
    <definedName name="A128025186A_Data">Data4!$DJ$11:$DJ$17</definedName>
    <definedName name="A128025186A_Latest">Data4!$DJ$17</definedName>
    <definedName name="A128025190T">Data4!$DL$1:$DL$10,Data4!$DL$11:$DL$17</definedName>
    <definedName name="A128025190T_Data">Data4!$DL$11:$DL$17</definedName>
    <definedName name="A128025190T_Latest">Data4!$DL$17</definedName>
    <definedName name="A128025194A">Data4!$EN$1:$EN$10,Data4!$EN$11:$EN$17</definedName>
    <definedName name="A128025194A_Data">Data4!$EN$11:$EN$17</definedName>
    <definedName name="A128025194A_Latest">Data4!$EN$17</definedName>
    <definedName name="A128025198K">Data4!$EK$1:$EK$10,Data4!$EK$11:$EK$17</definedName>
    <definedName name="A128025198K_Data">Data4!$EK$11:$EK$17</definedName>
    <definedName name="A128025198K_Latest">Data4!$EK$17</definedName>
    <definedName name="A128025202R">Data4!$FR$1:$FR$10,Data4!$FR$11:$FR$17</definedName>
    <definedName name="A128025202R_Data">Data4!$FR$11:$FR$17</definedName>
    <definedName name="A128025202R_Latest">Data4!$FR$17</definedName>
    <definedName name="A128025206X">Data4!$ES$1:$ES$10,Data4!$ES$11:$ES$17</definedName>
    <definedName name="A128025206X_Data">Data4!$ES$11:$ES$17</definedName>
    <definedName name="A128025206X_Latest">Data4!$ES$17</definedName>
    <definedName name="A128025210R">Data4!$GC$1:$GC$10,Data4!$GC$11:$GC$17</definedName>
    <definedName name="A128025210R_Data">Data4!$GC$11:$GC$17</definedName>
    <definedName name="A128025210R_Latest">Data4!$GC$17</definedName>
    <definedName name="A128025214X">Data4!$GD$1:$GD$10,Data4!$GD$11:$GD$17</definedName>
    <definedName name="A128025214X_Data">Data4!$GD$11:$GD$17</definedName>
    <definedName name="A128025214X_Latest">Data4!$GD$17</definedName>
    <definedName name="A128025218J">Data4!$GP$1:$GP$10,Data4!$GP$11:$GP$17</definedName>
    <definedName name="A128025218J_Data">Data4!$GP$11:$GP$17</definedName>
    <definedName name="A128025218J_Latest">Data4!$GP$17</definedName>
    <definedName name="A128025222X">Data4!$GX$1:$GX$10,Data4!$GX$11:$GX$17</definedName>
    <definedName name="A128025222X_Data">Data4!$GX$11:$GX$17</definedName>
    <definedName name="A128025222X_Latest">Data4!$GX$17</definedName>
    <definedName name="A128025226J">Data4!$HR$1:$HR$10,Data4!$HR$11:$HR$17</definedName>
    <definedName name="A128025226J_Data">Data4!$HR$11:$HR$17</definedName>
    <definedName name="A128025226J_Latest">Data4!$HR$17</definedName>
    <definedName name="A128025230X">Data4!$HZ$1:$HZ$10,Data4!$HZ$11:$HZ$17</definedName>
    <definedName name="A128025230X_Data">Data4!$HZ$11:$HZ$17</definedName>
    <definedName name="A128025230X_Latest">Data4!$HZ$17</definedName>
    <definedName name="A128025234J">Data4!$IE$1:$IE$10,Data4!$IE$11:$IE$17</definedName>
    <definedName name="A128025234J_Data">Data4!$IE$11:$IE$17</definedName>
    <definedName name="A128025234J_Latest">Data4!$IE$17</definedName>
    <definedName name="A128025238T">Data4!$HF$1:$HF$10,Data4!$HF$11:$HF$17</definedName>
    <definedName name="A128025238T_Data">Data4!$HF$11:$HF$17</definedName>
    <definedName name="A128025238T_Latest">Data4!$HF$17</definedName>
    <definedName name="A128025242J">Data5!$M$1:$M$10,Data5!$M$11:$M$17</definedName>
    <definedName name="A128025242J_Data">Data5!$M$11:$M$17</definedName>
    <definedName name="A128025242J_Latest">Data5!$M$17</definedName>
    <definedName name="A128025246T">Data5!$P$1:$P$10,Data5!$P$11:$P$17</definedName>
    <definedName name="A128025246T_Data">Data5!$P$11:$P$17</definedName>
    <definedName name="A128025246T_Latest">Data5!$P$17</definedName>
    <definedName name="A128025250J">Data5!$Y$1:$Y$10,Data5!$Y$11:$Y$17</definedName>
    <definedName name="A128025250J_Data">Data5!$Y$11:$Y$17</definedName>
    <definedName name="A128025250J_Latest">Data5!$Y$17</definedName>
    <definedName name="A128025254T">Data5!$Z$1:$Z$10,Data5!$Z$11:$Z$17</definedName>
    <definedName name="A128025254T_Data">Data5!$Z$11:$Z$17</definedName>
    <definedName name="A128025254T_Latest">Data5!$Z$17</definedName>
    <definedName name="A128025258A">Data4!$IQ$1:$IQ$10,Data4!$IQ$11:$IQ$17</definedName>
    <definedName name="A128025258A_Data">Data4!$IQ$11:$IQ$17</definedName>
    <definedName name="A128025258A_Latest">Data4!$IQ$17</definedName>
    <definedName name="A128027070K">Data6!$EH$1:$EH$10,Data6!$EH$11:$EH$17</definedName>
    <definedName name="A128027070K_Data">Data6!$EH$11:$EH$17</definedName>
    <definedName name="A128027070K_Latest">Data6!$EH$17</definedName>
    <definedName name="A128027074V">Data6!$EK$1:$EK$10,Data6!$EK$11:$EK$17</definedName>
    <definedName name="A128027074V_Data">Data6!$EK$11:$EK$17</definedName>
    <definedName name="A128027074V_Latest">Data6!$EK$17</definedName>
    <definedName name="A128027078C">Data6!$EM$1:$EM$10,Data6!$EM$11:$EM$17</definedName>
    <definedName name="A128027078C_Data">Data6!$EM$11:$EM$17</definedName>
    <definedName name="A128027078C_Latest">Data6!$EM$17</definedName>
    <definedName name="A128027082V">Data6!$EW$1:$EW$10,Data6!$EW$11:$EW$17</definedName>
    <definedName name="A128027082V_Data">Data6!$EW$11:$EW$17</definedName>
    <definedName name="A128027082V_Latest">Data6!$EW$17</definedName>
    <definedName name="A128027086C">Data6!$DU$1:$DU$10,Data6!$DU$11:$DU$17</definedName>
    <definedName name="A128027086C_Data">Data6!$DU$11:$DU$17</definedName>
    <definedName name="A128027086C_Latest">Data6!$DU$17</definedName>
    <definedName name="A128027090V">Data6!$DV$1:$DV$10,Data6!$DV$11:$DV$17</definedName>
    <definedName name="A128027090V_Data">Data6!$DV$11:$DV$17</definedName>
    <definedName name="A128027090V_Latest">Data6!$DV$17</definedName>
    <definedName name="A128027094C">Data6!$FP$1:$FP$10,Data6!$FP$11:$FP$17</definedName>
    <definedName name="A128027094C_Data">Data6!$FP$11:$FP$17</definedName>
    <definedName name="A128027094C_Latest">Data6!$FP$17</definedName>
    <definedName name="A128027098L">Data6!$FX$1:$FX$10,Data6!$FX$11:$FX$17</definedName>
    <definedName name="A128027098L_Data">Data6!$FX$11:$FX$17</definedName>
    <definedName name="A128027098L_Latest">Data6!$FX$17</definedName>
    <definedName name="A128027102T">Data6!$FY$1:$FY$10,Data6!$FY$11:$FY$17</definedName>
    <definedName name="A128027102T_Data">Data6!$FY$11:$FY$17</definedName>
    <definedName name="A128027102T_Latest">Data6!$FY$17</definedName>
    <definedName name="A128027106A">Data6!$GE$1:$GE$10,Data6!$GE$11:$GE$17</definedName>
    <definedName name="A128027106A_Data">Data6!$GE$11:$GE$17</definedName>
    <definedName name="A128027106A_Latest">Data6!$GE$17</definedName>
    <definedName name="A128027110T">Data6!$GF$1:$GF$10,Data6!$GF$11:$GF$17</definedName>
    <definedName name="A128027110T_Data">Data6!$GF$11:$GF$17</definedName>
    <definedName name="A128027110T_Latest">Data6!$GF$17</definedName>
    <definedName name="A128027114A">Data7!$HP$1:$HP$10,Data7!$HP$11:$HP$17</definedName>
    <definedName name="A128027114A_Data">Data7!$HP$11:$HP$17</definedName>
    <definedName name="A128027114A_Latest">Data7!$HP$17</definedName>
    <definedName name="A128027118K">Data7!$HY$1:$HY$10,Data7!$HY$11:$HY$17</definedName>
    <definedName name="A128027118K_Data">Data7!$HY$11:$HY$17</definedName>
    <definedName name="A128027118K_Latest">Data7!$HY$17</definedName>
    <definedName name="A128027122A">Data7!$HZ$1:$HZ$10,Data7!$HZ$11:$HZ$17</definedName>
    <definedName name="A128027122A_Data">Data7!$HZ$11:$HZ$17</definedName>
    <definedName name="A128027122A_Latest">Data7!$HZ$17</definedName>
    <definedName name="A128027126K">Data7!$IC$1:$IC$10,Data7!$IC$11:$IC$17</definedName>
    <definedName name="A128027126K_Data">Data7!$IC$11:$IC$17</definedName>
    <definedName name="A128027126K_Latest">Data7!$IC$17</definedName>
    <definedName name="A128027130A">Data8!$I$1:$I$10,Data8!$I$11:$I$17</definedName>
    <definedName name="A128027130A_Data">Data8!$I$11:$I$17</definedName>
    <definedName name="A128027130A_Latest">Data8!$I$17</definedName>
    <definedName name="A128027134K">Data8!$P$1:$P$10,Data8!$P$11:$P$17</definedName>
    <definedName name="A128027134K_Data">Data8!$P$11:$P$17</definedName>
    <definedName name="A128027134K_Latest">Data8!$P$17</definedName>
    <definedName name="A128027138V">Data8!$V$1:$V$10,Data8!$V$11:$V$17</definedName>
    <definedName name="A128027138V_Data">Data8!$V$11:$V$17</definedName>
    <definedName name="A128027138V_Latest">Data8!$V$17</definedName>
    <definedName name="A128027142K">Data8!$Z$1:$Z$10,Data8!$Z$11:$Z$17</definedName>
    <definedName name="A128027142K_Data">Data8!$Z$11:$Z$17</definedName>
    <definedName name="A128027142K_Latest">Data8!$Z$17</definedName>
    <definedName name="A128027146V">Data8!$C$1:$C$10,Data8!$C$11:$C$17</definedName>
    <definedName name="A128027146V_Data">Data8!$C$11:$C$17</definedName>
    <definedName name="A128027146V_Latest">Data8!$C$17</definedName>
    <definedName name="A128027150K">Data8!$AR$1:$AR$10,Data8!$AR$11:$AR$17</definedName>
    <definedName name="A128027150K_Data">Data8!$AR$11:$AR$17</definedName>
    <definedName name="A128027150K_Latest">Data8!$AR$17</definedName>
    <definedName name="A128027154V">Data8!$AW$1:$AW$10,Data8!$AW$11:$AW$17</definedName>
    <definedName name="A128027154V_Data">Data8!$AW$11:$AW$17</definedName>
    <definedName name="A128027154V_Latest">Data8!$AW$17</definedName>
    <definedName name="A128027158C">Data8!$AX$1:$AX$10,Data8!$AX$11:$AX$17</definedName>
    <definedName name="A128027158C_Data">Data8!$AX$11:$AX$17</definedName>
    <definedName name="A128027158C_Latest">Data8!$AX$17</definedName>
    <definedName name="A128027162V">Data8!$BB$1:$BB$10,Data8!$BB$11:$BB$17</definedName>
    <definedName name="A128027162V_Data">Data8!$BB$11:$BB$17</definedName>
    <definedName name="A128027162V_Latest">Data8!$BB$17</definedName>
    <definedName name="A128027166C">Data8!$BC$1:$BC$10,Data8!$BC$11:$BC$17</definedName>
    <definedName name="A128027166C_Data">Data8!$BC$11:$BC$17</definedName>
    <definedName name="A128027166C_Latest">Data8!$BC$17</definedName>
    <definedName name="A128027170V">Data8!$BI$1:$BI$10,Data8!$BI$11:$BI$17</definedName>
    <definedName name="A128027170V_Data">Data8!$BI$11:$BI$17</definedName>
    <definedName name="A128027170V_Latest">Data8!$BI$17</definedName>
    <definedName name="A128027174C">Data8!$BL$1:$BL$10,Data8!$BL$11:$BL$17</definedName>
    <definedName name="A128027174C_Data">Data8!$BL$11:$BL$17</definedName>
    <definedName name="A128027174C_Latest">Data8!$BL$17</definedName>
    <definedName name="A128027178L">Data8!$BV$1:$BV$10,Data8!$BV$11:$BV$17</definedName>
    <definedName name="A128027178L_Data">Data8!$BV$11:$BV$17</definedName>
    <definedName name="A128027178L_Latest">Data8!$BV$17</definedName>
    <definedName name="A128027182C">Data8!$BM$1:$BM$10,Data8!$BM$11:$BM$17</definedName>
    <definedName name="A128027182C_Data">Data8!$BM$11:$BM$17</definedName>
    <definedName name="A128027182C_Latest">Data8!$BM$17</definedName>
    <definedName name="A128027186L">Data8!$CF$1:$CF$10,Data8!$CF$11:$CF$17</definedName>
    <definedName name="A128027186L_Data">Data8!$CF$11:$CF$17</definedName>
    <definedName name="A128027186L_Latest">Data8!$CF$17</definedName>
    <definedName name="A128027190C">Data8!$CN$1:$CN$10,Data8!$CN$11:$CN$17</definedName>
    <definedName name="A128027190C_Data">Data8!$CN$11:$CN$17</definedName>
    <definedName name="A128027190C_Latest">Data8!$CN$17</definedName>
    <definedName name="A128027194L">Data8!$DE$1:$DE$10,Data8!$DE$11:$DE$17</definedName>
    <definedName name="A128027194L_Data">Data8!$DE$11:$DE$17</definedName>
    <definedName name="A128027194L_Latest">Data8!$DE$17</definedName>
    <definedName name="A128027198W">Data8!$DF$1:$DF$10,Data8!$DF$11:$DF$17</definedName>
    <definedName name="A128027198W_Data">Data8!$DF$11:$DF$17</definedName>
    <definedName name="A128027198W_Latest">Data8!$DF$17</definedName>
    <definedName name="A128027202A">Data8!$CU$1:$CU$10,Data8!$CU$11:$CU$17</definedName>
    <definedName name="A128027202A_Data">Data8!$CU$11:$CU$17</definedName>
    <definedName name="A128027202A_Latest">Data8!$CU$17</definedName>
    <definedName name="A128027206K">Data8!$DS$1:$DS$10,Data8!$DS$11:$DS$17</definedName>
    <definedName name="A128027206K_Data">Data8!$DS$11:$DS$17</definedName>
    <definedName name="A128027206K_Latest">Data8!$DS$17</definedName>
    <definedName name="A128027210A">Data8!$DT$1:$DT$10,Data8!$DT$11:$DT$17</definedName>
    <definedName name="A128027210A_Data">Data8!$DT$11:$DT$17</definedName>
    <definedName name="A128027210A_Latest">Data8!$DT$17</definedName>
    <definedName name="A128027214K">Data8!$DV$1:$DV$10,Data8!$DV$11:$DV$17</definedName>
    <definedName name="A128027214K_Data">Data8!$DV$11:$DV$17</definedName>
    <definedName name="A128027214K_Latest">Data8!$DV$17</definedName>
    <definedName name="A128027218V">Data8!$CS$1:$CS$10,Data8!$CS$11:$CS$17</definedName>
    <definedName name="A128027218V_Data">Data8!$CS$11:$CS$17</definedName>
    <definedName name="A128027218V_Latest">Data8!$CS$17</definedName>
    <definedName name="A128027222K">Data8!$FD$1:$FD$10,Data8!$FD$11:$FD$17</definedName>
    <definedName name="A128027222K_Data">Data8!$FD$11:$FD$17</definedName>
    <definedName name="A128027222K_Latest">Data8!$FD$17</definedName>
    <definedName name="A128027226V">Data8!$EJ$1:$EJ$10,Data8!$EJ$11:$EJ$17</definedName>
    <definedName name="A128027226V_Data">Data8!$EJ$11:$EJ$17</definedName>
    <definedName name="A128027226V_Latest">Data8!$EJ$17</definedName>
    <definedName name="A128027230K">Data8!$FY$1:$FY$10,Data8!$FY$11:$FY$17</definedName>
    <definedName name="A128027230K_Data">Data8!$FY$11:$FY$17</definedName>
    <definedName name="A128027230K_Latest">Data8!$FY$17</definedName>
    <definedName name="A128027234V">Data8!$GK$1:$GK$10,Data8!$GK$11:$GK$17</definedName>
    <definedName name="A128027234V_Data">Data8!$GK$11:$GK$17</definedName>
    <definedName name="A128027234V_Latest">Data8!$GK$17</definedName>
    <definedName name="A128027238C">Data8!$FI$1:$FI$10,Data8!$FI$11:$FI$17</definedName>
    <definedName name="A128027238C_Data">Data8!$FI$11:$FI$17</definedName>
    <definedName name="A128027238C_Latest">Data8!$FI$17</definedName>
    <definedName name="A128027242V">Data8!$FR$1:$FR$10,Data8!$FR$11:$FR$17</definedName>
    <definedName name="A128027242V_Data">Data8!$FR$11:$FR$17</definedName>
    <definedName name="A128027242V_Latest">Data8!$FR$17</definedName>
    <definedName name="A128027246C">Data8!$HE$1:$HE$10,Data8!$HE$11:$HE$17</definedName>
    <definedName name="A128027246C_Data">Data8!$HE$11:$HE$17</definedName>
    <definedName name="A128027246C_Latest">Data8!$HE$17</definedName>
    <definedName name="A128027250V">Data8!$HU$1:$HU$10,Data8!$HU$11:$HU$17</definedName>
    <definedName name="A128027250V_Data">Data8!$HU$11:$HU$17</definedName>
    <definedName name="A128027250V_Latest">Data8!$HU$17</definedName>
    <definedName name="A128027254C">Data8!$HX$1:$HX$10,Data8!$HX$11:$HX$17</definedName>
    <definedName name="A128027254C_Data">Data8!$HX$11:$HX$17</definedName>
    <definedName name="A128027254C_Latest">Data8!$HX$17</definedName>
    <definedName name="A128027258L">Data8!$IJ$1:$IJ$10,Data8!$IJ$11:$IJ$17</definedName>
    <definedName name="A128027258L_Data">Data8!$IJ$11:$IJ$17</definedName>
    <definedName name="A128027258L_Latest">Data8!$IJ$17</definedName>
    <definedName name="A128027262C">Data8!$IK$1:$IK$10,Data8!$IK$11:$IK$17</definedName>
    <definedName name="A128027262C_Data">Data8!$IK$11:$IK$17</definedName>
    <definedName name="A128027262C_Latest">Data8!$IK$17</definedName>
    <definedName name="A128027266L">Data8!$IL$1:$IL$10,Data8!$IL$11:$IL$17</definedName>
    <definedName name="A128027266L_Data">Data8!$IL$11:$IL$17</definedName>
    <definedName name="A128027266L_Latest">Data8!$IL$17</definedName>
    <definedName name="A128027270C">Data8!$IN$1:$IN$10,Data8!$IN$11:$IN$17</definedName>
    <definedName name="A128027270C_Data">Data8!$IN$11:$IN$17</definedName>
    <definedName name="A128027270C_Latest">Data8!$IN$17</definedName>
    <definedName name="A128027274L">Data8!$IP$1:$IP$10,Data8!$IP$11:$IP$17</definedName>
    <definedName name="A128027274L_Data">Data8!$IP$11:$IP$17</definedName>
    <definedName name="A128027274L_Latest">Data8!$IP$17</definedName>
    <definedName name="A128027278W">Data8!$IA$1:$IA$10,Data8!$IA$11:$IA$17</definedName>
    <definedName name="A128027278W_Data">Data8!$IA$11:$IA$17</definedName>
    <definedName name="A128027278W_Latest">Data8!$IA$17</definedName>
    <definedName name="A128027282L">Data9!$G$1:$G$10,Data9!$G$11:$G$17</definedName>
    <definedName name="A128027282L_Data">Data9!$G$11:$G$17</definedName>
    <definedName name="A128027282L_Latest">Data9!$G$17</definedName>
    <definedName name="A128027286W">Data9!$I$1:$I$10,Data9!$I$11:$I$17</definedName>
    <definedName name="A128027286W_Data">Data9!$I$11:$I$17</definedName>
    <definedName name="A128027286W_Latest">Data9!$I$17</definedName>
    <definedName name="A128027290L">Data9!$L$1:$L$10,Data9!$L$11:$L$17</definedName>
    <definedName name="A128027290L_Data">Data9!$L$11:$L$17</definedName>
    <definedName name="A128027290L_Latest">Data9!$L$17</definedName>
    <definedName name="A128027294W">Data8!$IB$1:$IB$10,Data8!$IB$11:$IB$17</definedName>
    <definedName name="A128027294W_Data">Data8!$IB$11:$IB$17</definedName>
    <definedName name="A128027294W_Latest">Data8!$IB$17</definedName>
    <definedName name="A128027298F">Data9!$AR$1:$AR$10,Data9!$AR$11:$AR$17</definedName>
    <definedName name="A128027298F_Data">Data9!$AR$11:$AR$17</definedName>
    <definedName name="A128027298F_Latest">Data9!$AR$17</definedName>
    <definedName name="A128027302K">Data9!$AV$1:$AV$10,Data9!$AV$11:$AV$17</definedName>
    <definedName name="A128027302K_Data">Data9!$AV$11:$AV$17</definedName>
    <definedName name="A128027302K_Latest">Data9!$AV$17</definedName>
    <definedName name="A128027306V">Data9!$X$1:$X$10,Data9!$X$11:$X$17</definedName>
    <definedName name="A128027306V_Data">Data9!$X$11:$X$17</definedName>
    <definedName name="A128027306V_Latest">Data9!$X$17</definedName>
    <definedName name="A128027310K">Data6!$GY$1:$GY$10,Data6!$GY$11:$GY$17</definedName>
    <definedName name="A128027310K_Data">Data6!$GY$11:$GY$17</definedName>
    <definedName name="A128027310K_Latest">Data6!$GY$17</definedName>
    <definedName name="A128027314V">Data6!$HE$1:$HE$10,Data6!$HE$11:$HE$17</definedName>
    <definedName name="A128027314V_Data">Data6!$HE$11:$HE$17</definedName>
    <definedName name="A128027314V_Latest">Data6!$HE$17</definedName>
    <definedName name="A128027318C">Data6!$HF$1:$HF$10,Data6!$HF$11:$HF$17</definedName>
    <definedName name="A128027318C_Data">Data6!$HF$11:$HF$17</definedName>
    <definedName name="A128027318C_Latest">Data6!$HF$17</definedName>
    <definedName name="A128027322V">Data6!$GN$1:$GN$10,Data6!$GN$11:$GN$17</definedName>
    <definedName name="A128027322V_Data">Data6!$GN$11:$GN$17</definedName>
    <definedName name="A128027322V_Latest">Data6!$GN$17</definedName>
    <definedName name="A128027338L">Data6!$HP$1:$HP$10,Data6!$HP$11:$HP$17</definedName>
    <definedName name="A128027338L_Data">Data6!$HP$11:$HP$17</definedName>
    <definedName name="A128027338L_Latest">Data6!$HP$17</definedName>
    <definedName name="A128027342C">Data6!$IB$1:$IB$10,Data6!$IB$11:$IB$17</definedName>
    <definedName name="A128027342C_Data">Data6!$IB$11:$IB$17</definedName>
    <definedName name="A128027342C_Latest">Data6!$IB$17</definedName>
    <definedName name="A128027346L">Data6!$IE$1:$IE$10,Data6!$IE$11:$IE$17</definedName>
    <definedName name="A128027346L_Data">Data6!$IE$11:$IE$17</definedName>
    <definedName name="A128027346L_Latest">Data6!$IE$17</definedName>
    <definedName name="A128027350C">Data6!$HO$1:$HO$10,Data6!$HO$11:$HO$17</definedName>
    <definedName name="A128027350C_Data">Data6!$HO$11:$HO$17</definedName>
    <definedName name="A128027350C_Latest">Data6!$HO$17</definedName>
    <definedName name="A128027354L">Data7!$E$1:$E$10,Data7!$E$11:$E$17</definedName>
    <definedName name="A128027354L_Data">Data7!$E$11:$E$17</definedName>
    <definedName name="A128027354L_Latest">Data7!$E$17</definedName>
    <definedName name="A128027358W">Data6!$HT$1:$HT$10,Data6!$HT$11:$HT$17</definedName>
    <definedName name="A128027358W_Data">Data6!$HT$11:$HT$17</definedName>
    <definedName name="A128027358W_Latest">Data6!$HT$17</definedName>
    <definedName name="A128027362L">Data7!$AA$1:$AA$10,Data7!$AA$11:$AA$17</definedName>
    <definedName name="A128027362L_Data">Data7!$AA$11:$AA$17</definedName>
    <definedName name="A128027362L_Latest">Data7!$AA$17</definedName>
    <definedName name="A128027366W">Data7!$AB$1:$AB$10,Data7!$AB$11:$AB$17</definedName>
    <definedName name="A128027366W_Data">Data7!$AB$11:$AB$17</definedName>
    <definedName name="A128027366W_Latest">Data7!$AB$17</definedName>
    <definedName name="A128027370L">Data7!$AJ$1:$AJ$10,Data7!$AJ$11:$AJ$17</definedName>
    <definedName name="A128027370L_Data">Data7!$AJ$11:$AJ$17</definedName>
    <definedName name="A128027370L_Latest">Data7!$AJ$17</definedName>
    <definedName name="A128027374W">Data7!$K$1:$K$10,Data7!$K$11:$K$17</definedName>
    <definedName name="A128027374W_Data">Data7!$K$11:$K$17</definedName>
    <definedName name="A128027374W_Latest">Data7!$K$17</definedName>
    <definedName name="A128027378F">Data7!$AM$1:$AM$10,Data7!$AM$11:$AM$17</definedName>
    <definedName name="A128027378F_Data">Data7!$AM$11:$AM$17</definedName>
    <definedName name="A128027378F_Latest">Data7!$AM$17</definedName>
    <definedName name="A128027382W">Data7!$AN$1:$AN$10,Data7!$AN$11:$AN$17</definedName>
    <definedName name="A128027382W_Data">Data7!$AN$11:$AN$17</definedName>
    <definedName name="A128027382W_Latest">Data7!$AN$17</definedName>
    <definedName name="A128027386F">Data7!$O$1:$O$10,Data7!$O$11:$O$17</definedName>
    <definedName name="A128027386F_Data">Data7!$O$11:$O$17</definedName>
    <definedName name="A128027386F_Latest">Data7!$O$17</definedName>
    <definedName name="A128027390W">Data7!$BC$1:$BC$10,Data7!$BC$11:$BC$17</definedName>
    <definedName name="A128027390W_Data">Data7!$BC$11:$BC$17</definedName>
    <definedName name="A128027390W_Latest">Data7!$BC$17</definedName>
    <definedName name="A128027394F">Data7!$BD$1:$BD$10,Data7!$BD$11:$BD$17</definedName>
    <definedName name="A128027394F_Data">Data7!$BD$11:$BD$17</definedName>
    <definedName name="A128027394F_Latest">Data7!$BD$17</definedName>
    <definedName name="A128027398R">Data7!$BL$1:$BL$10,Data7!$BL$11:$BL$17</definedName>
    <definedName name="A128027398R_Data">Data7!$BL$11:$BL$17</definedName>
    <definedName name="A128027398R_Latest">Data7!$BL$17</definedName>
    <definedName name="A128027402V">Data7!$BQ$1:$BQ$10,Data7!$BQ$11:$BQ$17</definedName>
    <definedName name="A128027402V_Data">Data7!$BQ$11:$BQ$17</definedName>
    <definedName name="A128027402V_Latest">Data7!$BQ$17</definedName>
    <definedName name="A128027406C">Data7!$AR$1:$AR$10,Data7!$AR$11:$AR$17</definedName>
    <definedName name="A128027406C_Data">Data7!$AR$11:$AR$17</definedName>
    <definedName name="A128027406C_Latest">Data7!$AR$17</definedName>
    <definedName name="A128027410V">Data7!$BX$1:$BX$10,Data7!$BX$11:$BX$17</definedName>
    <definedName name="A128027410V_Data">Data7!$BX$11:$BX$17</definedName>
    <definedName name="A128027410V_Latest">Data7!$BX$17</definedName>
    <definedName name="A128027414C">Data7!$CH$1:$CH$10,Data7!$CH$11:$CH$17</definedName>
    <definedName name="A128027414C_Data">Data7!$CH$11:$CH$17</definedName>
    <definedName name="A128027414C_Latest">Data7!$CH$17</definedName>
    <definedName name="A128027418L">Data7!$CL$1:$CL$10,Data7!$CL$11:$CL$17</definedName>
    <definedName name="A128027418L_Data">Data7!$CL$11:$CL$17</definedName>
    <definedName name="A128027418L_Latest">Data7!$CL$17</definedName>
    <definedName name="A128027422C">Data7!$CN$1:$CN$10,Data7!$CN$11:$CN$17</definedName>
    <definedName name="A128027422C_Data">Data7!$CN$11:$CN$17</definedName>
    <definedName name="A128027422C_Latest">Data7!$CN$17</definedName>
    <definedName name="A128027426L">Data7!$CQ$1:$CQ$10,Data7!$CQ$11:$CQ$17</definedName>
    <definedName name="A128027426L_Data">Data7!$CQ$11:$CQ$17</definedName>
    <definedName name="A128027426L_Latest">Data7!$CQ$17</definedName>
    <definedName name="A128027430C">Data7!$DX$1:$DX$10,Data7!$DX$11:$DX$17</definedName>
    <definedName name="A128027430C_Data">Data7!$DX$11:$DX$17</definedName>
    <definedName name="A128027430C_Latest">Data7!$DX$17</definedName>
    <definedName name="A128027434L">Data7!$EB$1:$EB$10,Data7!$EB$11:$EB$17</definedName>
    <definedName name="A128027434L_Data">Data7!$EB$11:$EB$17</definedName>
    <definedName name="A128027434L_Latest">Data7!$EB$17</definedName>
    <definedName name="A128027438W">Data7!$EG$1:$EG$10,Data7!$EG$11:$EG$17</definedName>
    <definedName name="A128027438W_Data">Data7!$EG$11:$EG$17</definedName>
    <definedName name="A128027438W_Latest">Data7!$EG$17</definedName>
    <definedName name="A128027446W">Data7!$EN$1:$EN$10,Data7!$EN$11:$EN$17</definedName>
    <definedName name="A128027446W_Data">Data7!$EN$11:$EN$17</definedName>
    <definedName name="A128027446W_Latest">Data7!$EN$17</definedName>
    <definedName name="A128027450L">Data7!$FA$1:$FA$10,Data7!$FA$11:$FA$17</definedName>
    <definedName name="A128027450L_Data">Data7!$FA$11:$FA$17</definedName>
    <definedName name="A128027450L_Latest">Data7!$FA$17</definedName>
    <definedName name="A128027454W">Data7!$FL$1:$FL$10,Data7!$FL$11:$FL$17</definedName>
    <definedName name="A128027454W_Data">Data7!$FL$11:$FL$17</definedName>
    <definedName name="A128027454W_Latest">Data7!$FL$17</definedName>
    <definedName name="A128027458F">Data7!$FQ$1:$FQ$10,Data7!$FQ$11:$FQ$17</definedName>
    <definedName name="A128027458F_Data">Data7!$FQ$11:$FQ$17</definedName>
    <definedName name="A128027458F_Latest">Data7!$FQ$17</definedName>
    <definedName name="A128027462W">Data7!$FV$1:$FV$10,Data7!$FV$11:$FV$17</definedName>
    <definedName name="A128027462W_Data">Data7!$FV$11:$FV$17</definedName>
    <definedName name="A128027462W_Latest">Data7!$FV$17</definedName>
    <definedName name="A128027466F">Data7!$GI$1:$GI$10,Data7!$GI$11:$GI$17</definedName>
    <definedName name="A128027466F_Data">Data7!$GI$11:$GI$17</definedName>
    <definedName name="A128027466F_Latest">Data7!$GI$17</definedName>
    <definedName name="A128027470W">Data7!$GM$1:$GM$10,Data7!$GM$11:$GM$17</definedName>
    <definedName name="A128027470W_Data">Data7!$GM$11:$GM$17</definedName>
    <definedName name="A128027470W_Latest">Data7!$GM$17</definedName>
    <definedName name="A128027474F">Data7!$GO$1:$GO$10,Data7!$GO$11:$GO$17</definedName>
    <definedName name="A128027474F_Data">Data7!$GO$11:$GO$17</definedName>
    <definedName name="A128027474F_Latest">Data7!$GO$17</definedName>
    <definedName name="A128027478R">Data7!$GC$1:$GC$10,Data7!$GC$11:$GC$17</definedName>
    <definedName name="A128027478R_Data">Data7!$GC$11:$GC$17</definedName>
    <definedName name="A128027478R_Latest">Data7!$GC$17</definedName>
    <definedName name="A128029186X">Data9!$BC$1:$BC$10,Data9!$BC$11:$BC$17</definedName>
    <definedName name="A128029186X_Data">Data9!$BC$11:$BC$17</definedName>
    <definedName name="A128029186X_Latest">Data9!$BC$17</definedName>
    <definedName name="A128029190R">Data9!$BP$1:$BP$10,Data9!$BP$11:$BP$17</definedName>
    <definedName name="A128029190R_Data">Data9!$BP$11:$BP$17</definedName>
    <definedName name="A128029190R_Latest">Data9!$BP$17</definedName>
    <definedName name="A128029194X">Data9!$BQ$1:$BQ$10,Data9!$BQ$11:$BQ$17</definedName>
    <definedName name="A128029194X_Data">Data9!$BQ$11:$BQ$17</definedName>
    <definedName name="A128029194X_Latest">Data9!$BQ$17</definedName>
    <definedName name="A128029198J">Data9!$BR$1:$BR$10,Data9!$BR$11:$BR$17</definedName>
    <definedName name="A128029198J_Data">Data9!$BR$11:$BR$17</definedName>
    <definedName name="A128029198J_Latest">Data9!$BR$17</definedName>
    <definedName name="A128029202L">Data9!$BD$1:$BD$10,Data9!$BD$11:$BD$17</definedName>
    <definedName name="A128029202L_Data">Data9!$BD$11:$BD$17</definedName>
    <definedName name="A128029202L_Latest">Data9!$BD$17</definedName>
    <definedName name="A128029206W">Data9!$BV$1:$BV$10,Data9!$BV$11:$BV$17</definedName>
    <definedName name="A128029206W_Data">Data9!$BV$11:$BV$17</definedName>
    <definedName name="A128029206W_Latest">Data9!$BV$17</definedName>
    <definedName name="A128029210L">Data9!$BY$1:$BY$10,Data9!$BY$11:$BY$17</definedName>
    <definedName name="A128029210L_Data">Data9!$BY$11:$BY$17</definedName>
    <definedName name="A128029210L_Latest">Data9!$BY$17</definedName>
    <definedName name="A128029214W">Data9!$CA$1:$CA$10,Data9!$CA$11:$CA$17</definedName>
    <definedName name="A128029214W_Data">Data9!$CA$11:$CA$17</definedName>
    <definedName name="A128029214W_Latest">Data9!$CA$17</definedName>
    <definedName name="A128029218F">Data9!$CW$1:$CW$10,Data9!$CW$11:$CW$17</definedName>
    <definedName name="A128029218F_Data">Data9!$CW$11:$CW$17</definedName>
    <definedName name="A128029218F_Latest">Data9!$CW$17</definedName>
    <definedName name="A128029222W">Data9!$CM$1:$CM$10,Data9!$CM$11:$CM$17</definedName>
    <definedName name="A128029222W_Data">Data9!$CM$11:$CM$17</definedName>
    <definedName name="A128029222W_Latest">Data9!$CM$17</definedName>
    <definedName name="A128029226F">Data9!$CK$1:$CK$10,Data9!$CK$11:$CK$17</definedName>
    <definedName name="A128029226F_Data">Data9!$CK$11:$CK$17</definedName>
    <definedName name="A128029226F_Latest">Data9!$CK$17</definedName>
    <definedName name="A128029230W">Data9!$DQ$1:$DQ$10,Data9!$DQ$11:$DQ$17</definedName>
    <definedName name="A128029230W_Data">Data9!$DQ$11:$DQ$17</definedName>
    <definedName name="A128029230W_Latest">Data9!$DQ$17</definedName>
    <definedName name="A128029234F">Data9!$CQ$1:$CQ$10,Data9!$CQ$11:$CQ$17</definedName>
    <definedName name="A128029234F_Data">Data9!$CQ$11:$CQ$17</definedName>
    <definedName name="A128029234F_Latest">Data9!$CQ$17</definedName>
    <definedName name="A128029238R">Data10!$FE$1:$FE$10,Data10!$FE$11:$FE$17</definedName>
    <definedName name="A128029238R_Data">Data10!$FE$11:$FE$17</definedName>
    <definedName name="A128029238R_Latest">Data10!$FE$17</definedName>
    <definedName name="A128029242F">Data10!$FL$1:$FL$10,Data10!$FL$11:$FL$17</definedName>
    <definedName name="A128029242F_Data">Data10!$FL$11:$FL$17</definedName>
    <definedName name="A128029242F_Latest">Data10!$FL$17</definedName>
    <definedName name="A128029246R">Data10!$ER$1:$ER$10,Data10!$ER$11:$ER$17</definedName>
    <definedName name="A128029246R_Data">Data10!$ER$11:$ER$17</definedName>
    <definedName name="A128029246R_Latest">Data10!$ER$17</definedName>
    <definedName name="A128029250F">Data10!$EU$1:$EU$10,Data10!$EU$11:$EU$17</definedName>
    <definedName name="A128029250F_Data">Data10!$EU$11:$EU$17</definedName>
    <definedName name="A128029250F_Latest">Data10!$EU$17</definedName>
    <definedName name="A128029254R">Data10!$GT$1:$GT$10,Data10!$GT$11:$GT$17</definedName>
    <definedName name="A128029254R_Data">Data10!$GT$11:$GT$17</definedName>
    <definedName name="A128029254R_Latest">Data10!$GT$17</definedName>
    <definedName name="A128029258X">Data10!$GV$1:$GV$10,Data10!$GV$11:$GV$17</definedName>
    <definedName name="A128029258X_Data">Data10!$GV$11:$GV$17</definedName>
    <definedName name="A128029258X_Latest">Data10!$GV$17</definedName>
    <definedName name="A128029262R">Data10!$GX$1:$GX$10,Data10!$GX$11:$GX$17</definedName>
    <definedName name="A128029262R_Data">Data10!$GX$11:$GX$17</definedName>
    <definedName name="A128029262R_Latest">Data10!$GX$17</definedName>
    <definedName name="A128029266X">Data10!$HQ$1:$HQ$10,Data10!$HQ$11:$HQ$17</definedName>
    <definedName name="A128029266X_Data">Data10!$HQ$11:$HQ$17</definedName>
    <definedName name="A128029266X_Latest">Data10!$HQ$17</definedName>
    <definedName name="A128029270R">Data10!$HT$1:$HT$10,Data10!$HT$11:$HT$17</definedName>
    <definedName name="A128029270R_Data">Data10!$HT$11:$HT$17</definedName>
    <definedName name="A128029270R_Latest">Data10!$HT$17</definedName>
    <definedName name="A128029274X">Data10!$HZ$1:$HZ$10,Data10!$HZ$11:$HZ$17</definedName>
    <definedName name="A128029274X_Data">Data10!$HZ$11:$HZ$17</definedName>
    <definedName name="A128029274X_Latest">Data10!$HZ$17</definedName>
    <definedName name="A128029278J">Data10!$IG$1:$IG$10,Data10!$IG$11:$IG$17</definedName>
    <definedName name="A128029278J_Data">Data10!$IG$11:$IG$17</definedName>
    <definedName name="A128029278J_Latest">Data10!$IG$17</definedName>
    <definedName name="A128029282X">Data10!$IJ$1:$IJ$10,Data10!$IJ$11:$IJ$17</definedName>
    <definedName name="A128029282X_Data">Data10!$IJ$11:$IJ$17</definedName>
    <definedName name="A128029282X_Latest">Data10!$IJ$17</definedName>
    <definedName name="A128029286J">Data11!$I$1:$I$10,Data11!$I$11:$I$17</definedName>
    <definedName name="A128029286J_Data">Data11!$I$11:$I$17</definedName>
    <definedName name="A128029286J_Latest">Data11!$I$17</definedName>
    <definedName name="A128029290X">Data11!$W$1:$W$10,Data11!$W$11:$W$17</definedName>
    <definedName name="A128029290X_Data">Data11!$W$11:$W$17</definedName>
    <definedName name="A128029290X_Latest">Data11!$W$17</definedName>
    <definedName name="A128029294J">Data11!$AL$1:$AL$10,Data11!$AL$11:$AL$17</definedName>
    <definedName name="A128029294J_Data">Data11!$AL$11:$AL$17</definedName>
    <definedName name="A128029294J_Latest">Data11!$AL$17</definedName>
    <definedName name="A128029298T">Data11!$CD$1:$CD$10,Data11!$CD$11:$CD$17</definedName>
    <definedName name="A128029298T_Data">Data11!$CD$11:$CD$17</definedName>
    <definedName name="A128029298T_Latest">Data11!$CD$17</definedName>
    <definedName name="A128029302W">Data11!$CM$1:$CM$10,Data11!$CM$11:$CM$17</definedName>
    <definedName name="A128029302W_Data">Data11!$CM$11:$CM$17</definedName>
    <definedName name="A128029302W_Latest">Data11!$CM$17</definedName>
    <definedName name="A128029306F">Data11!$BP$1:$BP$10,Data11!$BP$11:$BP$17</definedName>
    <definedName name="A128029306F_Data">Data11!$BP$11:$BP$17</definedName>
    <definedName name="A128029306F_Latest">Data11!$BP$17</definedName>
    <definedName name="A128029310W">Data11!$BM$1:$BM$10,Data11!$BM$11:$BM$17</definedName>
    <definedName name="A128029310W_Data">Data11!$BM$11:$BM$17</definedName>
    <definedName name="A128029310W_Latest">Data11!$BM$17</definedName>
    <definedName name="A128029314F">Data11!$BU$1:$BU$10,Data11!$BU$11:$BU$17</definedName>
    <definedName name="A128029314F_Data">Data11!$BU$11:$BU$17</definedName>
    <definedName name="A128029314F_Latest">Data11!$BU$17</definedName>
    <definedName name="A128029318R">Data11!$DF$1:$DF$10,Data11!$DF$11:$DF$17</definedName>
    <definedName name="A128029318R_Data">Data11!$DF$11:$DF$17</definedName>
    <definedName name="A128029318R_Latest">Data11!$DF$17</definedName>
    <definedName name="A128029322F">Data11!$DM$1:$DM$10,Data11!$DM$11:$DM$17</definedName>
    <definedName name="A128029322F_Data">Data11!$DM$11:$DM$17</definedName>
    <definedName name="A128029322F_Latest">Data11!$DM$17</definedName>
    <definedName name="A128029326R">Data11!$DY$1:$DY$10,Data11!$DY$11:$DY$17</definedName>
    <definedName name="A128029326R_Data">Data11!$DY$11:$DY$17</definedName>
    <definedName name="A128029326R_Latest">Data11!$DY$17</definedName>
    <definedName name="A128029330F">Data11!$EB$1:$EB$10,Data11!$EB$11:$EB$17</definedName>
    <definedName name="A128029330F_Data">Data11!$EB$11:$EB$17</definedName>
    <definedName name="A128029330F_Latest">Data11!$EB$17</definedName>
    <definedName name="A128029334R">Data11!$EW$1:$EW$10,Data11!$EW$11:$EW$17</definedName>
    <definedName name="A128029334R_Data">Data11!$EW$11:$EW$17</definedName>
    <definedName name="A128029334R_Latest">Data11!$EW$17</definedName>
    <definedName name="A128029338X">Data11!$FF$1:$FF$10,Data11!$FF$11:$FF$17</definedName>
    <definedName name="A128029338X_Data">Data11!$FF$11:$FF$17</definedName>
    <definedName name="A128029338X_Latest">Data11!$FF$17</definedName>
    <definedName name="A128029342R">Data11!$EG$1:$EG$10,Data11!$EG$11:$EG$17</definedName>
    <definedName name="A128029342R_Data">Data11!$EG$11:$EG$17</definedName>
    <definedName name="A128029342R_Latest">Data11!$EG$17</definedName>
    <definedName name="A128029346X">Data11!$EK$1:$EK$10,Data11!$EK$11:$EK$17</definedName>
    <definedName name="A128029346X_Data">Data11!$EK$11:$EK$17</definedName>
    <definedName name="A128029346X_Latest">Data11!$EK$17</definedName>
    <definedName name="A128029350R">Data11!$GD$1:$GD$10,Data11!$GD$11:$GD$17</definedName>
    <definedName name="A128029350R_Data">Data11!$GD$11:$GD$17</definedName>
    <definedName name="A128029350R_Latest">Data11!$GD$17</definedName>
    <definedName name="A128029354X">Data11!$GE$1:$GE$10,Data11!$GE$11:$GE$17</definedName>
    <definedName name="A128029354X_Data">Data11!$GE$11:$GE$17</definedName>
    <definedName name="A128029354X_Latest">Data11!$GE$17</definedName>
    <definedName name="A128029358J">Data11!$GL$1:$GL$10,Data11!$GL$11:$GL$17</definedName>
    <definedName name="A128029358J_Data">Data11!$GL$11:$GL$17</definedName>
    <definedName name="A128029358J_Latest">Data11!$GL$17</definedName>
    <definedName name="A128029362X">Data11!$FR$1:$FR$10,Data11!$FR$11:$FR$17</definedName>
    <definedName name="A128029362X_Data">Data11!$FR$11:$FR$17</definedName>
    <definedName name="A128029362X_Latest">Data11!$FR$17</definedName>
    <definedName name="A128029366J">Data11!$HG$1:$HG$10,Data11!$HG$11:$HG$17</definedName>
    <definedName name="A128029366J_Data">Data11!$HG$11:$HG$17</definedName>
    <definedName name="A128029366J_Latest">Data11!$HG$17</definedName>
    <definedName name="A128029370X">Data11!$HJ$1:$HJ$10,Data11!$HJ$11:$HJ$17</definedName>
    <definedName name="A128029370X_Data">Data11!$HJ$11:$HJ$17</definedName>
    <definedName name="A128029370X_Latest">Data11!$HJ$17</definedName>
    <definedName name="A128029374J">Data11!$HZ$1:$HZ$10,Data11!$HZ$11:$HZ$17</definedName>
    <definedName name="A128029374J_Data">Data11!$HZ$11:$HZ$17</definedName>
    <definedName name="A128029374J_Latest">Data11!$HZ$17</definedName>
    <definedName name="A128029378T">Data11!$HB$1:$HB$10,Data11!$HB$11:$HB$17</definedName>
    <definedName name="A128029378T_Data">Data11!$HB$11:$HB$17</definedName>
    <definedName name="A128029378T_Latest">Data11!$HB$17</definedName>
    <definedName name="A128029382J">Data9!$EK$1:$EK$10,Data9!$EK$11:$EK$17</definedName>
    <definedName name="A128029382J_Data">Data9!$EK$11:$EK$17</definedName>
    <definedName name="A128029382J_Latest">Data9!$EK$17</definedName>
    <definedName name="A128029386T">Data9!$DU$1:$DU$10,Data9!$DU$11:$DU$17</definedName>
    <definedName name="A128029386T_Data">Data9!$DU$11:$DU$17</definedName>
    <definedName name="A128029386T_Latest">Data9!$DU$17</definedName>
    <definedName name="A128029390J">Data9!$EV$1:$EV$10,Data9!$EV$11:$EV$17</definedName>
    <definedName name="A128029390J_Data">Data9!$EV$11:$EV$17</definedName>
    <definedName name="A128029390J_Latest">Data9!$EV$17</definedName>
    <definedName name="A128029394T">Data9!$EX$1:$EX$10,Data9!$EX$11:$EX$17</definedName>
    <definedName name="A128029394T_Data">Data9!$EX$11:$EX$17</definedName>
    <definedName name="A128029394T_Latest">Data9!$EX$17</definedName>
    <definedName name="A128029398A">Data9!$DX$1:$DX$10,Data9!$DX$11:$DX$17</definedName>
    <definedName name="A128029398A_Data">Data9!$DX$11:$DX$17</definedName>
    <definedName name="A128029398A_Latest">Data9!$DX$17</definedName>
    <definedName name="A128029410F">Data9!$FB$1:$FB$10,Data9!$FB$11:$FB$17</definedName>
    <definedName name="A128029410F_Data">Data9!$FB$11:$FB$17</definedName>
    <definedName name="A128029410F_Latest">Data9!$FB$17</definedName>
    <definedName name="A128029414R">Data9!$GA$1:$GA$10,Data9!$GA$11:$GA$17</definedName>
    <definedName name="A128029414R_Data">Data9!$GA$11:$GA$17</definedName>
    <definedName name="A128029414R_Latest">Data9!$GA$17</definedName>
    <definedName name="A128029418X">Data9!$FD$1:$FD$10,Data9!$FD$11:$FD$17</definedName>
    <definedName name="A128029418X_Data">Data9!$FD$11:$FD$17</definedName>
    <definedName name="A128029418X_Latest">Data9!$FD$17</definedName>
    <definedName name="A128029422R">Data9!$GG$1:$GG$10,Data9!$GG$11:$GG$17</definedName>
    <definedName name="A128029422R_Data">Data9!$GG$11:$GG$17</definedName>
    <definedName name="A128029422R_Latest">Data9!$GG$17</definedName>
    <definedName name="A128029426X">Data9!$GV$1:$GV$10,Data9!$GV$11:$GV$17</definedName>
    <definedName name="A128029426X_Data">Data9!$GV$11:$GV$17</definedName>
    <definedName name="A128029426X_Latest">Data9!$GV$17</definedName>
    <definedName name="A128029430R">Data9!$GY$1:$GY$10,Data9!$GY$11:$GY$17</definedName>
    <definedName name="A128029430R_Data">Data9!$GY$11:$GY$17</definedName>
    <definedName name="A128029430R_Latest">Data9!$GY$17</definedName>
    <definedName name="A128029434X">Data9!$HB$1:$HB$10,Data9!$HB$11:$HB$17</definedName>
    <definedName name="A128029434X_Data">Data9!$HB$11:$HB$17</definedName>
    <definedName name="A128029434X_Latest">Data9!$HB$17</definedName>
    <definedName name="A128029438J">Data9!$HE$1:$HE$10,Data9!$HE$11:$HE$17</definedName>
    <definedName name="A128029438J_Data">Data9!$HE$11:$HE$17</definedName>
    <definedName name="A128029438J_Latest">Data9!$HE$17</definedName>
    <definedName name="A128029442X">Data9!$GL$1:$GL$10,Data9!$GL$11:$GL$17</definedName>
    <definedName name="A128029442X_Data">Data9!$GL$11:$GL$17</definedName>
    <definedName name="A128029442X_Latest">Data9!$GL$17</definedName>
    <definedName name="A128029446J">Data9!$HN$1:$HN$10,Data9!$HN$11:$HN$17</definedName>
    <definedName name="A128029446J_Data">Data9!$HN$11:$HN$17</definedName>
    <definedName name="A128029446J_Latest">Data9!$HN$17</definedName>
    <definedName name="A128029450X">Data9!$GI$1:$GI$10,Data9!$GI$11:$GI$17</definedName>
    <definedName name="A128029450X_Data">Data9!$GI$11:$GI$17</definedName>
    <definedName name="A128029450X_Latest">Data9!$GI$17</definedName>
    <definedName name="A128029454J">Data9!$GM$1:$GM$10,Data9!$GM$11:$GM$17</definedName>
    <definedName name="A128029454J_Data">Data9!$GM$11:$GM$17</definedName>
    <definedName name="A128029454J_Latest">Data9!$GM$17</definedName>
    <definedName name="A128029458T">Data9!$HP$1:$HP$10,Data9!$HP$11:$HP$17</definedName>
    <definedName name="A128029458T_Data">Data9!$HP$11:$HP$17</definedName>
    <definedName name="A128029458T_Latest">Data9!$HP$17</definedName>
    <definedName name="A128029462J">Data9!$GP$1:$GP$10,Data9!$GP$11:$GP$17</definedName>
    <definedName name="A128029462J_Data">Data9!$GP$11:$GP$17</definedName>
    <definedName name="A128029462J_Latest">Data9!$GP$17</definedName>
    <definedName name="A128029466T">Data9!$IJ$1:$IJ$10,Data9!$IJ$11:$IJ$17</definedName>
    <definedName name="A128029466T_Data">Data9!$IJ$11:$IJ$17</definedName>
    <definedName name="A128029466T_Latest">Data9!$IJ$17</definedName>
    <definedName name="A128029470J">Data9!$HX$1:$HX$10,Data9!$HX$11:$HX$17</definedName>
    <definedName name="A128029470J_Data">Data9!$HX$11:$HX$17</definedName>
    <definedName name="A128029470J_Latest">Data9!$HX$17</definedName>
    <definedName name="A128029474T">Data10!$U$1:$U$10,Data10!$U$11:$U$17</definedName>
    <definedName name="A128029474T_Data">Data10!$U$11:$U$17</definedName>
    <definedName name="A128029474T_Latest">Data10!$U$17</definedName>
    <definedName name="A128029478A">Data10!$I$1:$I$10,Data10!$I$11:$I$17</definedName>
    <definedName name="A128029478A_Data">Data10!$I$11:$I$17</definedName>
    <definedName name="A128029478A_Latest">Data10!$I$17</definedName>
    <definedName name="A128029482T">Data10!$M$1:$M$10,Data10!$M$11:$M$17</definedName>
    <definedName name="A128029482T_Data">Data10!$M$11:$M$17</definedName>
    <definedName name="A128029482T_Latest">Data10!$M$17</definedName>
    <definedName name="A128029486A">Data10!$BA$1:$BA$10,Data10!$BA$11:$BA$17</definedName>
    <definedName name="A128029486A_Data">Data10!$BA$11:$BA$17</definedName>
    <definedName name="A128029486A_Latest">Data10!$BA$17</definedName>
    <definedName name="A128029490T">Data10!$BF$1:$BF$10,Data10!$BF$11:$BF$17</definedName>
    <definedName name="A128029490T_Data">Data10!$BF$11:$BF$17</definedName>
    <definedName name="A128029490T_Latest">Data10!$BF$17</definedName>
    <definedName name="A128029494A">Data10!$BI$1:$BI$10,Data10!$BI$11:$BI$17</definedName>
    <definedName name="A128029494A_Data">Data10!$BI$11:$BI$17</definedName>
    <definedName name="A128029494A_Latest">Data10!$BI$17</definedName>
    <definedName name="A128029498K">Data10!$BR$1:$BR$10,Data10!$BR$11:$BR$17</definedName>
    <definedName name="A128029498K_Data">Data10!$BR$11:$BR$17</definedName>
    <definedName name="A128029498K_Latest">Data10!$BR$17</definedName>
    <definedName name="A128029502R">Data10!$BU$1:$BU$10,Data10!$BU$11:$BU$17</definedName>
    <definedName name="A128029502R_Data">Data10!$BU$11:$BU$17</definedName>
    <definedName name="A128029502R_Latest">Data10!$BU$17</definedName>
    <definedName name="A128029506X">Data10!$CJ$1:$CJ$10,Data10!$CJ$11:$CJ$17</definedName>
    <definedName name="A128029506X_Data">Data10!$CJ$11:$CJ$17</definedName>
    <definedName name="A128029506X_Latest">Data10!$CJ$17</definedName>
    <definedName name="A128029510R">Data10!$CL$1:$CL$10,Data10!$CL$11:$CL$17</definedName>
    <definedName name="A128029510R_Data">Data10!$CL$11:$CL$17</definedName>
    <definedName name="A128029510R_Latest">Data10!$CL$17</definedName>
    <definedName name="A128029514X">Data10!$DD$1:$DD$10,Data10!$DD$11:$DD$17</definedName>
    <definedName name="A128029514X_Data">Data10!$DD$11:$DD$17</definedName>
    <definedName name="A128029514X_Latest">Data10!$DD$17</definedName>
    <definedName name="A128029518J">Data10!$DE$1:$DE$10,Data10!$DE$11:$DE$17</definedName>
    <definedName name="A128029518J_Data">Data10!$DE$11:$DE$17</definedName>
    <definedName name="A128029518J_Latest">Data10!$DE$17</definedName>
    <definedName name="A128029522X">Data10!$CG$1:$CG$10,Data10!$CG$11:$CG$17</definedName>
    <definedName name="A128029522X_Data">Data10!$CG$11:$CG$17</definedName>
    <definedName name="A128029522X_Latest">Data10!$CG$17</definedName>
    <definedName name="A128029526J">Data10!$DW$1:$DW$10,Data10!$DW$11:$DW$17</definedName>
    <definedName name="A128029526J_Data">Data10!$DW$11:$DW$17</definedName>
    <definedName name="A128029526J_Latest">Data10!$DW$17</definedName>
    <definedName name="A128029530X">Data10!$EC$1:$EC$10,Data10!$EC$11:$EC$17</definedName>
    <definedName name="A128029530X_Data">Data10!$EC$11:$EC$17</definedName>
    <definedName name="A128029530X_Latest">Data10!$EC$17</definedName>
    <definedName name="A128029534J">Data10!$EF$1:$EF$10,Data10!$EF$11:$EF$17</definedName>
    <definedName name="A128029534J_Data">Data10!$EF$11:$EF$17</definedName>
    <definedName name="A128029534J_Latest">Data10!$EF$17</definedName>
    <definedName name="A128029538T">Data10!$EK$1:$EK$10,Data10!$EK$11:$EK$17</definedName>
    <definedName name="A128029538T_Data">Data10!$EK$11:$EK$17</definedName>
    <definedName name="A128029538T_Latest">Data10!$EK$17</definedName>
    <definedName name="A128029542J">Data10!$DG$1:$DG$10,Data10!$DG$11:$DG$17</definedName>
    <definedName name="A128029542J_Data">Data10!$DG$11:$DG$17</definedName>
    <definedName name="A128029542J_Latest">Data10!$DG$17</definedName>
    <definedName name="A128031350F">Data11!$IE$1:$IE$10,Data11!$IE$11:$IE$17</definedName>
    <definedName name="A128031350F_Data">Data11!$IE$11:$IE$17</definedName>
    <definedName name="A128031350F_Latest">Data11!$IE$17</definedName>
    <definedName name="A128031354R">Data12!$C$1:$C$10,Data12!$C$11:$C$17</definedName>
    <definedName name="A128031354R_Data">Data12!$C$11:$C$17</definedName>
    <definedName name="A128031354R_Latest">Data12!$C$17</definedName>
    <definedName name="A128031358X">Data12!$AI$1:$AI$10,Data12!$AI$11:$AI$17</definedName>
    <definedName name="A128031358X_Data">Data12!$AI$11:$AI$17</definedName>
    <definedName name="A128031358X_Latest">Data12!$AI$17</definedName>
    <definedName name="A128031362R">Data12!$AL$1:$AL$10,Data12!$AL$11:$AL$17</definedName>
    <definedName name="A128031362R_Data">Data12!$AL$11:$AL$17</definedName>
    <definedName name="A128031362R_Latest">Data12!$AL$17</definedName>
    <definedName name="A128031366X">Data12!$AS$1:$AS$10,Data12!$AS$11:$AS$17</definedName>
    <definedName name="A128031366X_Data">Data12!$AS$11:$AS$17</definedName>
    <definedName name="A128031366X_Latest">Data12!$AS$17</definedName>
    <definedName name="A128031370R">Data12!$AU$1:$AU$10,Data12!$AU$11:$AU$17</definedName>
    <definedName name="A128031370R_Data">Data12!$AU$11:$AU$17</definedName>
    <definedName name="A128031370R_Latest">Data12!$AU$17</definedName>
    <definedName name="A128031374X">Data12!$AY$1:$AY$10,Data12!$AY$11:$AY$17</definedName>
    <definedName name="A128031374X_Data">Data12!$AY$11:$AY$17</definedName>
    <definedName name="A128031374X_Latest">Data12!$AY$17</definedName>
    <definedName name="A128031382X">Data12!$AD$1:$AD$10,Data12!$AD$11:$AD$17</definedName>
    <definedName name="A128031382X_Data">Data12!$AD$11:$AD$17</definedName>
    <definedName name="A128031382X_Latest">Data12!$AD$17</definedName>
    <definedName name="A128031386J">Data13!$CM$1:$CM$10,Data13!$CM$11:$CM$17</definedName>
    <definedName name="A128031386J_Data">Data13!$CM$11:$CM$17</definedName>
    <definedName name="A128031386J_Latest">Data13!$CM$17</definedName>
    <definedName name="A128031390X">Data13!$CN$1:$CN$10,Data13!$CN$11:$CN$17</definedName>
    <definedName name="A128031390X_Data">Data13!$CN$11:$CN$17</definedName>
    <definedName name="A128031390X_Latest">Data13!$CN$17</definedName>
    <definedName name="A128031394J">Data13!$DT$1:$DT$10,Data13!$DT$11:$DT$17</definedName>
    <definedName name="A128031394J_Data">Data13!$DT$11:$DT$17</definedName>
    <definedName name="A128031394J_Latest">Data13!$DT$17</definedName>
    <definedName name="A128031398T">Data13!$DZ$1:$DZ$10,Data13!$DZ$11:$DZ$17</definedName>
    <definedName name="A128031398T_Data">Data13!$DZ$11:$DZ$17</definedName>
    <definedName name="A128031398T_Latest">Data13!$DZ$17</definedName>
    <definedName name="A128031402W">Data13!$EG$1:$EG$10,Data13!$EG$11:$EG$17</definedName>
    <definedName name="A128031402W_Data">Data13!$EG$11:$EG$17</definedName>
    <definedName name="A128031402W_Latest">Data13!$EG$17</definedName>
    <definedName name="A128031406F">Data13!$DR$1:$DR$10,Data13!$DR$11:$DR$17</definedName>
    <definedName name="A128031406F_Data">Data13!$DR$11:$DR$17</definedName>
    <definedName name="A128031406F_Latest">Data13!$DR$17</definedName>
    <definedName name="A128031410W">Data13!$FB$1:$FB$10,Data13!$FB$11:$FB$17</definedName>
    <definedName name="A128031410W_Data">Data13!$FB$11:$FB$17</definedName>
    <definedName name="A128031410W_Latest">Data13!$FB$17</definedName>
    <definedName name="A128031414F">Data13!$ET$1:$ET$10,Data13!$ET$11:$ET$17</definedName>
    <definedName name="A128031414F_Data">Data13!$ET$11:$ET$17</definedName>
    <definedName name="A128031414F_Latest">Data13!$ET$17</definedName>
    <definedName name="A128031418R">Data13!$EU$1:$EU$10,Data13!$EU$11:$EU$17</definedName>
    <definedName name="A128031418R_Data">Data13!$EU$11:$EU$17</definedName>
    <definedName name="A128031418R_Latest">Data13!$EU$17</definedName>
    <definedName name="A128031422F">Data13!$FZ$1:$FZ$10,Data13!$FZ$11:$FZ$17</definedName>
    <definedName name="A128031422F_Data">Data13!$FZ$11:$FZ$17</definedName>
    <definedName name="A128031422F_Latest">Data13!$FZ$17</definedName>
    <definedName name="A128031426R">Data13!$GK$1:$GK$10,Data13!$GK$11:$GK$17</definedName>
    <definedName name="A128031426R_Data">Data13!$GK$11:$GK$17</definedName>
    <definedName name="A128031426R_Latest">Data13!$GK$17</definedName>
    <definedName name="A128031434R">Data13!$GF$1:$GF$10,Data13!$GF$11:$GF$17</definedName>
    <definedName name="A128031434R_Data">Data13!$GF$11:$GF$17</definedName>
    <definedName name="A128031434R_Latest">Data13!$GF$17</definedName>
    <definedName name="A128031438X">Data13!$HQ$1:$HQ$10,Data13!$HQ$11:$HQ$17</definedName>
    <definedName name="A128031438X_Data">Data13!$HQ$11:$HQ$17</definedName>
    <definedName name="A128031438X_Latest">Data13!$HQ$17</definedName>
    <definedName name="A128031442R">Data13!$HX$1:$HX$10,Data13!$HX$11:$HX$17</definedName>
    <definedName name="A128031442R_Data">Data13!$HX$11:$HX$17</definedName>
    <definedName name="A128031442R_Latest">Data13!$HX$17</definedName>
    <definedName name="A128031446X">Data13!$IA$1:$IA$10,Data13!$IA$11:$IA$17</definedName>
    <definedName name="A128031446X_Data">Data13!$IA$11:$IA$17</definedName>
    <definedName name="A128031446X_Latest">Data13!$IA$17</definedName>
    <definedName name="A128031450R">Data13!$HM$1:$HM$10,Data13!$HM$11:$HM$17</definedName>
    <definedName name="A128031450R_Data">Data13!$HM$11:$HM$17</definedName>
    <definedName name="A128031450R_Latest">Data13!$HM$17</definedName>
    <definedName name="A128031454X">Data13!$HO$1:$HO$10,Data13!$HO$11:$HO$17</definedName>
    <definedName name="A128031454X_Data">Data13!$HO$11:$HO$17</definedName>
    <definedName name="A128031454X_Latest">Data13!$HO$17</definedName>
    <definedName name="A128031458J">Data14!$I$1:$I$10,Data14!$I$11:$I$17</definedName>
    <definedName name="A128031458J_Data">Data14!$I$11:$I$17</definedName>
    <definedName name="A128031458J_Latest">Data14!$I$17</definedName>
    <definedName name="A128031462X">Data14!$M$1:$M$10,Data14!$M$11:$M$17</definedName>
    <definedName name="A128031462X_Data">Data14!$M$11:$M$17</definedName>
    <definedName name="A128031462X_Latest">Data14!$M$17</definedName>
    <definedName name="A128031466J">Data14!$AD$1:$AD$10,Data14!$AD$11:$AD$17</definedName>
    <definedName name="A128031466J_Data">Data14!$AD$11:$AD$17</definedName>
    <definedName name="A128031466J_Latest">Data14!$AD$17</definedName>
    <definedName name="A128031470X">Data14!$C$1:$C$10,Data14!$C$11:$C$17</definedName>
    <definedName name="A128031470X_Data">Data14!$C$11:$C$17</definedName>
    <definedName name="A128031470X_Latest">Data14!$C$17</definedName>
    <definedName name="A128031474J">Data14!$H$1:$H$10,Data14!$H$11:$H$17</definedName>
    <definedName name="A128031474J_Data">Data14!$H$11:$H$17</definedName>
    <definedName name="A128031474J_Latest">Data14!$H$17</definedName>
    <definedName name="A128031478T">Data14!$AH$1:$AH$10,Data14!$AH$11:$AH$17</definedName>
    <definedName name="A128031478T_Data">Data14!$AH$11:$AH$17</definedName>
    <definedName name="A128031478T_Latest">Data14!$AH$17</definedName>
    <definedName name="A128031482J">Data14!$AQ$1:$AQ$10,Data14!$AQ$11:$AQ$17</definedName>
    <definedName name="A128031482J_Data">Data14!$AQ$11:$AQ$17</definedName>
    <definedName name="A128031482J_Latest">Data14!$AQ$17</definedName>
    <definedName name="A128031486T">Data14!$AR$1:$AR$10,Data14!$AR$11:$AR$17</definedName>
    <definedName name="A128031486T_Data">Data14!$AR$11:$AR$17</definedName>
    <definedName name="A128031486T_Latest">Data14!$AR$17</definedName>
    <definedName name="A128031490J">Data14!$AJ$1:$AJ$10,Data14!$AJ$11:$AJ$17</definedName>
    <definedName name="A128031490J_Data">Data14!$AJ$11:$AJ$17</definedName>
    <definedName name="A128031490J_Latest">Data14!$AJ$17</definedName>
    <definedName name="A128031494T">Data14!$CC$1:$CC$10,Data14!$CC$11:$CC$17</definedName>
    <definedName name="A128031494T_Data">Data14!$CC$11:$CC$17</definedName>
    <definedName name="A128031494T_Latest">Data14!$CC$17</definedName>
    <definedName name="A128031498A">Data14!$CG$1:$CG$10,Data14!$CG$11:$CG$17</definedName>
    <definedName name="A128031498A_Data">Data14!$CG$11:$CG$17</definedName>
    <definedName name="A128031498A_Latest">Data14!$CG$17</definedName>
    <definedName name="A128031502F">Data14!$BX$1:$BX$10,Data14!$BX$11:$BX$17</definedName>
    <definedName name="A128031502F_Data">Data14!$BX$11:$BX$17</definedName>
    <definedName name="A128031502F_Latest">Data14!$BX$17</definedName>
    <definedName name="A128031506R">Data14!$DJ$1:$DJ$10,Data14!$DJ$11:$DJ$17</definedName>
    <definedName name="A128031506R_Data">Data14!$DJ$11:$DJ$17</definedName>
    <definedName name="A128031506R_Latest">Data14!$DJ$17</definedName>
    <definedName name="A128031510F">Data14!$EA$1:$EA$10,Data14!$EA$11:$EA$17</definedName>
    <definedName name="A128031510F_Data">Data14!$EA$11:$EA$17</definedName>
    <definedName name="A128031510F_Latest">Data14!$EA$17</definedName>
    <definedName name="A128031514R">Data14!$EB$1:$EB$10,Data14!$EB$11:$EB$17</definedName>
    <definedName name="A128031514R_Data">Data14!$EB$11:$EB$17</definedName>
    <definedName name="A128031514R_Latest">Data14!$EB$17</definedName>
    <definedName name="A128031518X">Data14!$ED$1:$ED$10,Data14!$ED$11:$ED$17</definedName>
    <definedName name="A128031518X_Data">Data14!$ED$11:$ED$17</definedName>
    <definedName name="A128031518X_Latest">Data14!$ED$17</definedName>
    <definedName name="A128031522R">Data14!$EQ$1:$EQ$10,Data14!$EQ$11:$EQ$17</definedName>
    <definedName name="A128031522R_Data">Data14!$EQ$11:$EQ$17</definedName>
    <definedName name="A128031522R_Latest">Data14!$EQ$17</definedName>
    <definedName name="A128031526X">Data14!$FB$1:$FB$10,Data14!$FB$11:$FB$17</definedName>
    <definedName name="A128031526X_Data">Data14!$FB$11:$FB$17</definedName>
    <definedName name="A128031526X_Latest">Data14!$FB$17</definedName>
    <definedName name="A128031530R">Data14!$FH$1:$FH$10,Data14!$FH$11:$FH$17</definedName>
    <definedName name="A128031530R_Data">Data14!$FH$11:$FH$17</definedName>
    <definedName name="A128031530R_Latest">Data14!$FH$17</definedName>
    <definedName name="A128031534X">Data12!$BV$1:$BV$10,Data12!$BV$11:$BV$17</definedName>
    <definedName name="A128031534X_Data">Data12!$BV$11:$BV$17</definedName>
    <definedName name="A128031534X_Latest">Data12!$BV$17</definedName>
    <definedName name="A128031538J">Data12!$BI$1:$BI$10,Data12!$BI$11:$BI$17</definedName>
    <definedName name="A128031538J_Data">Data12!$BI$11:$BI$17</definedName>
    <definedName name="A128031538J_Latest">Data12!$BI$17</definedName>
    <definedName name="A128031542X">Data12!$BJ$1:$BJ$10,Data12!$BJ$11:$BJ$17</definedName>
    <definedName name="A128031542X_Data">Data12!$BJ$11:$BJ$17</definedName>
    <definedName name="A128031542X_Latest">Data12!$BJ$17</definedName>
    <definedName name="A128031546J">Data12!$BM$1:$BM$10,Data12!$BM$11:$BM$17</definedName>
    <definedName name="A128031546J_Data">Data12!$BM$11:$BM$17</definedName>
    <definedName name="A128031546J_Latest">Data12!$BM$17</definedName>
    <definedName name="A128031566T">Data12!$DB$1:$DB$10,Data12!$DB$11:$DB$17</definedName>
    <definedName name="A128031566T_Data">Data12!$DB$11:$DB$17</definedName>
    <definedName name="A128031566T_Latest">Data12!$DB$17</definedName>
    <definedName name="A128031570J">Data12!$DD$1:$DD$10,Data12!$DD$11:$DD$17</definedName>
    <definedName name="A128031570J_Data">Data12!$DD$11:$DD$17</definedName>
    <definedName name="A128031570J_Latest">Data12!$DD$17</definedName>
    <definedName name="A128031574T">Data12!$DE$1:$DE$10,Data12!$DE$11:$DE$17</definedName>
    <definedName name="A128031574T_Data">Data12!$DE$11:$DE$17</definedName>
    <definedName name="A128031574T_Latest">Data12!$DE$17</definedName>
    <definedName name="A128031578A">Data12!$EG$1:$EG$10,Data12!$EG$11:$EG$17</definedName>
    <definedName name="A128031578A_Data">Data12!$EG$11:$EG$17</definedName>
    <definedName name="A128031578A_Latest">Data12!$EG$17</definedName>
    <definedName name="A128031582T">Data12!$EH$1:$EH$10,Data12!$EH$11:$EH$17</definedName>
    <definedName name="A128031582T_Data">Data12!$EH$11:$EH$17</definedName>
    <definedName name="A128031582T_Latest">Data12!$EH$17</definedName>
    <definedName name="A128031586A">Data12!$EL$1:$EL$10,Data12!$EL$11:$EL$17</definedName>
    <definedName name="A128031586A_Data">Data12!$EL$11:$EL$17</definedName>
    <definedName name="A128031586A_Latest">Data12!$EL$17</definedName>
    <definedName name="A128031590T">Data12!$ER$1:$ER$10,Data12!$ER$11:$ER$17</definedName>
    <definedName name="A128031590T_Data">Data12!$ER$11:$ER$17</definedName>
    <definedName name="A128031590T_Latest">Data12!$ER$17</definedName>
    <definedName name="A128031594A">Data12!$EA$1:$EA$10,Data12!$EA$11:$EA$17</definedName>
    <definedName name="A128031594A_Data">Data12!$EA$11:$EA$17</definedName>
    <definedName name="A128031594A_Latest">Data12!$EA$17</definedName>
    <definedName name="A128031598K">Data12!$FU$1:$FU$10,Data12!$FU$11:$FU$17</definedName>
    <definedName name="A128031598K_Data">Data12!$FU$11:$FU$17</definedName>
    <definedName name="A128031598K_Latest">Data12!$FU$17</definedName>
    <definedName name="A128031602R">Data12!$FX$1:$FX$10,Data12!$FX$11:$FX$17</definedName>
    <definedName name="A128031602R_Data">Data12!$FX$11:$FX$17</definedName>
    <definedName name="A128031602R_Latest">Data12!$FX$17</definedName>
    <definedName name="A128031606X">Data12!$FY$1:$FY$10,Data12!$FY$11:$FY$17</definedName>
    <definedName name="A128031606X_Data">Data12!$FY$11:$FY$17</definedName>
    <definedName name="A128031606X_Latest">Data12!$FY$17</definedName>
    <definedName name="A128031610R">Data12!$FZ$1:$FZ$10,Data12!$FZ$11:$FZ$17</definedName>
    <definedName name="A128031610R_Data">Data12!$FZ$11:$FZ$17</definedName>
    <definedName name="A128031610R_Latest">Data12!$FZ$17</definedName>
    <definedName name="A128031614X">Data12!$GJ$1:$GJ$10,Data12!$GJ$11:$GJ$17</definedName>
    <definedName name="A128031614X_Data">Data12!$GJ$11:$GJ$17</definedName>
    <definedName name="A128031614X_Latest">Data12!$GJ$17</definedName>
    <definedName name="A128031618J">Data12!$GL$1:$GL$10,Data12!$GL$11:$GL$17</definedName>
    <definedName name="A128031618J_Data">Data12!$GL$11:$GL$17</definedName>
    <definedName name="A128031618J_Latest">Data12!$GL$17</definedName>
    <definedName name="A128031622X">Data12!$GM$1:$GM$10,Data12!$GM$11:$GM$17</definedName>
    <definedName name="A128031622X_Data">Data12!$GM$11:$GM$17</definedName>
    <definedName name="A128031622X_Latest">Data12!$GM$17</definedName>
    <definedName name="A128031626J">Data12!$HJ$1:$HJ$10,Data12!$HJ$11:$HJ$17</definedName>
    <definedName name="A128031626J_Data">Data12!$HJ$11:$HJ$17</definedName>
    <definedName name="A128031626J_Latest">Data12!$HJ$17</definedName>
    <definedName name="A128031630X">Data12!$GQ$1:$GQ$10,Data12!$GQ$11:$GQ$17</definedName>
    <definedName name="A128031630X_Data">Data12!$GQ$11:$GQ$17</definedName>
    <definedName name="A128031630X_Latest">Data12!$GQ$17</definedName>
    <definedName name="A128031634J">Data12!$GR$1:$GR$10,Data12!$GR$11:$GR$17</definedName>
    <definedName name="A128031634J_Data">Data12!$GR$11:$GR$17</definedName>
    <definedName name="A128031634J_Latest">Data12!$GR$17</definedName>
    <definedName name="A128031638T">Data12!$IM$1:$IM$10,Data12!$IM$11:$IM$17</definedName>
    <definedName name="A128031638T_Data">Data12!$IM$11:$IM$17</definedName>
    <definedName name="A128031638T_Latest">Data12!$IM$17</definedName>
    <definedName name="A128031642J">Data13!$C$1:$C$10,Data13!$C$11:$C$17</definedName>
    <definedName name="A128031642J_Data">Data13!$C$11:$C$17</definedName>
    <definedName name="A128031642J_Latest">Data13!$C$17</definedName>
    <definedName name="A128031646T">Data13!$D$1:$D$10,Data13!$D$11:$D$17</definedName>
    <definedName name="A128031646T_Data">Data13!$D$11:$D$17</definedName>
    <definedName name="A128031646T_Latest">Data13!$D$17</definedName>
    <definedName name="A128031650J">Data13!$U$1:$U$10,Data13!$U$11:$U$17</definedName>
    <definedName name="A128031650J_Data">Data13!$U$11:$U$17</definedName>
    <definedName name="A128031650J_Latest">Data13!$U$17</definedName>
    <definedName name="A128031654T">Data13!$AQ$1:$AQ$10,Data13!$AQ$11:$AQ$17</definedName>
    <definedName name="A128031654T_Data">Data13!$AQ$11:$AQ$17</definedName>
    <definedName name="A128031654T_Latest">Data13!$AQ$17</definedName>
    <definedName name="A128031658A">Data13!$Q$1:$Q$10,Data13!$Q$11:$Q$17</definedName>
    <definedName name="A128031658A_Data">Data13!$Q$11:$Q$17</definedName>
    <definedName name="A128031658A_Latest">Data13!$Q$17</definedName>
    <definedName name="A128031662T">Data13!$BT$1:$BT$10,Data13!$BT$11:$BT$17</definedName>
    <definedName name="A128031662T_Data">Data13!$BT$11:$BT$17</definedName>
    <definedName name="A128031662T_Latest">Data13!$BT$17</definedName>
    <definedName name="A128031666A">Data13!$BU$1:$BU$10,Data13!$BU$11:$BU$17</definedName>
    <definedName name="A128031666A_Data">Data13!$BU$11:$BU$17</definedName>
    <definedName name="A128031666A_Latest">Data13!$BU$17</definedName>
    <definedName name="A128031670T">Data13!$AV$1:$AV$10,Data13!$AV$11:$AV$17</definedName>
    <definedName name="A128031670T_Data">Data13!$AV$11:$AV$17</definedName>
    <definedName name="A128031670T_Latest">Data13!$AV$17</definedName>
    <definedName name="A128031674A">Data13!$AX$1:$AX$10,Data13!$AX$11:$AX$17</definedName>
    <definedName name="A128031674A_Data">Data13!$AX$11:$AX$17</definedName>
    <definedName name="A128031674A_Latest">Data13!$AX$17</definedName>
    <definedName name="A128033498L">Data14!$FZ$1:$FZ$10,Data14!$FZ$11:$FZ$17</definedName>
    <definedName name="A128033498L_Data">Data14!$FZ$11:$FZ$17</definedName>
    <definedName name="A128033498L_Latest">Data14!$FZ$17</definedName>
    <definedName name="A128033502T">Data14!$GR$1:$GR$10,Data14!$GR$11:$GR$17</definedName>
    <definedName name="A128033502T_Data">Data14!$GR$11:$GR$17</definedName>
    <definedName name="A128033502T_Latest">Data14!$GR$17</definedName>
    <definedName name="A128033506A">Data14!$GS$1:$GS$10,Data14!$GS$11:$GS$17</definedName>
    <definedName name="A128033506A_Data">Data14!$GS$11:$GS$17</definedName>
    <definedName name="A128033506A_Latest">Data14!$GS$17</definedName>
    <definedName name="A128033510T">Data14!$FP$1:$FP$10,Data14!$FP$11:$FP$17</definedName>
    <definedName name="A128033510T_Data">Data14!$FP$11:$FP$17</definedName>
    <definedName name="A128033510T_Latest">Data14!$FP$17</definedName>
    <definedName name="A128033514A">Data14!$HQ$1:$HQ$10,Data14!$HQ$11:$HQ$17</definedName>
    <definedName name="A128033514A_Data">Data14!$HQ$11:$HQ$17</definedName>
    <definedName name="A128033514A_Latest">Data14!$HQ$17</definedName>
    <definedName name="A128033518K">Data14!$HT$1:$HT$10,Data14!$HT$11:$HT$17</definedName>
    <definedName name="A128033518K_Data">Data14!$HT$11:$HT$17</definedName>
    <definedName name="A128033518K_Latest">Data14!$HT$17</definedName>
    <definedName name="A128033522A">Data14!$IC$1:$IC$10,Data14!$IC$11:$IC$17</definedName>
    <definedName name="A128033522A_Data">Data14!$IC$11:$IC$17</definedName>
    <definedName name="A128033522A_Latest">Data14!$IC$17</definedName>
    <definedName name="A128033526K">Data16!$AC$1:$AC$10,Data16!$AC$11:$AC$17</definedName>
    <definedName name="A128033526K_Data">Data16!$AC$11:$AC$17</definedName>
    <definedName name="A128033526K_Latest">Data16!$AC$17</definedName>
    <definedName name="A128033530A">Data16!$AO$1:$AO$10,Data16!$AO$11:$AO$17</definedName>
    <definedName name="A128033530A_Data">Data16!$AO$11:$AO$17</definedName>
    <definedName name="A128033530A_Latest">Data16!$AO$17</definedName>
    <definedName name="A128033534K">Data16!$AQ$1:$AQ$10,Data16!$AQ$11:$AQ$17</definedName>
    <definedName name="A128033534K_Data">Data16!$AQ$11:$AQ$17</definedName>
    <definedName name="A128033534K_Latest">Data16!$AQ$17</definedName>
    <definedName name="A128033538V">Data16!$M$1:$M$10,Data16!$M$11:$M$17</definedName>
    <definedName name="A128033538V_Data">Data16!$M$11:$M$17</definedName>
    <definedName name="A128033538V_Latest">Data16!$M$17</definedName>
    <definedName name="A128033542K">Data16!$S$1:$S$10,Data16!$S$11:$S$17</definedName>
    <definedName name="A128033542K_Data">Data16!$S$11:$S$17</definedName>
    <definedName name="A128033542K_Latest">Data16!$S$17</definedName>
    <definedName name="A128033546V">Data16!$BM$1:$BM$10,Data16!$BM$11:$BM$17</definedName>
    <definedName name="A128033546V_Data">Data16!$BM$11:$BM$17</definedName>
    <definedName name="A128033546V_Latest">Data16!$BM$17</definedName>
    <definedName name="A128033550K">Data16!$BT$1:$BT$10,Data16!$BT$11:$BT$17</definedName>
    <definedName name="A128033550K_Data">Data16!$BT$11:$BT$17</definedName>
    <definedName name="A128033550K_Latest">Data16!$BT$17</definedName>
    <definedName name="A128033554V">Data16!$AX$1:$AX$10,Data16!$AX$11:$AX$17</definedName>
    <definedName name="A128033554V_Data">Data16!$AX$11:$AX$17</definedName>
    <definedName name="A128033554V_Latest">Data16!$AX$17</definedName>
    <definedName name="A128033558C">Data16!$BA$1:$BA$10,Data16!$BA$11:$BA$17</definedName>
    <definedName name="A128033558C_Data">Data16!$BA$11:$BA$17</definedName>
    <definedName name="A128033558C_Latest">Data16!$BA$17</definedName>
    <definedName name="A128033562V">Data16!$BB$1:$BB$10,Data16!$BB$11:$BB$17</definedName>
    <definedName name="A128033562V_Data">Data16!$BB$11:$BB$17</definedName>
    <definedName name="A128033562V_Latest">Data16!$BB$17</definedName>
    <definedName name="A128033566C">Data16!$CD$1:$CD$10,Data16!$CD$11:$CD$17</definedName>
    <definedName name="A128033566C_Data">Data16!$CD$11:$CD$17</definedName>
    <definedName name="A128033566C_Latest">Data16!$CD$17</definedName>
    <definedName name="A128033570V">Data16!$DC$1:$DC$10,Data16!$DC$11:$DC$17</definedName>
    <definedName name="A128033570V_Data">Data16!$DC$11:$DC$17</definedName>
    <definedName name="A128033570V_Latest">Data16!$DC$17</definedName>
    <definedName name="A128033574C">Data16!$DU$1:$DU$10,Data16!$DU$11:$DU$17</definedName>
    <definedName name="A128033574C_Data">Data16!$DU$11:$DU$17</definedName>
    <definedName name="A128033574C_Latest">Data16!$DU$17</definedName>
    <definedName name="A128033578L">Data16!$DX$1:$DX$10,Data16!$DX$11:$DX$17</definedName>
    <definedName name="A128033578L_Data">Data16!$DX$11:$DX$17</definedName>
    <definedName name="A128033578L_Latest">Data16!$DX$17</definedName>
    <definedName name="A128033582C">Data16!$EE$1:$EE$10,Data16!$EE$11:$EE$17</definedName>
    <definedName name="A128033582C_Data">Data16!$EE$11:$EE$17</definedName>
    <definedName name="A128033582C_Latest">Data16!$EE$17</definedName>
    <definedName name="A128033586L">Data16!$EF$1:$EF$10,Data16!$EF$11:$EF$17</definedName>
    <definedName name="A128033586L_Data">Data16!$EF$11:$EF$17</definedName>
    <definedName name="A128033586L_Latest">Data16!$EF$17</definedName>
    <definedName name="A128033590C">Data16!$FD$1:$FD$10,Data16!$FD$11:$FD$17</definedName>
    <definedName name="A128033590C_Data">Data16!$FD$11:$FD$17</definedName>
    <definedName name="A128033590C_Latest">Data16!$FD$17</definedName>
    <definedName name="A128033594L">Data16!$FL$1:$FL$10,Data16!$FL$11:$FL$17</definedName>
    <definedName name="A128033594L_Data">Data16!$FL$11:$FL$17</definedName>
    <definedName name="A128033594L_Latest">Data16!$FL$17</definedName>
    <definedName name="A128033598W">Data16!$FR$1:$FR$10,Data16!$FR$11:$FR$17</definedName>
    <definedName name="A128033598W_Data">Data16!$FR$11:$FR$17</definedName>
    <definedName name="A128033598W_Latest">Data16!$FR$17</definedName>
    <definedName name="A128033602A">Data16!$FY$1:$FY$10,Data16!$FY$11:$FY$17</definedName>
    <definedName name="A128033602A_Data">Data16!$FY$11:$FY$17</definedName>
    <definedName name="A128033602A_Latest">Data16!$FY$17</definedName>
    <definedName name="A128033606K">Data16!$GB$1:$GB$10,Data16!$GB$11:$GB$17</definedName>
    <definedName name="A128033606K_Data">Data16!$GB$11:$GB$17</definedName>
    <definedName name="A128033606K_Latest">Data16!$GB$17</definedName>
    <definedName name="A128033610A">Data16!$GL$1:$GL$10,Data16!$GL$11:$GL$17</definedName>
    <definedName name="A128033610A_Data">Data16!$GL$11:$GL$17</definedName>
    <definedName name="A128033610A_Latest">Data16!$GL$17</definedName>
    <definedName name="A128033614K">Data16!$GS$1:$GS$10,Data16!$GS$11:$GS$17</definedName>
    <definedName name="A128033614K_Data">Data16!$GS$11:$GS$17</definedName>
    <definedName name="A128033614K_Latest">Data16!$GS$17</definedName>
    <definedName name="A128033618V">Data16!$IC$1:$IC$10,Data16!$IC$11:$IC$17</definedName>
    <definedName name="A128033618V_Data">Data16!$IC$11:$IC$17</definedName>
    <definedName name="A128033618V_Latest">Data16!$IC$17</definedName>
    <definedName name="A128033622K">Data16!$IF$1:$IF$10,Data16!$IF$11:$IF$17</definedName>
    <definedName name="A128033622K_Data">Data16!$IF$11:$IF$17</definedName>
    <definedName name="A128033622K_Latest">Data16!$IF$17</definedName>
    <definedName name="A128033626V">Data16!$IH$1:$IH$10,Data16!$IH$11:$IH$17</definedName>
    <definedName name="A128033626V_Data">Data16!$IH$11:$IH$17</definedName>
    <definedName name="A128033626V_Latest">Data16!$IH$17</definedName>
    <definedName name="A128033630K">Data16!$IJ$1:$IJ$10,Data16!$IJ$11:$IJ$17</definedName>
    <definedName name="A128033630K_Data">Data16!$IJ$11:$IJ$17</definedName>
    <definedName name="A128033630K_Latest">Data16!$IJ$17</definedName>
    <definedName name="A128033634V">Data16!$HO$1:$HO$10,Data16!$HO$11:$HO$17</definedName>
    <definedName name="A128033634V_Data">Data16!$HO$11:$HO$17</definedName>
    <definedName name="A128033634V_Latest">Data16!$HO$17</definedName>
    <definedName name="A128033638C">Data17!$O$1:$O$10,Data17!$O$11:$O$17</definedName>
    <definedName name="A128033638C_Data">Data17!$O$11:$O$17</definedName>
    <definedName name="A128033638C_Latest">Data17!$O$17</definedName>
    <definedName name="A128033642V">Data17!$P$1:$P$10,Data17!$P$11:$P$17</definedName>
    <definedName name="A128033642V_Data">Data17!$P$11:$P$17</definedName>
    <definedName name="A128033642V_Latest">Data17!$P$17</definedName>
    <definedName name="A128033646C">Data17!$T$1:$T$10,Data17!$T$11:$T$17</definedName>
    <definedName name="A128033646C_Data">Data17!$T$11:$T$17</definedName>
    <definedName name="A128033646C_Latest">Data17!$T$17</definedName>
    <definedName name="A128033650V">Data17!$Z$1:$Z$10,Data17!$Z$11:$Z$17</definedName>
    <definedName name="A128033650V_Data">Data17!$Z$11:$Z$17</definedName>
    <definedName name="A128033650V_Latest">Data17!$Z$17</definedName>
    <definedName name="A128033654C">Data17!$AA$1:$AA$10,Data17!$AA$11:$AA$17</definedName>
    <definedName name="A128033654C_Data">Data17!$AA$11:$AA$17</definedName>
    <definedName name="A128033654C_Latest">Data17!$AA$17</definedName>
    <definedName name="A128033658L">Data17!$AC$1:$AC$10,Data17!$AC$11:$AC$17</definedName>
    <definedName name="A128033658L_Data">Data17!$AC$11:$AC$17</definedName>
    <definedName name="A128033658L_Latest">Data17!$AC$17</definedName>
    <definedName name="A128033662C">Data16!$IQ$1:$IQ$10,Data16!$IQ$11:$IQ$17</definedName>
    <definedName name="A128033662C_Data">Data16!$IQ$11:$IQ$17</definedName>
    <definedName name="A128033662C_Latest">Data16!$IQ$17</definedName>
    <definedName name="A128033666L">Data17!$E$1:$E$10,Data17!$E$11:$E$17</definedName>
    <definedName name="A128033666L_Data">Data17!$E$11:$E$17</definedName>
    <definedName name="A128033666L_Latest">Data17!$E$17</definedName>
    <definedName name="A128033670C">Data17!$BI$1:$BI$10,Data17!$BI$11:$BI$17</definedName>
    <definedName name="A128033670C_Data">Data17!$BI$11:$BI$17</definedName>
    <definedName name="A128033670C_Latest">Data17!$BI$17</definedName>
    <definedName name="A128033674L">Data17!$BK$1:$BK$10,Data17!$BK$11:$BK$17</definedName>
    <definedName name="A128033674L_Data">Data17!$BK$11:$BK$17</definedName>
    <definedName name="A128033674L_Latest">Data17!$BK$17</definedName>
    <definedName name="A128033678W">Data17!$BM$1:$BM$10,Data17!$BM$11:$BM$17</definedName>
    <definedName name="A128033678W_Data">Data17!$BM$11:$BM$17</definedName>
    <definedName name="A128033678W_Latest">Data17!$BM$17</definedName>
    <definedName name="A128033682L">Data17!$BP$1:$BP$10,Data17!$BP$11:$BP$17</definedName>
    <definedName name="A128033682L_Data">Data17!$BP$11:$BP$17</definedName>
    <definedName name="A128033682L_Latest">Data17!$BP$17</definedName>
    <definedName name="A128033686W">Data17!$BR$1:$BR$10,Data17!$BR$11:$BR$17</definedName>
    <definedName name="A128033686W_Data">Data17!$BR$11:$BR$17</definedName>
    <definedName name="A128033686W_Latest">Data17!$BR$17</definedName>
    <definedName name="A128033690L">Data17!$CH$1:$CH$10,Data17!$CH$11:$CH$17</definedName>
    <definedName name="A128033690L_Data">Data17!$CH$11:$CH$17</definedName>
    <definedName name="A128033690L_Latest">Data17!$CH$17</definedName>
    <definedName name="A128033694W">Data17!$CT$1:$CT$10,Data17!$CT$11:$CT$17</definedName>
    <definedName name="A128033694W_Data">Data17!$CT$11:$CT$17</definedName>
    <definedName name="A128033694W_Latest">Data17!$CT$17</definedName>
    <definedName name="A128033698F">Data17!$CU$1:$CU$10,Data17!$CU$11:$CU$17</definedName>
    <definedName name="A128033698F_Data">Data17!$CU$11:$CU$17</definedName>
    <definedName name="A128033698F_Latest">Data17!$CU$17</definedName>
    <definedName name="A128033702K">Data15!$E$1:$E$10,Data15!$E$11:$E$17</definedName>
    <definedName name="A128033702K_Data">Data15!$E$11:$E$17</definedName>
    <definedName name="A128033702K_Latest">Data15!$E$17</definedName>
    <definedName name="A128033706V">Data15!$K$1:$K$10,Data15!$K$11:$K$17</definedName>
    <definedName name="A128033706V_Data">Data15!$K$11:$K$17</definedName>
    <definedName name="A128033706V_Latest">Data15!$K$17</definedName>
    <definedName name="A128033710K">Data14!$IO$1:$IO$10,Data14!$IO$11:$IO$17</definedName>
    <definedName name="A128033710K_Data">Data14!$IO$11:$IO$17</definedName>
    <definedName name="A128033710K_Latest">Data14!$IO$17</definedName>
    <definedName name="A128033734C">Data15!$AL$1:$AL$10,Data15!$AL$11:$AL$17</definedName>
    <definedName name="A128033734C_Data">Data15!$AL$11:$AL$17</definedName>
    <definedName name="A128033734C_Latest">Data15!$AL$17</definedName>
    <definedName name="A128033738L">Data15!$AN$1:$AN$10,Data15!$AN$11:$AN$17</definedName>
    <definedName name="A128033738L_Data">Data15!$AN$11:$AN$17</definedName>
    <definedName name="A128033738L_Latest">Data15!$AN$17</definedName>
    <definedName name="A128033742C">Data15!$AT$1:$AT$10,Data15!$AT$11:$AT$17</definedName>
    <definedName name="A128033742C_Data">Data15!$AT$11:$AT$17</definedName>
    <definedName name="A128033742C_Latest">Data15!$AT$17</definedName>
    <definedName name="A128033746L">Data15!$AZ$1:$AZ$10,Data15!$AZ$11:$AZ$17</definedName>
    <definedName name="A128033746L_Data">Data15!$AZ$11:$AZ$17</definedName>
    <definedName name="A128033746L_Latest">Data15!$AZ$17</definedName>
    <definedName name="A128033750C">Data15!$BE$1:$BE$10,Data15!$BE$11:$BE$17</definedName>
    <definedName name="A128033750C_Data">Data15!$BE$11:$BE$17</definedName>
    <definedName name="A128033750C_Latest">Data15!$BE$17</definedName>
    <definedName name="A128033754L">Data15!$BV$1:$BV$10,Data15!$BV$11:$BV$17</definedName>
    <definedName name="A128033754L_Data">Data15!$BV$11:$BV$17</definedName>
    <definedName name="A128033754L_Latest">Data15!$BV$17</definedName>
    <definedName name="A128033758W">Data15!$CC$1:$CC$10,Data15!$CC$11:$CC$17</definedName>
    <definedName name="A128033758W_Data">Data15!$CC$11:$CC$17</definedName>
    <definedName name="A128033758W_Latest">Data15!$CC$17</definedName>
    <definedName name="A128033762L">Data15!$BG$1:$BG$10,Data15!$BG$11:$BG$17</definedName>
    <definedName name="A128033762L_Data">Data15!$BG$11:$BG$17</definedName>
    <definedName name="A128033762L_Latest">Data15!$BG$17</definedName>
    <definedName name="A128033766W">Data15!$BK$1:$BK$10,Data15!$BK$11:$BK$17</definedName>
    <definedName name="A128033766W_Data">Data15!$BK$11:$BK$17</definedName>
    <definedName name="A128033766W_Latest">Data15!$BK$17</definedName>
    <definedName name="A128033770L">Data15!$BM$1:$BM$10,Data15!$BM$11:$BM$17</definedName>
    <definedName name="A128033770L_Data">Data15!$BM$11:$BM$17</definedName>
    <definedName name="A128033770L_Latest">Data15!$BM$17</definedName>
    <definedName name="A128033774W">Data15!$CY$1:$CY$10,Data15!$CY$11:$CY$17</definedName>
    <definedName name="A128033774W_Data">Data15!$CY$11:$CY$17</definedName>
    <definedName name="A128033774W_Latest">Data15!$CY$17</definedName>
    <definedName name="A128033778F">Data15!$DA$1:$DA$10,Data15!$DA$11:$DA$17</definedName>
    <definedName name="A128033778F_Data">Data15!$DA$11:$DA$17</definedName>
    <definedName name="A128033778F_Latest">Data15!$DA$17</definedName>
    <definedName name="A128033782W">Data15!$DC$1:$DC$10,Data15!$DC$11:$DC$17</definedName>
    <definedName name="A128033782W_Data">Data15!$DC$11:$DC$17</definedName>
    <definedName name="A128033782W_Latest">Data15!$DC$17</definedName>
    <definedName name="A128033786F">Data15!$DE$1:$DE$10,Data15!$DE$11:$DE$17</definedName>
    <definedName name="A128033786F_Data">Data15!$DE$11:$DE$17</definedName>
    <definedName name="A128033786F_Latest">Data15!$DE$17</definedName>
    <definedName name="A128033790W">Data15!$DS$1:$DS$10,Data15!$DS$11:$DS$17</definedName>
    <definedName name="A128033790W_Data">Data15!$DS$11:$DS$17</definedName>
    <definedName name="A128033790W_Latest">Data15!$DS$17</definedName>
    <definedName name="A128033798R">Data15!$CO$1:$CO$10,Data15!$CO$11:$CO$17</definedName>
    <definedName name="A128033798R_Data">Data15!$CO$11:$CO$17</definedName>
    <definedName name="A128033798R_Latest">Data15!$CO$17</definedName>
    <definedName name="A128033802V">Data15!$CV$1:$CV$10,Data15!$CV$11:$CV$17</definedName>
    <definedName name="A128033802V_Data">Data15!$CV$11:$CV$17</definedName>
    <definedName name="A128033802V_Latest">Data15!$CV$17</definedName>
    <definedName name="A128033806C">Data15!$ER$1:$ER$10,Data15!$ER$11:$ER$17</definedName>
    <definedName name="A128033806C_Data">Data15!$ER$11:$ER$17</definedName>
    <definedName name="A128033806C_Latest">Data15!$ER$17</definedName>
    <definedName name="A128033810V">Data15!$ES$1:$ES$10,Data15!$ES$11:$ES$17</definedName>
    <definedName name="A128033810V_Data">Data15!$ES$11:$ES$17</definedName>
    <definedName name="A128033810V_Latest">Data15!$ES$17</definedName>
    <definedName name="A128033814C">Data15!$EW$1:$EW$10,Data15!$EW$11:$EW$17</definedName>
    <definedName name="A128033814C_Data">Data15!$EW$11:$EW$17</definedName>
    <definedName name="A128033814C_Latest">Data15!$EW$17</definedName>
    <definedName name="A128033818L">Data15!$FO$1:$FO$10,Data15!$FO$11:$FO$17</definedName>
    <definedName name="A128033818L_Data">Data15!$FO$11:$FO$17</definedName>
    <definedName name="A128033818L_Latest">Data15!$FO$17</definedName>
    <definedName name="A128033822C">Data15!$FX$1:$FX$10,Data15!$FX$11:$FX$17</definedName>
    <definedName name="A128033822C_Data">Data15!$FX$11:$FX$17</definedName>
    <definedName name="A128033822C_Latest">Data15!$FX$17</definedName>
    <definedName name="A128033826L">Data15!$GY$1:$GY$10,Data15!$GY$11:$GY$17</definedName>
    <definedName name="A128033826L_Data">Data15!$GY$11:$GY$17</definedName>
    <definedName name="A128033826L_Latest">Data15!$GY$17</definedName>
    <definedName name="A128033830C">Data15!$HA$1:$HA$10,Data15!$HA$11:$HA$17</definedName>
    <definedName name="A128033830C_Data">Data15!$HA$11:$HA$17</definedName>
    <definedName name="A128033830C_Latest">Data15!$HA$17</definedName>
    <definedName name="A128033834L">Data15!$HQ$1:$HQ$10,Data15!$HQ$11:$HQ$17</definedName>
    <definedName name="A128033834L_Data">Data15!$HQ$11:$HQ$17</definedName>
    <definedName name="A128033834L_Latest">Data15!$HQ$17</definedName>
    <definedName name="A128033838W">Data15!$GQ$1:$GQ$10,Data15!$GQ$11:$GQ$17</definedName>
    <definedName name="A128033838W_Data">Data15!$GQ$11:$GQ$17</definedName>
    <definedName name="A128033838W_Latest">Data15!$GQ$17</definedName>
    <definedName name="A128033842L">Data15!$IE$1:$IE$10,Data15!$IE$11:$IE$17</definedName>
    <definedName name="A128033842L_Data">Data15!$IE$11:$IE$17</definedName>
    <definedName name="A128033842L_Latest">Data15!$IE$17</definedName>
    <definedName name="A128033846W">Data15!$IF$1:$IF$10,Data15!$IF$11:$IF$17</definedName>
    <definedName name="A128033846W_Data">Data15!$IF$11:$IF$17</definedName>
    <definedName name="A128033846W_Latest">Data15!$IF$17</definedName>
    <definedName name="A128033850L">Data15!$IN$1:$IN$10,Data15!$IN$11:$IN$17</definedName>
    <definedName name="A128033850L_Data">Data15!$IN$11:$IN$17</definedName>
    <definedName name="A128033850L_Latest">Data15!$IN$17</definedName>
    <definedName name="A128033854W">Data16!$B$1:$B$10,Data16!$B$11:$B$17</definedName>
    <definedName name="A128033854W_Data">Data16!$B$11:$B$17</definedName>
    <definedName name="A128033854W_Latest">Data16!$B$17</definedName>
    <definedName name="A128033858F">Data16!$I$1:$I$10,Data16!$I$11:$I$17</definedName>
    <definedName name="A128033858F_Data">Data16!$I$11:$I$17</definedName>
    <definedName name="A128033858F_Latest">Data16!$I$17</definedName>
    <definedName name="A128035622W">Data17!$DD$1:$DD$10,Data17!$DD$11:$DD$17</definedName>
    <definedName name="A128035622W_Data">Data17!$DD$11:$DD$17</definedName>
    <definedName name="A128035622W_Latest">Data17!$DD$17</definedName>
    <definedName name="A128035626F">Data17!$FH$1:$FH$10,Data17!$FH$11:$FH$17</definedName>
    <definedName name="A128035626F_Data">Data17!$FH$11:$FH$17</definedName>
    <definedName name="A128035626F_Latest">Data17!$FH$17</definedName>
    <definedName name="A128035630W">Data17!$FI$1:$FI$10,Data17!$FI$11:$FI$17</definedName>
    <definedName name="A128035630W_Data">Data17!$FI$11:$FI$17</definedName>
    <definedName name="A128035630W_Latest">Data17!$FI$17</definedName>
    <definedName name="A128035634F">Data17!$FJ$1:$FJ$10,Data17!$FJ$11:$FJ$17</definedName>
    <definedName name="A128035634F_Data">Data17!$FJ$11:$FJ$17</definedName>
    <definedName name="A128035634F_Latest">Data17!$FJ$17</definedName>
    <definedName name="A128035638R">Data17!$FK$1:$FK$10,Data17!$FK$11:$FK$17</definedName>
    <definedName name="A128035638R_Data">Data17!$FK$11:$FK$17</definedName>
    <definedName name="A128035638R_Latest">Data17!$FK$17</definedName>
    <definedName name="A128035642F">Data17!$EN$1:$EN$10,Data17!$EN$11:$EN$17</definedName>
    <definedName name="A128035642F_Data">Data17!$EN$11:$EN$17</definedName>
    <definedName name="A128035642F_Latest">Data17!$EN$17</definedName>
    <definedName name="A128035646R">Data17!$FR$1:$FR$10,Data17!$FR$11:$FR$17</definedName>
    <definedName name="A128035646R_Data">Data17!$FR$11:$FR$17</definedName>
    <definedName name="A128035646R_Latest">Data17!$FR$17</definedName>
    <definedName name="A128035650F">Data17!$EQ$1:$EQ$10,Data17!$EQ$11:$EQ$17</definedName>
    <definedName name="A128035650F_Data">Data17!$EQ$11:$EQ$17</definedName>
    <definedName name="A128035650F_Latest">Data17!$EQ$17</definedName>
    <definedName name="A128035654R">Data18!$HK$1:$HK$10,Data18!$HK$11:$HK$17</definedName>
    <definedName name="A128035654R_Data">Data18!$HK$11:$HK$17</definedName>
    <definedName name="A128035654R_Latest">Data18!$HK$17</definedName>
    <definedName name="A128035658X">Data18!$HL$1:$HL$10,Data18!$HL$11:$HL$17</definedName>
    <definedName name="A128035658X_Data">Data18!$HL$11:$HL$17</definedName>
    <definedName name="A128035658X_Latest">Data18!$HL$17</definedName>
    <definedName name="A128035662R">Data18!$GO$1:$GO$10,Data18!$GO$11:$GO$17</definedName>
    <definedName name="A128035662R_Data">Data18!$GO$11:$GO$17</definedName>
    <definedName name="A128035662R_Latest">Data18!$GO$17</definedName>
    <definedName name="A128035666X">Data18!$GX$1:$GX$10,Data18!$GX$11:$GX$17</definedName>
    <definedName name="A128035666X_Data">Data18!$GX$11:$GX$17</definedName>
    <definedName name="A128035666X_Latest">Data18!$GX$17</definedName>
    <definedName name="A128035670R">Data18!$IH$1:$IH$10,Data18!$IH$11:$IH$17</definedName>
    <definedName name="A128035670R_Data">Data18!$IH$11:$IH$17</definedName>
    <definedName name="A128035670R_Latest">Data18!$IH$17</definedName>
    <definedName name="A128035674X">Data18!$IO$1:$IO$10,Data18!$IO$11:$IO$17</definedName>
    <definedName name="A128035674X_Data">Data18!$IO$11:$IO$17</definedName>
    <definedName name="A128035674X_Latest">Data18!$IO$17</definedName>
    <definedName name="A128035682X">Data19!$Z$1:$Z$10,Data19!$Z$11:$Z$17</definedName>
    <definedName name="A128035682X_Data">Data19!$Z$11:$Z$17</definedName>
    <definedName name="A128035682X_Latest">Data19!$Z$17</definedName>
    <definedName name="A128035686J">Data19!$AA$1:$AA$10,Data19!$AA$11:$AA$17</definedName>
    <definedName name="A128035686J_Data">Data19!$AA$11:$AA$17</definedName>
    <definedName name="A128035686J_Latest">Data19!$AA$17</definedName>
    <definedName name="A128035690X">Data19!$AH$1:$AH$10,Data19!$AH$11:$AH$17</definedName>
    <definedName name="A128035690X_Data">Data19!$AH$11:$AH$17</definedName>
    <definedName name="A128035690X_Latest">Data19!$AH$17</definedName>
    <definedName name="A128035694J">Data19!$AN$1:$AN$10,Data19!$AN$11:$AN$17</definedName>
    <definedName name="A128035694J_Data">Data19!$AN$11:$AN$17</definedName>
    <definedName name="A128035694J_Latest">Data19!$AN$17</definedName>
    <definedName name="A128035698T">Data19!$X$1:$X$10,Data19!$X$11:$X$17</definedName>
    <definedName name="A128035698T_Data">Data19!$X$11:$X$17</definedName>
    <definedName name="A128035698T_Latest">Data19!$X$17</definedName>
    <definedName name="A128035702W">Data19!$BH$1:$BH$10,Data19!$BH$11:$BH$17</definedName>
    <definedName name="A128035702W_Data">Data19!$BH$11:$BH$17</definedName>
    <definedName name="A128035702W_Latest">Data19!$BH$17</definedName>
    <definedName name="A128035706F">Data19!$BO$1:$BO$10,Data19!$BO$11:$BO$17</definedName>
    <definedName name="A128035706F_Data">Data19!$BO$11:$BO$17</definedName>
    <definedName name="A128035706F_Latest">Data19!$BO$17</definedName>
    <definedName name="A128035710W">Data19!$BP$1:$BP$10,Data19!$BP$11:$BP$17</definedName>
    <definedName name="A128035710W_Data">Data19!$BP$11:$BP$17</definedName>
    <definedName name="A128035710W_Latest">Data19!$BP$17</definedName>
    <definedName name="A128035714F">Data19!$BQ$1:$BQ$10,Data19!$BQ$11:$BQ$17</definedName>
    <definedName name="A128035714F_Data">Data19!$BQ$11:$BQ$17</definedName>
    <definedName name="A128035714F_Latest">Data19!$BQ$17</definedName>
    <definedName name="A128035718R">Data19!$CB$1:$CB$10,Data19!$CB$11:$CB$17</definedName>
    <definedName name="A128035718R_Data">Data19!$CB$11:$CB$17</definedName>
    <definedName name="A128035718R_Latest">Data19!$CB$17</definedName>
    <definedName name="A128035726R">Data19!$CU$1:$CU$10,Data19!$CU$11:$CU$17</definedName>
    <definedName name="A128035726R_Data">Data19!$CU$11:$CU$17</definedName>
    <definedName name="A128035726R_Latest">Data19!$CU$17</definedName>
    <definedName name="A128035730F">Data19!$DB$1:$DB$10,Data19!$DB$11:$DB$17</definedName>
    <definedName name="A128035730F_Data">Data19!$DB$11:$DB$17</definedName>
    <definedName name="A128035730F_Latest">Data19!$DB$17</definedName>
    <definedName name="A128035734R">Data19!$DE$1:$DE$10,Data19!$DE$11:$DE$17</definedName>
    <definedName name="A128035734R_Data">Data19!$DE$11:$DE$17</definedName>
    <definedName name="A128035734R_Latest">Data19!$DE$17</definedName>
    <definedName name="A128035738X">Data19!$DI$1:$DI$10,Data19!$DI$11:$DI$17</definedName>
    <definedName name="A128035738X_Data">Data19!$DI$11:$DI$17</definedName>
    <definedName name="A128035738X_Latest">Data19!$DI$17</definedName>
    <definedName name="A128035742R">Data19!$DX$1:$DX$10,Data19!$DX$11:$DX$17</definedName>
    <definedName name="A128035742R_Data">Data19!$DX$11:$DX$17</definedName>
    <definedName name="A128035742R_Latest">Data19!$DX$17</definedName>
    <definedName name="A128035746X">Data19!$EL$1:$EL$10,Data19!$EL$11:$EL$17</definedName>
    <definedName name="A128035746X_Data">Data19!$EL$11:$EL$17</definedName>
    <definedName name="A128035746X_Latest">Data19!$EL$17</definedName>
    <definedName name="A128035754X">Data19!$DQ$1:$DQ$10,Data19!$DQ$11:$DQ$17</definedName>
    <definedName name="A128035754X_Data">Data19!$DQ$11:$DQ$17</definedName>
    <definedName name="A128035754X_Latest">Data19!$DQ$17</definedName>
    <definedName name="A128035758J">Data19!$ES$1:$ES$10,Data19!$ES$11:$ES$17</definedName>
    <definedName name="A128035758J_Data">Data19!$ES$11:$ES$17</definedName>
    <definedName name="A128035758J_Latest">Data19!$ES$17</definedName>
    <definedName name="A128035762X">Data19!$FI$1:$FI$10,Data19!$FI$11:$FI$17</definedName>
    <definedName name="A128035762X_Data">Data19!$FI$11:$FI$17</definedName>
    <definedName name="A128035762X_Latest">Data19!$FI$17</definedName>
    <definedName name="A128035766J">Data19!$FN$1:$FN$10,Data19!$FN$11:$FN$17</definedName>
    <definedName name="A128035766J_Data">Data19!$FN$11:$FN$17</definedName>
    <definedName name="A128035766J_Latest">Data19!$FN$17</definedName>
    <definedName name="A128035770X">Data19!$EW$1:$EW$10,Data19!$EW$11:$EW$17</definedName>
    <definedName name="A128035770X_Data">Data19!$EW$11:$EW$17</definedName>
    <definedName name="A128035770X_Latest">Data19!$EW$17</definedName>
    <definedName name="A128035774J">Data19!$FW$1:$FW$10,Data19!$FW$11:$FW$17</definedName>
    <definedName name="A128035774J_Data">Data19!$FW$11:$FW$17</definedName>
    <definedName name="A128035774J_Latest">Data19!$FW$17</definedName>
    <definedName name="A128035778T">Data19!$GB$1:$GB$10,Data19!$GB$11:$GB$17</definedName>
    <definedName name="A128035778T_Data">Data19!$GB$11:$GB$17</definedName>
    <definedName name="A128035778T_Latest">Data19!$GB$17</definedName>
    <definedName name="A128035782J">Data19!$FA$1:$FA$10,Data19!$FA$11:$FA$17</definedName>
    <definedName name="A128035782J_Data">Data19!$FA$11:$FA$17</definedName>
    <definedName name="A128035782J_Latest">Data19!$FA$17</definedName>
    <definedName name="A128035786T">Data19!$FC$1:$FC$10,Data19!$FC$11:$FC$17</definedName>
    <definedName name="A128035786T_Data">Data19!$FC$11:$FC$17</definedName>
    <definedName name="A128035786T_Latest">Data19!$FC$17</definedName>
    <definedName name="A128035790J">Data19!$GD$1:$GD$10,Data19!$GD$11:$GD$17</definedName>
    <definedName name="A128035790J_Data">Data19!$GD$11:$GD$17</definedName>
    <definedName name="A128035790J_Latest">Data19!$GD$17</definedName>
    <definedName name="A128035794T">Data19!$HJ$1:$HJ$10,Data19!$HJ$11:$HJ$17</definedName>
    <definedName name="A128035794T_Data">Data19!$HJ$11:$HJ$17</definedName>
    <definedName name="A128035794T_Latest">Data19!$HJ$17</definedName>
    <definedName name="A128035798A">Data19!$IC$1:$IC$10,Data19!$IC$11:$IC$17</definedName>
    <definedName name="A128035798A_Data">Data19!$IC$11:$IC$17</definedName>
    <definedName name="A128035798A_Latest">Data19!$IC$17</definedName>
    <definedName name="A128035802F">Data19!$HM$1:$HM$10,Data19!$HM$11:$HM$17</definedName>
    <definedName name="A128035802F_Data">Data19!$HM$11:$HM$17</definedName>
    <definedName name="A128035802F_Latest">Data19!$HM$17</definedName>
    <definedName name="A128035806R">Data19!$IE$1:$IE$10,Data19!$IE$11:$IE$17</definedName>
    <definedName name="A128035806R_Data">Data19!$IE$11:$IE$17</definedName>
    <definedName name="A128035806R_Latest">Data19!$IE$17</definedName>
    <definedName name="A128035810F">Data19!$IH$1:$IH$10,Data19!$IH$11:$IH$17</definedName>
    <definedName name="A128035810F_Data">Data19!$IH$11:$IH$17</definedName>
    <definedName name="A128035810F_Latest">Data19!$IH$17</definedName>
    <definedName name="A128035814R">Data20!$AC$1:$AC$10,Data20!$AC$11:$AC$17</definedName>
    <definedName name="A128035814R_Data">Data20!$AC$11:$AC$17</definedName>
    <definedName name="A128035814R_Latest">Data20!$AC$17</definedName>
    <definedName name="A128035818X">Data20!$C$1:$C$10,Data20!$C$11:$C$17</definedName>
    <definedName name="A128035818X_Data">Data20!$C$11:$C$17</definedName>
    <definedName name="A128035818X_Latest">Data20!$C$17</definedName>
    <definedName name="A128035822R">Data20!$G$1:$G$10,Data20!$G$11:$G$17</definedName>
    <definedName name="A128035822R_Data">Data20!$G$11:$G$17</definedName>
    <definedName name="A128035822R_Latest">Data20!$G$17</definedName>
    <definedName name="A128035826X">Data20!$I$1:$I$10,Data20!$I$11:$I$17</definedName>
    <definedName name="A128035826X_Data">Data20!$I$11:$I$17</definedName>
    <definedName name="A128035826X_Latest">Data20!$I$17</definedName>
    <definedName name="A128035830R">Data17!$GD$1:$GD$10,Data17!$GD$11:$GD$17</definedName>
    <definedName name="A128035830R_Data">Data17!$GD$11:$GD$17</definedName>
    <definedName name="A128035830R_Latest">Data17!$GD$17</definedName>
    <definedName name="A128035834X">Data17!$GF$1:$GF$10,Data17!$GF$11:$GF$17</definedName>
    <definedName name="A128035834X_Data">Data17!$GF$11:$GF$17</definedName>
    <definedName name="A128035834X_Latest">Data17!$GF$17</definedName>
    <definedName name="A128035838J">Data17!$GQ$1:$GQ$10,Data17!$GQ$11:$GQ$17</definedName>
    <definedName name="A128035838J_Data">Data17!$GQ$11:$GQ$17</definedName>
    <definedName name="A128035838J_Latest">Data17!$GQ$17</definedName>
    <definedName name="A128035866T">Data17!$HB$1:$HB$10,Data17!$HB$11:$HB$17</definedName>
    <definedName name="A128035866T_Data">Data17!$HB$11:$HB$17</definedName>
    <definedName name="A128035866T_Latest">Data17!$HB$17</definedName>
    <definedName name="A128035870J">Data17!$HN$1:$HN$10,Data17!$HN$11:$HN$17</definedName>
    <definedName name="A128035870J_Data">Data17!$HN$11:$HN$17</definedName>
    <definedName name="A128035870J_Latest">Data17!$HN$17</definedName>
    <definedName name="A128035874T">Data17!$HO$1:$HO$10,Data17!$HO$11:$HO$17</definedName>
    <definedName name="A128035874T_Data">Data17!$HO$11:$HO$17</definedName>
    <definedName name="A128035874T_Latest">Data17!$HO$17</definedName>
    <definedName name="A128035878A">Data17!$HP$1:$HP$10,Data17!$HP$11:$HP$17</definedName>
    <definedName name="A128035878A_Data">Data17!$HP$11:$HP$17</definedName>
    <definedName name="A128035878A_Latest">Data17!$HP$17</definedName>
    <definedName name="A128035882T">Data17!$HT$1:$HT$10,Data17!$HT$11:$HT$17</definedName>
    <definedName name="A128035882T_Data">Data17!$HT$11:$HT$17</definedName>
    <definedName name="A128035882T_Latest">Data17!$HT$17</definedName>
    <definedName name="A128035886A">Data17!$HF$1:$HF$10,Data17!$HF$11:$HF$17</definedName>
    <definedName name="A128035886A_Data">Data17!$HF$11:$HF$17</definedName>
    <definedName name="A128035886A_Latest">Data17!$HF$17</definedName>
    <definedName name="A128035890T">Data17!$HJ$1:$HJ$10,Data17!$HJ$11:$HJ$17</definedName>
    <definedName name="A128035890T_Data">Data17!$HJ$11:$HJ$17</definedName>
    <definedName name="A128035890T_Latest">Data17!$HJ$17</definedName>
    <definedName name="A128035894A">Data18!$I$1:$I$10,Data18!$I$11:$I$17</definedName>
    <definedName name="A128035894A_Data">Data18!$I$11:$I$17</definedName>
    <definedName name="A128035894A_Latest">Data18!$I$17</definedName>
    <definedName name="A128035898K">Data18!$M$1:$M$10,Data18!$M$11:$M$17</definedName>
    <definedName name="A128035898K_Data">Data18!$M$11:$M$17</definedName>
    <definedName name="A128035898K_Latest">Data18!$M$17</definedName>
    <definedName name="A128035902R">Data18!$T$1:$T$10,Data18!$T$11:$T$17</definedName>
    <definedName name="A128035902R_Data">Data18!$T$11:$T$17</definedName>
    <definedName name="A128035902R_Latest">Data18!$T$17</definedName>
    <definedName name="A128035906X">Data18!$X$1:$X$10,Data18!$X$11:$X$17</definedName>
    <definedName name="A128035906X_Data">Data18!$X$11:$X$17</definedName>
    <definedName name="A128035906X_Latest">Data18!$X$17</definedName>
    <definedName name="A128035910R">Data18!$BD$1:$BD$10,Data18!$BD$11:$BD$17</definedName>
    <definedName name="A128035910R_Data">Data18!$BD$11:$BD$17</definedName>
    <definedName name="A128035910R_Latest">Data18!$BD$17</definedName>
    <definedName name="A128035914X">Data18!$AI$1:$AI$10,Data18!$AI$11:$AI$17</definedName>
    <definedName name="A128035914X_Data">Data18!$AI$11:$AI$17</definedName>
    <definedName name="A128035914X_Latest">Data18!$AI$17</definedName>
    <definedName name="A128035918J">Data18!$AJ$1:$AJ$10,Data18!$AJ$11:$AJ$17</definedName>
    <definedName name="A128035918J_Data">Data18!$AJ$11:$AJ$17</definedName>
    <definedName name="A128035918J_Latest">Data18!$AJ$17</definedName>
    <definedName name="A128035922X">Data18!$CA$1:$CA$10,Data18!$CA$11:$CA$17</definedName>
    <definedName name="A128035922X_Data">Data18!$CA$11:$CA$17</definedName>
    <definedName name="A128035922X_Latest">Data18!$CA$17</definedName>
    <definedName name="A128035926J">Data18!$CC$1:$CC$10,Data18!$CC$11:$CC$17</definedName>
    <definedName name="A128035926J_Data">Data18!$CC$11:$CC$17</definedName>
    <definedName name="A128035926J_Latest">Data18!$CC$17</definedName>
    <definedName name="A128035930X">Data18!$CF$1:$CF$10,Data18!$CF$11:$CF$17</definedName>
    <definedName name="A128035930X_Data">Data18!$CF$11:$CF$17</definedName>
    <definedName name="A128035930X_Latest">Data18!$CF$17</definedName>
    <definedName name="A128035934J">Data18!$BQ$1:$BQ$10,Data18!$BQ$11:$BQ$17</definedName>
    <definedName name="A128035934J_Data">Data18!$BQ$11:$BQ$17</definedName>
    <definedName name="A128035934J_Latest">Data18!$BQ$17</definedName>
    <definedName name="A128035942J">Data18!$CQ$1:$CQ$10,Data18!$CQ$11:$CQ$17</definedName>
    <definedName name="A128035942J_Data">Data18!$CQ$11:$CQ$17</definedName>
    <definedName name="A128035942J_Latest">Data18!$CQ$17</definedName>
    <definedName name="A128035946T">Data18!$CW$1:$CW$10,Data18!$CW$11:$CW$17</definedName>
    <definedName name="A128035946T_Data">Data18!$CW$11:$CW$17</definedName>
    <definedName name="A128035946T_Latest">Data18!$CW$17</definedName>
    <definedName name="A128035950J">Data18!$EN$1:$EN$10,Data18!$EN$11:$EN$17</definedName>
    <definedName name="A128035950J_Data">Data18!$EN$11:$EN$17</definedName>
    <definedName name="A128035950J_Latest">Data18!$EN$17</definedName>
    <definedName name="A128035954T">Data18!$EQ$1:$EQ$10,Data18!$EQ$11:$EQ$17</definedName>
    <definedName name="A128035954T_Data">Data18!$EQ$11:$EQ$17</definedName>
    <definedName name="A128035954T_Latest">Data18!$EQ$17</definedName>
    <definedName name="A128035958A">Data18!$EU$1:$EU$10,Data18!$EU$11:$EU$17</definedName>
    <definedName name="A128035958A_Data">Data18!$EU$11:$EU$17</definedName>
    <definedName name="A128035958A_Latest">Data18!$EU$17</definedName>
    <definedName name="A128035962T">Data18!$FA$1:$FA$10,Data18!$FA$11:$FA$17</definedName>
    <definedName name="A128035962T_Data">Data18!$FA$11:$FA$17</definedName>
    <definedName name="A128035962T_Latest">Data18!$FA$17</definedName>
    <definedName name="A128035966A">Data18!$FF$1:$FF$10,Data18!$FF$11:$FF$17</definedName>
    <definedName name="A128035966A_Data">Data18!$FF$11:$FF$17</definedName>
    <definedName name="A128035966A_Latest">Data18!$FF$17</definedName>
    <definedName name="A128035970T">Data18!$EF$1:$EF$10,Data18!$EF$11:$EF$17</definedName>
    <definedName name="A128035970T_Data">Data18!$EF$11:$EF$17</definedName>
    <definedName name="A128035970T_Latest">Data18!$EF$17</definedName>
    <definedName name="A128035974A">Data18!$FZ$1:$FZ$10,Data18!$FZ$11:$FZ$17</definedName>
    <definedName name="A128035974A_Data">Data18!$FZ$11:$FZ$17</definedName>
    <definedName name="A128035974A_Latest">Data18!$FZ$17</definedName>
    <definedName name="A128035978K">Data18!$GJ$1:$GJ$10,Data18!$GJ$11:$GJ$17</definedName>
    <definedName name="A128035978K_Data">Data18!$GJ$11:$GJ$17</definedName>
    <definedName name="A128035978K_Latest">Data18!$GJ$17</definedName>
    <definedName name="A128035982A">Data18!$FM$1:$FM$10,Data18!$FM$11:$FM$17</definedName>
    <definedName name="A128035982A_Data">Data18!$FM$11:$FM$17</definedName>
    <definedName name="A128035982A_Latest">Data18!$FM$17</definedName>
    <definedName name="A128035986K">Data18!$FN$1:$FN$10,Data18!$FN$11:$FN$17</definedName>
    <definedName name="A128035986K_Data">Data18!$FN$11:$FN$17</definedName>
    <definedName name="A128035986K_Latest">Data18!$FN$17</definedName>
    <definedName name="A128037790V">Data20!$AX$1:$AX$10,Data20!$AX$11:$AX$17</definedName>
    <definedName name="A128037790V_Data">Data20!$AX$11:$AX$17</definedName>
    <definedName name="A128037790V_Latest">Data20!$AX$17</definedName>
    <definedName name="A128037794C">Data20!$BA$1:$BA$10,Data20!$BA$11:$BA$17</definedName>
    <definedName name="A128037794C_Data">Data20!$BA$11:$BA$17</definedName>
    <definedName name="A128037794C_Latest">Data20!$BA$17</definedName>
    <definedName name="A128037798L">Data20!$BK$1:$BK$10,Data20!$BK$11:$BK$17</definedName>
    <definedName name="A128037798L_Data">Data20!$BK$11:$BK$17</definedName>
    <definedName name="A128037798L_Latest">Data20!$BK$17</definedName>
    <definedName name="A128037802T">Data20!$BQ$1:$BQ$10,Data20!$BQ$11:$BQ$17</definedName>
    <definedName name="A128037802T_Data">Data20!$BQ$11:$BQ$17</definedName>
    <definedName name="A128037802T_Latest">Data20!$BQ$17</definedName>
    <definedName name="A128037806A">Data20!$CK$1:$CK$10,Data20!$CK$11:$CK$17</definedName>
    <definedName name="A128037806A_Data">Data20!$CK$11:$CK$17</definedName>
    <definedName name="A128037806A_Latest">Data20!$CK$17</definedName>
    <definedName name="A128037810T">Data20!$CW$1:$CW$10,Data20!$CW$11:$CW$17</definedName>
    <definedName name="A128037810T_Data">Data20!$CW$11:$CW$17</definedName>
    <definedName name="A128037810T_Latest">Data20!$CW$17</definedName>
    <definedName name="A128037814A">Data21!$EG$1:$EG$10,Data21!$EG$11:$EG$17</definedName>
    <definedName name="A128037814A_Data">Data21!$EG$11:$EG$17</definedName>
    <definedName name="A128037814A_Latest">Data21!$EG$17</definedName>
    <definedName name="A128037818K">Data21!$HF$1:$HF$10,Data21!$HF$11:$HF$17</definedName>
    <definedName name="A128037818K_Data">Data21!$HF$11:$HF$17</definedName>
    <definedName name="A128037818K_Latest">Data21!$HF$17</definedName>
    <definedName name="A128037822A">Data21!$HI$1:$HI$10,Data21!$HI$11:$HI$17</definedName>
    <definedName name="A128037822A_Data">Data21!$HI$11:$HI$17</definedName>
    <definedName name="A128037822A_Latest">Data21!$HI$17</definedName>
    <definedName name="A128037826K">Data21!$HN$1:$HN$10,Data21!$HN$11:$HN$17</definedName>
    <definedName name="A128037826K_Data">Data21!$HN$11:$HN$17</definedName>
    <definedName name="A128037826K_Latest">Data21!$HN$17</definedName>
    <definedName name="A128037830A">Data21!$HT$1:$HT$10,Data21!$HT$11:$HT$17</definedName>
    <definedName name="A128037830A_Data">Data21!$HT$11:$HT$17</definedName>
    <definedName name="A128037830A_Latest">Data21!$HT$17</definedName>
    <definedName name="A128037834K">Data21!$HV$1:$HV$10,Data21!$HV$11:$HV$17</definedName>
    <definedName name="A128037834K_Data">Data21!$HV$11:$HV$17</definedName>
    <definedName name="A128037834K_Latest">Data21!$HV$17</definedName>
    <definedName name="A128037838V">Data21!$HX$1:$HX$10,Data21!$HX$11:$HX$17</definedName>
    <definedName name="A128037838V_Data">Data21!$HX$11:$HX$17</definedName>
    <definedName name="A128037838V_Latest">Data21!$HX$17</definedName>
    <definedName name="A128037842K">Data21!$GX$1:$GX$10,Data21!$GX$11:$GX$17</definedName>
    <definedName name="A128037842K_Data">Data21!$GX$11:$GX$17</definedName>
    <definedName name="A128037842K_Latest">Data21!$GX$17</definedName>
    <definedName name="A128037846V">Data22!$F$1:$F$10,Data22!$F$11:$F$17</definedName>
    <definedName name="A128037846V_Data">Data22!$F$11:$F$17</definedName>
    <definedName name="A128037846V_Latest">Data22!$F$17</definedName>
    <definedName name="A128037850K">Data21!$IB$1:$IB$10,Data21!$IB$11:$IB$17</definedName>
    <definedName name="A128037850K_Data">Data21!$IB$11:$IB$17</definedName>
    <definedName name="A128037850K_Latest">Data21!$IB$17</definedName>
    <definedName name="A128037854V">Data21!$IH$1:$IH$10,Data21!$IH$11:$IH$17</definedName>
    <definedName name="A128037854V_Data">Data21!$IH$11:$IH$17</definedName>
    <definedName name="A128037854V_Latest">Data21!$IH$17</definedName>
    <definedName name="A128037858C">Data22!$AA$1:$AA$10,Data22!$AA$11:$AA$17</definedName>
    <definedName name="A128037858C_Data">Data22!$AA$11:$AA$17</definedName>
    <definedName name="A128037858C_Latest">Data22!$AA$17</definedName>
    <definedName name="A128037862V">Data22!$AH$1:$AH$10,Data22!$AH$11:$AH$17</definedName>
    <definedName name="A128037862V_Data">Data22!$AH$11:$AH$17</definedName>
    <definedName name="A128037862V_Latest">Data22!$AH$17</definedName>
    <definedName name="A128037866C">Data22!$AN$1:$AN$10,Data22!$AN$11:$AN$17</definedName>
    <definedName name="A128037866C_Data">Data22!$AN$11:$AN$17</definedName>
    <definedName name="A128037866C_Latest">Data22!$AN$17</definedName>
    <definedName name="A128037870V">Data22!$U$1:$U$10,Data22!$U$11:$U$17</definedName>
    <definedName name="A128037870V_Data">Data22!$U$11:$U$17</definedName>
    <definedName name="A128037870V_Latest">Data22!$U$17</definedName>
    <definedName name="A128037874C">Data22!$X$1:$X$10,Data22!$X$11:$X$17</definedName>
    <definedName name="A128037874C_Data">Data22!$X$11:$X$17</definedName>
    <definedName name="A128037874C_Latest">Data22!$X$17</definedName>
    <definedName name="A128037878L">Data22!$BJ$1:$BJ$10,Data22!$BJ$11:$BJ$17</definedName>
    <definedName name="A128037878L_Data">Data22!$BJ$11:$BJ$17</definedName>
    <definedName name="A128037878L_Latest">Data22!$BJ$17</definedName>
    <definedName name="A128037882C">Data22!$BV$1:$BV$10,Data22!$BV$11:$BV$17</definedName>
    <definedName name="A128037882C_Data">Data22!$BV$11:$BV$17</definedName>
    <definedName name="A128037882C_Latest">Data22!$BV$17</definedName>
    <definedName name="A128037886L">Data22!$BW$1:$BW$10,Data22!$BW$11:$BW$17</definedName>
    <definedName name="A128037886L_Data">Data22!$BW$11:$BW$17</definedName>
    <definedName name="A128037886L_Latest">Data22!$BW$17</definedName>
    <definedName name="A128037890C">Data22!$CF$1:$CF$10,Data22!$CF$11:$CF$17</definedName>
    <definedName name="A128037890C_Data">Data22!$CF$11:$CF$17</definedName>
    <definedName name="A128037890C_Latest">Data22!$CF$17</definedName>
    <definedName name="A128037894L">Data22!$BG$1:$BG$10,Data22!$BG$11:$BG$17</definedName>
    <definedName name="A128037894L_Data">Data22!$BG$11:$BG$17</definedName>
    <definedName name="A128037894L_Latest">Data22!$BG$17</definedName>
    <definedName name="A128037898W">Data22!$DC$1:$DC$10,Data22!$DC$11:$DC$17</definedName>
    <definedName name="A128037898W_Data">Data22!$DC$11:$DC$17</definedName>
    <definedName name="A128037898W_Latest">Data22!$DC$17</definedName>
    <definedName name="A128037902A">Data22!$DK$1:$DK$10,Data22!$DK$11:$DK$17</definedName>
    <definedName name="A128037902A_Data">Data22!$DK$11:$DK$17</definedName>
    <definedName name="A128037902A_Latest">Data22!$DK$17</definedName>
    <definedName name="A128037906K">Data22!$CM$1:$CM$10,Data22!$CM$11:$CM$17</definedName>
    <definedName name="A128037906K_Data">Data22!$CM$11:$CM$17</definedName>
    <definedName name="A128037906K_Latest">Data22!$CM$17</definedName>
    <definedName name="A128037910A">Data22!$EH$1:$EH$10,Data22!$EH$11:$EH$17</definedName>
    <definedName name="A128037910A_Data">Data22!$EH$11:$EH$17</definedName>
    <definedName name="A128037910A_Latest">Data22!$EH$17</definedName>
    <definedName name="A128037914K">Data22!$EK$1:$EK$10,Data22!$EK$11:$EK$17</definedName>
    <definedName name="A128037914K_Data">Data22!$EK$11:$EK$17</definedName>
    <definedName name="A128037914K_Latest">Data22!$EK$17</definedName>
    <definedName name="A128037918V">Data22!$EM$1:$EM$10,Data22!$EM$11:$EM$17</definedName>
    <definedName name="A128037918V_Data">Data22!$EM$11:$EM$17</definedName>
    <definedName name="A128037918V_Latest">Data22!$EM$17</definedName>
    <definedName name="A128037922K">Data22!$FW$1:$FW$10,Data22!$FW$11:$FW$17</definedName>
    <definedName name="A128037922K_Data">Data22!$FW$11:$FW$17</definedName>
    <definedName name="A128037922K_Latest">Data22!$FW$17</definedName>
    <definedName name="A128037926V">Data22!$GA$1:$GA$10,Data22!$GA$11:$GA$17</definedName>
    <definedName name="A128037926V_Data">Data22!$GA$11:$GA$17</definedName>
    <definedName name="A128037926V_Latest">Data22!$GA$17</definedName>
    <definedName name="A128037930K">Data22!$GX$1:$GX$10,Data22!$GX$11:$GX$17</definedName>
    <definedName name="A128037930K_Data">Data22!$GX$11:$GX$17</definedName>
    <definedName name="A128037930K_Latest">Data22!$GX$17</definedName>
    <definedName name="A128037934V">Data22!$HG$1:$HG$10,Data22!$HG$11:$HG$17</definedName>
    <definedName name="A128037934V_Data">Data22!$HG$11:$HG$17</definedName>
    <definedName name="A128037934V_Latest">Data22!$HG$17</definedName>
    <definedName name="A128037938C">Data22!$GJ$1:$GJ$10,Data22!$GJ$11:$GJ$17</definedName>
    <definedName name="A128037938C_Data">Data22!$GJ$11:$GJ$17</definedName>
    <definedName name="A128037938C_Latest">Data22!$GJ$17</definedName>
    <definedName name="A128037942V">Data20!$EG$1:$EG$10,Data20!$EG$11:$EG$17</definedName>
    <definedName name="A128037942V_Data">Data20!$EG$11:$EG$17</definedName>
    <definedName name="A128037942V_Latest">Data20!$EG$17</definedName>
    <definedName name="A128037950V">Data20!$DK$1:$DK$10,Data20!$DK$11:$DK$17</definedName>
    <definedName name="A128037950V_Data">Data20!$DK$11:$DK$17</definedName>
    <definedName name="A128037950V_Latest">Data20!$DK$17</definedName>
    <definedName name="A128037970C">Data20!$EX$1:$EX$10,Data20!$EX$11:$EX$17</definedName>
    <definedName name="A128037970C_Data">Data20!$EX$11:$EX$17</definedName>
    <definedName name="A128037970C_Latest">Data20!$EX$17</definedName>
    <definedName name="A128037974L">Data20!$ES$1:$ES$10,Data20!$ES$11:$ES$17</definedName>
    <definedName name="A128037974L_Data">Data20!$ES$11:$ES$17</definedName>
    <definedName name="A128037974L_Latest">Data20!$ES$17</definedName>
    <definedName name="A128037978W">Data20!$EU$1:$EU$10,Data20!$EU$11:$EU$17</definedName>
    <definedName name="A128037978W_Data">Data20!$EU$11:$EU$17</definedName>
    <definedName name="A128037978W_Latest">Data20!$EU$17</definedName>
    <definedName name="A128037982L">Data20!$GR$1:$GR$10,Data20!$GR$11:$GR$17</definedName>
    <definedName name="A128037982L_Data">Data20!$GR$11:$GR$17</definedName>
    <definedName name="A128037982L_Latest">Data20!$GR$17</definedName>
    <definedName name="A128037986W">Data20!$GS$1:$GS$10,Data20!$GS$11:$GS$17</definedName>
    <definedName name="A128037986W_Data">Data20!$GS$11:$GS$17</definedName>
    <definedName name="A128037986W_Latest">Data20!$GS$17</definedName>
    <definedName name="A128037990L">Data20!$GA$1:$GA$10,Data20!$GA$11:$GA$17</definedName>
    <definedName name="A128037990L_Data">Data20!$GA$11:$GA$17</definedName>
    <definedName name="A128037990L_Latest">Data20!$GA$17</definedName>
    <definedName name="A128037994W">Data20!$HQ$1:$HQ$10,Data20!$HQ$11:$HQ$17</definedName>
    <definedName name="A128037994W_Data">Data20!$HQ$11:$HQ$17</definedName>
    <definedName name="A128037994W_Latest">Data20!$HQ$17</definedName>
    <definedName name="A128037998F">Data20!$IE$1:$IE$10,Data20!$IE$11:$IE$17</definedName>
    <definedName name="A128037998F_Data">Data20!$IE$11:$IE$17</definedName>
    <definedName name="A128037998F_Latest">Data20!$IE$17</definedName>
    <definedName name="A128038002L">Data21!$Q$1:$Q$10,Data21!$Q$11:$Q$17</definedName>
    <definedName name="A128038002L_Data">Data21!$Q$11:$Q$17</definedName>
    <definedName name="A128038002L_Latest">Data21!$Q$17</definedName>
    <definedName name="A128038006W">Data20!$IN$1:$IN$10,Data20!$IN$11:$IN$17</definedName>
    <definedName name="A128038006W_Data">Data20!$IN$11:$IN$17</definedName>
    <definedName name="A128038006W_Latest">Data20!$IN$17</definedName>
    <definedName name="A128038010L">Data21!$Y$1:$Y$10,Data21!$Y$11:$Y$17</definedName>
    <definedName name="A128038010L_Data">Data21!$Y$11:$Y$17</definedName>
    <definedName name="A128038010L_Latest">Data21!$Y$17</definedName>
    <definedName name="A128038014W">Data21!$AP$1:$AP$10,Data21!$AP$11:$AP$17</definedName>
    <definedName name="A128038014W_Data">Data21!$AP$11:$AP$17</definedName>
    <definedName name="A128038014W_Latest">Data21!$AP$17</definedName>
    <definedName name="A128038018F">Data21!$BC$1:$BC$10,Data21!$BC$11:$BC$17</definedName>
    <definedName name="A128038018F_Data">Data21!$BC$11:$BC$17</definedName>
    <definedName name="A128038018F_Latest">Data21!$BC$17</definedName>
    <definedName name="A128038022W">Data21!$BI$1:$BI$10,Data21!$BI$11:$BI$17</definedName>
    <definedName name="A128038022W_Data">Data21!$BI$11:$BI$17</definedName>
    <definedName name="A128038022W_Latest">Data21!$BI$17</definedName>
    <definedName name="A128038026F">Data21!$BL$1:$BL$10,Data21!$BL$11:$BL$17</definedName>
    <definedName name="A128038026F_Data">Data21!$BL$11:$BL$17</definedName>
    <definedName name="A128038026F_Latest">Data21!$BL$17</definedName>
    <definedName name="A128038030W">Data21!$CE$1:$CE$10,Data21!$CE$11:$CE$17</definedName>
    <definedName name="A128038030W_Data">Data21!$CE$11:$CE$17</definedName>
    <definedName name="A128038030W_Latest">Data21!$CE$17</definedName>
    <definedName name="A128038034F">Data21!$CI$1:$CI$10,Data21!$CI$11:$CI$17</definedName>
    <definedName name="A128038034F_Data">Data21!$CI$11:$CI$17</definedName>
    <definedName name="A128038034F_Latest">Data21!$CI$17</definedName>
    <definedName name="A128038038R">Data21!$DE$1:$DE$10,Data21!$DE$11:$DE$17</definedName>
    <definedName name="A128038038R_Data">Data21!$DE$11:$DE$17</definedName>
    <definedName name="A128038038R_Latest">Data21!$DE$17</definedName>
    <definedName name="A128038042F">Data21!$DJ$1:$DJ$10,Data21!$DJ$11:$DJ$17</definedName>
    <definedName name="A128038042F_Data">Data21!$DJ$11:$DJ$17</definedName>
    <definedName name="A128038042F_Latest">Data21!$DJ$17</definedName>
    <definedName name="A128038046R">Data21!$DV$1:$DV$10,Data21!$DV$11:$DV$17</definedName>
    <definedName name="A128038046R_Data">Data21!$DV$11:$DV$17</definedName>
    <definedName name="A128038046R_Latest">Data21!$DV$17</definedName>
    <definedName name="A128039978J">Data23!$E$1:$E$10,Data23!$E$11:$E$17</definedName>
    <definedName name="A128039978J_Data">Data23!$E$11:$E$17</definedName>
    <definedName name="A128039978J_Latest">Data23!$E$17</definedName>
    <definedName name="A128039982X">Data22!$HV$1:$HV$10,Data22!$HV$11:$HV$17</definedName>
    <definedName name="A128039982X_Data">Data22!$HV$11:$HV$17</definedName>
    <definedName name="A128039982X_Latest">Data22!$HV$17</definedName>
    <definedName name="A128039986J">Data23!$J$1:$J$10,Data23!$J$11:$J$17</definedName>
    <definedName name="A128039986J_Data">Data23!$J$11:$J$17</definedName>
    <definedName name="A128039986J_Latest">Data23!$J$17</definedName>
    <definedName name="A128039990X">Data23!$W$1:$W$10,Data23!$W$11:$W$17</definedName>
    <definedName name="A128039990X_Data">Data23!$W$11:$W$17</definedName>
    <definedName name="A128039990X_Latest">Data23!$W$17</definedName>
    <definedName name="A128039994J">Data23!$AI$1:$AI$10,Data23!$AI$11:$AI$17</definedName>
    <definedName name="A128039994J_Data">Data23!$AI$11:$AI$17</definedName>
    <definedName name="A128039994J_Latest">Data23!$AI$17</definedName>
    <definedName name="A128039998T">Data23!$AK$1:$AK$10,Data23!$AK$11:$AK$17</definedName>
    <definedName name="A128039998T_Data">Data23!$AK$11:$AK$17</definedName>
    <definedName name="A128039998T_Latest">Data23!$AK$17</definedName>
    <definedName name="A128040002C">Data24!$BN$1:$BN$10,Data24!$BN$11:$BN$17</definedName>
    <definedName name="A128040002C_Data">Data24!$BN$11:$BN$17</definedName>
    <definedName name="A128040002C_Latest">Data24!$BN$17</definedName>
    <definedName name="A128040006L">Data24!$CC$1:$CC$10,Data24!$CC$11:$CC$17</definedName>
    <definedName name="A128040006L_Data">Data24!$CC$11:$CC$17</definedName>
    <definedName name="A128040006L_Latest">Data24!$CC$17</definedName>
    <definedName name="A128040010C">Data24!$CF$1:$CF$10,Data24!$CF$11:$CF$17</definedName>
    <definedName name="A128040010C_Data">Data24!$CF$11:$CF$17</definedName>
    <definedName name="A128040010C_Latest">Data24!$CF$17</definedName>
    <definedName name="A128040014L">Data24!$BV$1:$BV$10,Data24!$BV$11:$BV$17</definedName>
    <definedName name="A128040014L_Data">Data24!$BV$11:$BV$17</definedName>
    <definedName name="A128040014L_Latest">Data24!$BV$17</definedName>
    <definedName name="A128040018W">Data24!$DP$1:$DP$10,Data24!$DP$11:$DP$17</definedName>
    <definedName name="A128040018W_Data">Data24!$DP$11:$DP$17</definedName>
    <definedName name="A128040018W_Latest">Data24!$DP$17</definedName>
    <definedName name="A128040022L">Data24!$DT$1:$DT$10,Data24!$DT$11:$DT$17</definedName>
    <definedName name="A128040022L_Data">Data24!$DT$11:$DT$17</definedName>
    <definedName name="A128040022L_Latest">Data24!$DT$17</definedName>
    <definedName name="A128040026W">Data24!$CU$1:$CU$10,Data24!$CU$11:$CU$17</definedName>
    <definedName name="A128040026W_Data">Data24!$CU$11:$CU$17</definedName>
    <definedName name="A128040026W_Latest">Data24!$CU$17</definedName>
    <definedName name="A128040034W">Data24!$EJ$1:$EJ$10,Data24!$EJ$11:$EJ$17</definedName>
    <definedName name="A128040034W_Data">Data24!$EJ$11:$EJ$17</definedName>
    <definedName name="A128040034W_Latest">Data24!$EJ$17</definedName>
    <definedName name="A128040038F">Data24!$FZ$1:$FZ$10,Data24!$FZ$11:$FZ$17</definedName>
    <definedName name="A128040038F_Data">Data24!$FZ$11:$FZ$17</definedName>
    <definedName name="A128040038F_Latest">Data24!$FZ$17</definedName>
    <definedName name="A128040042W">Data24!$GB$1:$GB$10,Data24!$GB$11:$GB$17</definedName>
    <definedName name="A128040042W_Data">Data24!$GB$11:$GB$17</definedName>
    <definedName name="A128040042W_Latest">Data24!$GB$17</definedName>
    <definedName name="A128040046F">Data24!$GI$1:$GI$10,Data24!$GI$11:$GI$17</definedName>
    <definedName name="A128040046F_Data">Data24!$GI$11:$GI$17</definedName>
    <definedName name="A128040046F_Latest">Data24!$GI$17</definedName>
    <definedName name="A128040050W">Data24!$GR$1:$GR$10,Data24!$GR$11:$GR$17</definedName>
    <definedName name="A128040050W_Data">Data24!$GR$11:$GR$17</definedName>
    <definedName name="A128040050W_Latest">Data24!$GR$17</definedName>
    <definedName name="A128040054F">Data24!$FT$1:$FT$10,Data24!$FT$11:$FT$17</definedName>
    <definedName name="A128040054F_Data">Data24!$FT$11:$FT$17</definedName>
    <definedName name="A128040054F_Latest">Data24!$FT$17</definedName>
    <definedName name="A128040058R">Data24!$HI$1:$HI$10,Data24!$HI$11:$HI$17</definedName>
    <definedName name="A128040058R_Data">Data24!$HI$11:$HI$17</definedName>
    <definedName name="A128040058R_Latest">Data24!$HI$17</definedName>
    <definedName name="A128040062F">Data24!$GU$1:$GU$10,Data24!$GU$11:$GU$17</definedName>
    <definedName name="A128040062F_Data">Data24!$GU$11:$GU$17</definedName>
    <definedName name="A128040062F_Latest">Data24!$GU$17</definedName>
    <definedName name="A128040066R">Data24!$HW$1:$HW$10,Data24!$HW$11:$HW$17</definedName>
    <definedName name="A128040066R_Data">Data24!$HW$11:$HW$17</definedName>
    <definedName name="A128040066R_Latest">Data24!$HW$17</definedName>
    <definedName name="A128040070F">Data24!$GW$1:$GW$10,Data24!$GW$11:$GW$17</definedName>
    <definedName name="A128040070F_Data">Data24!$GW$11:$GW$17</definedName>
    <definedName name="A128040070F_Latest">Data24!$GW$17</definedName>
    <definedName name="A128040074R">Data24!$IP$1:$IP$10,Data24!$IP$11:$IP$17</definedName>
    <definedName name="A128040074R_Data">Data24!$IP$11:$IP$17</definedName>
    <definedName name="A128040074R_Latest">Data24!$IP$17</definedName>
    <definedName name="A128040078X">Data24!$IC$1:$IC$10,Data24!$IC$11:$IC$17</definedName>
    <definedName name="A128040078X_Data">Data24!$IC$11:$IC$17</definedName>
    <definedName name="A128040078X_Latest">Data24!$IC$17</definedName>
    <definedName name="A128040082R">Data25!$G$1:$G$10,Data25!$G$11:$G$17</definedName>
    <definedName name="A128040082R_Data">Data25!$G$11:$G$17</definedName>
    <definedName name="A128040082R_Latest">Data25!$G$17</definedName>
    <definedName name="A128040086X">Data25!$I$1:$I$10,Data25!$I$11:$I$17</definedName>
    <definedName name="A128040086X_Data">Data25!$I$11:$I$17</definedName>
    <definedName name="A128040086X_Latest">Data25!$I$17</definedName>
    <definedName name="A128040090R">Data25!$N$1:$N$10,Data25!$N$11:$N$17</definedName>
    <definedName name="A128040090R_Data">Data25!$N$11:$N$17</definedName>
    <definedName name="A128040090R_Latest">Data25!$N$17</definedName>
    <definedName name="A128040094X">Data25!$O$1:$O$10,Data25!$O$11:$O$17</definedName>
    <definedName name="A128040094X_Data">Data25!$O$11:$O$17</definedName>
    <definedName name="A128040094X_Latest">Data25!$O$17</definedName>
    <definedName name="A128040098J">Data24!$IA$1:$IA$10,Data24!$IA$11:$IA$17</definedName>
    <definedName name="A128040098J_Data">Data24!$IA$11:$IA$17</definedName>
    <definedName name="A128040098J_Latest">Data24!$IA$17</definedName>
    <definedName name="A128040102L">Data25!$R$1:$R$10,Data25!$R$11:$R$17</definedName>
    <definedName name="A128040102L_Data">Data25!$R$11:$R$17</definedName>
    <definedName name="A128040102L_Latest">Data25!$R$17</definedName>
    <definedName name="A128040106W">Data24!$IF$1:$IF$10,Data24!$IF$11:$IF$17</definedName>
    <definedName name="A128040106W_Data">Data24!$IF$11:$IF$17</definedName>
    <definedName name="A128040106W_Latest">Data24!$IF$17</definedName>
    <definedName name="A128040110L">Data25!$AZ$1:$AZ$10,Data25!$AZ$11:$AZ$17</definedName>
    <definedName name="A128040110L_Data">Data25!$AZ$11:$AZ$17</definedName>
    <definedName name="A128040110L_Latest">Data25!$AZ$17</definedName>
    <definedName name="A128040114W">Data25!$Z$1:$Z$10,Data25!$Z$11:$Z$17</definedName>
    <definedName name="A128040114W_Data">Data25!$Z$11:$Z$17</definedName>
    <definedName name="A128040114W_Latest">Data25!$Z$17</definedName>
    <definedName name="A128040118F">Data25!$BB$1:$BB$10,Data25!$BB$11:$BB$17</definedName>
    <definedName name="A128040118F_Data">Data25!$BB$11:$BB$17</definedName>
    <definedName name="A128040118F_Latest">Data25!$BB$17</definedName>
    <definedName name="A128040122W">Data25!$BK$1:$BK$10,Data25!$BK$11:$BK$17</definedName>
    <definedName name="A128040122W_Data">Data25!$BK$11:$BK$17</definedName>
    <definedName name="A128040122W_Latest">Data25!$BK$17</definedName>
    <definedName name="A128040126F">Data25!$BR$1:$BR$10,Data25!$BR$11:$BR$17</definedName>
    <definedName name="A128040126F_Data">Data25!$BR$11:$BR$17</definedName>
    <definedName name="A128040126F_Latest">Data25!$BR$17</definedName>
    <definedName name="A128040130W">Data25!$CH$1:$CH$10,Data25!$CH$11:$CH$17</definedName>
    <definedName name="A128040130W_Data">Data25!$CH$11:$CH$17</definedName>
    <definedName name="A128040130W_Latest">Data25!$CH$17</definedName>
    <definedName name="A128040134F">Data25!$DI$1:$DI$10,Data25!$DI$11:$DI$17</definedName>
    <definedName name="A128040134F_Data">Data25!$DI$11:$DI$17</definedName>
    <definedName name="A128040134F_Latest">Data25!$DI$17</definedName>
    <definedName name="A128040138R">Data25!$CL$1:$CL$10,Data25!$CL$11:$CL$17</definedName>
    <definedName name="A128040138R_Data">Data25!$CL$11:$CL$17</definedName>
    <definedName name="A128040138R_Latest">Data25!$CL$17</definedName>
    <definedName name="A128040142F">Data25!$DN$1:$DN$10,Data25!$DN$11:$DN$17</definedName>
    <definedName name="A128040142F_Data">Data25!$DN$11:$DN$17</definedName>
    <definedName name="A128040142F_Latest">Data25!$DN$17</definedName>
    <definedName name="A128040146R">Data25!$CI$1:$CI$10,Data25!$CI$11:$CI$17</definedName>
    <definedName name="A128040146R_Data">Data25!$CI$11:$CI$17</definedName>
    <definedName name="A128040146R_Latest">Data25!$CI$17</definedName>
    <definedName name="A128040150F">Data25!$DP$1:$DP$10,Data25!$DP$11:$DP$17</definedName>
    <definedName name="A128040150F_Data">Data25!$DP$11:$DP$17</definedName>
    <definedName name="A128040150F_Latest">Data25!$DP$17</definedName>
    <definedName name="A128040154R">Data25!$CN$1:$CN$10,Data25!$CN$11:$CN$17</definedName>
    <definedName name="A128040154R_Data">Data25!$CN$11:$CN$17</definedName>
    <definedName name="A128040154R_Latest">Data25!$CN$17</definedName>
    <definedName name="A128040158X">Data25!$CQ$1:$CQ$10,Data25!$CQ$11:$CQ$17</definedName>
    <definedName name="A128040158X_Data">Data25!$CQ$11:$CQ$17</definedName>
    <definedName name="A128040158X_Latest">Data25!$CQ$17</definedName>
    <definedName name="A128040162R">Data25!$EM$1:$EM$10,Data25!$EM$11:$EM$17</definedName>
    <definedName name="A128040162R_Data">Data25!$EM$11:$EM$17</definedName>
    <definedName name="A128040162R_Latest">Data25!$EM$17</definedName>
    <definedName name="A128040166X">Data25!$EN$1:$EN$10,Data25!$EN$11:$EN$17</definedName>
    <definedName name="A128040166X_Data">Data25!$EN$11:$EN$17</definedName>
    <definedName name="A128040166X_Latest">Data25!$EN$17</definedName>
    <definedName name="A128040170R">Data25!$EW$1:$EW$10,Data25!$EW$11:$EW$17</definedName>
    <definedName name="A128040170R_Data">Data25!$EW$11:$EW$17</definedName>
    <definedName name="A128040170R_Latest">Data25!$EW$17</definedName>
    <definedName name="A128040174X">Data23!$AR$1:$AR$10,Data23!$AR$11:$AR$17</definedName>
    <definedName name="A128040174X_Data">Data23!$AR$11:$AR$17</definedName>
    <definedName name="A128040174X_Latest">Data23!$AR$17</definedName>
    <definedName name="A128040178J">Data23!$BE$1:$BE$10,Data23!$BE$11:$BE$17</definedName>
    <definedName name="A128040178J_Data">Data23!$BE$11:$BE$17</definedName>
    <definedName name="A128040178J_Latest">Data23!$BE$17</definedName>
    <definedName name="A128040182X">Data23!$BN$1:$BN$10,Data23!$BN$11:$BN$17</definedName>
    <definedName name="A128040182X_Data">Data23!$BN$11:$BN$17</definedName>
    <definedName name="A128040182X_Latest">Data23!$BN$17</definedName>
    <definedName name="A128040186J">Data23!$BP$1:$BP$10,Data23!$BP$11:$BP$17</definedName>
    <definedName name="A128040186J_Data">Data23!$BP$11:$BP$17</definedName>
    <definedName name="A128040186J_Latest">Data23!$BP$17</definedName>
    <definedName name="A128040190X">Data23!$BR$1:$BR$10,Data23!$BR$11:$BR$17</definedName>
    <definedName name="A128040190X_Data">Data23!$BR$11:$BR$17</definedName>
    <definedName name="A128040190X_Latest">Data23!$BR$17</definedName>
    <definedName name="A128040194J">Data23!$BU$1:$BU$10,Data23!$BU$11:$BU$17</definedName>
    <definedName name="A128040194J_Data">Data23!$BU$11:$BU$17</definedName>
    <definedName name="A128040194J_Latest">Data23!$BU$17</definedName>
    <definedName name="A128040226R">Data25!$EZ$1:$EZ$10,Data25!$EZ$11:$EZ$17</definedName>
    <definedName name="A128040226R_Data">Data25!$EZ$11:$EZ$17</definedName>
    <definedName name="A128040226R_Latest">Data25!$EZ$17</definedName>
    <definedName name="A128040230F">Data23!$CP$1:$CP$10,Data23!$CP$11:$CP$17</definedName>
    <definedName name="A128040230F_Data">Data23!$CP$11:$CP$17</definedName>
    <definedName name="A128040230F_Latest">Data23!$CP$17</definedName>
    <definedName name="A128040234R">Data23!$CS$1:$CS$10,Data23!$CS$11:$CS$17</definedName>
    <definedName name="A128040234R_Data">Data23!$CS$11:$CS$17</definedName>
    <definedName name="A128040234R_Latest">Data23!$CS$17</definedName>
    <definedName name="A128040238X">Data23!$CU$1:$CU$10,Data23!$CU$11:$CU$17</definedName>
    <definedName name="A128040238X_Data">Data23!$CU$11:$CU$17</definedName>
    <definedName name="A128040238X_Latest">Data23!$CU$17</definedName>
    <definedName name="A128040242R">Data23!$DC$1:$DC$10,Data23!$DC$11:$DC$17</definedName>
    <definedName name="A128040242R_Data">Data23!$DC$11:$DC$17</definedName>
    <definedName name="A128040242R_Latest">Data23!$DC$17</definedName>
    <definedName name="A128040250R">Data23!$BY$1:$BY$10,Data23!$BY$11:$BY$17</definedName>
    <definedName name="A128040250R_Data">Data23!$BY$11:$BY$17</definedName>
    <definedName name="A128040250R_Latest">Data23!$BY$17</definedName>
    <definedName name="A128040254X">Data23!$EG$1:$EG$10,Data23!$EG$11:$EG$17</definedName>
    <definedName name="A128040254X_Data">Data23!$EG$11:$EG$17</definedName>
    <definedName name="A128040254X_Latest">Data23!$EG$17</definedName>
    <definedName name="A128040258J">Data23!$EI$1:$EI$10,Data23!$EI$11:$EI$17</definedName>
    <definedName name="A128040258J_Data">Data23!$EI$11:$EI$17</definedName>
    <definedName name="A128040258J_Latest">Data23!$EI$17</definedName>
    <definedName name="A128040262X">Data23!$EM$1:$EM$10,Data23!$EM$11:$EM$17</definedName>
    <definedName name="A128040262X_Data">Data23!$EM$11:$EM$17</definedName>
    <definedName name="A128040262X_Latest">Data23!$EM$17</definedName>
    <definedName name="A128040266J">Data23!$DL$1:$DL$10,Data23!$DL$11:$DL$17</definedName>
    <definedName name="A128040266J_Data">Data23!$DL$11:$DL$17</definedName>
    <definedName name="A128040266J_Latest">Data23!$DL$17</definedName>
    <definedName name="A128040270X">Data23!$FC$1:$FC$10,Data23!$FC$11:$FC$17</definedName>
    <definedName name="A128040270X_Data">Data23!$FC$11:$FC$17</definedName>
    <definedName name="A128040270X_Latest">Data23!$FC$17</definedName>
    <definedName name="A128040274J">Data23!$GH$1:$GH$10,Data23!$GH$11:$GH$17</definedName>
    <definedName name="A128040274J_Data">Data23!$GH$11:$GH$17</definedName>
    <definedName name="A128040274J_Latest">Data23!$GH$17</definedName>
    <definedName name="A128040278T">Data23!$GQ$1:$GQ$10,Data23!$GQ$11:$GQ$17</definedName>
    <definedName name="A128040278T_Data">Data23!$GQ$11:$GQ$17</definedName>
    <definedName name="A128040278T_Latest">Data23!$GQ$17</definedName>
    <definedName name="A128040282J">Data23!$HD$1:$HD$10,Data23!$HD$11:$HD$17</definedName>
    <definedName name="A128040282J_Data">Data23!$HD$11:$HD$17</definedName>
    <definedName name="A128040282J_Latest">Data23!$HD$17</definedName>
    <definedName name="A128040286T">Data23!$HO$1:$HO$10,Data23!$HO$11:$HO$17</definedName>
    <definedName name="A128040286T_Data">Data23!$HO$11:$HO$17</definedName>
    <definedName name="A128040286T_Latest">Data23!$HO$17</definedName>
    <definedName name="A128040290J">Data24!$U$1:$U$10,Data24!$U$11:$U$17</definedName>
    <definedName name="A128040290J_Data">Data24!$U$11:$U$17</definedName>
    <definedName name="A128040290J_Latest">Data24!$U$17</definedName>
    <definedName name="A128040294T">Data23!$IP$1:$IP$10,Data23!$IP$11:$IP$17</definedName>
    <definedName name="A128040294T_Data">Data23!$IP$11:$IP$17</definedName>
    <definedName name="A128040294T_Latest">Data23!$IP$17</definedName>
    <definedName name="A128040302F">Data24!$AO$1:$AO$10,Data24!$AO$11:$AO$17</definedName>
    <definedName name="A128040302F_Data">Data24!$AO$11:$AO$17</definedName>
    <definedName name="A128040302F_Latest">Data24!$AO$17</definedName>
    <definedName name="A128040306R">Data24!$AU$1:$AU$10,Data24!$AU$11:$AU$17</definedName>
    <definedName name="A128040306R_Data">Data24!$AU$11:$AU$17</definedName>
    <definedName name="A128040306R_Latest">Data24!$AU$17</definedName>
    <definedName name="A128040310F">Data24!$AG$1:$AG$10,Data24!$AG$11:$AG$17</definedName>
    <definedName name="A128040310F_Data">Data24!$AG$11:$AG$17</definedName>
    <definedName name="A128040310F_Latest">Data24!$AG$17</definedName>
    <definedName name="A128040314R">Data24!$BC$1:$BC$10,Data24!$BC$11:$BC$17</definedName>
    <definedName name="A128040314R_Data">Data24!$BC$11:$BC$17</definedName>
    <definedName name="A128040314R_Latest">Data24!$BC$17</definedName>
    <definedName name="A128040318X">Data24!$BD$1:$BD$10,Data24!$BD$11:$BD$17</definedName>
    <definedName name="A128040318X_Data">Data24!$BD$11:$BD$17</definedName>
    <definedName name="A128040318X_Latest">Data24!$BD$17</definedName>
    <definedName name="A128040322R">Data24!$BE$1:$BE$10,Data24!$BE$11:$BE$17</definedName>
    <definedName name="A128040322R_Data">Data24!$BE$11:$BE$17</definedName>
    <definedName name="A128040322R_Latest">Data24!$BE$17</definedName>
    <definedName name="A128040326X">Data24!$BF$1:$BF$10,Data24!$BF$11:$BF$17</definedName>
    <definedName name="A128040326X_Data">Data24!$BF$11:$BF$17</definedName>
    <definedName name="A128040326X_Latest">Data24!$BF$17</definedName>
    <definedName name="A128040330R">Data24!$BG$1:$BG$10,Data24!$BG$11:$BG$17</definedName>
    <definedName name="A128040330R_Data">Data24!$BG$11:$BG$17</definedName>
    <definedName name="A128040330R_Latest">Data24!$BG$17</definedName>
    <definedName name="A128040338J">Data24!$BL$1:$BL$10,Data24!$BL$11:$BL$17</definedName>
    <definedName name="A128040338J_Data">Data24!$BL$11:$BL$17</definedName>
    <definedName name="A128040338J_Latest">Data24!$BL$17</definedName>
    <definedName name="A128040342X">Data24!$AJ$1:$AJ$10,Data24!$AJ$11:$AJ$17</definedName>
    <definedName name="A128040342X_Data">Data24!$AJ$11:$AJ$17</definedName>
    <definedName name="A128040342X_Latest">Data24!$AJ$17</definedName>
    <definedName name="A128040346J">Data24!$AN$1:$AN$10,Data24!$AN$11:$AN$17</definedName>
    <definedName name="A128040346J_Data">Data24!$AN$11:$AN$17</definedName>
    <definedName name="A128040346J_Latest">Data24!$AN$17</definedName>
    <definedName name="A128042190K">Data1!$Q$1:$Q$10,Data1!$Q$11:$Q$17</definedName>
    <definedName name="A128042190K_Data">Data1!$Q$11:$Q$17</definedName>
    <definedName name="A128042190K_Latest">Data1!$Q$17</definedName>
    <definedName name="A128042194V">Data1!$AW$1:$AW$10,Data1!$AW$11:$AW$17</definedName>
    <definedName name="A128042194V_Data">Data1!$AW$11:$AW$17</definedName>
    <definedName name="A128042194V_Latest">Data1!$AW$17</definedName>
    <definedName name="A128042198C">Data1!$AY$1:$AY$10,Data1!$AY$11:$AY$17</definedName>
    <definedName name="A128042198C_Data">Data1!$AY$11:$AY$17</definedName>
    <definedName name="A128042198C_Latest">Data1!$AY$17</definedName>
    <definedName name="A128042202J">Data1!$AZ$1:$AZ$10,Data1!$AZ$11:$AZ$17</definedName>
    <definedName name="A128042202J_Data">Data1!$AZ$11:$AZ$17</definedName>
    <definedName name="A128042202J_Latest">Data1!$AZ$17</definedName>
    <definedName name="A128042206T">Data1!$BJ$1:$BJ$10,Data1!$BJ$11:$BJ$17</definedName>
    <definedName name="A128042206T_Data">Data1!$BJ$11:$BJ$17</definedName>
    <definedName name="A128042206T_Latest">Data1!$BJ$17</definedName>
    <definedName name="A128042210J">Data1!$AK$1:$AK$10,Data1!$AK$11:$AK$17</definedName>
    <definedName name="A128042210J_Data">Data1!$AK$11:$AK$17</definedName>
    <definedName name="A128042210J_Latest">Data1!$AK$17</definedName>
    <definedName name="A128042214T">Data1!$AO$1:$AO$10,Data1!$AO$11:$AO$17</definedName>
    <definedName name="A128042214T_Data">Data1!$AO$11:$AO$17</definedName>
    <definedName name="A128042214T_Latest">Data1!$AO$17</definedName>
    <definedName name="A128042218A">Data1!$AS$1:$AS$10,Data1!$AS$11:$AS$17</definedName>
    <definedName name="A128042218A_Data">Data1!$AS$11:$AS$17</definedName>
    <definedName name="A128042218A_Latest">Data1!$AS$17</definedName>
    <definedName name="A128042222T">Data2!$DQ$1:$DQ$10,Data2!$DQ$11:$DQ$17</definedName>
    <definedName name="A128042222T_Data">Data2!$DQ$11:$DQ$17</definedName>
    <definedName name="A128042222T_Latest">Data2!$DQ$17</definedName>
    <definedName name="A128042226A">Data2!$CT$1:$CT$10,Data2!$CT$11:$CT$17</definedName>
    <definedName name="A128042226A_Data">Data2!$CT$11:$CT$17</definedName>
    <definedName name="A128042226A_Latest">Data2!$CT$17</definedName>
    <definedName name="A128042230T">Data2!$EY$1:$EY$10,Data2!$EY$11:$EY$17</definedName>
    <definedName name="A128042230T_Data">Data2!$EY$11:$EY$17</definedName>
    <definedName name="A128042230T_Latest">Data2!$EY$17</definedName>
    <definedName name="A128042234A">Data2!$DZ$1:$DZ$10,Data2!$DZ$11:$DZ$17</definedName>
    <definedName name="A128042234A_Data">Data2!$DZ$11:$DZ$17</definedName>
    <definedName name="A128042234A_Latest">Data2!$DZ$17</definedName>
    <definedName name="A128042238K">Data2!$FA$1:$FA$10,Data2!$FA$11:$FA$17</definedName>
    <definedName name="A128042238K_Data">Data2!$FA$11:$FA$17</definedName>
    <definedName name="A128042238K_Latest">Data2!$FA$17</definedName>
    <definedName name="A128042246K">Data2!$ED$1:$ED$10,Data2!$ED$11:$ED$17</definedName>
    <definedName name="A128042246K_Data">Data2!$ED$11:$ED$17</definedName>
    <definedName name="A128042246K_Latest">Data2!$ED$17</definedName>
    <definedName name="A128042250A">Data2!$FP$1:$FP$10,Data2!$FP$11:$FP$17</definedName>
    <definedName name="A128042250A_Data">Data2!$FP$11:$FP$17</definedName>
    <definedName name="A128042250A_Latest">Data2!$FP$17</definedName>
    <definedName name="A128042254K">Data2!$GH$1:$GH$10,Data2!$GH$11:$GH$17</definedName>
    <definedName name="A128042254K_Data">Data2!$GH$11:$GH$17</definedName>
    <definedName name="A128042254K_Latest">Data2!$GH$17</definedName>
    <definedName name="A128042258V">Data2!$FH$1:$FH$10,Data2!$FH$11:$FH$17</definedName>
    <definedName name="A128042258V_Data">Data2!$FH$11:$FH$17</definedName>
    <definedName name="A128042258V_Latest">Data2!$FH$17</definedName>
    <definedName name="A128042262K">Data2!$GI$1:$GI$10,Data2!$GI$11:$GI$17</definedName>
    <definedName name="A128042262K_Data">Data2!$GI$11:$GI$17</definedName>
    <definedName name="A128042262K_Latest">Data2!$GI$17</definedName>
    <definedName name="A128042266V">Data2!$HC$1:$HC$10,Data2!$HC$11:$HC$17</definedName>
    <definedName name="A128042266V_Data">Data2!$HC$11:$HC$17</definedName>
    <definedName name="A128042266V_Latest">Data2!$HC$17</definedName>
    <definedName name="A128042270K">Data2!$HD$1:$HD$10,Data2!$HD$11:$HD$17</definedName>
    <definedName name="A128042270K_Data">Data2!$HD$11:$HD$17</definedName>
    <definedName name="A128042270K_Latest">Data2!$HD$17</definedName>
    <definedName name="A128042274V">Data2!$HK$1:$HK$10,Data2!$HK$11:$HK$17</definedName>
    <definedName name="A128042274V_Data">Data2!$HK$11:$HK$17</definedName>
    <definedName name="A128042274V_Latest">Data2!$HK$17</definedName>
    <definedName name="A128042278C">Data2!$HN$1:$HN$10,Data2!$HN$11:$HN$17</definedName>
    <definedName name="A128042278C_Data">Data2!$HN$11:$HN$17</definedName>
    <definedName name="A128042278C_Latest">Data2!$HN$17</definedName>
    <definedName name="A128042282V">Data2!$HT$1:$HT$10,Data2!$HT$11:$HT$17</definedName>
    <definedName name="A128042282V_Data">Data2!$HT$11:$HT$17</definedName>
    <definedName name="A128042282V_Latest">Data2!$HT$17</definedName>
    <definedName name="A128042286C">Data2!$IF$1:$IF$10,Data2!$IF$11:$IF$17</definedName>
    <definedName name="A128042286C_Data">Data2!$IF$11:$IF$17</definedName>
    <definedName name="A128042286C_Latest">Data2!$IF$17</definedName>
    <definedName name="A128042290V">Data2!$IK$1:$IK$10,Data2!$IK$11:$IK$17</definedName>
    <definedName name="A128042290V_Data">Data2!$IK$11:$IK$17</definedName>
    <definedName name="A128042290V_Latest">Data2!$IK$17</definedName>
    <definedName name="A128042294C">Data3!$C$1:$C$10,Data3!$C$11:$C$17</definedName>
    <definedName name="A128042294C_Data">Data3!$C$11:$C$17</definedName>
    <definedName name="A128042294C_Latest">Data3!$C$17</definedName>
    <definedName name="A128042298L">Data3!$H$1:$H$10,Data3!$H$11:$H$17</definedName>
    <definedName name="A128042298L_Data">Data3!$H$11:$H$17</definedName>
    <definedName name="A128042298L_Latest">Data3!$H$17</definedName>
    <definedName name="A128042302T">Data2!$HU$1:$HU$10,Data2!$HU$11:$HU$17</definedName>
    <definedName name="A128042302T_Data">Data2!$HU$11:$HU$17</definedName>
    <definedName name="A128042302T_Latest">Data2!$HU$17</definedName>
    <definedName name="A128042306A">Data2!$IB$1:$IB$10,Data2!$IB$11:$IB$17</definedName>
    <definedName name="A128042306A_Data">Data2!$IB$11:$IB$17</definedName>
    <definedName name="A128042306A_Latest">Data2!$IB$17</definedName>
    <definedName name="A128042310T">Data2!$ID$1:$ID$10,Data2!$ID$11:$ID$17</definedName>
    <definedName name="A128042310T_Data">Data2!$ID$11:$ID$17</definedName>
    <definedName name="A128042310T_Latest">Data2!$ID$17</definedName>
    <definedName name="A128042314A">Data3!$W$1:$W$10,Data3!$W$11:$W$17</definedName>
    <definedName name="A128042314A_Data">Data3!$W$11:$W$17</definedName>
    <definedName name="A128042314A_Latest">Data3!$W$17</definedName>
    <definedName name="A128042318K">Data3!$X$1:$X$10,Data3!$X$11:$X$17</definedName>
    <definedName name="A128042318K_Data">Data3!$X$11:$X$17</definedName>
    <definedName name="A128042318K_Latest">Data3!$X$17</definedName>
    <definedName name="A128042322A">Data3!$Y$1:$Y$10,Data3!$Y$11:$Y$17</definedName>
    <definedName name="A128042322A_Data">Data3!$Y$11:$Y$17</definedName>
    <definedName name="A128042322A_Latest">Data3!$Y$17</definedName>
    <definedName name="A128042326K">Data3!$AE$1:$AE$10,Data3!$AE$11:$AE$17</definedName>
    <definedName name="A128042326K_Data">Data3!$AE$11:$AE$17</definedName>
    <definedName name="A128042326K_Latest">Data3!$AE$17</definedName>
    <definedName name="A128042330A">Data3!$AI$1:$AI$10,Data3!$AI$11:$AI$17</definedName>
    <definedName name="A128042330A_Data">Data3!$AI$11:$AI$17</definedName>
    <definedName name="A128042330A_Latest">Data3!$AI$17</definedName>
    <definedName name="A128042334K">Data3!$AM$1:$AM$10,Data3!$AM$11:$AM$17</definedName>
    <definedName name="A128042334K_Data">Data3!$AM$11:$AM$17</definedName>
    <definedName name="A128042334K_Latest">Data3!$AM$17</definedName>
    <definedName name="A128042338V">Data3!$AS$1:$AS$10,Data3!$AS$11:$AS$17</definedName>
    <definedName name="A128042338V_Data">Data3!$AS$11:$AS$17</definedName>
    <definedName name="A128042338V_Latest">Data3!$AS$17</definedName>
    <definedName name="A128042342K">Data3!$AT$1:$AT$10,Data3!$AT$11:$AT$17</definedName>
    <definedName name="A128042342K_Data">Data3!$AT$11:$AT$17</definedName>
    <definedName name="A128042342K_Latest">Data3!$AT$17</definedName>
    <definedName name="A128042346V">Data3!$BW$1:$BW$10,Data3!$BW$11:$BW$17</definedName>
    <definedName name="A128042346V_Data">Data3!$BW$11:$BW$17</definedName>
    <definedName name="A128042346V_Latest">Data3!$BW$17</definedName>
    <definedName name="A128042350K">Data3!$BY$1:$BY$10,Data3!$BY$11:$BY$17</definedName>
    <definedName name="A128042350K_Data">Data3!$BY$11:$BY$17</definedName>
    <definedName name="A128042350K_Latest">Data3!$BY$17</definedName>
    <definedName name="A128042354V">Data3!$CM$1:$CM$10,Data3!$CM$11:$CM$17</definedName>
    <definedName name="A128042354V_Data">Data3!$CM$11:$CM$17</definedName>
    <definedName name="A128042354V_Latest">Data3!$CM$17</definedName>
    <definedName name="A128042358C">Data3!$CO$1:$CO$10,Data3!$CO$11:$CO$17</definedName>
    <definedName name="A128042358C_Data">Data3!$CO$11:$CO$17</definedName>
    <definedName name="A128042358C_Latest">Data3!$CO$17</definedName>
    <definedName name="A128042362V">Data3!$CP$1:$CP$10,Data3!$CP$11:$CP$17</definedName>
    <definedName name="A128042362V_Data">Data3!$CP$11:$CP$17</definedName>
    <definedName name="A128042362V_Latest">Data3!$CP$17</definedName>
    <definedName name="A128042366C">Data3!$CQ$1:$CQ$10,Data3!$CQ$11:$CQ$17</definedName>
    <definedName name="A128042366C_Data">Data3!$CQ$11:$CQ$17</definedName>
    <definedName name="A128042366C_Latest">Data3!$CQ$17</definedName>
    <definedName name="A128042370V">Data3!$DG$1:$DG$10,Data3!$DG$11:$DG$17</definedName>
    <definedName name="A128042370V_Data">Data3!$DG$11:$DG$17</definedName>
    <definedName name="A128042370V_Latest">Data3!$DG$17</definedName>
    <definedName name="A128042374C">Data3!$CG$1:$CG$10,Data3!$CG$11:$CG$17</definedName>
    <definedName name="A128042374C_Data">Data3!$CG$11:$CG$17</definedName>
    <definedName name="A128042374C_Latest">Data3!$CG$17</definedName>
    <definedName name="A128042378L">Data3!$DI$1:$DI$10,Data3!$DI$11:$DI$17</definedName>
    <definedName name="A128042378L_Data">Data3!$DI$11:$DI$17</definedName>
    <definedName name="A128042378L_Latest">Data3!$DI$17</definedName>
    <definedName name="A128042382C">Data3!$CI$1:$CI$10,Data3!$CI$11:$CI$17</definedName>
    <definedName name="A128042382C_Data">Data3!$CI$11:$CI$17</definedName>
    <definedName name="A128042382C_Latest">Data3!$CI$17</definedName>
    <definedName name="A128042386L">Data3!$CJ$1:$CJ$10,Data3!$CJ$11:$CJ$17</definedName>
    <definedName name="A128042386L_Data">Data3!$CJ$11:$CJ$17</definedName>
    <definedName name="A128042386L_Latest">Data3!$CJ$17</definedName>
    <definedName name="A128042390C">Data3!$ED$1:$ED$10,Data3!$ED$11:$ED$17</definedName>
    <definedName name="A128042390C_Data">Data3!$ED$11:$ED$17</definedName>
    <definedName name="A128042390C_Latest">Data3!$ED$17</definedName>
    <definedName name="A128042394L">Data3!$DO$1:$DO$10,Data3!$DO$11:$DO$17</definedName>
    <definedName name="A128042394L_Data">Data3!$DO$11:$DO$17</definedName>
    <definedName name="A128042394L_Latest">Data3!$DO$17</definedName>
    <definedName name="A128042398W">Data3!$ER$1:$ER$10,Data3!$ER$11:$ER$17</definedName>
    <definedName name="A128042398W_Data">Data3!$ER$11:$ER$17</definedName>
    <definedName name="A128042398W_Latest">Data3!$ER$17</definedName>
    <definedName name="A128042402A">Data3!$DQ$1:$DQ$10,Data3!$DQ$11:$DQ$17</definedName>
    <definedName name="A128042402A_Data">Data3!$DQ$11:$DQ$17</definedName>
    <definedName name="A128042402A_Latest">Data3!$DQ$17</definedName>
    <definedName name="A128042406K">Data3!$FG$1:$FG$10,Data3!$FG$11:$FG$17</definedName>
    <definedName name="A128042406K_Data">Data3!$FG$11:$FG$17</definedName>
    <definedName name="A128042406K_Latest">Data3!$FG$17</definedName>
    <definedName name="A128042410A">Data3!$FH$1:$FH$10,Data3!$FH$11:$FH$17</definedName>
    <definedName name="A128042410A_Data">Data3!$FH$11:$FH$17</definedName>
    <definedName name="A128042410A_Latest">Data3!$FH$17</definedName>
    <definedName name="A128042414K">Data3!$FJ$1:$FJ$10,Data3!$FJ$11:$FJ$17</definedName>
    <definedName name="A128042414K_Data">Data3!$FJ$11:$FJ$17</definedName>
    <definedName name="A128042414K_Latest">Data3!$FJ$17</definedName>
    <definedName name="A128042418V">Data3!$EU$1:$EU$10,Data3!$EU$11:$EU$17</definedName>
    <definedName name="A128042418V_Data">Data3!$EU$11:$EU$17</definedName>
    <definedName name="A128042418V_Latest">Data3!$EU$17</definedName>
    <definedName name="A128042422K">Data3!$FM$1:$FM$10,Data3!$FM$11:$FM$17</definedName>
    <definedName name="A128042422K_Data">Data3!$FM$11:$FM$17</definedName>
    <definedName name="A128042422K_Latest">Data3!$FM$17</definedName>
    <definedName name="A128042426V">Data3!$FW$1:$FW$10,Data3!$FW$11:$FW$17</definedName>
    <definedName name="A128042426V_Data">Data3!$FW$11:$FW$17</definedName>
    <definedName name="A128042426V_Latest">Data3!$FW$17</definedName>
    <definedName name="A128042430K">Data3!$ES$1:$ES$10,Data3!$ES$11:$ES$17</definedName>
    <definedName name="A128042430K_Data">Data3!$ES$11:$ES$17</definedName>
    <definedName name="A128042430K_Latest">Data3!$ES$17</definedName>
    <definedName name="A128042434V">Data3!$EW$1:$EW$10,Data3!$EW$11:$EW$17</definedName>
    <definedName name="A128042434V_Data">Data3!$EW$11:$EW$17</definedName>
    <definedName name="A128042434V_Latest">Data3!$EW$17</definedName>
    <definedName name="A128042438C">Data1!$CF$1:$CF$10,Data1!$CF$11:$CF$17</definedName>
    <definedName name="A128042438C_Data">Data1!$CF$11:$CF$17</definedName>
    <definedName name="A128042438C_Latest">Data1!$CF$17</definedName>
    <definedName name="A128042442V">Data1!$CJ$1:$CJ$10,Data1!$CJ$11:$CJ$17</definedName>
    <definedName name="A128042442V_Data">Data1!$CJ$11:$CJ$17</definedName>
    <definedName name="A128042442V_Latest">Data1!$CJ$17</definedName>
    <definedName name="A128042446C">Data1!$BU$1:$BU$10,Data1!$BU$11:$BU$17</definedName>
    <definedName name="A128042446C_Data">Data1!$BU$11:$BU$17</definedName>
    <definedName name="A128042446C_Latest">Data1!$BU$17</definedName>
    <definedName name="A128042450V">Data1!$CP$1:$CP$10,Data1!$CP$11:$CP$17</definedName>
    <definedName name="A128042450V_Data">Data1!$CP$11:$CP$17</definedName>
    <definedName name="A128042450V_Latest">Data1!$CP$17</definedName>
    <definedName name="A128042454C">Data1!$BZ$1:$BZ$10,Data1!$BZ$11:$BZ$17</definedName>
    <definedName name="A128042454C_Data">Data1!$BZ$11:$BZ$17</definedName>
    <definedName name="A128042454C_Latest">Data1!$BZ$17</definedName>
    <definedName name="A128042474L">Data1!$ED$1:$ED$10,Data1!$ED$11:$ED$17</definedName>
    <definedName name="A128042474L_Data">Data1!$ED$11:$ED$17</definedName>
    <definedName name="A128042474L_Latest">Data1!$ED$17</definedName>
    <definedName name="A128042478W">Data1!$EV$1:$EV$10,Data1!$EV$11:$EV$17</definedName>
    <definedName name="A128042478W_Data">Data1!$EV$11:$EV$17</definedName>
    <definedName name="A128042478W_Latest">Data1!$EV$17</definedName>
    <definedName name="A128042482L">Data1!$FG$1:$FG$10,Data1!$FG$11:$FG$17</definedName>
    <definedName name="A128042482L_Data">Data1!$FG$11:$FG$17</definedName>
    <definedName name="A128042482L_Latest">Data1!$FG$17</definedName>
    <definedName name="A128042486W">Data1!$FL$1:$FL$10,Data1!$FL$11:$FL$17</definedName>
    <definedName name="A128042486W_Data">Data1!$FL$11:$FL$17</definedName>
    <definedName name="A128042486W_Latest">Data1!$FL$17</definedName>
    <definedName name="A128042490L">Data1!$FM$1:$FM$10,Data1!$FM$11:$FM$17</definedName>
    <definedName name="A128042490L_Data">Data1!$FM$11:$FM$17</definedName>
    <definedName name="A128042490L_Latest">Data1!$FM$17</definedName>
    <definedName name="A128042494W">Data1!$ER$1:$ER$10,Data1!$ER$11:$ER$17</definedName>
    <definedName name="A128042494W_Data">Data1!$ER$11:$ER$17</definedName>
    <definedName name="A128042494W_Latest">Data1!$ER$17</definedName>
    <definedName name="A128042498F">Data1!$FR$1:$FR$10,Data1!$FR$11:$FR$17</definedName>
    <definedName name="A128042498F_Data">Data1!$FR$11:$FR$17</definedName>
    <definedName name="A128042498F_Latest">Data1!$FR$17</definedName>
    <definedName name="A128042502K">Data1!$GB$1:$GB$10,Data1!$GB$11:$GB$17</definedName>
    <definedName name="A128042502K_Data">Data1!$GB$11:$GB$17</definedName>
    <definedName name="A128042502K_Latest">Data1!$GB$17</definedName>
    <definedName name="A128042506V">Data1!$GI$1:$GI$10,Data1!$GI$11:$GI$17</definedName>
    <definedName name="A128042506V_Data">Data1!$GI$11:$GI$17</definedName>
    <definedName name="A128042506V_Latest">Data1!$GI$17</definedName>
    <definedName name="A128042510K">Data1!$GN$1:$GN$10,Data1!$GN$11:$GN$17</definedName>
    <definedName name="A128042510K_Data">Data1!$GN$11:$GN$17</definedName>
    <definedName name="A128042510K_Latest">Data1!$GN$17</definedName>
    <definedName name="A128042514V">Data1!$FU$1:$FU$10,Data1!$FU$11:$FU$17</definedName>
    <definedName name="A128042514V_Data">Data1!$FU$11:$FU$17</definedName>
    <definedName name="A128042514V_Latest">Data1!$FU$17</definedName>
    <definedName name="A128042518C">Data1!$GZ$1:$GZ$10,Data1!$GZ$11:$GZ$17</definedName>
    <definedName name="A128042518C_Data">Data1!$GZ$11:$GZ$17</definedName>
    <definedName name="A128042518C_Latest">Data1!$GZ$17</definedName>
    <definedName name="A128042522V">Data1!$HN$1:$HN$10,Data1!$HN$11:$HN$17</definedName>
    <definedName name="A128042522V_Data">Data1!$HN$11:$HN$17</definedName>
    <definedName name="A128042522V_Latest">Data1!$HN$17</definedName>
    <definedName name="A128042526C">Data1!$HA$1:$HA$10,Data1!$HA$11:$HA$17</definedName>
    <definedName name="A128042526C_Data">Data1!$HA$11:$HA$17</definedName>
    <definedName name="A128042526C_Latest">Data1!$HA$17</definedName>
    <definedName name="A128042530V">Data1!$HD$1:$HD$10,Data1!$HD$11:$HD$17</definedName>
    <definedName name="A128042530V_Data">Data1!$HD$11:$HD$17</definedName>
    <definedName name="A128042530V_Latest">Data1!$HD$17</definedName>
    <definedName name="A128042534C">Data2!$B$1:$B$10,Data2!$B$11:$B$17</definedName>
    <definedName name="A128042534C_Data">Data2!$B$11:$B$17</definedName>
    <definedName name="A128042534C_Latest">Data2!$B$17</definedName>
    <definedName name="A128042538L">Data2!$V$1:$V$10,Data2!$V$11:$V$17</definedName>
    <definedName name="A128042538L_Data">Data2!$V$11:$V$17</definedName>
    <definedName name="A128042538L_Latest">Data2!$V$17</definedName>
    <definedName name="A128042542C">Data2!$AL$1:$AL$10,Data2!$AL$11:$AL$17</definedName>
    <definedName name="A128042542C_Data">Data2!$AL$11:$AL$17</definedName>
    <definedName name="A128042542C_Latest">Data2!$AL$17</definedName>
    <definedName name="A128042546L">Data2!$AT$1:$AT$10,Data2!$AT$11:$AT$17</definedName>
    <definedName name="A128042546L_Data">Data2!$AT$11:$AT$17</definedName>
    <definedName name="A128042546L_Latest">Data2!$AT$17</definedName>
    <definedName name="A128042550C">Data2!$AU$1:$AU$10,Data2!$AU$11:$AU$17</definedName>
    <definedName name="A128042550C_Data">Data2!$AU$11:$AU$17</definedName>
    <definedName name="A128042550C_Latest">Data2!$AU$17</definedName>
    <definedName name="A128042554L">Data2!$AV$1:$AV$10,Data2!$AV$11:$AV$17</definedName>
    <definedName name="A128042554L_Data">Data2!$AV$11:$AV$17</definedName>
    <definedName name="A128042554L_Latest">Data2!$AV$17</definedName>
    <definedName name="A128042558W">Data2!$AX$1:$AX$10,Data2!$AX$11:$AX$17</definedName>
    <definedName name="A128042558W_Data">Data2!$AX$11:$AX$17</definedName>
    <definedName name="A128042558W_Latest">Data2!$AX$17</definedName>
    <definedName name="A128042562L">Data2!$AZ$1:$AZ$10,Data2!$AZ$11:$AZ$17</definedName>
    <definedName name="A128042562L_Data">Data2!$AZ$11:$AZ$17</definedName>
    <definedName name="A128042562L_Latest">Data2!$AZ$17</definedName>
    <definedName name="A128042566W">Data2!$BB$1:$BB$10,Data2!$BB$11:$BB$17</definedName>
    <definedName name="A128042566W_Data">Data2!$BB$11:$BB$17</definedName>
    <definedName name="A128042566W_Latest">Data2!$BB$17</definedName>
    <definedName name="A128042570L">Data2!$BT$1:$BT$10,Data2!$BT$11:$BT$17</definedName>
    <definedName name="A128042570L_Data">Data2!$BT$11:$BT$17</definedName>
    <definedName name="A128042570L_Latest">Data2!$BT$17</definedName>
    <definedName name="A128042574W">Data2!$BX$1:$BX$10,Data2!$BX$11:$BX$17</definedName>
    <definedName name="A128042574W_Data">Data2!$BX$11:$BX$17</definedName>
    <definedName name="A128042574W_Latest">Data2!$BX$17</definedName>
    <definedName name="A128042578F">Data2!$BI$1:$BI$10,Data2!$BI$11:$BI$17</definedName>
    <definedName name="A128042578F_Data">Data2!$BI$11:$BI$17</definedName>
    <definedName name="A128042578F_Latest">Data2!$BI$17</definedName>
    <definedName name="A128042582W">Data2!$CG$1:$CG$10,Data2!$CG$11:$CG$17</definedName>
    <definedName name="A128042582W_Data">Data2!$CG$11:$CG$17</definedName>
    <definedName name="A128042582W_Latest">Data2!$CG$17</definedName>
    <definedName name="A128044282F">Data3!$GU$1:$GU$10,Data3!$GU$11:$GU$17</definedName>
    <definedName name="A128044282F_Data">Data3!$GU$11:$GU$17</definedName>
    <definedName name="A128044282F_Latest">Data3!$GU$17</definedName>
    <definedName name="A128044286R">Data3!$GW$1:$GW$10,Data3!$GW$11:$GW$17</definedName>
    <definedName name="A128044286R_Data">Data3!$GW$11:$GW$17</definedName>
    <definedName name="A128044286R_Latest">Data3!$GW$17</definedName>
    <definedName name="A128044290F">Data3!$GY$1:$GY$10,Data3!$GY$11:$GY$17</definedName>
    <definedName name="A128044290F_Data">Data3!$GY$11:$GY$17</definedName>
    <definedName name="A128044290F_Latest">Data3!$GY$17</definedName>
    <definedName name="A128044294R">Data3!$HN$1:$HN$10,Data3!$HN$11:$HN$17</definedName>
    <definedName name="A128044294R_Data">Data3!$HN$11:$HN$17</definedName>
    <definedName name="A128044294R_Latest">Data3!$HN$17</definedName>
    <definedName name="A128044298X">Data3!$ID$1:$ID$10,Data3!$ID$11:$ID$17</definedName>
    <definedName name="A128044298X_Data">Data3!$ID$11:$ID$17</definedName>
    <definedName name="A128044298X_Latest">Data3!$ID$17</definedName>
    <definedName name="A128044302C">Data3!$IJ$1:$IJ$10,Data3!$IJ$11:$IJ$17</definedName>
    <definedName name="A128044302C_Data">Data3!$IJ$11:$IJ$17</definedName>
    <definedName name="A128044302C_Latest">Data3!$IJ$17</definedName>
    <definedName name="A128044306L">Data3!$IM$1:$IM$10,Data3!$IM$11:$IM$17</definedName>
    <definedName name="A128044306L_Data">Data3!$IM$11:$IM$17</definedName>
    <definedName name="A128044306L_Latest">Data3!$IM$17</definedName>
    <definedName name="A128044310C">Data4!$B$1:$B$10,Data4!$B$11:$B$17</definedName>
    <definedName name="A128044310C_Data">Data4!$B$11:$B$17</definedName>
    <definedName name="A128044310C_Latest">Data4!$B$17</definedName>
    <definedName name="A128044318W">Data3!$HQ$1:$HQ$10,Data3!$HQ$11:$HQ$17</definedName>
    <definedName name="A128044318W_Data">Data3!$HQ$11:$HQ$17</definedName>
    <definedName name="A128044318W_Latest">Data3!$HQ$17</definedName>
    <definedName name="A128044322L">Data4!$D$1:$D$10,Data4!$D$11:$D$17</definedName>
    <definedName name="A128044322L_Data">Data4!$D$11:$D$17</definedName>
    <definedName name="A128044322L_Latest">Data4!$D$17</definedName>
    <definedName name="A128044326W">Data3!$HU$1:$HU$10,Data3!$HU$11:$HU$17</definedName>
    <definedName name="A128044326W_Data">Data3!$HU$11:$HU$17</definedName>
    <definedName name="A128044326W_Latest">Data3!$HU$17</definedName>
    <definedName name="A128044330L">Data3!$HV$1:$HV$10,Data3!$HV$11:$HV$17</definedName>
    <definedName name="A128044330L_Data">Data3!$HV$11:$HV$17</definedName>
    <definedName name="A128044330L_Latest">Data3!$HV$17</definedName>
    <definedName name="A128044334W">Data5!$AL$1:$AL$10,Data5!$AL$11:$AL$17</definedName>
    <definedName name="A128044334W_Data">Data5!$AL$11:$AL$17</definedName>
    <definedName name="A128044334W_Latest">Data5!$AL$17</definedName>
    <definedName name="A128044338F">Data5!$AZ$1:$AZ$10,Data5!$AZ$11:$AZ$17</definedName>
    <definedName name="A128044338F_Data">Data5!$AZ$11:$AZ$17</definedName>
    <definedName name="A128044338F_Latest">Data5!$AZ$17</definedName>
    <definedName name="A128044342W">Data5!$AD$1:$AD$10,Data5!$AD$11:$AD$17</definedName>
    <definedName name="A128044342W_Data">Data5!$AD$11:$AD$17</definedName>
    <definedName name="A128044342W_Latest">Data5!$AD$17</definedName>
    <definedName name="A128044346F">Data5!$CL$1:$CL$10,Data5!$CL$11:$CL$17</definedName>
    <definedName name="A128044346F_Data">Data5!$CL$11:$CL$17</definedName>
    <definedName name="A128044346F_Latest">Data5!$CL$17</definedName>
    <definedName name="A128044350W">Data5!$BL$1:$BL$10,Data5!$BL$11:$BL$17</definedName>
    <definedName name="A128044350W_Data">Data5!$BL$11:$BL$17</definedName>
    <definedName name="A128044350W_Latest">Data5!$BL$17</definedName>
    <definedName name="A128044358R">Data5!$DD$1:$DD$10,Data5!$DD$11:$DD$17</definedName>
    <definedName name="A128044358R_Data">Data5!$DD$11:$DD$17</definedName>
    <definedName name="A128044358R_Latest">Data5!$DD$17</definedName>
    <definedName name="A128044362F">Data5!$DQ$1:$DQ$10,Data5!$DQ$11:$DQ$17</definedName>
    <definedName name="A128044362F_Data">Data5!$DQ$11:$DQ$17</definedName>
    <definedName name="A128044362F_Latest">Data5!$DQ$17</definedName>
    <definedName name="A128044366R">Data5!$DT$1:$DT$10,Data5!$DT$11:$DT$17</definedName>
    <definedName name="A128044366R_Data">Data5!$DT$11:$DT$17</definedName>
    <definedName name="A128044366R_Latest">Data5!$DT$17</definedName>
    <definedName name="A128044370F">Data5!$DX$1:$DX$10,Data5!$DX$11:$DX$17</definedName>
    <definedName name="A128044370F_Data">Data5!$DX$11:$DX$17</definedName>
    <definedName name="A128044370F_Latest">Data5!$DX$17</definedName>
    <definedName name="A128044374R">Data5!$DZ$1:$DZ$10,Data5!$DZ$11:$DZ$17</definedName>
    <definedName name="A128044374R_Data">Data5!$DZ$11:$DZ$17</definedName>
    <definedName name="A128044374R_Latest">Data5!$DZ$17</definedName>
    <definedName name="A128044378X">Data5!$EM$1:$EM$10,Data5!$EM$11:$EM$17</definedName>
    <definedName name="A128044378X_Data">Data5!$EM$11:$EM$17</definedName>
    <definedName name="A128044378X_Latest">Data5!$EM$17</definedName>
    <definedName name="A128044382R">Data5!$EX$1:$EX$10,Data5!$EX$11:$EX$17</definedName>
    <definedName name="A128044382R_Data">Data5!$EX$11:$EX$17</definedName>
    <definedName name="A128044382R_Latest">Data5!$EX$17</definedName>
    <definedName name="A128044390R">Data5!$FU$1:$FU$10,Data5!$FU$11:$FU$17</definedName>
    <definedName name="A128044390R_Data">Data5!$FU$11:$FU$17</definedName>
    <definedName name="A128044390R_Latest">Data5!$FU$17</definedName>
    <definedName name="A128044394X">Data5!$FY$1:$FY$10,Data5!$FY$11:$FY$17</definedName>
    <definedName name="A128044394X_Data">Data5!$FY$11:$FY$17</definedName>
    <definedName name="A128044394X_Latest">Data5!$FY$17</definedName>
    <definedName name="A128044398J">Data5!$GB$1:$GB$10,Data5!$GB$11:$GB$17</definedName>
    <definedName name="A128044398J_Data">Data5!$GB$11:$GB$17</definedName>
    <definedName name="A128044398J_Latest">Data5!$GB$17</definedName>
    <definedName name="A128044402L">Data5!$GC$1:$GC$10,Data5!$GC$11:$GC$17</definedName>
    <definedName name="A128044402L_Data">Data5!$GC$11:$GC$17</definedName>
    <definedName name="A128044402L_Latest">Data5!$GC$17</definedName>
    <definedName name="A128044406W">Data5!$GI$1:$GI$10,Data5!$GI$11:$GI$17</definedName>
    <definedName name="A128044406W_Data">Data5!$GI$11:$GI$17</definedName>
    <definedName name="A128044406W_Latest">Data5!$GI$17</definedName>
    <definedName name="A128044410L">Data5!$GJ$1:$GJ$10,Data5!$GJ$11:$GJ$17</definedName>
    <definedName name="A128044410L_Data">Data5!$GJ$11:$GJ$17</definedName>
    <definedName name="A128044410L_Latest">Data5!$GJ$17</definedName>
    <definedName name="A128044414W">Data5!$FK$1:$FK$10,Data5!$FK$11:$FK$17</definedName>
    <definedName name="A128044414W_Data">Data5!$FK$11:$FK$17</definedName>
    <definedName name="A128044414W_Latest">Data5!$FK$17</definedName>
    <definedName name="A128044418F">Data5!$FP$1:$FP$10,Data5!$FP$11:$FP$17</definedName>
    <definedName name="A128044418F_Data">Data5!$FP$11:$FP$17</definedName>
    <definedName name="A128044418F_Latest">Data5!$FP$17</definedName>
    <definedName name="A128044422W">Data5!$HF$1:$HF$10,Data5!$HF$11:$HF$17</definedName>
    <definedName name="A128044422W_Data">Data5!$HF$11:$HF$17</definedName>
    <definedName name="A128044422W_Latest">Data5!$HF$17</definedName>
    <definedName name="A128044426F">Data5!$HG$1:$HG$10,Data5!$HG$11:$HG$17</definedName>
    <definedName name="A128044426F_Data">Data5!$HG$11:$HG$17</definedName>
    <definedName name="A128044426F_Latest">Data5!$HG$17</definedName>
    <definedName name="A128044430W">Data5!$HK$1:$HK$10,Data5!$HK$11:$HK$17</definedName>
    <definedName name="A128044430W_Data">Data5!$HK$11:$HK$17</definedName>
    <definedName name="A128044430W_Latest">Data5!$HK$17</definedName>
    <definedName name="A128044434F">Data5!$HM$1:$HM$10,Data5!$HM$11:$HM$17</definedName>
    <definedName name="A128044434F_Data">Data5!$HM$11:$HM$17</definedName>
    <definedName name="A128044434F_Latest">Data5!$HM$17</definedName>
    <definedName name="A128044438R">Data5!$HU$1:$HU$10,Data5!$HU$11:$HU$17</definedName>
    <definedName name="A128044438R_Data">Data5!$HU$11:$HU$17</definedName>
    <definedName name="A128044438R_Latest">Data5!$HU$17</definedName>
    <definedName name="A128044442F">Data5!$IG$1:$IG$10,Data5!$IG$11:$IG$17</definedName>
    <definedName name="A128044442F_Data">Data5!$IG$11:$IG$17</definedName>
    <definedName name="A128044442F_Latest">Data5!$IG$17</definedName>
    <definedName name="A128044446R">Data5!$IK$1:$IK$10,Data5!$IK$11:$IK$17</definedName>
    <definedName name="A128044446R_Data">Data5!$IK$11:$IK$17</definedName>
    <definedName name="A128044446R_Latest">Data5!$IK$17</definedName>
    <definedName name="A128044450F">Data5!$IQ$1:$IQ$10,Data5!$IQ$11:$IQ$17</definedName>
    <definedName name="A128044450F_Data">Data5!$IQ$11:$IQ$17</definedName>
    <definedName name="A128044450F_Latest">Data5!$IQ$17</definedName>
    <definedName name="A128044454R">Data6!$E$1:$E$10,Data6!$E$11:$E$17</definedName>
    <definedName name="A128044454R_Data">Data6!$E$11:$E$17</definedName>
    <definedName name="A128044454R_Latest">Data6!$E$17</definedName>
    <definedName name="A128044458X">Data6!$G$1:$G$10,Data6!$G$11:$G$17</definedName>
    <definedName name="A128044458X_Data">Data6!$G$11:$G$17</definedName>
    <definedName name="A128044458X_Latest">Data6!$G$17</definedName>
    <definedName name="A128044462R">Data6!$Q$1:$Q$10,Data6!$Q$11:$Q$17</definedName>
    <definedName name="A128044462R_Data">Data6!$Q$11:$Q$17</definedName>
    <definedName name="A128044462R_Latest">Data6!$Q$17</definedName>
    <definedName name="A128044466X">Data6!$AK$1:$AK$10,Data6!$AK$11:$AK$17</definedName>
    <definedName name="A128044466X_Data">Data6!$AK$11:$AK$17</definedName>
    <definedName name="A128044466X_Latest">Data6!$AK$17</definedName>
    <definedName name="A128044470R">Data6!$AR$1:$AR$10,Data6!$AR$11:$AR$17</definedName>
    <definedName name="A128044470R_Data">Data6!$AR$11:$AR$17</definedName>
    <definedName name="A128044470R_Latest">Data6!$AR$17</definedName>
    <definedName name="A128044474X">Data6!$BJ$1:$BJ$10,Data6!$BJ$11:$BJ$17</definedName>
    <definedName name="A128044474X_Data">Data6!$BJ$11:$BJ$17</definedName>
    <definedName name="A128044474X_Latest">Data6!$BJ$17</definedName>
    <definedName name="A128044478J">Data6!$BU$1:$BU$10,Data6!$BU$11:$BU$17</definedName>
    <definedName name="A128044478J_Data">Data6!$BU$11:$BU$17</definedName>
    <definedName name="A128044478J_Latest">Data6!$BU$17</definedName>
    <definedName name="A128044482X">Data6!$AZ$1:$AZ$10,Data6!$AZ$11:$AZ$17</definedName>
    <definedName name="A128044482X_Data">Data6!$AZ$11:$AZ$17</definedName>
    <definedName name="A128044482X_Latest">Data6!$AZ$17</definedName>
    <definedName name="A128044486J">Data6!$CB$1:$CB$10,Data6!$CB$11:$CB$17</definedName>
    <definedName name="A128044486J_Data">Data6!$CB$11:$CB$17</definedName>
    <definedName name="A128044486J_Latest">Data6!$CB$17</definedName>
    <definedName name="A128044490X">Data6!$CR$1:$CR$10,Data6!$CR$11:$CR$17</definedName>
    <definedName name="A128044490X_Data">Data6!$CR$11:$CR$17</definedName>
    <definedName name="A128044490X_Latest">Data6!$CR$17</definedName>
    <definedName name="A128044494J">Data6!$DJ$1:$DJ$10,Data6!$DJ$11:$DJ$17</definedName>
    <definedName name="A128044494J_Data">Data6!$DJ$11:$DJ$17</definedName>
    <definedName name="A128044494J_Latest">Data6!$DJ$17</definedName>
    <definedName name="A128044498T">Data6!$DK$1:$DK$10,Data6!$DK$11:$DK$17</definedName>
    <definedName name="A128044498T_Data">Data6!$DK$11:$DK$17</definedName>
    <definedName name="A128044498T_Latest">Data6!$DK$17</definedName>
    <definedName name="A128044502W">Data4!$AG$1:$AG$10,Data4!$AG$11:$AG$17</definedName>
    <definedName name="A128044502W_Data">Data4!$AG$11:$AG$17</definedName>
    <definedName name="A128044502W_Latest">Data4!$AG$17</definedName>
    <definedName name="A128044506F">Data4!$AJ$1:$AJ$10,Data4!$AJ$11:$AJ$17</definedName>
    <definedName name="A128044506F_Data">Data4!$AJ$11:$AJ$17</definedName>
    <definedName name="A128044506F_Latest">Data4!$AJ$17</definedName>
    <definedName name="A128044510W">Data4!$E$1:$E$10,Data4!$E$11:$E$17</definedName>
    <definedName name="A128044510W_Data">Data4!$E$11:$E$17</definedName>
    <definedName name="A128044510W_Latest">Data4!$E$17</definedName>
    <definedName name="A128044514F">Data4!$K$1:$K$10,Data4!$K$11:$K$17</definedName>
    <definedName name="A128044514F_Data">Data4!$K$11:$K$17</definedName>
    <definedName name="A128044514F_Latest">Data4!$K$17</definedName>
    <definedName name="A128044542R">Data4!$AW$1:$AW$10,Data4!$AW$11:$AW$17</definedName>
    <definedName name="A128044542R_Data">Data4!$AW$11:$AW$17</definedName>
    <definedName name="A128044542R_Latest">Data4!$AW$17</definedName>
    <definedName name="A128044546X">Data4!$BK$1:$BK$10,Data4!$BK$11:$BK$17</definedName>
    <definedName name="A128044546X_Data">Data4!$BK$11:$BK$17</definedName>
    <definedName name="A128044546X_Latest">Data4!$BK$17</definedName>
    <definedName name="A128044550R">Data4!$CH$1:$CH$10,Data4!$CH$11:$CH$17</definedName>
    <definedName name="A128044550R_Data">Data4!$CH$11:$CH$17</definedName>
    <definedName name="A128044550R_Latest">Data4!$CH$17</definedName>
    <definedName name="A128044554X">Data4!$CJ$1:$CJ$10,Data4!$CJ$11:$CJ$17</definedName>
    <definedName name="A128044554X_Data">Data4!$CJ$11:$CJ$17</definedName>
    <definedName name="A128044554X_Latest">Data4!$CJ$17</definedName>
    <definedName name="A128044558J">Data4!$CN$1:$CN$10,Data4!$CN$11:$CN$17</definedName>
    <definedName name="A128044558J_Data">Data4!$CN$11:$CN$17</definedName>
    <definedName name="A128044558J_Latest">Data4!$CN$17</definedName>
    <definedName name="A128044562X">Data4!$CP$1:$CP$10,Data4!$CP$11:$CP$17</definedName>
    <definedName name="A128044562X_Data">Data4!$CP$11:$CP$17</definedName>
    <definedName name="A128044562X_Latest">Data4!$CP$17</definedName>
    <definedName name="A128044566J">Data4!$CU$1:$CU$10,Data4!$CU$11:$CU$17</definedName>
    <definedName name="A128044566J_Data">Data4!$CU$11:$CU$17</definedName>
    <definedName name="A128044566J_Latest">Data4!$CU$17</definedName>
    <definedName name="A128044570X">Data4!$CD$1:$CD$10,Data4!$CD$11:$CD$17</definedName>
    <definedName name="A128044570X_Data">Data4!$CD$11:$CD$17</definedName>
    <definedName name="A128044570X_Latest">Data4!$CD$17</definedName>
    <definedName name="A128044574J">Data4!$DX$1:$DX$10,Data4!$DX$11:$DX$17</definedName>
    <definedName name="A128044574J_Data">Data4!$DX$11:$DX$17</definedName>
    <definedName name="A128044574J_Latest">Data4!$DX$17</definedName>
    <definedName name="A128044578T">Data4!$DI$1:$DI$10,Data4!$DI$11:$DI$17</definedName>
    <definedName name="A128044578T_Data">Data4!$DI$11:$DI$17</definedName>
    <definedName name="A128044578T_Latest">Data4!$DI$17</definedName>
    <definedName name="A128044582J">Data4!$EW$1:$EW$10,Data4!$EW$11:$EW$17</definedName>
    <definedName name="A128044582J_Data">Data4!$EW$11:$EW$17</definedName>
    <definedName name="A128044582J_Latest">Data4!$EW$17</definedName>
    <definedName name="A128044586T">Data4!$FF$1:$FF$10,Data4!$FF$11:$FF$17</definedName>
    <definedName name="A128044586T_Data">Data4!$FF$11:$FF$17</definedName>
    <definedName name="A128044586T_Latest">Data4!$FF$17</definedName>
    <definedName name="A128044590J">Data4!$FK$1:$FK$10,Data4!$FK$11:$FK$17</definedName>
    <definedName name="A128044590J_Data">Data4!$FK$11:$FK$17</definedName>
    <definedName name="A128044590J_Latest">Data4!$FK$17</definedName>
    <definedName name="A128044594T">Data4!$FL$1:$FL$10,Data4!$FL$11:$FL$17</definedName>
    <definedName name="A128044594T_Data">Data4!$FL$11:$FL$17</definedName>
    <definedName name="A128044594T_Latest">Data4!$FL$17</definedName>
    <definedName name="A128044598A">Data4!$FN$1:$FN$10,Data4!$FN$11:$FN$17</definedName>
    <definedName name="A128044598A_Data">Data4!$FN$11:$FN$17</definedName>
    <definedName name="A128044598A_Latest">Data4!$FN$17</definedName>
    <definedName name="A128044602F">Data4!$GG$1:$GG$10,Data4!$GG$11:$GG$17</definedName>
    <definedName name="A128044602F_Data">Data4!$GG$11:$GG$17</definedName>
    <definedName name="A128044602F_Latest">Data4!$GG$17</definedName>
    <definedName name="A128044606R">Data4!$FU$1:$FU$10,Data4!$FU$11:$FU$17</definedName>
    <definedName name="A128044606R_Data">Data4!$FU$11:$FU$17</definedName>
    <definedName name="A128044606R_Latest">Data4!$FU$17</definedName>
    <definedName name="A128044610F">Data4!$GN$1:$GN$10,Data4!$GN$11:$GN$17</definedName>
    <definedName name="A128044610F_Data">Data4!$GN$11:$GN$17</definedName>
    <definedName name="A128044610F_Latest">Data4!$GN$17</definedName>
    <definedName name="A128044614R">Data4!$FZ$1:$FZ$10,Data4!$FZ$11:$FZ$17</definedName>
    <definedName name="A128044614R_Data">Data4!$FZ$11:$FZ$17</definedName>
    <definedName name="A128044614R_Latest">Data4!$FZ$17</definedName>
    <definedName name="A128044618X">Data4!$HO$1:$HO$10,Data4!$HO$11:$HO$17</definedName>
    <definedName name="A128044618X_Data">Data4!$HO$11:$HO$17</definedName>
    <definedName name="A128044618X_Latest">Data4!$HO$17</definedName>
    <definedName name="A128044622R">Data4!$HV$1:$HV$10,Data4!$HV$11:$HV$17</definedName>
    <definedName name="A128044622R_Data">Data4!$HV$11:$HV$17</definedName>
    <definedName name="A128044622R_Latest">Data4!$HV$17</definedName>
    <definedName name="A128044626X">Data4!$HD$1:$HD$10,Data4!$HD$11:$HD$17</definedName>
    <definedName name="A128044626X_Data">Data4!$HD$11:$HD$17</definedName>
    <definedName name="A128044626X_Latest">Data4!$HD$17</definedName>
    <definedName name="A128044634X">Data4!$IH$1:$IH$10,Data4!$IH$11:$IH$17</definedName>
    <definedName name="A128044634X_Data">Data4!$IH$11:$IH$17</definedName>
    <definedName name="A128044634X_Latest">Data4!$IH$17</definedName>
    <definedName name="A128044638J">Data5!$E$1:$E$10,Data5!$E$11:$E$17</definedName>
    <definedName name="A128044638J_Data">Data5!$E$11:$E$17</definedName>
    <definedName name="A128044638J_Latest">Data5!$E$17</definedName>
    <definedName name="A128044642X">Data5!$X$1:$X$10,Data5!$X$11:$X$17</definedName>
    <definedName name="A128044642X_Data">Data5!$X$11:$X$17</definedName>
    <definedName name="A128044642X_Latest">Data5!$X$17</definedName>
    <definedName name="A128044646J">Data4!$IP$1:$IP$10,Data4!$IP$11:$IP$17</definedName>
    <definedName name="A128044646J_Data">Data4!$IP$11:$IP$17</definedName>
    <definedName name="A128044646J_Latest">Data4!$IP$17</definedName>
    <definedName name="A128046462A">Data6!$EC$1:$EC$10,Data6!$EC$11:$EC$17</definedName>
    <definedName name="A128046462A_Data">Data6!$EC$11:$EC$17</definedName>
    <definedName name="A128046462A_Latest">Data6!$EC$17</definedName>
    <definedName name="A128046466K">Data6!$ED$1:$ED$10,Data6!$ED$11:$ED$17</definedName>
    <definedName name="A128046466K_Data">Data6!$ED$11:$ED$17</definedName>
    <definedName name="A128046466K_Latest">Data6!$ED$17</definedName>
    <definedName name="A128046470A">Data6!$EJ$1:$EJ$10,Data6!$EJ$11:$EJ$17</definedName>
    <definedName name="A128046470A_Data">Data6!$EJ$11:$EJ$17</definedName>
    <definedName name="A128046470A_Latest">Data6!$EJ$17</definedName>
    <definedName name="A128046474K">Data6!$DS$1:$DS$10,Data6!$DS$11:$DS$17</definedName>
    <definedName name="A128046474K_Data">Data6!$DS$11:$DS$17</definedName>
    <definedName name="A128046474K_Latest">Data6!$DS$17</definedName>
    <definedName name="A128046478V">Data6!$EV$1:$EV$10,Data6!$EV$11:$EV$17</definedName>
    <definedName name="A128046478V_Data">Data6!$EV$11:$EV$17</definedName>
    <definedName name="A128046478V_Latest">Data6!$EV$17</definedName>
    <definedName name="A128046482K">Data6!$DX$1:$DX$10,Data6!$DX$11:$DX$17</definedName>
    <definedName name="A128046482K_Data">Data6!$DX$11:$DX$17</definedName>
    <definedName name="A128046482K_Latest">Data6!$DX$17</definedName>
    <definedName name="A128046486V">Data6!$EZ$1:$EZ$10,Data6!$EZ$11:$EZ$17</definedName>
    <definedName name="A128046486V_Data">Data6!$EZ$11:$EZ$17</definedName>
    <definedName name="A128046486V_Latest">Data6!$EZ$17</definedName>
    <definedName name="A128046490K">Data6!$FE$1:$FE$10,Data6!$FE$11:$FE$17</definedName>
    <definedName name="A128046490K_Data">Data6!$FE$11:$FE$17</definedName>
    <definedName name="A128046490K_Latest">Data6!$FE$17</definedName>
    <definedName name="A128046494V">Data6!$FF$1:$FF$10,Data6!$FF$11:$FF$17</definedName>
    <definedName name="A128046494V_Data">Data6!$FF$11:$FF$17</definedName>
    <definedName name="A128046494V_Latest">Data6!$FF$17</definedName>
    <definedName name="A128046498C">Data7!$HM$1:$HM$10,Data7!$HM$11:$HM$17</definedName>
    <definedName name="A128046498C_Data">Data7!$HM$11:$HM$17</definedName>
    <definedName name="A128046498C_Latest">Data7!$HM$17</definedName>
    <definedName name="A128046502J">Data7!$HE$1:$HE$10,Data7!$HE$11:$HE$17</definedName>
    <definedName name="A128046502J_Data">Data7!$HE$11:$HE$17</definedName>
    <definedName name="A128046502J_Latest">Data7!$HE$17</definedName>
    <definedName name="A128046506T">Data7!$IA$1:$IA$10,Data7!$IA$11:$IA$17</definedName>
    <definedName name="A128046506T_Data">Data7!$IA$11:$IA$17</definedName>
    <definedName name="A128046506T_Latest">Data7!$IA$17</definedName>
    <definedName name="A128046510J">Data7!$IE$1:$IE$10,Data7!$IE$11:$IE$17</definedName>
    <definedName name="A128046510J_Data">Data7!$IE$11:$IE$17</definedName>
    <definedName name="A128046510J_Latest">Data7!$IE$17</definedName>
    <definedName name="A128046514T">Data7!$HC$1:$HC$10,Data7!$HC$11:$HC$17</definedName>
    <definedName name="A128046514T_Data">Data7!$HC$11:$HC$17</definedName>
    <definedName name="A128046514T_Latest">Data7!$HC$17</definedName>
    <definedName name="A128046518A">Data7!$HL$1:$HL$10,Data7!$HL$11:$HL$17</definedName>
    <definedName name="A128046518A_Data">Data7!$HL$11:$HL$17</definedName>
    <definedName name="A128046518A_Latest">Data7!$HL$17</definedName>
    <definedName name="A128046522T">Data8!$W$1:$W$10,Data8!$W$11:$W$17</definedName>
    <definedName name="A128046522T_Data">Data8!$W$11:$W$17</definedName>
    <definedName name="A128046522T_Latest">Data8!$W$17</definedName>
    <definedName name="A128046526A">Data8!$X$1:$X$10,Data8!$X$11:$X$17</definedName>
    <definedName name="A128046526A_Data">Data8!$X$11:$X$17</definedName>
    <definedName name="A128046526A_Latest">Data8!$X$17</definedName>
    <definedName name="A128046530T">Data8!$AA$1:$AA$10,Data8!$AA$11:$AA$17</definedName>
    <definedName name="A128046530T_Data">Data8!$AA$11:$AA$17</definedName>
    <definedName name="A128046530T_Latest">Data8!$AA$17</definedName>
    <definedName name="A128046534A">Data7!$IP$1:$IP$10,Data7!$IP$11:$IP$17</definedName>
    <definedName name="A128046534A_Data">Data7!$IP$11:$IP$17</definedName>
    <definedName name="A128046534A_Latest">Data7!$IP$17</definedName>
    <definedName name="A128046538K">Data8!$B$1:$B$10,Data8!$B$11:$B$17</definedName>
    <definedName name="A128046538K_Data">Data8!$B$11:$B$17</definedName>
    <definedName name="A128046538K_Latest">Data8!$B$17</definedName>
    <definedName name="A128046542A">Data8!$D$1:$D$10,Data8!$D$11:$D$17</definedName>
    <definedName name="A128046542A_Data">Data8!$D$11:$D$17</definedName>
    <definedName name="A128046542A_Latest">Data8!$D$17</definedName>
    <definedName name="A128046546K">Data8!$AD$1:$AD$10,Data8!$AD$11:$AD$17</definedName>
    <definedName name="A128046546K_Data">Data8!$AD$11:$AD$17</definedName>
    <definedName name="A128046546K_Latest">Data8!$AD$17</definedName>
    <definedName name="A128046550A">Data8!$AM$1:$AM$10,Data8!$AM$11:$AM$17</definedName>
    <definedName name="A128046550A_Data">Data8!$AM$11:$AM$17</definedName>
    <definedName name="A128046550A_Latest">Data8!$AM$17</definedName>
    <definedName name="A128046554K">Data8!$BD$1:$BD$10,Data8!$BD$11:$BD$17</definedName>
    <definedName name="A128046554K_Data">Data8!$BD$11:$BD$17</definedName>
    <definedName name="A128046554K_Latest">Data8!$BD$17</definedName>
    <definedName name="A128046558V">Data8!$BG$1:$BG$10,Data8!$BG$11:$BG$17</definedName>
    <definedName name="A128046558V_Data">Data8!$BG$11:$BG$17</definedName>
    <definedName name="A128046558V_Latest">Data8!$BG$17</definedName>
    <definedName name="A128046562K">Data8!$AH$1:$AH$10,Data8!$AH$11:$AH$17</definedName>
    <definedName name="A128046562K_Data">Data8!$AH$11:$AH$17</definedName>
    <definedName name="A128046562K_Latest">Data8!$AH$17</definedName>
    <definedName name="A128046566V">Data8!$CC$1:$CC$10,Data8!$CC$11:$CC$17</definedName>
    <definedName name="A128046566V_Data">Data8!$CC$11:$CC$17</definedName>
    <definedName name="A128046566V_Latest">Data8!$CC$17</definedName>
    <definedName name="A128046570K">Data8!$CL$1:$CL$10,Data8!$CL$11:$CL$17</definedName>
    <definedName name="A128046570K_Data">Data8!$CL$11:$CL$17</definedName>
    <definedName name="A128046570K_Latest">Data8!$CL$17</definedName>
    <definedName name="A128046574V">Data8!$CM$1:$CM$10,Data8!$CM$11:$CM$17</definedName>
    <definedName name="A128046574V_Data">Data8!$CM$11:$CM$17</definedName>
    <definedName name="A128046574V_Latest">Data8!$CM$17</definedName>
    <definedName name="A128046578C">Data8!$BK$1:$BK$10,Data8!$BK$11:$BK$17</definedName>
    <definedName name="A128046578C_Data">Data8!$BK$11:$BK$17</definedName>
    <definedName name="A128046578C_Latest">Data8!$BK$17</definedName>
    <definedName name="A128046582V">Data8!$BP$1:$BP$10,Data8!$BP$11:$BP$17</definedName>
    <definedName name="A128046582V_Data">Data8!$BP$11:$BP$17</definedName>
    <definedName name="A128046582V_Latest">Data8!$BP$17</definedName>
    <definedName name="A128046586C">Data8!$BS$1:$BS$10,Data8!$BS$11:$BS$17</definedName>
    <definedName name="A128046586C_Data">Data8!$BS$11:$BS$17</definedName>
    <definedName name="A128046586C_Latest">Data8!$BS$17</definedName>
    <definedName name="A128046590V">Data8!$BT$1:$BT$10,Data8!$BT$11:$BT$17</definedName>
    <definedName name="A128046590V_Data">Data8!$BT$11:$BT$17</definedName>
    <definedName name="A128046590V_Latest">Data8!$BT$17</definedName>
    <definedName name="A128046594C">Data8!$DO$1:$DO$10,Data8!$DO$11:$DO$17</definedName>
    <definedName name="A128046594C_Data">Data8!$DO$11:$DO$17</definedName>
    <definedName name="A128046594C_Latest">Data8!$DO$17</definedName>
    <definedName name="A128046598L">Data8!$DU$1:$DU$10,Data8!$DU$11:$DU$17</definedName>
    <definedName name="A128046598L_Data">Data8!$DU$11:$DU$17</definedName>
    <definedName name="A128046598L_Latest">Data8!$DU$17</definedName>
    <definedName name="A128046606A">Data8!$DZ$1:$DZ$10,Data8!$DZ$11:$DZ$17</definedName>
    <definedName name="A128046606A_Data">Data8!$DZ$11:$DZ$17</definedName>
    <definedName name="A128046606A_Latest">Data8!$DZ$17</definedName>
    <definedName name="A128046610T">Data8!$DB$1:$DB$10,Data8!$DB$11:$DB$17</definedName>
    <definedName name="A128046610T_Data">Data8!$DB$11:$DB$17</definedName>
    <definedName name="A128046610T_Latest">Data8!$DB$17</definedName>
    <definedName name="A128046614A">Data8!$EW$1:$EW$10,Data8!$EW$11:$EW$17</definedName>
    <definedName name="A128046614A_Data">Data8!$EW$11:$EW$17</definedName>
    <definedName name="A128046614A_Latest">Data8!$EW$17</definedName>
    <definedName name="A128046618K">Data8!$ED$1:$ED$10,Data8!$ED$11:$ED$17</definedName>
    <definedName name="A128046618K_Data">Data8!$ED$11:$ED$17</definedName>
    <definedName name="A128046618K_Latest">Data8!$ED$17</definedName>
    <definedName name="A128046622A">Data8!$FS$1:$FS$10,Data8!$FS$11:$FS$17</definedName>
    <definedName name="A128046622A_Data">Data8!$FS$11:$FS$17</definedName>
    <definedName name="A128046622A_Latest">Data8!$FS$17</definedName>
    <definedName name="A128046626K">Data8!$FK$1:$FK$10,Data8!$FK$11:$FK$17</definedName>
    <definedName name="A128046626K_Data">Data8!$FK$11:$FK$17</definedName>
    <definedName name="A128046626K_Latest">Data8!$FK$17</definedName>
    <definedName name="A128046630A">Data8!$GI$1:$GI$10,Data8!$GI$11:$GI$17</definedName>
    <definedName name="A128046630A_Data">Data8!$GI$11:$GI$17</definedName>
    <definedName name="A128046630A_Latest">Data8!$GI$17</definedName>
    <definedName name="A128046634K">Data8!$GL$1:$GL$10,Data8!$GL$11:$GL$17</definedName>
    <definedName name="A128046634K_Data">Data8!$GL$11:$GL$17</definedName>
    <definedName name="A128046634K_Latest">Data8!$GL$17</definedName>
    <definedName name="A128046638V">Data8!$HG$1:$HG$10,Data8!$HG$11:$HG$17</definedName>
    <definedName name="A128046638V_Data">Data8!$HG$11:$HG$17</definedName>
    <definedName name="A128046638V_Latest">Data8!$HG$17</definedName>
    <definedName name="A128046646V">Data8!$IO$1:$IO$10,Data8!$IO$11:$IO$17</definedName>
    <definedName name="A128046646V_Data">Data8!$IO$11:$IO$17</definedName>
    <definedName name="A128046646V_Latest">Data8!$IO$17</definedName>
    <definedName name="A128046650K">Data9!$E$1:$E$10,Data9!$E$11:$E$17</definedName>
    <definedName name="A128046650K_Data">Data9!$E$11:$E$17</definedName>
    <definedName name="A128046650K_Latest">Data9!$E$17</definedName>
    <definedName name="A128046654V">Data9!$F$1:$F$10,Data9!$F$11:$F$17</definedName>
    <definedName name="A128046654V_Data">Data9!$F$11:$F$17</definedName>
    <definedName name="A128046654V_Latest">Data9!$F$17</definedName>
    <definedName name="A128046658C">Data9!$P$1:$P$10,Data9!$P$11:$P$17</definedName>
    <definedName name="A128046658C_Data">Data9!$P$11:$P$17</definedName>
    <definedName name="A128046658C_Latest">Data9!$P$17</definedName>
    <definedName name="A128046662V">Data9!$AK$1:$AK$10,Data9!$AK$11:$AK$17</definedName>
    <definedName name="A128046662V_Data">Data9!$AK$11:$AK$17</definedName>
    <definedName name="A128046662V_Latest">Data9!$AK$17</definedName>
    <definedName name="A128046666C">Data9!$V$1:$V$10,Data9!$V$11:$V$17</definedName>
    <definedName name="A128046666C_Data">Data9!$V$11:$V$17</definedName>
    <definedName name="A128046666C_Latest">Data9!$V$17</definedName>
    <definedName name="A128046670V">Data9!$Y$1:$Y$10,Data9!$Y$11:$Y$17</definedName>
    <definedName name="A128046670V_Data">Data9!$Y$11:$Y$17</definedName>
    <definedName name="A128046670V_Latest">Data9!$Y$17</definedName>
    <definedName name="A128046674C">Data6!$HA$1:$HA$10,Data6!$HA$11:$HA$17</definedName>
    <definedName name="A128046674C_Data">Data6!$HA$11:$HA$17</definedName>
    <definedName name="A128046674C_Latest">Data6!$HA$17</definedName>
    <definedName name="A128046678L">Data6!$GJ$1:$GJ$10,Data6!$GJ$11:$GJ$17</definedName>
    <definedName name="A128046678L_Data">Data6!$GJ$11:$GJ$17</definedName>
    <definedName name="A128046678L_Latest">Data6!$GJ$17</definedName>
    <definedName name="A128046682C">Data9!$AY$1:$AY$10,Data9!$AY$11:$AY$17</definedName>
    <definedName name="A128046682C_Data">Data9!$AY$11:$AY$17</definedName>
    <definedName name="A128046682C_Latest">Data9!$AY$17</definedName>
    <definedName name="A128046690C">Data6!$HZ$1:$HZ$10,Data6!$HZ$11:$HZ$17</definedName>
    <definedName name="A128046690C_Data">Data6!$HZ$11:$HZ$17</definedName>
    <definedName name="A128046690C_Latest">Data6!$HZ$17</definedName>
    <definedName name="A128046694L">Data6!$IC$1:$IC$10,Data6!$IC$11:$IC$17</definedName>
    <definedName name="A128046694L_Data">Data6!$IC$11:$IC$17</definedName>
    <definedName name="A128046694L_Latest">Data6!$IC$17</definedName>
    <definedName name="A128046698W">Data6!$IL$1:$IL$10,Data6!$IL$11:$IL$17</definedName>
    <definedName name="A128046698W_Data">Data6!$IL$11:$IL$17</definedName>
    <definedName name="A128046698W_Latest">Data6!$IL$17</definedName>
    <definedName name="A128046702A">Data6!$IM$1:$IM$10,Data6!$IM$11:$IM$17</definedName>
    <definedName name="A128046702A_Data">Data6!$IM$11:$IM$17</definedName>
    <definedName name="A128046702A_Latest">Data6!$IM$17</definedName>
    <definedName name="A128046706K">Data6!$IO$1:$IO$10,Data6!$IO$11:$IO$17</definedName>
    <definedName name="A128046706K_Data">Data6!$IO$11:$IO$17</definedName>
    <definedName name="A128046706K_Latest">Data6!$IO$17</definedName>
    <definedName name="A128046710A">Data7!$B$1:$B$10,Data7!$B$11:$B$17</definedName>
    <definedName name="A128046710A_Data">Data7!$B$11:$B$17</definedName>
    <definedName name="A128046710A_Latest">Data7!$B$17</definedName>
    <definedName name="A128046714K">Data7!$D$1:$D$10,Data7!$D$11:$D$17</definedName>
    <definedName name="A128046714K_Data">Data7!$D$11:$D$17</definedName>
    <definedName name="A128046714K_Latest">Data7!$D$17</definedName>
    <definedName name="A128046718V">Data7!$F$1:$F$10,Data7!$F$11:$F$17</definedName>
    <definedName name="A128046718V_Data">Data7!$F$11:$F$17</definedName>
    <definedName name="A128046718V_Latest">Data7!$F$17</definedName>
    <definedName name="A128046722K">Data6!$HV$1:$HV$10,Data6!$HV$11:$HV$17</definedName>
    <definedName name="A128046722K_Data">Data6!$HV$11:$HV$17</definedName>
    <definedName name="A128046722K_Latest">Data6!$HV$17</definedName>
    <definedName name="A128046726V">Data6!$HW$1:$HW$10,Data6!$HW$11:$HW$17</definedName>
    <definedName name="A128046726V_Data">Data6!$HW$11:$HW$17</definedName>
    <definedName name="A128046726V_Latest">Data6!$HW$17</definedName>
    <definedName name="A128046730K">Data7!$R$1:$R$10,Data7!$R$11:$R$17</definedName>
    <definedName name="A128046730K_Data">Data7!$R$11:$R$17</definedName>
    <definedName name="A128046730K_Latest">Data7!$R$17</definedName>
    <definedName name="A128046734V">Data7!$I$1:$I$10,Data7!$I$11:$I$17</definedName>
    <definedName name="A128046734V_Data">Data7!$I$11:$I$17</definedName>
    <definedName name="A128046734V_Latest">Data7!$I$17</definedName>
    <definedName name="A128046738C">Data7!$AF$1:$AF$10,Data7!$AF$11:$AF$17</definedName>
    <definedName name="A128046738C_Data">Data7!$AF$11:$AF$17</definedName>
    <definedName name="A128046738C_Latest">Data7!$AF$17</definedName>
    <definedName name="A128046742V">Data7!$AY$1:$AY$10,Data7!$AY$11:$AY$17</definedName>
    <definedName name="A128046742V_Data">Data7!$AY$11:$AY$17</definedName>
    <definedName name="A128046742V_Latest">Data7!$AY$17</definedName>
    <definedName name="A128046746C">Data7!$BB$1:$BB$10,Data7!$BB$11:$BB$17</definedName>
    <definedName name="A128046746C_Data">Data7!$BB$11:$BB$17</definedName>
    <definedName name="A128046746C_Latest">Data7!$BB$17</definedName>
    <definedName name="A128046750V">Data7!$BF$1:$BF$10,Data7!$BF$11:$BF$17</definedName>
    <definedName name="A128046750V_Data">Data7!$BF$11:$BF$17</definedName>
    <definedName name="A128046750V_Latest">Data7!$BF$17</definedName>
    <definedName name="A128046754C">Data7!$AQ$1:$AQ$10,Data7!$AQ$11:$AQ$17</definedName>
    <definedName name="A128046754C_Data">Data7!$AQ$11:$AQ$17</definedName>
    <definedName name="A128046754C_Latest">Data7!$AQ$17</definedName>
    <definedName name="A128046758L">Data7!$BN$1:$BN$10,Data7!$BN$11:$BN$17</definedName>
    <definedName name="A128046758L_Data">Data7!$BN$11:$BN$17</definedName>
    <definedName name="A128046758L_Latest">Data7!$BN$17</definedName>
    <definedName name="A128046762C">Data7!$AV$1:$AV$10,Data7!$AV$11:$AV$17</definedName>
    <definedName name="A128046762C_Data">Data7!$AV$11:$AV$17</definedName>
    <definedName name="A128046762C_Latest">Data7!$AV$17</definedName>
    <definedName name="A128046766L">Data7!$DD$1:$DD$10,Data7!$DD$11:$DD$17</definedName>
    <definedName name="A128046766L_Data">Data7!$DD$11:$DD$17</definedName>
    <definedName name="A128046766L_Latest">Data7!$DD$17</definedName>
    <definedName name="A128046770C">Data7!$DP$1:$DP$10,Data7!$DP$11:$DP$17</definedName>
    <definedName name="A128046770C_Data">Data7!$DP$11:$DP$17</definedName>
    <definedName name="A128046770C_Latest">Data7!$DP$17</definedName>
    <definedName name="A128046774L">Data7!$DQ$1:$DQ$10,Data7!$DQ$11:$DQ$17</definedName>
    <definedName name="A128046774L_Data">Data7!$DQ$11:$DQ$17</definedName>
    <definedName name="A128046774L_Latest">Data7!$DQ$17</definedName>
    <definedName name="A128046778W">Data7!$DT$1:$DT$10,Data7!$DT$11:$DT$17</definedName>
    <definedName name="A128046778W_Data">Data7!$DT$11:$DT$17</definedName>
    <definedName name="A128046778W_Latest">Data7!$DT$17</definedName>
    <definedName name="A128046782L">Data7!$DW$1:$DW$10,Data7!$DW$11:$DW$17</definedName>
    <definedName name="A128046782L_Data">Data7!$DW$11:$DW$17</definedName>
    <definedName name="A128046782L_Latest">Data7!$DW$17</definedName>
    <definedName name="A128046786W">Data7!$ED$1:$ED$10,Data7!$ED$11:$ED$17</definedName>
    <definedName name="A128046786W_Data">Data7!$ED$11:$ED$17</definedName>
    <definedName name="A128046786W_Latest">Data7!$ED$17</definedName>
    <definedName name="A128046790L">Data7!$EF$1:$EF$10,Data7!$EF$11:$EF$17</definedName>
    <definedName name="A128046790L_Data">Data7!$EF$11:$EF$17</definedName>
    <definedName name="A128046790L_Latest">Data7!$EF$17</definedName>
    <definedName name="A128046794W">Data7!$FD$1:$FD$10,Data7!$FD$11:$FD$17</definedName>
    <definedName name="A128046794W_Data">Data7!$FD$11:$FD$17</definedName>
    <definedName name="A128046794W_Latest">Data7!$FD$17</definedName>
    <definedName name="A128046798F">Data7!$FM$1:$FM$10,Data7!$FM$11:$FM$17</definedName>
    <definedName name="A128046798F_Data">Data7!$FM$11:$FM$17</definedName>
    <definedName name="A128046798F_Latest">Data7!$FM$17</definedName>
    <definedName name="A128046802K">Data7!$FR$1:$FR$10,Data7!$FR$11:$FR$17</definedName>
    <definedName name="A128046802K_Data">Data7!$FR$11:$FR$17</definedName>
    <definedName name="A128046802K_Latest">Data7!$FR$17</definedName>
    <definedName name="A128046806V">Data7!$FS$1:$FS$10,Data7!$FS$11:$FS$17</definedName>
    <definedName name="A128046806V_Data">Data7!$FS$11:$FS$17</definedName>
    <definedName name="A128046806V_Latest">Data7!$FS$17</definedName>
    <definedName name="A128046810K">Data7!$ET$1:$ET$10,Data7!$ET$11:$ET$17</definedName>
    <definedName name="A128046810K_Data">Data7!$ET$11:$ET$17</definedName>
    <definedName name="A128046810K_Latest">Data7!$ET$17</definedName>
    <definedName name="A128046814V">Data7!$GG$1:$GG$10,Data7!$GG$11:$GG$17</definedName>
    <definedName name="A128046814V_Data">Data7!$GG$11:$GG$17</definedName>
    <definedName name="A128046814V_Latest">Data7!$GG$17</definedName>
    <definedName name="A128046818C">Data7!$GQ$1:$GQ$10,Data7!$GQ$11:$GQ$17</definedName>
    <definedName name="A128046818C_Data">Data7!$GQ$11:$GQ$17</definedName>
    <definedName name="A128046818C_Latest">Data7!$GQ$17</definedName>
    <definedName name="A128046822V">Data7!$GU$1:$GU$10,Data7!$GU$11:$GU$17</definedName>
    <definedName name="A128046822V_Data">Data7!$GU$11:$GU$17</definedName>
    <definedName name="A128046822V_Latest">Data7!$GU$17</definedName>
    <definedName name="A128046826C">Data7!$GW$1:$GW$10,Data7!$GW$11:$GW$17</definedName>
    <definedName name="A128046826C_Data">Data7!$GW$11:$GW$17</definedName>
    <definedName name="A128046826C_Latest">Data7!$GW$17</definedName>
    <definedName name="A128046830V">Data7!$GY$1:$GY$10,Data7!$GY$11:$GY$17</definedName>
    <definedName name="A128046830V_Data">Data7!$GY$11:$GY$17</definedName>
    <definedName name="A128046830V_Latest">Data7!$GY$17</definedName>
    <definedName name="A128046834C">Data7!$GZ$1:$GZ$10,Data7!$GZ$11:$GZ$17</definedName>
    <definedName name="A128046834C_Data">Data7!$GZ$11:$GZ$17</definedName>
    <definedName name="A128046834C_Latest">Data7!$GZ$17</definedName>
    <definedName name="A128046838L">Data7!$HA$1:$HA$10,Data7!$HA$11:$HA$17</definedName>
    <definedName name="A128046838L_Data">Data7!$HA$11:$HA$17</definedName>
    <definedName name="A128046838L_Latest">Data7!$HA$17</definedName>
    <definedName name="A128046842C">Data7!$HB$1:$HB$10,Data7!$HB$11:$HB$17</definedName>
    <definedName name="A128046842C_Data">Data7!$HB$11:$HB$17</definedName>
    <definedName name="A128046842C_Latest">Data7!$HB$17</definedName>
    <definedName name="A128048646F">Data9!$BJ$1:$BJ$10,Data9!$BJ$11:$BJ$17</definedName>
    <definedName name="A128048646F_Data">Data9!$BJ$11:$BJ$17</definedName>
    <definedName name="A128048646F_Latest">Data9!$BJ$17</definedName>
    <definedName name="A128048650W">Data9!$DB$1:$DB$10,Data9!$DB$11:$DB$17</definedName>
    <definedName name="A128048650W_Data">Data9!$DB$11:$DB$17</definedName>
    <definedName name="A128048650W_Latest">Data9!$DB$17</definedName>
    <definedName name="A128048654F">Data9!$DL$1:$DL$10,Data9!$DL$11:$DL$17</definedName>
    <definedName name="A128048654F_Data">Data9!$DL$11:$DL$17</definedName>
    <definedName name="A128048654F_Latest">Data9!$DL$17</definedName>
    <definedName name="A128048658R">Data10!$EP$1:$EP$10,Data10!$EP$11:$EP$17</definedName>
    <definedName name="A128048658R_Data">Data10!$EP$11:$EP$17</definedName>
    <definedName name="A128048658R_Latest">Data10!$EP$17</definedName>
    <definedName name="A128048662F">Data10!$FD$1:$FD$10,Data10!$FD$11:$FD$17</definedName>
    <definedName name="A128048662F_Data">Data10!$FD$11:$FD$17</definedName>
    <definedName name="A128048662F_Latest">Data10!$FD$17</definedName>
    <definedName name="A128048666R">Data10!$FI$1:$FI$10,Data10!$FI$11:$FI$17</definedName>
    <definedName name="A128048666R_Data">Data10!$FI$11:$FI$17</definedName>
    <definedName name="A128048666R_Latest">Data10!$FI$17</definedName>
    <definedName name="A128048670F">Data10!$FN$1:$FN$10,Data10!$FN$11:$FN$17</definedName>
    <definedName name="A128048670F_Data">Data10!$FN$11:$FN$17</definedName>
    <definedName name="A128048670F_Latest">Data10!$FN$17</definedName>
    <definedName name="A128048674R">Data10!$GH$1:$GH$10,Data10!$GH$11:$GH$17</definedName>
    <definedName name="A128048674R_Data">Data10!$GH$11:$GH$17</definedName>
    <definedName name="A128048674R_Latest">Data10!$GH$17</definedName>
    <definedName name="A128048678X">Data10!$GK$1:$GK$10,Data10!$GK$11:$GK$17</definedName>
    <definedName name="A128048678X_Data">Data10!$GK$11:$GK$17</definedName>
    <definedName name="A128048678X_Latest">Data10!$GK$17</definedName>
    <definedName name="A128048682R">Data10!$GL$1:$GL$10,Data10!$GL$11:$GL$17</definedName>
    <definedName name="A128048682R_Data">Data10!$GL$11:$GL$17</definedName>
    <definedName name="A128048682R_Latest">Data10!$GL$17</definedName>
    <definedName name="A128048686X">Data10!$GM$1:$GM$10,Data10!$GM$11:$GM$17</definedName>
    <definedName name="A128048686X_Data">Data10!$GM$11:$GM$17</definedName>
    <definedName name="A128048686X_Latest">Data10!$GM$17</definedName>
    <definedName name="A128048690R">Data10!$GO$1:$GO$10,Data10!$GO$11:$GO$17</definedName>
    <definedName name="A128048690R_Data">Data10!$GO$11:$GO$17</definedName>
    <definedName name="A128048690R_Latest">Data10!$GO$17</definedName>
    <definedName name="A128048694X">Data10!$FY$1:$FY$10,Data10!$FY$11:$FY$17</definedName>
    <definedName name="A128048694X_Data">Data10!$FY$11:$FY$17</definedName>
    <definedName name="A128048694X_Latest">Data10!$FY$17</definedName>
    <definedName name="A128048698J">Data10!$GR$1:$GR$10,Data10!$GR$11:$GR$17</definedName>
    <definedName name="A128048698J_Data">Data10!$GR$11:$GR$17</definedName>
    <definedName name="A128048698J_Latest">Data10!$GR$17</definedName>
    <definedName name="A128048702L">Data10!$GW$1:$GW$10,Data10!$GW$11:$GW$17</definedName>
    <definedName name="A128048702L_Data">Data10!$GW$11:$GW$17</definedName>
    <definedName name="A128048702L_Latest">Data10!$GW$17</definedName>
    <definedName name="A128048706W">Data10!$GZ$1:$GZ$10,Data10!$GZ$11:$GZ$17</definedName>
    <definedName name="A128048706W_Data">Data10!$GZ$11:$GZ$17</definedName>
    <definedName name="A128048706W_Latest">Data10!$GZ$17</definedName>
    <definedName name="A128048710L">Data10!$HR$1:$HR$10,Data10!$HR$11:$HR$17</definedName>
    <definedName name="A128048710L_Data">Data10!$HR$11:$HR$17</definedName>
    <definedName name="A128048710L_Latest">Data10!$HR$17</definedName>
    <definedName name="A128048714W">Data10!$HV$1:$HV$10,Data10!$HV$11:$HV$17</definedName>
    <definedName name="A128048714W_Data">Data10!$HV$11:$HV$17</definedName>
    <definedName name="A128048714W_Latest">Data10!$HV$17</definedName>
    <definedName name="A128048718F">Data10!$HW$1:$HW$10,Data10!$HW$11:$HW$17</definedName>
    <definedName name="A128048718F_Data">Data10!$HW$11:$HW$17</definedName>
    <definedName name="A128048718F_Latest">Data10!$HW$17</definedName>
    <definedName name="A128048722W">Data10!$IA$1:$IA$10,Data10!$IA$11:$IA$17</definedName>
    <definedName name="A128048722W_Data">Data10!$IA$11:$IA$17</definedName>
    <definedName name="A128048722W_Latest">Data10!$IA$17</definedName>
    <definedName name="A128048726F">Data10!$IH$1:$IH$10,Data10!$IH$11:$IH$17</definedName>
    <definedName name="A128048726F_Data">Data10!$IH$11:$IH$17</definedName>
    <definedName name="A128048726F_Latest">Data10!$IH$17</definedName>
    <definedName name="A128048730W">Data10!$HH$1:$HH$10,Data10!$HH$11:$HH$17</definedName>
    <definedName name="A128048730W_Data">Data10!$HH$11:$HH$17</definedName>
    <definedName name="A128048730W_Latest">Data10!$HH$17</definedName>
    <definedName name="A128048738R">Data10!$HE$1:$HE$10,Data10!$HE$11:$HE$17</definedName>
    <definedName name="A128048738R_Data">Data10!$HE$11:$HE$17</definedName>
    <definedName name="A128048738R_Latest">Data10!$HE$17</definedName>
    <definedName name="A128048742F">Data11!$V$1:$V$10,Data11!$V$11:$V$17</definedName>
    <definedName name="A128048742F_Data">Data11!$V$11:$V$17</definedName>
    <definedName name="A128048742F_Latest">Data11!$V$17</definedName>
    <definedName name="A128048746R">Data11!$AA$1:$AA$10,Data11!$AA$11:$AA$17</definedName>
    <definedName name="A128048746R_Data">Data11!$AA$11:$AA$17</definedName>
    <definedName name="A128048746R_Latest">Data11!$AA$17</definedName>
    <definedName name="A128048750F">Data11!$AZ$1:$AZ$10,Data11!$AZ$11:$AZ$17</definedName>
    <definedName name="A128048750F_Data">Data11!$AZ$11:$AZ$17</definedName>
    <definedName name="A128048750F_Latest">Data11!$AZ$17</definedName>
    <definedName name="A128048754R">Data11!$BD$1:$BD$10,Data11!$BD$11:$BD$17</definedName>
    <definedName name="A128048754R_Data">Data11!$BD$11:$BD$17</definedName>
    <definedName name="A128048754R_Latest">Data11!$BD$17</definedName>
    <definedName name="A128048758X">Data11!$AH$1:$AH$10,Data11!$AH$11:$AH$17</definedName>
    <definedName name="A128048758X_Data">Data11!$AH$11:$AH$17</definedName>
    <definedName name="A128048758X_Latest">Data11!$AH$17</definedName>
    <definedName name="A128048766X">Data11!$AJ$1:$AJ$10,Data11!$AJ$11:$AJ$17</definedName>
    <definedName name="A128048766X_Data">Data11!$AJ$11:$AJ$17</definedName>
    <definedName name="A128048766X_Latest">Data11!$AJ$17</definedName>
    <definedName name="A128048770R">Data11!$CA$1:$CA$10,Data11!$CA$11:$CA$17</definedName>
    <definedName name="A128048770R_Data">Data11!$CA$11:$CA$17</definedName>
    <definedName name="A128048770R_Latest">Data11!$CA$17</definedName>
    <definedName name="A128048774X">Data11!$CN$1:$CN$10,Data11!$CN$11:$CN$17</definedName>
    <definedName name="A128048774X_Data">Data11!$CN$11:$CN$17</definedName>
    <definedName name="A128048774X_Latest">Data11!$CN$17</definedName>
    <definedName name="A128048778J">Data11!$CP$1:$CP$10,Data11!$CP$11:$CP$17</definedName>
    <definedName name="A128048778J_Data">Data11!$CP$11:$CP$17</definedName>
    <definedName name="A128048778J_Latest">Data11!$CP$17</definedName>
    <definedName name="A128048782X">Data11!$CV$1:$CV$10,Data11!$CV$11:$CV$17</definedName>
    <definedName name="A128048782X_Data">Data11!$CV$11:$CV$17</definedName>
    <definedName name="A128048782X_Latest">Data11!$CV$17</definedName>
    <definedName name="A128048786J">Data11!$DH$1:$DH$10,Data11!$DH$11:$DH$17</definedName>
    <definedName name="A128048786J_Data">Data11!$DH$11:$DH$17</definedName>
    <definedName name="A128048786J_Latest">Data11!$DH$17</definedName>
    <definedName name="A128048790X">Data11!$DS$1:$DS$10,Data11!$DS$11:$DS$17</definedName>
    <definedName name="A128048790X_Data">Data11!$DS$11:$DS$17</definedName>
    <definedName name="A128048790X_Latest">Data11!$DS$17</definedName>
    <definedName name="A128048794J">Data11!$DU$1:$DU$10,Data11!$DU$11:$DU$17</definedName>
    <definedName name="A128048794J_Data">Data11!$DU$11:$DU$17</definedName>
    <definedName name="A128048794J_Latest">Data11!$DU$17</definedName>
    <definedName name="A128048798T">Data11!$DD$1:$DD$10,Data11!$DD$11:$DD$17</definedName>
    <definedName name="A128048798T_Data">Data11!$DD$11:$DD$17</definedName>
    <definedName name="A128048798T_Latest">Data11!$DD$17</definedName>
    <definedName name="A128048802W">Data11!$EM$1:$EM$10,Data11!$EM$11:$EM$17</definedName>
    <definedName name="A128048802W_Data">Data11!$EM$11:$EM$17</definedName>
    <definedName name="A128048802W_Latest">Data11!$EM$17</definedName>
    <definedName name="A128048806F">Data11!$ER$1:$ER$10,Data11!$ER$11:$ER$17</definedName>
    <definedName name="A128048806F_Data">Data11!$ER$11:$ER$17</definedName>
    <definedName name="A128048806F_Latest">Data11!$ER$17</definedName>
    <definedName name="A128048810W">Data11!$FD$1:$FD$10,Data11!$FD$11:$FD$17</definedName>
    <definedName name="A128048810W_Data">Data11!$FD$11:$FD$17</definedName>
    <definedName name="A128048810W_Latest">Data11!$FD$17</definedName>
    <definedName name="A128048814F">Data11!$EC$1:$EC$10,Data11!$EC$11:$EC$17</definedName>
    <definedName name="A128048814F_Data">Data11!$EC$11:$EC$17</definedName>
    <definedName name="A128048814F_Latest">Data11!$EC$17</definedName>
    <definedName name="A128048818R">Data11!$FU$1:$FU$10,Data11!$FU$11:$FU$17</definedName>
    <definedName name="A128048818R_Data">Data11!$FU$11:$FU$17</definedName>
    <definedName name="A128048818R_Latest">Data11!$FU$17</definedName>
    <definedName name="A128048822F">Data11!$GF$1:$GF$10,Data11!$GF$11:$GF$17</definedName>
    <definedName name="A128048822F_Data">Data11!$GF$11:$GF$17</definedName>
    <definedName name="A128048822F_Latest">Data11!$GF$17</definedName>
    <definedName name="A128048826R">Data11!$GK$1:$GK$10,Data11!$GK$11:$GK$17</definedName>
    <definedName name="A128048826R_Data">Data11!$GK$11:$GK$17</definedName>
    <definedName name="A128048826R_Latest">Data11!$GK$17</definedName>
    <definedName name="A128048830F">Data11!$GM$1:$GM$10,Data11!$GM$11:$GM$17</definedName>
    <definedName name="A128048830F_Data">Data11!$GM$11:$GM$17</definedName>
    <definedName name="A128048830F_Latest">Data11!$GM$17</definedName>
    <definedName name="A128048834R">Data11!$FO$1:$FO$10,Data11!$FO$11:$FO$17</definedName>
    <definedName name="A128048834R_Data">Data11!$FO$11:$FO$17</definedName>
    <definedName name="A128048834R_Latest">Data11!$FO$17</definedName>
    <definedName name="A128048838X">Data11!$HE$1:$HE$10,Data11!$HE$11:$HE$17</definedName>
    <definedName name="A128048838X_Data">Data11!$HE$11:$HE$17</definedName>
    <definedName name="A128048838X_Latest">Data11!$HE$17</definedName>
    <definedName name="A128048842R">Data11!$GU$1:$GU$10,Data11!$GU$11:$GU$17</definedName>
    <definedName name="A128048842R_Data">Data11!$GU$11:$GU$17</definedName>
    <definedName name="A128048842R_Latest">Data11!$GU$17</definedName>
    <definedName name="A128048846X">Data11!$HN$1:$HN$10,Data11!$HN$11:$HN$17</definedName>
    <definedName name="A128048846X_Data">Data11!$HN$11:$HN$17</definedName>
    <definedName name="A128048846X_Latest">Data11!$HN$17</definedName>
    <definedName name="A128048850R">Data11!$HQ$1:$HQ$10,Data11!$HQ$11:$HQ$17</definedName>
    <definedName name="A128048850R_Data">Data11!$HQ$11:$HQ$17</definedName>
    <definedName name="A128048850R_Latest">Data11!$HQ$17</definedName>
    <definedName name="A128048854X">Data11!$GV$1:$GV$10,Data11!$GV$11:$GV$17</definedName>
    <definedName name="A128048854X_Data">Data11!$GV$11:$GV$17</definedName>
    <definedName name="A128048854X_Latest">Data11!$GV$17</definedName>
    <definedName name="A128048858J">Data11!$HX$1:$HX$10,Data11!$HX$11:$HX$17</definedName>
    <definedName name="A128048858J_Data">Data11!$HX$11:$HX$17</definedName>
    <definedName name="A128048858J_Latest">Data11!$HX$17</definedName>
    <definedName name="A128048866J">Data11!$HY$1:$HY$10,Data11!$HY$11:$HY$17</definedName>
    <definedName name="A128048866J_Data">Data11!$HY$11:$HY$17</definedName>
    <definedName name="A128048866J_Latest">Data11!$HY$17</definedName>
    <definedName name="A128048870X">Data9!$ES$1:$ES$10,Data9!$ES$11:$ES$17</definedName>
    <definedName name="A128048870X_Data">Data9!$ES$11:$ES$17</definedName>
    <definedName name="A128048870X_Latest">Data9!$ES$17</definedName>
    <definedName name="A128048874J">Data9!$ET$1:$ET$10,Data9!$ET$11:$ET$17</definedName>
    <definedName name="A128048874J_Data">Data9!$ET$11:$ET$17</definedName>
    <definedName name="A128048874J_Latest">Data9!$ET$17</definedName>
    <definedName name="A128048878T">Data9!$EU$1:$EU$10,Data9!$EU$11:$EU$17</definedName>
    <definedName name="A128048878T_Data">Data9!$EU$11:$EU$17</definedName>
    <definedName name="A128048878T_Latest">Data9!$EU$17</definedName>
    <definedName name="A128048882J">Data9!$EW$1:$EW$10,Data9!$EW$11:$EW$17</definedName>
    <definedName name="A128048882J_Data">Data9!$EW$11:$EW$17</definedName>
    <definedName name="A128048882J_Latest">Data9!$EW$17</definedName>
    <definedName name="A128048886T">Data9!$DS$1:$DS$10,Data9!$DS$11:$DS$17</definedName>
    <definedName name="A128048886T_Data">Data9!$DS$11:$DS$17</definedName>
    <definedName name="A128048886T_Latest">Data9!$DS$17</definedName>
    <definedName name="A128048890J">Data9!$EB$1:$EB$10,Data9!$EB$11:$EB$17</definedName>
    <definedName name="A128048890J_Data">Data9!$EB$11:$EB$17</definedName>
    <definedName name="A128048890J_Latest">Data9!$EB$17</definedName>
    <definedName name="A128048910F">Data9!$FN$1:$FN$10,Data9!$FN$11:$FN$17</definedName>
    <definedName name="A128048910F_Data">Data9!$FN$11:$FN$17</definedName>
    <definedName name="A128048910F_Latest">Data9!$FN$17</definedName>
    <definedName name="A128048914R">Data9!$FR$1:$FR$10,Data9!$FR$11:$FR$17</definedName>
    <definedName name="A128048914R_Data">Data9!$FR$11:$FR$17</definedName>
    <definedName name="A128048914R_Latest">Data9!$FR$17</definedName>
    <definedName name="A128048918X">Data9!$FV$1:$FV$10,Data9!$FV$11:$FV$17</definedName>
    <definedName name="A128048918X_Data">Data9!$FV$11:$FV$17</definedName>
    <definedName name="A128048918X_Latest">Data9!$FV$17</definedName>
    <definedName name="A128048922R">Data9!$GH$1:$GH$10,Data9!$GH$11:$GH$17</definedName>
    <definedName name="A128048922R_Data">Data9!$GH$11:$GH$17</definedName>
    <definedName name="A128048922R_Latest">Data9!$GH$17</definedName>
    <definedName name="A128048926X">Data9!$FH$1:$FH$10,Data9!$FH$11:$FH$17</definedName>
    <definedName name="A128048926X_Data">Data9!$FH$11:$FH$17</definedName>
    <definedName name="A128048926X_Latest">Data9!$FH$17</definedName>
    <definedName name="A128048930R">Data9!$GS$1:$GS$10,Data9!$GS$11:$GS$17</definedName>
    <definedName name="A128048930R_Data">Data9!$GS$11:$GS$17</definedName>
    <definedName name="A128048930R_Latest">Data9!$GS$17</definedName>
    <definedName name="A128048934X">Data9!$HC$1:$HC$10,Data9!$HC$11:$HC$17</definedName>
    <definedName name="A128048934X_Data">Data9!$HC$11:$HC$17</definedName>
    <definedName name="A128048934X_Latest">Data9!$HC$17</definedName>
    <definedName name="A128048938J">Data9!$HG$1:$HG$10,Data9!$HG$11:$HG$17</definedName>
    <definedName name="A128048938J_Data">Data9!$HG$11:$HG$17</definedName>
    <definedName name="A128048938J_Latest">Data9!$HG$17</definedName>
    <definedName name="A128048942X">Data9!$HM$1:$HM$10,Data9!$HM$11:$HM$17</definedName>
    <definedName name="A128048942X_Data">Data9!$HM$11:$HM$17</definedName>
    <definedName name="A128048942X_Latest">Data9!$HM$17</definedName>
    <definedName name="A128048946J">Data9!$GR$1:$GR$10,Data9!$GR$11:$GR$17</definedName>
    <definedName name="A128048946J_Data">Data9!$GR$11:$GR$17</definedName>
    <definedName name="A128048946J_Latest">Data9!$GR$17</definedName>
    <definedName name="A128048950X">Data9!$IB$1:$IB$10,Data9!$IB$11:$IB$17</definedName>
    <definedName name="A128048950X_Data">Data9!$IB$11:$IB$17</definedName>
    <definedName name="A128048950X_Latest">Data9!$IB$17</definedName>
    <definedName name="A128048954J">Data9!$IH$1:$IH$10,Data9!$IH$11:$IH$17</definedName>
    <definedName name="A128048954J_Data">Data9!$IH$11:$IH$17</definedName>
    <definedName name="A128048954J_Latest">Data9!$IH$17</definedName>
    <definedName name="A128048958T">Data9!$IK$1:$IK$10,Data9!$IK$11:$IK$17</definedName>
    <definedName name="A128048958T_Data">Data9!$IK$11:$IK$17</definedName>
    <definedName name="A128048958T_Latest">Data9!$IK$17</definedName>
    <definedName name="A128048962J">Data9!$IO$1:$IO$10,Data9!$IO$11:$IO$17</definedName>
    <definedName name="A128048962J_Data">Data9!$IO$11:$IO$17</definedName>
    <definedName name="A128048962J_Latest">Data9!$IO$17</definedName>
    <definedName name="A128048966T">Data9!$HQ$1:$HQ$10,Data9!$HQ$11:$HQ$17</definedName>
    <definedName name="A128048966T_Data">Data9!$HQ$11:$HQ$17</definedName>
    <definedName name="A128048966T_Latest">Data9!$HQ$17</definedName>
    <definedName name="A128048970J">Data10!$H$1:$H$10,Data10!$H$11:$H$17</definedName>
    <definedName name="A128048970J_Data">Data10!$H$11:$H$17</definedName>
    <definedName name="A128048970J_Latest">Data10!$H$17</definedName>
    <definedName name="A128048974T">Data9!$HW$1:$HW$10,Data9!$HW$11:$HW$17</definedName>
    <definedName name="A128048974T_Data">Data9!$HW$11:$HW$17</definedName>
    <definedName name="A128048974T_Latest">Data9!$HW$17</definedName>
    <definedName name="A128048978A">Data10!$AD$1:$AD$10,Data10!$AD$11:$AD$17</definedName>
    <definedName name="A128048978A_Data">Data10!$AD$11:$AD$17</definedName>
    <definedName name="A128048978A_Latest">Data10!$AD$17</definedName>
    <definedName name="A128048982T">Data10!$BB$1:$BB$10,Data10!$BB$11:$BB$17</definedName>
    <definedName name="A128048982T_Data">Data10!$BB$11:$BB$17</definedName>
    <definedName name="A128048982T_Latest">Data10!$BB$17</definedName>
    <definedName name="A128048986A">Data10!$BE$1:$BE$10,Data10!$BE$11:$BE$17</definedName>
    <definedName name="A128048986A_Data">Data10!$BE$11:$BE$17</definedName>
    <definedName name="A128048986A_Latest">Data10!$BE$17</definedName>
    <definedName name="A128048990T">Data10!$BV$1:$BV$10,Data10!$BV$11:$BV$17</definedName>
    <definedName name="A128048990T_Data">Data10!$BV$11:$BV$17</definedName>
    <definedName name="A128048990T_Latest">Data10!$BV$17</definedName>
    <definedName name="A128048994A">Data10!$CI$1:$CI$10,Data10!$CI$11:$CI$17</definedName>
    <definedName name="A128048994A_Data">Data10!$CI$11:$CI$17</definedName>
    <definedName name="A128048994A_Latest">Data10!$CI$17</definedName>
    <definedName name="A128048998K">Data10!$DC$1:$DC$10,Data10!$DC$11:$DC$17</definedName>
    <definedName name="A128048998K_Data">Data10!$DC$11:$DC$17</definedName>
    <definedName name="A128048998K_Latest">Data10!$DC$17</definedName>
    <definedName name="A128049002T">Data10!$BY$1:$BY$10,Data10!$BY$11:$BY$17</definedName>
    <definedName name="A128049002T_Data">Data10!$BY$11:$BY$17</definedName>
    <definedName name="A128049002T_Latest">Data10!$BY$17</definedName>
    <definedName name="A128049006A">Data10!$CD$1:$CD$10,Data10!$CD$11:$CD$17</definedName>
    <definedName name="A128049006A_Data">Data10!$CD$11:$CD$17</definedName>
    <definedName name="A128049006A_Latest">Data10!$CD$17</definedName>
    <definedName name="A128049010T">Data10!$CF$1:$CF$10,Data10!$CF$11:$CF$17</definedName>
    <definedName name="A128049010T_Data">Data10!$CF$11:$CF$17</definedName>
    <definedName name="A128049010T_Latest">Data10!$CF$17</definedName>
    <definedName name="A128049014A">Data10!$EA$1:$EA$10,Data10!$EA$11:$EA$17</definedName>
    <definedName name="A128049014A_Data">Data10!$EA$11:$EA$17</definedName>
    <definedName name="A128049014A_Latest">Data10!$EA$17</definedName>
    <definedName name="A128049018K">Data10!$EB$1:$EB$10,Data10!$EB$11:$EB$17</definedName>
    <definedName name="A128049018K_Data">Data10!$EB$11:$EB$17</definedName>
    <definedName name="A128049018K_Latest">Data10!$EB$17</definedName>
    <definedName name="A128049022A">Data10!$EE$1:$EE$10,Data10!$EE$11:$EE$17</definedName>
    <definedName name="A128049022A_Data">Data10!$EE$11:$EE$17</definedName>
    <definedName name="A128049022A_Latest">Data10!$EE$17</definedName>
    <definedName name="A128049026K">Data10!$EI$1:$EI$10,Data10!$EI$11:$EI$17</definedName>
    <definedName name="A128049026K_Data">Data10!$EI$11:$EI$17</definedName>
    <definedName name="A128049026K_Latest">Data10!$EI$17</definedName>
    <definedName name="A128050782R">Data11!$IO$1:$IO$10,Data11!$IO$11:$IO$17</definedName>
    <definedName name="A128050782R_Data">Data11!$IO$11:$IO$17</definedName>
    <definedName name="A128050782R_Latest">Data11!$IO$17</definedName>
    <definedName name="A128050786X">Data12!$G$1:$G$10,Data12!$G$11:$G$17</definedName>
    <definedName name="A128050786X_Data">Data12!$G$11:$G$17</definedName>
    <definedName name="A128050786X_Latest">Data12!$G$17</definedName>
    <definedName name="A128050790R">Data12!$I$1:$I$10,Data12!$I$11:$I$17</definedName>
    <definedName name="A128050790R_Data">Data12!$I$11:$I$17</definedName>
    <definedName name="A128050790R_Latest">Data12!$I$17</definedName>
    <definedName name="A128050794X">Data12!$K$1:$K$10,Data12!$K$11:$K$17</definedName>
    <definedName name="A128050794X_Data">Data12!$K$11:$K$17</definedName>
    <definedName name="A128050794X_Latest">Data12!$K$17</definedName>
    <definedName name="A128050798J">Data12!$T$1:$T$10,Data12!$T$11:$T$17</definedName>
    <definedName name="A128050798J_Data">Data12!$T$11:$T$17</definedName>
    <definedName name="A128050798J_Latest">Data12!$T$17</definedName>
    <definedName name="A128050802L">Data12!$AM$1:$AM$10,Data12!$AM$11:$AM$17</definedName>
    <definedName name="A128050802L_Data">Data12!$AM$11:$AM$17</definedName>
    <definedName name="A128050802L_Latest">Data12!$AM$17</definedName>
    <definedName name="A128050806W">Data12!$AQ$1:$AQ$10,Data12!$AQ$11:$AQ$17</definedName>
    <definedName name="A128050806W_Data">Data12!$AQ$11:$AQ$17</definedName>
    <definedName name="A128050806W_Latest">Data12!$AQ$17</definedName>
    <definedName name="A128050810L">Data12!$AW$1:$AW$10,Data12!$AW$11:$AW$17</definedName>
    <definedName name="A128050810L_Data">Data12!$AW$11:$AW$17</definedName>
    <definedName name="A128050810L_Latest">Data12!$AW$17</definedName>
    <definedName name="A128050814W">Data12!$BB$1:$BB$10,Data12!$BB$11:$BB$17</definedName>
    <definedName name="A128050814W_Data">Data12!$BB$11:$BB$17</definedName>
    <definedName name="A128050814W_Latest">Data12!$BB$17</definedName>
    <definedName name="A128050818F">Data13!$CB$1:$CB$10,Data13!$CB$11:$CB$17</definedName>
    <definedName name="A128050818F_Data">Data13!$CB$11:$CB$17</definedName>
    <definedName name="A128050818F_Latest">Data13!$CB$17</definedName>
    <definedName name="A128050822W">Data13!$CQ$1:$CQ$10,Data13!$CQ$11:$CQ$17</definedName>
    <definedName name="A128050822W_Data">Data13!$CQ$11:$CQ$17</definedName>
    <definedName name="A128050822W_Latest">Data13!$CQ$17</definedName>
    <definedName name="A128050826F">Data13!$CX$1:$CX$10,Data13!$CX$11:$CX$17</definedName>
    <definedName name="A128050826F_Data">Data13!$CX$11:$CX$17</definedName>
    <definedName name="A128050826F_Latest">Data13!$CX$17</definedName>
    <definedName name="A128050830W">Data13!$CF$1:$CF$10,Data13!$CF$11:$CF$17</definedName>
    <definedName name="A128050830W_Data">Data13!$CF$11:$CF$17</definedName>
    <definedName name="A128050830W_Latest">Data13!$CF$17</definedName>
    <definedName name="A128050834F">Data13!$DW$1:$DW$10,Data13!$DW$11:$DW$17</definedName>
    <definedName name="A128050834F_Data">Data13!$DW$11:$DW$17</definedName>
    <definedName name="A128050834F_Latest">Data13!$DW$17</definedName>
    <definedName name="A128050838R">Data13!$DY$1:$DY$10,Data13!$DY$11:$DY$17</definedName>
    <definedName name="A128050838R_Data">Data13!$DY$11:$DY$17</definedName>
    <definedName name="A128050838R_Latest">Data13!$DY$17</definedName>
    <definedName name="A128050842F">Data13!$EA$1:$EA$10,Data13!$EA$11:$EA$17</definedName>
    <definedName name="A128050842F_Data">Data13!$EA$11:$EA$17</definedName>
    <definedName name="A128050842F_Latest">Data13!$EA$17</definedName>
    <definedName name="A128050846R">Data13!$EH$1:$EH$10,Data13!$EH$11:$EH$17</definedName>
    <definedName name="A128050846R_Data">Data13!$EH$11:$EH$17</definedName>
    <definedName name="A128050846R_Latest">Data13!$EH$17</definedName>
    <definedName name="A128050850F">Data13!$EI$1:$EI$10,Data13!$EI$11:$EI$17</definedName>
    <definedName name="A128050850F_Data">Data13!$EI$11:$EI$17</definedName>
    <definedName name="A128050850F_Latest">Data13!$EI$17</definedName>
    <definedName name="A128050854R">Data13!$EJ$1:$EJ$10,Data13!$EJ$11:$EJ$17</definedName>
    <definedName name="A128050854R_Data">Data13!$EJ$11:$EJ$17</definedName>
    <definedName name="A128050854R_Latest">Data13!$EJ$17</definedName>
    <definedName name="A128050858X">Data13!$EL$1:$EL$10,Data13!$EL$11:$EL$17</definedName>
    <definedName name="A128050858X_Data">Data13!$EL$11:$EL$17</definedName>
    <definedName name="A128050858X_Latest">Data13!$EL$17</definedName>
    <definedName name="A128050862R">Data13!$DI$1:$DI$10,Data13!$DI$11:$DI$17</definedName>
    <definedName name="A128050862R_Data">Data13!$DI$11:$DI$17</definedName>
    <definedName name="A128050862R_Latest">Data13!$DI$17</definedName>
    <definedName name="A128050866X">Data13!$DP$1:$DP$10,Data13!$DP$11:$DP$17</definedName>
    <definedName name="A128050866X_Data">Data13!$DP$11:$DP$17</definedName>
    <definedName name="A128050866X_Latest">Data13!$DP$17</definedName>
    <definedName name="A128050870R">Data13!$ER$1:$ER$10,Data13!$ER$11:$ER$17</definedName>
    <definedName name="A128050870R_Data">Data13!$ER$11:$ER$17</definedName>
    <definedName name="A128050870R_Latest">Data13!$ER$17</definedName>
    <definedName name="A128050874X">Data13!$FC$1:$FC$10,Data13!$FC$11:$FC$17</definedName>
    <definedName name="A128050874X_Data">Data13!$FC$11:$FC$17</definedName>
    <definedName name="A128050874X_Latest">Data13!$FC$17</definedName>
    <definedName name="A128050878J">Data13!$FN$1:$FN$10,Data13!$FN$11:$FN$17</definedName>
    <definedName name="A128050878J_Data">Data13!$FN$11:$FN$17</definedName>
    <definedName name="A128050878J_Latest">Data13!$FN$17</definedName>
    <definedName name="A128050882X">Data13!$EQ$1:$EQ$10,Data13!$EQ$11:$EQ$17</definedName>
    <definedName name="A128050882X_Data">Data13!$EQ$11:$EQ$17</definedName>
    <definedName name="A128050882X_Latest">Data13!$EQ$17</definedName>
    <definedName name="A128050886J">Data13!$FW$1:$FW$10,Data13!$FW$11:$FW$17</definedName>
    <definedName name="A128050886J_Data">Data13!$FW$11:$FW$17</definedName>
    <definedName name="A128050886J_Latest">Data13!$FW$17</definedName>
    <definedName name="A128050890X">Data13!$EX$1:$EX$10,Data13!$EX$11:$EX$17</definedName>
    <definedName name="A128050890X_Data">Data13!$EX$11:$EX$17</definedName>
    <definedName name="A128050890X_Latest">Data13!$EX$17</definedName>
    <definedName name="A128050894J">Data13!$GJ$1:$GJ$10,Data13!$GJ$11:$GJ$17</definedName>
    <definedName name="A128050894J_Data">Data13!$GJ$11:$GJ$17</definedName>
    <definedName name="A128050894J_Latest">Data13!$GJ$17</definedName>
    <definedName name="A128050898T">Data13!$GO$1:$GO$10,Data13!$GO$11:$GO$17</definedName>
    <definedName name="A128050898T_Data">Data13!$GO$11:$GO$17</definedName>
    <definedName name="A128050898T_Latest">Data13!$GO$17</definedName>
    <definedName name="A128050902W">Data13!$HH$1:$HH$10,Data13!$HH$11:$HH$17</definedName>
    <definedName name="A128050902W_Data">Data13!$HH$11:$HH$17</definedName>
    <definedName name="A128050902W_Latest">Data13!$HH$17</definedName>
    <definedName name="A128050906F">Data13!$HR$1:$HR$10,Data13!$HR$11:$HR$17</definedName>
    <definedName name="A128050906F_Data">Data13!$HR$11:$HR$17</definedName>
    <definedName name="A128050906F_Latest">Data13!$HR$17</definedName>
    <definedName name="A128050910W">Data13!$HS$1:$HS$10,Data13!$HS$11:$HS$17</definedName>
    <definedName name="A128050910W_Data">Data13!$HS$11:$HS$17</definedName>
    <definedName name="A128050910W_Latest">Data13!$HS$17</definedName>
    <definedName name="A128050914F">Data13!$HY$1:$HY$10,Data13!$HY$11:$HY$17</definedName>
    <definedName name="A128050914F_Data">Data13!$HY$11:$HY$17</definedName>
    <definedName name="A128050914F_Latest">Data13!$HY$17</definedName>
    <definedName name="A128050918R">Data13!$IC$1:$IC$10,Data13!$IC$11:$IC$17</definedName>
    <definedName name="A128050918R_Data">Data13!$IC$11:$IC$17</definedName>
    <definedName name="A128050918R_Latest">Data13!$IC$17</definedName>
    <definedName name="A128050922F">Data13!$HJ$1:$HJ$10,Data13!$HJ$11:$HJ$17</definedName>
    <definedName name="A128050922F_Data">Data13!$HJ$11:$HJ$17</definedName>
    <definedName name="A128050922F_Latest">Data13!$HJ$17</definedName>
    <definedName name="A128050926R">Data13!$IL$1:$IL$10,Data13!$IL$11:$IL$17</definedName>
    <definedName name="A128050926R_Data">Data13!$IL$11:$IL$17</definedName>
    <definedName name="A128050926R_Latest">Data13!$IL$17</definedName>
    <definedName name="A128050930F">Data13!$HK$1:$HK$10,Data13!$HK$11:$HK$17</definedName>
    <definedName name="A128050930F_Data">Data13!$HK$11:$HK$17</definedName>
    <definedName name="A128050930F_Latest">Data13!$HK$17</definedName>
    <definedName name="A128050934R">Data13!$IP$1:$IP$10,Data13!$IP$11:$IP$17</definedName>
    <definedName name="A128050934R_Data">Data13!$IP$11:$IP$17</definedName>
    <definedName name="A128050934R_Latest">Data13!$IP$17</definedName>
    <definedName name="A128050938X">Data14!$J$1:$J$10,Data14!$J$11:$J$17</definedName>
    <definedName name="A128050938X_Data">Data14!$J$11:$J$17</definedName>
    <definedName name="A128050938X_Latest">Data14!$J$17</definedName>
    <definedName name="A128050942R">Data14!$T$1:$T$10,Data14!$T$11:$T$17</definedName>
    <definedName name="A128050942R_Data">Data14!$T$11:$T$17</definedName>
    <definedName name="A128050942R_Latest">Data14!$T$17</definedName>
    <definedName name="A128050946X">Data14!$X$1:$X$10,Data14!$X$11:$X$17</definedName>
    <definedName name="A128050946X_Data">Data14!$X$11:$X$17</definedName>
    <definedName name="A128050946X_Latest">Data14!$X$17</definedName>
    <definedName name="A128050950R">Data14!$AE$1:$AE$10,Data14!$AE$11:$AE$17</definedName>
    <definedName name="A128050950R_Data">Data14!$AE$11:$AE$17</definedName>
    <definedName name="A128050950R_Latest">Data14!$AE$17</definedName>
    <definedName name="A128050954X">Data14!$AW$1:$AW$10,Data14!$AW$11:$AW$17</definedName>
    <definedName name="A128050954X_Data">Data14!$AW$11:$AW$17</definedName>
    <definedName name="A128050954X_Latest">Data14!$AW$17</definedName>
    <definedName name="A128050958J">Data14!$BA$1:$BA$10,Data14!$BA$11:$BA$17</definedName>
    <definedName name="A128050958J_Data">Data14!$BA$11:$BA$17</definedName>
    <definedName name="A128050958J_Latest">Data14!$BA$17</definedName>
    <definedName name="A128050962X">Data14!$BJ$1:$BJ$10,Data14!$BJ$11:$BJ$17</definedName>
    <definedName name="A128050962X_Data">Data14!$BJ$11:$BJ$17</definedName>
    <definedName name="A128050962X_Latest">Data14!$BJ$17</definedName>
    <definedName name="A128050970X">Data14!$CF$1:$CF$10,Data14!$CF$11:$CF$17</definedName>
    <definedName name="A128050970X_Data">Data14!$CF$11:$CF$17</definedName>
    <definedName name="A128050970X_Latest">Data14!$CF$17</definedName>
    <definedName name="A128050974J">Data14!$CU$1:$CU$10,Data14!$CU$11:$CU$17</definedName>
    <definedName name="A128050974J_Data">Data14!$CU$11:$CU$17</definedName>
    <definedName name="A128050974J_Latest">Data14!$CU$17</definedName>
    <definedName name="A128050978T">Data14!$BV$1:$BV$10,Data14!$BV$11:$BV$17</definedName>
    <definedName name="A128050978T_Data">Data14!$BV$11:$BV$17</definedName>
    <definedName name="A128050978T_Latest">Data14!$BV$17</definedName>
    <definedName name="A128050982J">Data14!$DG$1:$DG$10,Data14!$DG$11:$DG$17</definedName>
    <definedName name="A128050982J_Data">Data14!$DG$11:$DG$17</definedName>
    <definedName name="A128050982J_Latest">Data14!$DG$17</definedName>
    <definedName name="A128050986T">Data14!$DK$1:$DK$10,Data14!$DK$11:$DK$17</definedName>
    <definedName name="A128050986T_Data">Data14!$DK$11:$DK$17</definedName>
    <definedName name="A128050986T_Latest">Data14!$DK$17</definedName>
    <definedName name="A128050990J">Data14!$DS$1:$DS$10,Data14!$DS$11:$DS$17</definedName>
    <definedName name="A128050990J_Data">Data14!$DS$11:$DS$17</definedName>
    <definedName name="A128050990J_Latest">Data14!$DS$17</definedName>
    <definedName name="A128050994T">Data14!$DF$1:$DF$10,Data14!$DF$11:$DF$17</definedName>
    <definedName name="A128050994T_Data">Data14!$DF$11:$DF$17</definedName>
    <definedName name="A128050994T_Latest">Data14!$DF$17</definedName>
    <definedName name="A128050998A">Data14!$EF$1:$EF$10,Data14!$EF$11:$EF$17</definedName>
    <definedName name="A128050998A_Data">Data14!$EF$11:$EF$17</definedName>
    <definedName name="A128050998A_Latest">Data14!$EF$17</definedName>
    <definedName name="A128051002J">Data14!$EO$1:$EO$10,Data14!$EO$11:$EO$17</definedName>
    <definedName name="A128051002J_Data">Data14!$EO$11:$EO$17</definedName>
    <definedName name="A128051002J_Latest">Data14!$EO$17</definedName>
    <definedName name="A128051006T">Data14!$EG$1:$EG$10,Data14!$EG$11:$EG$17</definedName>
    <definedName name="A128051006T_Data">Data14!$EG$11:$EG$17</definedName>
    <definedName name="A128051006T_Latest">Data14!$EG$17</definedName>
    <definedName name="A128051010J">Data14!$EZ$1:$EZ$10,Data14!$EZ$11:$EZ$17</definedName>
    <definedName name="A128051010J_Data">Data14!$EZ$11:$EZ$17</definedName>
    <definedName name="A128051010J_Latest">Data14!$EZ$17</definedName>
    <definedName name="A128051014T">Data14!$FD$1:$FD$10,Data14!$FD$11:$FD$17</definedName>
    <definedName name="A128051014T_Data">Data14!$FD$11:$FD$17</definedName>
    <definedName name="A128051014T_Latest">Data14!$FD$17</definedName>
    <definedName name="A128051018A">Data14!$FJ$1:$FJ$10,Data14!$FJ$11:$FJ$17</definedName>
    <definedName name="A128051018A_Data">Data14!$FJ$11:$FJ$17</definedName>
    <definedName name="A128051018A_Latest">Data14!$FJ$17</definedName>
    <definedName name="A128051026A">Data14!$FL$1:$FL$10,Data14!$FL$11:$FL$17</definedName>
    <definedName name="A128051026A_Data">Data14!$FL$11:$FL$17</definedName>
    <definedName name="A128051026A_Latest">Data14!$FL$17</definedName>
    <definedName name="A128051030T">Data14!$EN$1:$EN$10,Data14!$EN$11:$EN$17</definedName>
    <definedName name="A128051030T_Data">Data14!$EN$11:$EN$17</definedName>
    <definedName name="A128051030T_Latest">Data14!$EN$17</definedName>
    <definedName name="A128051034A">Data12!$BS$1:$BS$10,Data12!$BS$11:$BS$17</definedName>
    <definedName name="A128051034A_Data">Data12!$BS$11:$BS$17</definedName>
    <definedName name="A128051034A_Latest">Data12!$BS$17</definedName>
    <definedName name="A128051038K">Data12!$CC$1:$CC$10,Data12!$CC$11:$CC$17</definedName>
    <definedName name="A128051038K_Data">Data12!$CC$11:$CC$17</definedName>
    <definedName name="A128051038K_Latest">Data12!$CC$17</definedName>
    <definedName name="A128051042A">Data12!$CD$1:$CD$10,Data12!$CD$11:$CD$17</definedName>
    <definedName name="A128051042A_Data">Data12!$CD$11:$CD$17</definedName>
    <definedName name="A128051042A_Latest">Data12!$CD$17</definedName>
    <definedName name="A128051046K">Data12!$CG$1:$CG$10,Data12!$CG$11:$CG$17</definedName>
    <definedName name="A128051046K_Data">Data12!$CG$11:$CG$17</definedName>
    <definedName name="A128051046K_Latest">Data12!$CG$17</definedName>
    <definedName name="A128051050A">Data12!$CH$1:$CH$10,Data12!$CH$11:$CH$17</definedName>
    <definedName name="A128051050A_Data">Data12!$CH$11:$CH$17</definedName>
    <definedName name="A128051050A_Latest">Data12!$CH$17</definedName>
    <definedName name="A128051054K">Data12!$BE$1:$BE$10,Data12!$BE$11:$BE$17</definedName>
    <definedName name="A128051054K_Data">Data12!$BE$11:$BE$17</definedName>
    <definedName name="A128051054K_Latest">Data12!$BE$17</definedName>
    <definedName name="A128051058V">Data12!$CL$1:$CL$10,Data12!$CL$11:$CL$17</definedName>
    <definedName name="A128051058V_Data">Data12!$CL$11:$CL$17</definedName>
    <definedName name="A128051058V_Latest">Data12!$CL$17</definedName>
    <definedName name="A128051062K">Data12!$BN$1:$BN$10,Data12!$BN$11:$BN$17</definedName>
    <definedName name="A128051062K_Data">Data12!$BN$11:$BN$17</definedName>
    <definedName name="A128051062K_Latest">Data12!$BN$17</definedName>
    <definedName name="A128051078C">Data12!$CN$1:$CN$10,Data12!$CN$11:$CN$17</definedName>
    <definedName name="A128051078C_Data">Data12!$CN$11:$CN$17</definedName>
    <definedName name="A128051078C_Latest">Data12!$CN$17</definedName>
    <definedName name="A128051082V">Data12!$DA$1:$DA$10,Data12!$DA$11:$DA$17</definedName>
    <definedName name="A128051082V_Data">Data12!$DA$11:$DA$17</definedName>
    <definedName name="A128051082V_Latest">Data12!$DA$17</definedName>
    <definedName name="A128051086C">Data12!$DG$1:$DG$10,Data12!$DG$11:$DG$17</definedName>
    <definedName name="A128051086C_Data">Data12!$DG$11:$DG$17</definedName>
    <definedName name="A128051086C_Latest">Data12!$DG$17</definedName>
    <definedName name="A128051090V">Data12!$CV$1:$CV$10,Data12!$CV$11:$CV$17</definedName>
    <definedName name="A128051090V_Data">Data12!$CV$11:$CV$17</definedName>
    <definedName name="A128051090V_Latest">Data12!$CV$17</definedName>
    <definedName name="A128051094C">Data12!$EV$1:$EV$10,Data12!$EV$11:$EV$17</definedName>
    <definedName name="A128051094C_Data">Data12!$EV$11:$EV$17</definedName>
    <definedName name="A128051094C_Latest">Data12!$EV$17</definedName>
    <definedName name="A128051098L">Data12!$EZ$1:$EZ$10,Data12!$EZ$11:$EZ$17</definedName>
    <definedName name="A128051098L_Data">Data12!$EZ$11:$EZ$17</definedName>
    <definedName name="A128051098L_Latest">Data12!$EZ$17</definedName>
    <definedName name="A128051102T">Data12!$EB$1:$EB$10,Data12!$EB$11:$EB$17</definedName>
    <definedName name="A128051102T_Data">Data12!$EB$11:$EB$17</definedName>
    <definedName name="A128051102T_Latest">Data12!$EB$17</definedName>
    <definedName name="A128051106A">Data12!$FN$1:$FN$10,Data12!$FN$11:$FN$17</definedName>
    <definedName name="A128051106A_Data">Data12!$FN$11:$FN$17</definedName>
    <definedName name="A128051106A_Latest">Data12!$FN$17</definedName>
    <definedName name="A128051110T">Data12!$FT$1:$FT$10,Data12!$FT$11:$FT$17</definedName>
    <definedName name="A128051110T_Data">Data12!$FT$11:$FT$17</definedName>
    <definedName name="A128051110T_Latest">Data12!$FT$17</definedName>
    <definedName name="A128051114A">Data12!$GE$1:$GE$10,Data12!$GE$11:$GE$17</definedName>
    <definedName name="A128051114A_Data">Data12!$GE$11:$GE$17</definedName>
    <definedName name="A128051114A_Latest">Data12!$GE$17</definedName>
    <definedName name="A128051118K">Data12!$HH$1:$HH$10,Data12!$HH$11:$HH$17</definedName>
    <definedName name="A128051118K_Data">Data12!$HH$11:$HH$17</definedName>
    <definedName name="A128051118K_Latest">Data12!$HH$17</definedName>
    <definedName name="A128051122A">Data12!$GN$1:$GN$10,Data12!$GN$11:$GN$17</definedName>
    <definedName name="A128051122A_Data">Data12!$GN$11:$GN$17</definedName>
    <definedName name="A128051122A_Latest">Data12!$GN$17</definedName>
    <definedName name="A128051126K">Data12!$HR$1:$HR$10,Data12!$HR$11:$HR$17</definedName>
    <definedName name="A128051126K_Data">Data12!$HR$11:$HR$17</definedName>
    <definedName name="A128051126K_Latest">Data12!$HR$17</definedName>
    <definedName name="A128051130A">Data12!$IJ$1:$IJ$10,Data12!$IJ$11:$IJ$17</definedName>
    <definedName name="A128051130A_Data">Data12!$IJ$11:$IJ$17</definedName>
    <definedName name="A128051130A_Latest">Data12!$IJ$17</definedName>
    <definedName name="A128051134K">Data12!$IK$1:$IK$10,Data12!$IK$11:$IK$17</definedName>
    <definedName name="A128051134K_Data">Data12!$IK$11:$IK$17</definedName>
    <definedName name="A128051134K_Latest">Data12!$IK$17</definedName>
    <definedName name="A128051138V">Data12!$IP$1:$IP$10,Data12!$IP$11:$IP$17</definedName>
    <definedName name="A128051138V_Data">Data12!$IP$11:$IP$17</definedName>
    <definedName name="A128051138V_Latest">Data12!$IP$17</definedName>
    <definedName name="A128051142K">Data12!$HS$1:$HS$10,Data12!$HS$11:$HS$17</definedName>
    <definedName name="A128051142K_Data">Data12!$HS$11:$HS$17</definedName>
    <definedName name="A128051142K_Latest">Data12!$HS$17</definedName>
    <definedName name="A128051146V">Data13!$AA$1:$AA$10,Data13!$AA$11:$AA$17</definedName>
    <definedName name="A128051146V_Data">Data13!$AA$11:$AA$17</definedName>
    <definedName name="A128051146V_Latest">Data13!$AA$17</definedName>
    <definedName name="A128051150K">Data13!$AC$1:$AC$10,Data13!$AC$11:$AC$17</definedName>
    <definedName name="A128051150K_Data">Data13!$AC$11:$AC$17</definedName>
    <definedName name="A128051150K_Latest">Data13!$AC$17</definedName>
    <definedName name="A128051154V">Data13!$AD$1:$AD$10,Data13!$AD$11:$AD$17</definedName>
    <definedName name="A128051154V_Data">Data13!$AD$11:$AD$17</definedName>
    <definedName name="A128051154V_Latest">Data13!$AD$17</definedName>
    <definedName name="A128051158C">Data13!$T$1:$T$10,Data13!$T$11:$T$17</definedName>
    <definedName name="A128051158C_Data">Data13!$T$11:$T$17</definedName>
    <definedName name="A128051158C_Latest">Data13!$T$17</definedName>
    <definedName name="A128051162V">Data13!$AU$1:$AU$10,Data13!$AU$11:$AU$17</definedName>
    <definedName name="A128051162V_Data">Data13!$AU$11:$AU$17</definedName>
    <definedName name="A128051162V_Latest">Data13!$AU$17</definedName>
    <definedName name="A128051166C">Data13!$BX$1:$BX$10,Data13!$BX$11:$BX$17</definedName>
    <definedName name="A128051166C_Data">Data13!$BX$11:$BX$17</definedName>
    <definedName name="A128051166C_Latest">Data13!$BX$17</definedName>
    <definedName name="A128051174C">Data13!$AZ$1:$AZ$10,Data13!$AZ$11:$AZ$17</definedName>
    <definedName name="A128051174C_Data">Data13!$AZ$11:$AZ$17</definedName>
    <definedName name="A128051174C_Latest">Data13!$AZ$17</definedName>
    <definedName name="A128053002V">Data14!$GE$1:$GE$10,Data14!$GE$11:$GE$17</definedName>
    <definedName name="A128053002V_Data">Data14!$GE$11:$GE$17</definedName>
    <definedName name="A128053002V_Latest">Data14!$GE$17</definedName>
    <definedName name="A128053006C">Data14!$GM$1:$GM$10,Data14!$GM$11:$GM$17</definedName>
    <definedName name="A128053006C_Data">Data14!$GM$11:$GM$17</definedName>
    <definedName name="A128053006C_Latest">Data14!$GM$17</definedName>
    <definedName name="A128053010V">Data14!$GP$1:$GP$10,Data14!$GP$11:$GP$17</definedName>
    <definedName name="A128053010V_Data">Data14!$GP$11:$GP$17</definedName>
    <definedName name="A128053010V_Latest">Data14!$GP$17</definedName>
    <definedName name="A128053014C">Data14!$GQ$1:$GQ$10,Data14!$GQ$11:$GQ$17</definedName>
    <definedName name="A128053014C_Data">Data14!$GQ$11:$GQ$17</definedName>
    <definedName name="A128053014C_Latest">Data14!$GQ$17</definedName>
    <definedName name="A128053018L">Data14!$HI$1:$HI$10,Data14!$HI$11:$HI$17</definedName>
    <definedName name="A128053018L_Data">Data14!$HI$11:$HI$17</definedName>
    <definedName name="A128053018L_Latest">Data14!$HI$17</definedName>
    <definedName name="A128053022C">Data14!$HU$1:$HU$10,Data14!$HU$11:$HU$17</definedName>
    <definedName name="A128053022C_Data">Data14!$HU$11:$HU$17</definedName>
    <definedName name="A128053022C_Latest">Data14!$HU$17</definedName>
    <definedName name="A128053026L">Data14!$IA$1:$IA$10,Data14!$IA$11:$IA$17</definedName>
    <definedName name="A128053026L_Data">Data14!$IA$11:$IA$17</definedName>
    <definedName name="A128053026L_Latest">Data14!$IA$17</definedName>
    <definedName name="A128053030C">Data14!$IB$1:$IB$10,Data14!$IB$11:$IB$17</definedName>
    <definedName name="A128053030C_Data">Data14!$IB$11:$IB$17</definedName>
    <definedName name="A128053030C_Latest">Data14!$IB$17</definedName>
    <definedName name="A128053034L">Data14!$HF$1:$HF$10,Data14!$HF$11:$HF$17</definedName>
    <definedName name="A128053034L_Data">Data14!$HF$11:$HF$17</definedName>
    <definedName name="A128053034L_Latest">Data14!$HF$17</definedName>
    <definedName name="A128053038W">Data14!$HG$1:$HG$10,Data14!$HG$11:$HG$17</definedName>
    <definedName name="A128053038W_Data">Data14!$HG$11:$HG$17</definedName>
    <definedName name="A128053038W_Latest">Data14!$HG$17</definedName>
    <definedName name="A128053042L">Data16!$AA$1:$AA$10,Data16!$AA$11:$AA$17</definedName>
    <definedName name="A128053042L_Data">Data16!$AA$11:$AA$17</definedName>
    <definedName name="A128053042L_Latest">Data16!$AA$17</definedName>
    <definedName name="A128053046W">Data16!$AM$1:$AM$10,Data16!$AM$11:$AM$17</definedName>
    <definedName name="A128053046W_Data">Data16!$AM$11:$AM$17</definedName>
    <definedName name="A128053046W_Latest">Data16!$AM$17</definedName>
    <definedName name="A128053050L">Data16!$AR$1:$AR$10,Data16!$AR$11:$AR$17</definedName>
    <definedName name="A128053050L_Data">Data16!$AR$11:$AR$17</definedName>
    <definedName name="A128053050L_Latest">Data16!$AR$17</definedName>
    <definedName name="A128053054W">Data16!$BP$1:$BP$10,Data16!$BP$11:$BP$17</definedName>
    <definedName name="A128053054W_Data">Data16!$BP$11:$BP$17</definedName>
    <definedName name="A128053054W_Latest">Data16!$BP$17</definedName>
    <definedName name="A128053058F">Data16!$BW$1:$BW$10,Data16!$BW$11:$BW$17</definedName>
    <definedName name="A128053058F_Data">Data16!$BW$11:$BW$17</definedName>
    <definedName name="A128053058F_Latest">Data16!$BW$17</definedName>
    <definedName name="A128053062W">Data16!$CA$1:$CA$10,Data16!$CA$11:$CA$17</definedName>
    <definedName name="A128053062W_Data">Data16!$CA$11:$CA$17</definedName>
    <definedName name="A128053062W_Latest">Data16!$CA$17</definedName>
    <definedName name="A128053066F">Data16!$CP$1:$CP$10,Data16!$CP$11:$CP$17</definedName>
    <definedName name="A128053066F_Data">Data16!$CP$11:$CP$17</definedName>
    <definedName name="A128053066F_Latest">Data16!$CP$17</definedName>
    <definedName name="A128053070W">Data16!$CH$1:$CH$10,Data16!$CH$11:$CH$17</definedName>
    <definedName name="A128053070W_Data">Data16!$CH$11:$CH$17</definedName>
    <definedName name="A128053070W_Latest">Data16!$CH$17</definedName>
    <definedName name="A128053074F">Data16!$EI$1:$EI$10,Data16!$EI$11:$EI$17</definedName>
    <definedName name="A128053074F_Data">Data16!$EI$11:$EI$17</definedName>
    <definedName name="A128053074F_Latest">Data16!$EI$17</definedName>
    <definedName name="A128053082F">Data16!$DK$1:$DK$10,Data16!$DK$11:$DK$17</definedName>
    <definedName name="A128053082F_Data">Data16!$DK$11:$DK$17</definedName>
    <definedName name="A128053082F_Latest">Data16!$DK$17</definedName>
    <definedName name="A128053086R">Data16!$DP$1:$DP$10,Data16!$DP$11:$DP$17</definedName>
    <definedName name="A128053086R_Data">Data16!$DP$11:$DP$17</definedName>
    <definedName name="A128053086R_Latest">Data16!$DP$17</definedName>
    <definedName name="A128053090F">Data16!$FC$1:$FC$10,Data16!$FC$11:$FC$17</definedName>
    <definedName name="A128053090F_Data">Data16!$FC$11:$FC$17</definedName>
    <definedName name="A128053090F_Latest">Data16!$FC$17</definedName>
    <definedName name="A128053098X">Data16!$ES$1:$ES$10,Data16!$ES$11:$ES$17</definedName>
    <definedName name="A128053098X_Data">Data16!$ES$11:$ES$17</definedName>
    <definedName name="A128053098X_Latest">Data16!$ES$17</definedName>
    <definedName name="A128053102C">Data16!$EZ$1:$EZ$10,Data16!$EZ$11:$EZ$17</definedName>
    <definedName name="A128053102C_Data">Data16!$EZ$11:$EZ$17</definedName>
    <definedName name="A128053102C_Latest">Data16!$EZ$17</definedName>
    <definedName name="A128053106L">Data16!$GN$1:$GN$10,Data16!$GN$11:$GN$17</definedName>
    <definedName name="A128053106L_Data">Data16!$GN$11:$GN$17</definedName>
    <definedName name="A128053106L_Latest">Data16!$GN$17</definedName>
    <definedName name="A128053110C">Data16!$GT$1:$GT$10,Data16!$GT$11:$GT$17</definedName>
    <definedName name="A128053110C_Data">Data16!$GT$11:$GT$17</definedName>
    <definedName name="A128053110C_Latest">Data16!$GT$17</definedName>
    <definedName name="A128053114L">Data16!$GX$1:$GX$10,Data16!$GX$11:$GX$17</definedName>
    <definedName name="A128053114L_Data">Data16!$GX$11:$GX$17</definedName>
    <definedName name="A128053114L_Latest">Data16!$GX$17</definedName>
    <definedName name="A128053118W">Data16!$HS$1:$HS$10,Data16!$HS$11:$HS$17</definedName>
    <definedName name="A128053118W_Data">Data16!$HS$11:$HS$17</definedName>
    <definedName name="A128053118W_Latest">Data16!$HS$17</definedName>
    <definedName name="A128053122L">Data16!$HU$1:$HU$10,Data16!$HU$11:$HU$17</definedName>
    <definedName name="A128053122L_Data">Data16!$HU$11:$HU$17</definedName>
    <definedName name="A128053122L_Latest">Data16!$HU$17</definedName>
    <definedName name="A128053126W">Data16!$HZ$1:$HZ$10,Data16!$HZ$11:$HZ$17</definedName>
    <definedName name="A128053126W_Data">Data16!$HZ$11:$HZ$17</definedName>
    <definedName name="A128053126W_Latest">Data16!$HZ$17</definedName>
    <definedName name="A128053130L">Data16!$IK$1:$IK$10,Data16!$IK$11:$IK$17</definedName>
    <definedName name="A128053130L_Data">Data16!$IK$11:$IK$17</definedName>
    <definedName name="A128053130L_Latest">Data16!$IK$17</definedName>
    <definedName name="A128053134W">Data16!$IL$1:$IL$10,Data16!$IL$11:$IL$17</definedName>
    <definedName name="A128053134W_Data">Data16!$IL$11:$IL$17</definedName>
    <definedName name="A128053134W_Latest">Data16!$IL$17</definedName>
    <definedName name="A128053138F">Data16!$HL$1:$HL$10,Data16!$HL$11:$HL$17</definedName>
    <definedName name="A128053138F_Data">Data16!$HL$11:$HL$17</definedName>
    <definedName name="A128053138F_Latest">Data16!$HL$17</definedName>
    <definedName name="A128053142W">Data16!$IN$1:$IN$10,Data16!$IN$11:$IN$17</definedName>
    <definedName name="A128053142W_Data">Data16!$IN$11:$IN$17</definedName>
    <definedName name="A128053142W_Latest">Data16!$IN$17</definedName>
    <definedName name="A128053150W">Data16!$IO$1:$IO$10,Data16!$IO$11:$IO$17</definedName>
    <definedName name="A128053150W_Data">Data16!$IO$11:$IO$17</definedName>
    <definedName name="A128053150W_Latest">Data16!$IO$17</definedName>
    <definedName name="A128053154F">Data16!$HQ$1:$HQ$10,Data16!$HQ$11:$HQ$17</definedName>
    <definedName name="A128053154F_Data">Data16!$HQ$11:$HQ$17</definedName>
    <definedName name="A128053154F_Latest">Data16!$HQ$17</definedName>
    <definedName name="A128053158R">Data17!$U$1:$U$10,Data17!$U$11:$U$17</definedName>
    <definedName name="A128053158R_Data">Data17!$U$11:$U$17</definedName>
    <definedName name="A128053158R_Latest">Data17!$U$17</definedName>
    <definedName name="A128053162F">Data17!$AD$1:$AD$10,Data17!$AD$11:$AD$17</definedName>
    <definedName name="A128053162F_Data">Data17!$AD$11:$AD$17</definedName>
    <definedName name="A128053162F_Latest">Data17!$AD$17</definedName>
    <definedName name="A128053166R">Data17!$AJ$1:$AJ$10,Data17!$AJ$11:$AJ$17</definedName>
    <definedName name="A128053166R_Data">Data17!$AJ$11:$AJ$17</definedName>
    <definedName name="A128053166R_Latest">Data17!$AJ$17</definedName>
    <definedName name="A128053170F">Data17!$AK$1:$AK$10,Data17!$AK$11:$AK$17</definedName>
    <definedName name="A128053170F_Data">Data17!$AK$11:$AK$17</definedName>
    <definedName name="A128053170F_Latest">Data17!$AK$17</definedName>
    <definedName name="A128053174R">Data17!$BS$1:$BS$10,Data17!$BS$11:$BS$17</definedName>
    <definedName name="A128053174R_Data">Data17!$BS$11:$BS$17</definedName>
    <definedName name="A128053174R_Latest">Data17!$BS$17</definedName>
    <definedName name="A128053178X">Data17!$CO$1:$CO$10,Data17!$CO$11:$CO$17</definedName>
    <definedName name="A128053178X_Data">Data17!$CO$11:$CO$17</definedName>
    <definedName name="A128053178X_Latest">Data17!$CO$17</definedName>
    <definedName name="A128053182R">Data17!$BU$1:$BU$10,Data17!$BU$11:$BU$17</definedName>
    <definedName name="A128053182R_Data">Data17!$BU$11:$BU$17</definedName>
    <definedName name="A128053182R_Latest">Data17!$BU$17</definedName>
    <definedName name="A128053186X">Data17!$BY$1:$BY$10,Data17!$BY$11:$BY$17</definedName>
    <definedName name="A128053186X_Data">Data17!$BY$11:$BY$17</definedName>
    <definedName name="A128053186X_Latest">Data17!$BY$17</definedName>
    <definedName name="A128053190R">Data15!$G$1:$G$10,Data15!$G$11:$G$17</definedName>
    <definedName name="A128053190R_Data">Data15!$G$11:$G$17</definedName>
    <definedName name="A128053190R_Latest">Data15!$G$17</definedName>
    <definedName name="A128053194X">Data15!$H$1:$H$10,Data15!$H$11:$H$17</definedName>
    <definedName name="A128053194X_Data">Data15!$H$11:$H$17</definedName>
    <definedName name="A128053194X_Latest">Data15!$H$17</definedName>
    <definedName name="A128053198J">Data15!$L$1:$L$10,Data15!$L$11:$L$17</definedName>
    <definedName name="A128053198J_Data">Data15!$L$11:$L$17</definedName>
    <definedName name="A128053198J_Latest">Data15!$L$17</definedName>
    <definedName name="A128053202L">Data15!$T$1:$T$10,Data15!$T$11:$T$17</definedName>
    <definedName name="A128053202L_Data">Data15!$T$11:$T$17</definedName>
    <definedName name="A128053202L_Latest">Data15!$T$17</definedName>
    <definedName name="A128053206W">Data14!$IJ$1:$IJ$10,Data14!$IJ$11:$IJ$17</definedName>
    <definedName name="A128053206W_Data">Data14!$IJ$11:$IJ$17</definedName>
    <definedName name="A128053206W_Latest">Data14!$IJ$17</definedName>
    <definedName name="A128053210L">Data14!$IM$1:$IM$10,Data14!$IM$11:$IM$17</definedName>
    <definedName name="A128053210L_Data">Data14!$IM$11:$IM$17</definedName>
    <definedName name="A128053210L_Latest">Data14!$IM$17</definedName>
    <definedName name="A128053230W">Data15!$AS$1:$AS$10,Data15!$AS$11:$AS$17</definedName>
    <definedName name="A128053230W_Data">Data15!$AS$11:$AS$17</definedName>
    <definedName name="A128053230W_Latest">Data15!$AS$17</definedName>
    <definedName name="A128053234F">Data15!$BA$1:$BA$10,Data15!$BA$11:$BA$17</definedName>
    <definedName name="A128053234F_Data">Data15!$BA$11:$BA$17</definedName>
    <definedName name="A128053234F_Latest">Data15!$BA$17</definedName>
    <definedName name="A128053238R">Data15!$AH$1:$AH$10,Data15!$AH$11:$AH$17</definedName>
    <definedName name="A128053238R_Data">Data15!$AH$11:$AH$17</definedName>
    <definedName name="A128053238R_Latest">Data15!$AH$17</definedName>
    <definedName name="A128053242F">Data15!$BQ$1:$BQ$10,Data15!$BQ$11:$BQ$17</definedName>
    <definedName name="A128053242F_Data">Data15!$BQ$11:$BQ$17</definedName>
    <definedName name="A128053242F_Latest">Data15!$BQ$17</definedName>
    <definedName name="A128053246R">Data15!$BY$1:$BY$10,Data15!$BY$11:$BY$17</definedName>
    <definedName name="A128053246R_Data">Data15!$BY$11:$BY$17</definedName>
    <definedName name="A128053246R_Latest">Data15!$BY$17</definedName>
    <definedName name="A128053250F">Data15!$CB$1:$CB$10,Data15!$CB$11:$CB$17</definedName>
    <definedName name="A128053250F_Data">Data15!$CB$11:$CB$17</definedName>
    <definedName name="A128053250F_Latest">Data15!$CB$17</definedName>
    <definedName name="A128053254R">Data15!$CH$1:$CH$10,Data15!$CH$11:$CH$17</definedName>
    <definedName name="A128053254R_Data">Data15!$CH$11:$CH$17</definedName>
    <definedName name="A128053254R_Latest">Data15!$CH$17</definedName>
    <definedName name="A128053258X">Data15!$BJ$1:$BJ$10,Data15!$BJ$11:$BJ$17</definedName>
    <definedName name="A128053258X_Data">Data15!$BJ$11:$BJ$17</definedName>
    <definedName name="A128053258X_Latest">Data15!$BJ$17</definedName>
    <definedName name="A128053262R">Data15!$CK$1:$CK$10,Data15!$CK$11:$CK$17</definedName>
    <definedName name="A128053262R_Data">Data15!$CK$11:$CK$17</definedName>
    <definedName name="A128053262R_Latest">Data15!$CK$17</definedName>
    <definedName name="A128053266X">Data15!$CL$1:$CL$10,Data15!$CL$11:$CL$17</definedName>
    <definedName name="A128053266X_Data">Data15!$CL$11:$CL$17</definedName>
    <definedName name="A128053266X_Latest">Data15!$CL$17</definedName>
    <definedName name="A128053270R">Data15!$CM$1:$CM$10,Data15!$CM$11:$CM$17</definedName>
    <definedName name="A128053270R_Data">Data15!$CM$11:$CM$17</definedName>
    <definedName name="A128053270R_Latest">Data15!$CM$17</definedName>
    <definedName name="A128053274X">Data15!$DN$1:$DN$10,Data15!$DN$11:$DN$17</definedName>
    <definedName name="A128053274X_Data">Data15!$DN$11:$DN$17</definedName>
    <definedName name="A128053274X_Latest">Data15!$DN$17</definedName>
    <definedName name="A128053278J">Data15!$CT$1:$CT$10,Data15!$CT$11:$CT$17</definedName>
    <definedName name="A128053278J_Data">Data15!$CT$11:$CT$17</definedName>
    <definedName name="A128053278J_Latest">Data15!$CT$17</definedName>
    <definedName name="A128053282X">Data15!$DX$1:$DX$10,Data15!$DX$11:$DX$17</definedName>
    <definedName name="A128053282X_Data">Data15!$DX$11:$DX$17</definedName>
    <definedName name="A128053282X_Latest">Data15!$DX$17</definedName>
    <definedName name="A128053286J">Data15!$FA$1:$FA$10,Data15!$FA$11:$FA$17</definedName>
    <definedName name="A128053286J_Data">Data15!$FA$11:$FA$17</definedName>
    <definedName name="A128053286J_Latest">Data15!$FA$17</definedName>
    <definedName name="A128053294J">Data15!$EC$1:$EC$10,Data15!$EC$11:$EC$17</definedName>
    <definedName name="A128053294J_Data">Data15!$EC$11:$EC$17</definedName>
    <definedName name="A128053294J_Latest">Data15!$EC$17</definedName>
    <definedName name="A128053298T">Data15!$FP$1:$FP$10,Data15!$FP$11:$FP$17</definedName>
    <definedName name="A128053298T_Data">Data15!$FP$11:$FP$17</definedName>
    <definedName name="A128053298T_Latest">Data15!$FP$17</definedName>
    <definedName name="A128053302W">Data15!$FW$1:$FW$10,Data15!$FW$11:$FW$17</definedName>
    <definedName name="A128053302W_Data">Data15!$FW$11:$FW$17</definedName>
    <definedName name="A128053302W_Latest">Data15!$FW$17</definedName>
    <definedName name="A128053306F">Data15!$GE$1:$GE$10,Data15!$GE$11:$GE$17</definedName>
    <definedName name="A128053306F_Data">Data15!$GE$11:$GE$17</definedName>
    <definedName name="A128053306F_Latest">Data15!$GE$17</definedName>
    <definedName name="A128053310W">Data15!$GF$1:$GF$10,Data15!$GF$11:$GF$17</definedName>
    <definedName name="A128053310W_Data">Data15!$GF$11:$GF$17</definedName>
    <definedName name="A128053310W_Latest">Data15!$GF$17</definedName>
    <definedName name="A128053314F">Data15!$FN$1:$FN$10,Data15!$FN$11:$FN$17</definedName>
    <definedName name="A128053314F_Data">Data15!$FN$11:$FN$17</definedName>
    <definedName name="A128053314F_Latest">Data15!$FN$17</definedName>
    <definedName name="A128053318R">Data15!$HG$1:$HG$10,Data15!$HG$11:$HG$17</definedName>
    <definedName name="A128053318R_Data">Data15!$HG$11:$HG$17</definedName>
    <definedName name="A128053318R_Latest">Data15!$HG$17</definedName>
    <definedName name="A128053322F">Data15!$HL$1:$HL$10,Data15!$HL$11:$HL$17</definedName>
    <definedName name="A128053322F_Data">Data15!$HL$11:$HL$17</definedName>
    <definedName name="A128053322F_Latest">Data15!$HL$17</definedName>
    <definedName name="A128053326R">Data15!$HN$1:$HN$10,Data15!$HN$11:$HN$17</definedName>
    <definedName name="A128053326R_Data">Data15!$HN$11:$HN$17</definedName>
    <definedName name="A128053326R_Latest">Data15!$HN$17</definedName>
    <definedName name="A128053330F">Data15!$GM$1:$GM$10,Data15!$GM$11:$GM$17</definedName>
    <definedName name="A128053330F_Data">Data15!$GM$11:$GM$17</definedName>
    <definedName name="A128053330F_Latest">Data15!$GM$17</definedName>
    <definedName name="A128053334R">Data15!$HV$1:$HV$10,Data15!$HV$11:$HV$17</definedName>
    <definedName name="A128053334R_Data">Data15!$HV$11:$HV$17</definedName>
    <definedName name="A128053334R_Latest">Data15!$HV$17</definedName>
    <definedName name="A128053338X">Data15!$IG$1:$IG$10,Data15!$IG$11:$IG$17</definedName>
    <definedName name="A128053338X_Data">Data15!$IG$11:$IG$17</definedName>
    <definedName name="A128053338X_Latest">Data15!$IG$17</definedName>
    <definedName name="A128053342R">Data15!$IH$1:$IH$10,Data15!$IH$11:$IH$17</definedName>
    <definedName name="A128053342R_Data">Data15!$IH$11:$IH$17</definedName>
    <definedName name="A128053342R_Latest">Data15!$IH$17</definedName>
    <definedName name="A128053346X">Data16!$E$1:$E$10,Data16!$E$11:$E$17</definedName>
    <definedName name="A128053346X_Data">Data16!$E$11:$E$17</definedName>
    <definedName name="A128053346X_Latest">Data16!$E$17</definedName>
    <definedName name="A128053350R">Data16!$G$1:$G$10,Data16!$G$11:$G$17</definedName>
    <definedName name="A128053350R_Data">Data16!$G$11:$G$17</definedName>
    <definedName name="A128053350R_Latest">Data16!$G$17</definedName>
    <definedName name="A128053354X">Data16!$H$1:$H$10,Data16!$H$11:$H$17</definedName>
    <definedName name="A128053354X_Data">Data16!$H$11:$H$17</definedName>
    <definedName name="A128053354X_Latest">Data16!$H$17</definedName>
    <definedName name="A128053358J">Data15!$HX$1:$HX$10,Data15!$HX$11:$HX$17</definedName>
    <definedName name="A128053358J_Data">Data15!$HX$11:$HX$17</definedName>
    <definedName name="A128053358J_Latest">Data15!$HX$17</definedName>
    <definedName name="A128053362X">Data15!$HU$1:$HU$10,Data15!$HU$11:$HU$17</definedName>
    <definedName name="A128053362X_Data">Data15!$HU$11:$HU$17</definedName>
    <definedName name="A128053362X_Latest">Data15!$HU$17</definedName>
    <definedName name="A128053366J">Data15!$HY$1:$HY$10,Data15!$HY$11:$HY$17</definedName>
    <definedName name="A128053366J_Data">Data15!$HY$11:$HY$17</definedName>
    <definedName name="A128053366J_Latest">Data15!$HY$17</definedName>
    <definedName name="A128055282K">Data17!$EF$1:$EF$10,Data17!$EF$11:$EF$17</definedName>
    <definedName name="A128055282K_Data">Data17!$EF$11:$EF$17</definedName>
    <definedName name="A128055282K_Latest">Data17!$EF$17</definedName>
    <definedName name="A128055286V">Data17!$DB$1:$DB$10,Data17!$DB$11:$DB$17</definedName>
    <definedName name="A128055286V_Data">Data17!$DB$11:$DB$17</definedName>
    <definedName name="A128055286V_Latest">Data17!$DB$17</definedName>
    <definedName name="A128055290K">Data17!$DI$1:$DI$10,Data17!$DI$11:$DI$17</definedName>
    <definedName name="A128055290K_Data">Data17!$DI$11:$DI$17</definedName>
    <definedName name="A128055290K_Latest">Data17!$DI$17</definedName>
    <definedName name="A128055294V">Data17!$EZ$1:$EZ$10,Data17!$EZ$11:$EZ$17</definedName>
    <definedName name="A128055294V_Data">Data17!$EZ$11:$EZ$17</definedName>
    <definedName name="A128055294V_Latest">Data17!$EZ$17</definedName>
    <definedName name="A128055298C">Data17!$FD$1:$FD$10,Data17!$FD$11:$FD$17</definedName>
    <definedName name="A128055298C_Data">Data17!$FD$11:$FD$17</definedName>
    <definedName name="A128055298C_Latest">Data17!$FD$17</definedName>
    <definedName name="A128055302J">Data17!$EM$1:$EM$10,Data17!$EM$11:$EM$17</definedName>
    <definedName name="A128055302J_Data">Data17!$EM$11:$EM$17</definedName>
    <definedName name="A128055302J_Latest">Data17!$EM$17</definedName>
    <definedName name="A128055306T">Data17!$FG$1:$FG$10,Data17!$FG$11:$FG$17</definedName>
    <definedName name="A128055306T_Data">Data17!$FG$11:$FG$17</definedName>
    <definedName name="A128055306T_Latest">Data17!$FG$17</definedName>
    <definedName name="A128055310J">Data17!$FL$1:$FL$10,Data17!$FL$11:$FL$17</definedName>
    <definedName name="A128055310J_Data">Data17!$FL$11:$FL$17</definedName>
    <definedName name="A128055310J_Latest">Data17!$FL$17</definedName>
    <definedName name="A128055314T">Data17!$EO$1:$EO$10,Data17!$EO$11:$EO$17</definedName>
    <definedName name="A128055314T_Data">Data17!$EO$11:$EO$17</definedName>
    <definedName name="A128055314T_Latest">Data17!$EO$17</definedName>
    <definedName name="A128055318A">Data18!$HO$1:$HO$10,Data18!$HO$11:$HO$17</definedName>
    <definedName name="A128055318A_Data">Data18!$HO$11:$HO$17</definedName>
    <definedName name="A128055318A_Latest">Data18!$HO$17</definedName>
    <definedName name="A128055322T">Data18!$HR$1:$HR$10,Data18!$HR$11:$HR$17</definedName>
    <definedName name="A128055322T_Data">Data18!$HR$11:$HR$17</definedName>
    <definedName name="A128055322T_Latest">Data18!$HR$17</definedName>
    <definedName name="A128055326A">Data18!$GU$1:$GU$10,Data18!$GU$11:$GU$17</definedName>
    <definedName name="A128055326A_Data">Data18!$GU$11:$GU$17</definedName>
    <definedName name="A128055326A_Latest">Data18!$GU$17</definedName>
    <definedName name="A128055330T">Data18!$IK$1:$IK$10,Data18!$IK$11:$IK$17</definedName>
    <definedName name="A128055330T_Data">Data18!$IK$11:$IK$17</definedName>
    <definedName name="A128055330T_Latest">Data18!$IK$17</definedName>
    <definedName name="A128055334A">Data19!$G$1:$G$10,Data19!$G$11:$G$17</definedName>
    <definedName name="A128055334A_Data">Data19!$G$11:$G$17</definedName>
    <definedName name="A128055334A_Latest">Data19!$G$17</definedName>
    <definedName name="A128055338K">Data19!$H$1:$H$10,Data19!$H$11:$H$17</definedName>
    <definedName name="A128055338K_Data">Data19!$H$11:$H$17</definedName>
    <definedName name="A128055338K_Latest">Data19!$H$17</definedName>
    <definedName name="A128055342A">Data19!$L$1:$L$10,Data19!$L$11:$L$17</definedName>
    <definedName name="A128055342A_Data">Data19!$L$11:$L$17</definedName>
    <definedName name="A128055342A_Latest">Data19!$L$17</definedName>
    <definedName name="A128055346K">Data18!$IB$1:$IB$10,Data18!$IB$11:$IB$17</definedName>
    <definedName name="A128055346K_Data">Data18!$IB$11:$IB$17</definedName>
    <definedName name="A128055346K_Latest">Data18!$IB$17</definedName>
    <definedName name="A128055350A">Data19!$AL$1:$AL$10,Data19!$AL$11:$AL$17</definedName>
    <definedName name="A128055350A_Data">Data19!$AL$11:$AL$17</definedName>
    <definedName name="A128055350A_Latest">Data19!$AL$17</definedName>
    <definedName name="A128055354K">Data19!$R$1:$R$10,Data19!$R$11:$R$17</definedName>
    <definedName name="A128055354K_Data">Data19!$R$11:$R$17</definedName>
    <definedName name="A128055354K_Latest">Data19!$R$17</definedName>
    <definedName name="A128055358V">Data19!$T$1:$T$10,Data19!$T$11:$T$17</definedName>
    <definedName name="A128055358V_Data">Data19!$T$11:$T$17</definedName>
    <definedName name="A128055358V_Latest">Data19!$T$17</definedName>
    <definedName name="A128055362K">Data19!$BI$1:$BI$10,Data19!$BI$11:$BI$17</definedName>
    <definedName name="A128055362K_Data">Data19!$BI$11:$BI$17</definedName>
    <definedName name="A128055362K_Latest">Data19!$BI$17</definedName>
    <definedName name="A128055366V">Data19!$BK$1:$BK$10,Data19!$BK$11:$BK$17</definedName>
    <definedName name="A128055366V_Data">Data19!$BK$11:$BK$17</definedName>
    <definedName name="A128055366V_Latest">Data19!$BK$17</definedName>
    <definedName name="A128055370K">Data19!$BL$1:$BL$10,Data19!$BL$11:$BL$17</definedName>
    <definedName name="A128055370K_Data">Data19!$BL$11:$BL$17</definedName>
    <definedName name="A128055370K_Latest">Data19!$BL$17</definedName>
    <definedName name="A128055374V">Data19!$CA$1:$CA$10,Data19!$CA$11:$CA$17</definedName>
    <definedName name="A128055374V_Data">Data19!$CA$11:$CA$17</definedName>
    <definedName name="A128055374V_Latest">Data19!$CA$17</definedName>
    <definedName name="A128055378C">Data19!$BC$1:$BC$10,Data19!$BC$11:$BC$17</definedName>
    <definedName name="A128055378C_Data">Data19!$BC$11:$BC$17</definedName>
    <definedName name="A128055378C_Latest">Data19!$BC$17</definedName>
    <definedName name="A128055382V">Data19!$CX$1:$CX$10,Data19!$CX$11:$CX$17</definedName>
    <definedName name="A128055382V_Data">Data19!$CX$11:$CX$17</definedName>
    <definedName name="A128055382V_Latest">Data19!$CX$17</definedName>
    <definedName name="A128055386C">Data19!$CY$1:$CY$10,Data19!$CY$11:$CY$17</definedName>
    <definedName name="A128055386C_Data">Data19!$CY$11:$CY$17</definedName>
    <definedName name="A128055386C_Latest">Data19!$CY$17</definedName>
    <definedName name="A128055390V">Data19!$DA$1:$DA$10,Data19!$DA$11:$DA$17</definedName>
    <definedName name="A128055390V_Data">Data19!$DA$11:$DA$17</definedName>
    <definedName name="A128055390V_Latest">Data19!$DA$17</definedName>
    <definedName name="A128055394C">Data19!$DD$1:$DD$10,Data19!$DD$11:$DD$17</definedName>
    <definedName name="A128055394C_Data">Data19!$DD$11:$DD$17</definedName>
    <definedName name="A128055394C_Latest">Data19!$DD$17</definedName>
    <definedName name="A128055398L">Data19!$CH$1:$CH$10,Data19!$CH$11:$CH$17</definedName>
    <definedName name="A128055398L_Data">Data19!$CH$11:$CH$17</definedName>
    <definedName name="A128055398L_Latest">Data19!$CH$17</definedName>
    <definedName name="A128055402T">Data19!$CN$1:$CN$10,Data19!$CN$11:$CN$17</definedName>
    <definedName name="A128055402T_Data">Data19!$CN$11:$CN$17</definedName>
    <definedName name="A128055402T_Latest">Data19!$CN$17</definedName>
    <definedName name="A128055406A">Data19!$EB$1:$EB$10,Data19!$EB$11:$EB$17</definedName>
    <definedName name="A128055406A_Data">Data19!$EB$11:$EB$17</definedName>
    <definedName name="A128055406A_Latest">Data19!$EB$17</definedName>
    <definedName name="A128055410T">Data19!$DO$1:$DO$10,Data19!$DO$11:$DO$17</definedName>
    <definedName name="A128055410T_Data">Data19!$DO$11:$DO$17</definedName>
    <definedName name="A128055410T_Latest">Data19!$DO$17</definedName>
    <definedName name="A128055414A">Data19!$EJ$1:$EJ$10,Data19!$EJ$11:$EJ$17</definedName>
    <definedName name="A128055414A_Data">Data19!$EJ$11:$EJ$17</definedName>
    <definedName name="A128055414A_Latest">Data19!$EJ$17</definedName>
    <definedName name="A128055418K">Data19!$DP$1:$DP$10,Data19!$DP$11:$DP$17</definedName>
    <definedName name="A128055418K_Data">Data19!$DP$11:$DP$17</definedName>
    <definedName name="A128055418K_Latest">Data19!$DP$17</definedName>
    <definedName name="A128055422A">Data19!$ER$1:$ER$10,Data19!$ER$11:$ER$17</definedName>
    <definedName name="A128055422A_Data">Data19!$ER$11:$ER$17</definedName>
    <definedName name="A128055422A_Latest">Data19!$ER$17</definedName>
    <definedName name="A128055426K">Data19!$DU$1:$DU$10,Data19!$DU$11:$DU$17</definedName>
    <definedName name="A128055426K_Data">Data19!$DU$11:$DU$17</definedName>
    <definedName name="A128055426K_Latest">Data19!$DU$17</definedName>
    <definedName name="A128055430A">Data19!$FQ$1:$FQ$10,Data19!$FQ$11:$FQ$17</definedName>
    <definedName name="A128055430A_Data">Data19!$FQ$11:$FQ$17</definedName>
    <definedName name="A128055430A_Latest">Data19!$FQ$17</definedName>
    <definedName name="A128055434K">Data19!$EY$1:$EY$10,Data19!$EY$11:$EY$17</definedName>
    <definedName name="A128055434K_Data">Data19!$EY$11:$EY$17</definedName>
    <definedName name="A128055434K_Latest">Data19!$EY$17</definedName>
    <definedName name="A128055438V">Data19!$GO$1:$GO$10,Data19!$GO$11:$GO$17</definedName>
    <definedName name="A128055438V_Data">Data19!$GO$11:$GO$17</definedName>
    <definedName name="A128055438V_Latest">Data19!$GO$17</definedName>
    <definedName name="A128055442K">Data19!$GQ$1:$GQ$10,Data19!$GQ$11:$GQ$17</definedName>
    <definedName name="A128055442K_Data">Data19!$GQ$11:$GQ$17</definedName>
    <definedName name="A128055442K_Latest">Data19!$GQ$17</definedName>
    <definedName name="A128055446V">Data19!$GX$1:$GX$10,Data19!$GX$11:$GX$17</definedName>
    <definedName name="A128055446V_Data">Data19!$GX$11:$GX$17</definedName>
    <definedName name="A128055446V_Latest">Data19!$GX$17</definedName>
    <definedName name="A128055450K">Data19!$GI$1:$GI$10,Data19!$GI$11:$GI$17</definedName>
    <definedName name="A128055450K_Data">Data19!$GI$11:$GI$17</definedName>
    <definedName name="A128055450K_Latest">Data19!$GI$17</definedName>
    <definedName name="A128055454V">Data19!$HU$1:$HU$10,Data19!$HU$11:$HU$17</definedName>
    <definedName name="A128055454V_Data">Data19!$HU$11:$HU$17</definedName>
    <definedName name="A128055454V_Latest">Data19!$HU$17</definedName>
    <definedName name="A128055458C">Data19!$HW$1:$HW$10,Data19!$HW$11:$HW$17</definedName>
    <definedName name="A128055458C_Data">Data19!$HW$11:$HW$17</definedName>
    <definedName name="A128055458C_Latest">Data19!$HW$17</definedName>
    <definedName name="A128055462V">Data19!$HY$1:$HY$10,Data19!$HY$11:$HY$17</definedName>
    <definedName name="A128055462V_Data">Data19!$HY$11:$HY$17</definedName>
    <definedName name="A128055462V_Latest">Data19!$HY$17</definedName>
    <definedName name="A128055466C">Data19!$IB$1:$IB$10,Data19!$IB$11:$IB$17</definedName>
    <definedName name="A128055466C_Data">Data19!$IB$11:$IB$17</definedName>
    <definedName name="A128055466C_Latest">Data19!$IB$17</definedName>
    <definedName name="A128055470V">Data19!$IF$1:$IF$10,Data19!$IF$11:$IF$17</definedName>
    <definedName name="A128055470V_Data">Data19!$IF$11:$IF$17</definedName>
    <definedName name="A128055470V_Latest">Data19!$IF$17</definedName>
    <definedName name="A128055474C">Data19!$IG$1:$IG$10,Data19!$IG$11:$IG$17</definedName>
    <definedName name="A128055474C_Data">Data19!$IG$11:$IG$17</definedName>
    <definedName name="A128055474C_Latest">Data19!$IG$17</definedName>
    <definedName name="A128055478L">Data19!$IM$1:$IM$10,Data19!$IM$11:$IM$17</definedName>
    <definedName name="A128055478L_Data">Data19!$IM$11:$IM$17</definedName>
    <definedName name="A128055478L_Latest">Data19!$IM$17</definedName>
    <definedName name="A128055482C">Data19!$IP$1:$IP$10,Data19!$IP$11:$IP$17</definedName>
    <definedName name="A128055482C_Data">Data19!$IP$11:$IP$17</definedName>
    <definedName name="A128055482C_Latest">Data19!$IP$17</definedName>
    <definedName name="A128055486L">Data20!$O$1:$O$10,Data20!$O$11:$O$17</definedName>
    <definedName name="A128055486L_Data">Data20!$O$11:$O$17</definedName>
    <definedName name="A128055486L_Latest">Data20!$O$17</definedName>
    <definedName name="A128055490C">Data20!$T$1:$T$10,Data20!$T$11:$T$17</definedName>
    <definedName name="A128055490C_Data">Data20!$T$11:$T$17</definedName>
    <definedName name="A128055490C_Latest">Data20!$T$17</definedName>
    <definedName name="A128055494L">Data20!$X$1:$X$10,Data20!$X$11:$X$17</definedName>
    <definedName name="A128055494L_Data">Data20!$X$11:$X$17</definedName>
    <definedName name="A128055494L_Latest">Data20!$X$17</definedName>
    <definedName name="A128055498W">Data20!$AH$1:$AH$10,Data20!$AH$11:$AH$17</definedName>
    <definedName name="A128055498W_Data">Data20!$AH$11:$AH$17</definedName>
    <definedName name="A128055498W_Latest">Data20!$AH$17</definedName>
    <definedName name="A128055502A">Data20!$AI$1:$AI$10,Data20!$AI$11:$AI$17</definedName>
    <definedName name="A128055502A_Data">Data20!$AI$11:$AI$17</definedName>
    <definedName name="A128055502A_Latest">Data20!$AI$17</definedName>
    <definedName name="A128055506K">Data17!$FU$1:$FU$10,Data17!$FU$11:$FU$17</definedName>
    <definedName name="A128055506K_Data">Data17!$FU$11:$FU$17</definedName>
    <definedName name="A128055506K_Latest">Data17!$FU$17</definedName>
    <definedName name="A128055510A">Data17!$GP$1:$GP$10,Data17!$GP$11:$GP$17</definedName>
    <definedName name="A128055510A_Data">Data17!$GP$11:$GP$17</definedName>
    <definedName name="A128055510A_Latest">Data17!$GP$17</definedName>
    <definedName name="A128055514K">Data17!$GR$1:$GR$10,Data17!$GR$11:$GR$17</definedName>
    <definedName name="A128055514K_Data">Data17!$GR$11:$GR$17</definedName>
    <definedName name="A128055514K_Latest">Data17!$GR$17</definedName>
    <definedName name="A128055518V">Data17!$FS$1:$FS$10,Data17!$FS$11:$FS$17</definedName>
    <definedName name="A128055518V_Data">Data17!$FS$11:$FS$17</definedName>
    <definedName name="A128055518V_Latest">Data17!$FS$17</definedName>
    <definedName name="A128055522K">Data17!$FW$1:$FW$10,Data17!$FW$11:$FW$17</definedName>
    <definedName name="A128055522K_Data">Data17!$FW$11:$FW$17</definedName>
    <definedName name="A128055522K_Latest">Data17!$FW$17</definedName>
    <definedName name="A128055526V">Data17!$GZ$1:$GZ$10,Data17!$GZ$11:$GZ$17</definedName>
    <definedName name="A128055526V_Data">Data17!$GZ$11:$GZ$17</definedName>
    <definedName name="A128055526V_Latest">Data17!$GZ$17</definedName>
    <definedName name="A128055542V">Data20!$AK$1:$AK$10,Data20!$AK$11:$AK$17</definedName>
    <definedName name="A128055542V_Data">Data20!$AK$11:$AK$17</definedName>
    <definedName name="A128055542V_Latest">Data20!$AK$17</definedName>
    <definedName name="A128055550V">Data17!$IF$1:$IF$10,Data17!$IF$11:$IF$17</definedName>
    <definedName name="A128055550V_Data">Data17!$IF$11:$IF$17</definedName>
    <definedName name="A128055550V_Latest">Data17!$IF$17</definedName>
    <definedName name="A128055554C">Data17!$IG$1:$IG$10,Data17!$IG$11:$IG$17</definedName>
    <definedName name="A128055554C_Data">Data17!$IG$11:$IG$17</definedName>
    <definedName name="A128055554C_Latest">Data17!$IG$17</definedName>
    <definedName name="A128055558L">Data18!$D$1:$D$10,Data18!$D$11:$D$17</definedName>
    <definedName name="A128055558L_Data">Data18!$D$11:$D$17</definedName>
    <definedName name="A128055558L_Latest">Data18!$D$17</definedName>
    <definedName name="A128055562C">Data18!$E$1:$E$10,Data18!$E$11:$E$17</definedName>
    <definedName name="A128055562C_Data">Data18!$E$11:$E$17</definedName>
    <definedName name="A128055562C_Latest">Data18!$E$17</definedName>
    <definedName name="A128055566L">Data18!$G$1:$G$10,Data18!$G$11:$G$17</definedName>
    <definedName name="A128055566L_Data">Data18!$G$11:$G$17</definedName>
    <definedName name="A128055566L_Latest">Data18!$G$17</definedName>
    <definedName name="A128055570C">Data18!$K$1:$K$10,Data18!$K$11:$K$17</definedName>
    <definedName name="A128055570C_Data">Data18!$K$11:$K$17</definedName>
    <definedName name="A128055570C_Latest">Data18!$K$17</definedName>
    <definedName name="A128055574L">Data17!$IK$1:$IK$10,Data17!$IK$11:$IK$17</definedName>
    <definedName name="A128055574L_Data">Data17!$IK$11:$IK$17</definedName>
    <definedName name="A128055574L_Latest">Data17!$IK$17</definedName>
    <definedName name="A128055578W">Data18!$W$1:$W$10,Data18!$W$11:$W$17</definedName>
    <definedName name="A128055578W_Data">Data18!$W$11:$W$17</definedName>
    <definedName name="A128055578W_Latest">Data18!$W$17</definedName>
    <definedName name="A128055582L">Data18!$Z$1:$Z$10,Data18!$Z$11:$Z$17</definedName>
    <definedName name="A128055582L_Data">Data18!$Z$11:$Z$17</definedName>
    <definedName name="A128055582L_Latest">Data18!$Z$17</definedName>
    <definedName name="A128055586W">Data18!$AP$1:$AP$10,Data18!$AP$11:$AP$17</definedName>
    <definedName name="A128055586W_Data">Data18!$AP$11:$AP$17</definedName>
    <definedName name="A128055586W_Latest">Data18!$AP$17</definedName>
    <definedName name="A128055590L">Data18!$AW$1:$AW$10,Data18!$AW$11:$AW$17</definedName>
    <definedName name="A128055590L_Data">Data18!$AW$11:$AW$17</definedName>
    <definedName name="A128055590L_Latest">Data18!$AW$17</definedName>
    <definedName name="A128055594W">Data18!$AZ$1:$AZ$10,Data18!$AZ$11:$AZ$17</definedName>
    <definedName name="A128055594W_Data">Data18!$AZ$11:$AZ$17</definedName>
    <definedName name="A128055594W_Latest">Data18!$AZ$17</definedName>
    <definedName name="A128055598F">Data18!$BG$1:$BG$10,Data18!$BG$11:$BG$17</definedName>
    <definedName name="A128055598F_Data">Data18!$BG$11:$BG$17</definedName>
    <definedName name="A128055598F_Latest">Data18!$BG$17</definedName>
    <definedName name="A128055602K">Data18!$AG$1:$AG$10,Data18!$AG$11:$AG$17</definedName>
    <definedName name="A128055602K_Data">Data18!$AG$11:$AG$17</definedName>
    <definedName name="A128055602K_Latest">Data18!$AG$17</definedName>
    <definedName name="A128055606V">Data18!$BX$1:$BX$10,Data18!$BX$11:$BX$17</definedName>
    <definedName name="A128055606V_Data">Data18!$BX$11:$BX$17</definedName>
    <definedName name="A128055606V_Latest">Data18!$BX$17</definedName>
    <definedName name="A128055610K">Data18!$CL$1:$CL$10,Data18!$CL$11:$CL$17</definedName>
    <definedName name="A128055610K_Data">Data18!$CL$11:$CL$17</definedName>
    <definedName name="A128055610K_Latest">Data18!$CL$17</definedName>
    <definedName name="A128055614V">Data18!$BO$1:$BO$10,Data18!$BO$11:$BO$17</definedName>
    <definedName name="A128055614V_Data">Data18!$BO$11:$BO$17</definedName>
    <definedName name="A128055614V_Latest">Data18!$BO$17</definedName>
    <definedName name="A128055618C">Data18!$DI$1:$DI$10,Data18!$DI$11:$DI$17</definedName>
    <definedName name="A128055618C_Data">Data18!$DI$11:$DI$17</definedName>
    <definedName name="A128055618C_Latest">Data18!$DI$17</definedName>
    <definedName name="A128055622V">Data18!$DK$1:$DK$10,Data18!$DK$11:$DK$17</definedName>
    <definedName name="A128055622V_Data">Data18!$DK$11:$DK$17</definedName>
    <definedName name="A128055622V_Latest">Data18!$DK$17</definedName>
    <definedName name="A128055626C">Data18!$DL$1:$DL$10,Data18!$DL$11:$DL$17</definedName>
    <definedName name="A128055626C_Data">Data18!$DL$11:$DL$17</definedName>
    <definedName name="A128055626C_Latest">Data18!$DL$17</definedName>
    <definedName name="A128055630V">Data18!$EI$1:$EI$10,Data18!$EI$11:$EI$17</definedName>
    <definedName name="A128055630V_Data">Data18!$EI$11:$EI$17</definedName>
    <definedName name="A128055630V_Latest">Data18!$EI$17</definedName>
    <definedName name="A128055634C">Data18!$ES$1:$ES$10,Data18!$ES$11:$ES$17</definedName>
    <definedName name="A128055634C_Data">Data18!$ES$11:$ES$17</definedName>
    <definedName name="A128055634C_Latest">Data18!$ES$17</definedName>
    <definedName name="A128055638L">Data18!$EV$1:$EV$10,Data18!$EV$11:$EV$17</definedName>
    <definedName name="A128055638L_Data">Data18!$EV$11:$EV$17</definedName>
    <definedName name="A128055638L_Latest">Data18!$EV$17</definedName>
    <definedName name="A128055642C">Data18!$EZ$1:$EZ$10,Data18!$EZ$11:$EZ$17</definedName>
    <definedName name="A128055642C_Data">Data18!$EZ$11:$EZ$17</definedName>
    <definedName name="A128055642C_Latest">Data18!$EZ$17</definedName>
    <definedName name="A128055646L">Data18!$DY$1:$DY$10,Data18!$DY$11:$DY$17</definedName>
    <definedName name="A128055646L_Data">Data18!$DY$11:$DY$17</definedName>
    <definedName name="A128055646L_Latest">Data18!$DY$17</definedName>
    <definedName name="A128055650C">Data18!$FX$1:$FX$10,Data18!$FX$11:$FX$17</definedName>
    <definedName name="A128055650C_Data">Data18!$FX$11:$FX$17</definedName>
    <definedName name="A128055650C_Latest">Data18!$FX$17</definedName>
    <definedName name="A128055654L">Data18!$GD$1:$GD$10,Data18!$GD$11:$GD$17</definedName>
    <definedName name="A128055654L_Data">Data18!$GD$11:$GD$17</definedName>
    <definedName name="A128055654L_Latest">Data18!$GD$17</definedName>
    <definedName name="A128055658W">Data18!$FP$1:$FP$10,Data18!$FP$11:$FP$17</definedName>
    <definedName name="A128055658W_Data">Data18!$FP$11:$FP$17</definedName>
    <definedName name="A128055658W_Latest">Data18!$FP$17</definedName>
    <definedName name="A128057458R">Data20!$BG$1:$BG$10,Data20!$BG$11:$BG$17</definedName>
    <definedName name="A128057458R_Data">Data20!$BG$11:$BG$17</definedName>
    <definedName name="A128057458R_Latest">Data20!$BG$17</definedName>
    <definedName name="A128057462F">Data20!$BO$1:$BO$10,Data20!$BO$11:$BO$17</definedName>
    <definedName name="A128057462F_Data">Data20!$BO$11:$BO$17</definedName>
    <definedName name="A128057462F_Latest">Data20!$BO$17</definedName>
    <definedName name="A128057466R">Data20!$CL$1:$CL$10,Data20!$CL$11:$CL$17</definedName>
    <definedName name="A128057466R_Data">Data20!$CL$11:$CL$17</definedName>
    <definedName name="A128057466R_Latest">Data20!$CL$17</definedName>
    <definedName name="A128057470F">Data20!$BY$1:$BY$10,Data20!$BY$11:$BY$17</definedName>
    <definedName name="A128057470F_Data">Data20!$BY$11:$BY$17</definedName>
    <definedName name="A128057470F_Latest">Data20!$BY$17</definedName>
    <definedName name="A128057474R">Data20!$BZ$1:$BZ$10,Data20!$BZ$11:$BZ$17</definedName>
    <definedName name="A128057474R_Data">Data20!$BZ$11:$BZ$17</definedName>
    <definedName name="A128057474R_Latest">Data20!$BZ$17</definedName>
    <definedName name="A128057478X">Data21!$EX$1:$EX$10,Data21!$EX$11:$EX$17</definedName>
    <definedName name="A128057478X_Data">Data21!$EX$11:$EX$17</definedName>
    <definedName name="A128057478X_Latest">Data21!$EX$17</definedName>
    <definedName name="A128057486X">Data21!$EE$1:$EE$10,Data21!$EE$11:$EE$17</definedName>
    <definedName name="A128057486X_Data">Data21!$EE$11:$EE$17</definedName>
    <definedName name="A128057486X_Latest">Data21!$EE$17</definedName>
    <definedName name="A128057490R">Data21!$FS$1:$FS$10,Data21!$FS$11:$FS$17</definedName>
    <definedName name="A128057490R_Data">Data21!$FS$11:$FS$17</definedName>
    <definedName name="A128057490R_Latest">Data21!$FS$17</definedName>
    <definedName name="A128057494X">Data21!$GD$1:$GD$10,Data21!$GD$11:$GD$17</definedName>
    <definedName name="A128057494X_Data">Data21!$GD$11:$GD$17</definedName>
    <definedName name="A128057494X_Latest">Data21!$GD$17</definedName>
    <definedName name="A128057498J">Data21!$GJ$1:$GJ$10,Data21!$GJ$11:$GJ$17</definedName>
    <definedName name="A128057498J_Data">Data21!$GJ$11:$GJ$17</definedName>
    <definedName name="A128057498J_Latest">Data21!$GJ$17</definedName>
    <definedName name="A128057502L">Data21!$GL$1:$GL$10,Data21!$GL$11:$GL$17</definedName>
    <definedName name="A128057502L_Data">Data21!$GL$11:$GL$17</definedName>
    <definedName name="A128057502L_Latest">Data21!$GL$17</definedName>
    <definedName name="A128057506W">Data21!$FO$1:$FO$10,Data21!$FO$11:$FO$17</definedName>
    <definedName name="A128057506W_Data">Data21!$FO$11:$FO$17</definedName>
    <definedName name="A128057506W_Latest">Data21!$FO$17</definedName>
    <definedName name="A128057510L">Data21!$HL$1:$HL$10,Data21!$HL$11:$HL$17</definedName>
    <definedName name="A128057510L_Data">Data21!$HL$11:$HL$17</definedName>
    <definedName name="A128057510L_Latest">Data21!$HL$17</definedName>
    <definedName name="A128057514W">Data21!$HO$1:$HO$10,Data21!$HO$11:$HO$17</definedName>
    <definedName name="A128057514W_Data">Data21!$HO$11:$HO$17</definedName>
    <definedName name="A128057514W_Latest">Data21!$HO$17</definedName>
    <definedName name="A128057518F">Data21!$GQ$1:$GQ$10,Data21!$GQ$11:$GQ$17</definedName>
    <definedName name="A128057518F_Data">Data21!$GQ$11:$GQ$17</definedName>
    <definedName name="A128057518F_Latest">Data21!$GQ$17</definedName>
    <definedName name="A128057522W">Data21!$HW$1:$HW$10,Data21!$HW$11:$HW$17</definedName>
    <definedName name="A128057522W_Data">Data21!$HW$11:$HW$17</definedName>
    <definedName name="A128057522W_Latest">Data21!$HW$17</definedName>
    <definedName name="A128057526F">Data21!$GY$1:$GY$10,Data21!$GY$11:$GY$17</definedName>
    <definedName name="A128057526F_Data">Data21!$GY$11:$GY$17</definedName>
    <definedName name="A128057526F_Latest">Data21!$GY$17</definedName>
    <definedName name="A128057530W">Data21!$IM$1:$IM$10,Data21!$IM$11:$IM$17</definedName>
    <definedName name="A128057530W_Data">Data21!$IM$11:$IM$17</definedName>
    <definedName name="A128057530W_Latest">Data21!$IM$17</definedName>
    <definedName name="A128057534F">Data22!$D$1:$D$10,Data22!$D$11:$D$17</definedName>
    <definedName name="A128057534F_Data">Data22!$D$11:$D$17</definedName>
    <definedName name="A128057534F_Latest">Data22!$D$17</definedName>
    <definedName name="A128057538R">Data21!$HY$1:$HY$10,Data21!$HY$11:$HY$17</definedName>
    <definedName name="A128057538R_Data">Data21!$HY$11:$HY$17</definedName>
    <definedName name="A128057538R_Latest">Data21!$HY$17</definedName>
    <definedName name="A128057542F">Data22!$AI$1:$AI$10,Data22!$AI$11:$AI$17</definedName>
    <definedName name="A128057542F_Data">Data22!$AI$11:$AI$17</definedName>
    <definedName name="A128057542F_Latest">Data22!$AI$17</definedName>
    <definedName name="A128057546R">Data22!$AK$1:$AK$10,Data22!$AK$11:$AK$17</definedName>
    <definedName name="A128057546R_Data">Data22!$AK$11:$AK$17</definedName>
    <definedName name="A128057546R_Latest">Data22!$AK$17</definedName>
    <definedName name="A128057550F">Data22!$AX$1:$AX$10,Data22!$AX$11:$AX$17</definedName>
    <definedName name="A128057550F_Data">Data22!$AX$11:$AX$17</definedName>
    <definedName name="A128057550F_Latest">Data22!$AX$17</definedName>
    <definedName name="A128057554R">Data22!$BK$1:$BK$10,Data22!$BK$11:$BK$17</definedName>
    <definedName name="A128057554R_Data">Data22!$BK$11:$BK$17</definedName>
    <definedName name="A128057554R_Latest">Data22!$BK$17</definedName>
    <definedName name="A128057558X">Data22!$BL$1:$BL$10,Data22!$BL$11:$BL$17</definedName>
    <definedName name="A128057558X_Data">Data22!$BL$11:$BL$17</definedName>
    <definedName name="A128057558X_Latest">Data22!$BL$17</definedName>
    <definedName name="A128057562R">Data22!$BN$1:$BN$10,Data22!$BN$11:$BN$17</definedName>
    <definedName name="A128057562R_Data">Data22!$BN$11:$BN$17</definedName>
    <definedName name="A128057562R_Latest">Data22!$BN$17</definedName>
    <definedName name="A128057566X">Data22!$BR$1:$BR$10,Data22!$BR$11:$BR$17</definedName>
    <definedName name="A128057566X_Data">Data22!$BR$11:$BR$17</definedName>
    <definedName name="A128057566X_Latest">Data22!$BR$17</definedName>
    <definedName name="A128057570R">Data22!$BS$1:$BS$10,Data22!$BS$11:$BS$17</definedName>
    <definedName name="A128057570R_Data">Data22!$BS$11:$BS$17</definedName>
    <definedName name="A128057570R_Latest">Data22!$BS$17</definedName>
    <definedName name="A128057574X">Data22!$CC$1:$CC$10,Data22!$CC$11:$CC$17</definedName>
    <definedName name="A128057574X_Data">Data22!$CC$11:$CC$17</definedName>
    <definedName name="A128057574X_Latest">Data22!$CC$17</definedName>
    <definedName name="A128057578J">Data22!$CU$1:$CU$10,Data22!$CU$11:$CU$17</definedName>
    <definedName name="A128057578J_Data">Data22!$CU$11:$CU$17</definedName>
    <definedName name="A128057578J_Latest">Data22!$CU$17</definedName>
    <definedName name="A128057586J">Data22!$CP$1:$CP$10,Data22!$CP$11:$CP$17</definedName>
    <definedName name="A128057586J_Data">Data22!$CP$11:$CP$17</definedName>
    <definedName name="A128057586J_Latest">Data22!$CP$17</definedName>
    <definedName name="A128057590X">Data22!$DY$1:$DY$10,Data22!$DY$11:$DY$17</definedName>
    <definedName name="A128057590X_Data">Data22!$DY$11:$DY$17</definedName>
    <definedName name="A128057590X_Latest">Data22!$DY$17</definedName>
    <definedName name="A128057594J">Data22!$ER$1:$ER$10,Data22!$ER$11:$ER$17</definedName>
    <definedName name="A128057594J_Data">Data22!$ER$11:$ER$17</definedName>
    <definedName name="A128057594J_Latest">Data22!$ER$17</definedName>
    <definedName name="A128057598T">Data22!$ET$1:$ET$10,Data22!$ET$11:$ET$17</definedName>
    <definedName name="A128057598T_Data">Data22!$ET$11:$ET$17</definedName>
    <definedName name="A128057598T_Latest">Data22!$ET$17</definedName>
    <definedName name="A128057602W">Data22!$DU$1:$DU$10,Data22!$DU$11:$DU$17</definedName>
    <definedName name="A128057602W_Data">Data22!$DU$11:$DU$17</definedName>
    <definedName name="A128057602W_Latest">Data22!$DU$17</definedName>
    <definedName name="A128057606F">Data22!$DW$1:$DW$10,Data22!$DW$11:$DW$17</definedName>
    <definedName name="A128057606F_Data">Data22!$DW$11:$DW$17</definedName>
    <definedName name="A128057606F_Latest">Data22!$DW$17</definedName>
    <definedName name="A128057610W">Data22!$FR$1:$FR$10,Data22!$FR$11:$FR$17</definedName>
    <definedName name="A128057610W_Data">Data22!$FR$11:$FR$17</definedName>
    <definedName name="A128057610W_Latest">Data22!$FR$17</definedName>
    <definedName name="A128057614F">Data22!$FA$1:$FA$10,Data22!$FA$11:$FA$17</definedName>
    <definedName name="A128057614F_Data">Data22!$FA$11:$FA$17</definedName>
    <definedName name="A128057614F_Latest">Data22!$FA$17</definedName>
    <definedName name="A128057618R">Data22!$GS$1:$GS$10,Data22!$GS$11:$GS$17</definedName>
    <definedName name="A128057618R_Data">Data22!$GS$11:$GS$17</definedName>
    <definedName name="A128057618R_Latest">Data22!$GS$17</definedName>
    <definedName name="A128057622F">Data22!$GW$1:$GW$10,Data22!$GW$11:$GW$17</definedName>
    <definedName name="A128057622F_Data">Data22!$GW$11:$GW$17</definedName>
    <definedName name="A128057622F_Latest">Data22!$GW$17</definedName>
    <definedName name="A128057626R">Data22!$HF$1:$HF$10,Data22!$HF$11:$HF$17</definedName>
    <definedName name="A128057626R_Data">Data22!$HF$11:$HF$17</definedName>
    <definedName name="A128057626R_Latest">Data22!$HF$17</definedName>
    <definedName name="A128057630F">Data22!$HH$1:$HH$10,Data22!$HH$11:$HH$17</definedName>
    <definedName name="A128057630F_Data">Data22!$HH$11:$HH$17</definedName>
    <definedName name="A128057630F_Latest">Data22!$HH$17</definedName>
    <definedName name="A128057634R">Data22!$GE$1:$GE$10,Data22!$GE$11:$GE$17</definedName>
    <definedName name="A128057634R_Data">Data22!$GE$11:$GE$17</definedName>
    <definedName name="A128057634R_Latest">Data22!$GE$17</definedName>
    <definedName name="A128057638X">Data22!$GI$1:$GI$10,Data22!$GI$11:$GI$17</definedName>
    <definedName name="A128057638X_Data">Data22!$GI$11:$GI$17</definedName>
    <definedName name="A128057638X_Latest">Data22!$GI$17</definedName>
    <definedName name="A128057642R">Data22!$GN$1:$GN$10,Data22!$GN$11:$GN$17</definedName>
    <definedName name="A128057642R_Data">Data22!$GN$11:$GN$17</definedName>
    <definedName name="A128057642R_Latest">Data22!$GN$17</definedName>
    <definedName name="A128057646X">Data20!$EC$1:$EC$10,Data20!$EC$11:$EC$17</definedName>
    <definedName name="A128057646X_Data">Data20!$EC$11:$EC$17</definedName>
    <definedName name="A128057646X_Latest">Data20!$EC$17</definedName>
    <definedName name="A128057650R">Data20!$EF$1:$EF$10,Data20!$EF$11:$EF$17</definedName>
    <definedName name="A128057650R_Data">Data20!$EF$11:$EF$17</definedName>
    <definedName name="A128057650R_Latest">Data20!$EF$17</definedName>
    <definedName name="A128057654X">Data20!$DI$1:$DI$10,Data20!$DI$11:$DI$17</definedName>
    <definedName name="A128057654X_Data">Data20!$DI$11:$DI$17</definedName>
    <definedName name="A128057654X_Latest">Data20!$DI$17</definedName>
    <definedName name="A128057658J">Data20!$EK$1:$EK$10,Data20!$EK$11:$EK$17</definedName>
    <definedName name="A128057658J_Data">Data20!$EK$11:$EK$17</definedName>
    <definedName name="A128057658J_Latest">Data20!$EK$17</definedName>
    <definedName name="A128057678T">Data20!$EZ$1:$EZ$10,Data20!$EZ$11:$EZ$17</definedName>
    <definedName name="A128057678T_Data">Data20!$EZ$11:$EZ$17</definedName>
    <definedName name="A128057678T_Latest">Data20!$EZ$17</definedName>
    <definedName name="A128057682J">Data20!$FK$1:$FK$10,Data20!$FK$11:$FK$17</definedName>
    <definedName name="A128057682J_Data">Data20!$FK$11:$FK$17</definedName>
    <definedName name="A128057682J_Latest">Data20!$FK$17</definedName>
    <definedName name="A128057686T">Data20!$FO$1:$FO$10,Data20!$FO$11:$FO$17</definedName>
    <definedName name="A128057686T_Data">Data20!$FO$11:$FO$17</definedName>
    <definedName name="A128057686T_Latest">Data20!$FO$17</definedName>
    <definedName name="A128057690J">Data20!$FR$1:$FR$10,Data20!$FR$11:$FR$17</definedName>
    <definedName name="A128057690J_Data">Data20!$FR$11:$FR$17</definedName>
    <definedName name="A128057690J_Latest">Data20!$FR$17</definedName>
    <definedName name="A128057694T">Data20!$GF$1:$GF$10,Data20!$GF$11:$GF$17</definedName>
    <definedName name="A128057694T_Data">Data20!$GF$11:$GF$17</definedName>
    <definedName name="A128057694T_Latest">Data20!$GF$17</definedName>
    <definedName name="A128057698A">Data20!$FX$1:$FX$10,Data20!$FX$11:$FX$17</definedName>
    <definedName name="A128057698A_Data">Data20!$FX$11:$FX$17</definedName>
    <definedName name="A128057698A_Latest">Data20!$FX$17</definedName>
    <definedName name="A128057702F">Data20!$GY$1:$GY$10,Data20!$GY$11:$GY$17</definedName>
    <definedName name="A128057702F_Data">Data20!$GY$11:$GY$17</definedName>
    <definedName name="A128057702F_Latest">Data20!$GY$17</definedName>
    <definedName name="A128057706R">Data20!$HP$1:$HP$10,Data20!$HP$11:$HP$17</definedName>
    <definedName name="A128057706R_Data">Data20!$HP$11:$HP$17</definedName>
    <definedName name="A128057706R_Latest">Data20!$HP$17</definedName>
    <definedName name="A128057710F">Data20!$HV$1:$HV$10,Data20!$HV$11:$HV$17</definedName>
    <definedName name="A128057710F_Data">Data20!$HV$11:$HV$17</definedName>
    <definedName name="A128057710F_Latest">Data20!$HV$17</definedName>
    <definedName name="A128057714R">Data20!$HE$1:$HE$10,Data20!$HE$11:$HE$17</definedName>
    <definedName name="A128057714R_Data">Data20!$HE$11:$HE$17</definedName>
    <definedName name="A128057714R_Latest">Data20!$HE$17</definedName>
    <definedName name="A128057718X">Data20!$IB$1:$IB$10,Data20!$IB$11:$IB$17</definedName>
    <definedName name="A128057718X_Data">Data20!$IB$11:$IB$17</definedName>
    <definedName name="A128057718X_Latest">Data20!$IB$17</definedName>
    <definedName name="A128057722R">Data20!$IF$1:$IF$10,Data20!$IF$11:$IF$17</definedName>
    <definedName name="A128057722R_Data">Data20!$IF$11:$IF$17</definedName>
    <definedName name="A128057722R_Latest">Data20!$IF$17</definedName>
    <definedName name="A128057726X">Data20!$IH$1:$IH$10,Data20!$IH$11:$IH$17</definedName>
    <definedName name="A128057726X_Data">Data20!$IH$11:$IH$17</definedName>
    <definedName name="A128057726X_Latest">Data20!$IH$17</definedName>
    <definedName name="A128057730R">Data21!$F$1:$F$10,Data21!$F$11:$F$17</definedName>
    <definedName name="A128057730R_Data">Data21!$F$11:$F$17</definedName>
    <definedName name="A128057730R_Latest">Data21!$F$17</definedName>
    <definedName name="A128057734X">Data21!$L$1:$L$10,Data21!$L$11:$L$17</definedName>
    <definedName name="A128057734X_Data">Data21!$L$11:$L$17</definedName>
    <definedName name="A128057734X_Latest">Data21!$L$17</definedName>
    <definedName name="A128057738J">Data21!$M$1:$M$10,Data21!$M$11:$M$17</definedName>
    <definedName name="A128057738J_Data">Data21!$M$11:$M$17</definedName>
    <definedName name="A128057738J_Latest">Data21!$M$17</definedName>
    <definedName name="A128057742X">Data21!$T$1:$T$10,Data21!$T$11:$T$17</definedName>
    <definedName name="A128057742X_Data">Data21!$T$11:$T$17</definedName>
    <definedName name="A128057742X_Latest">Data21!$T$17</definedName>
    <definedName name="A128057746J">Data21!$AN$1:$AN$10,Data21!$AN$11:$AN$17</definedName>
    <definedName name="A128057746J_Data">Data21!$AN$11:$AN$17</definedName>
    <definedName name="A128057746J_Latest">Data21!$AN$17</definedName>
    <definedName name="A128057750X">Data21!$AS$1:$AS$10,Data21!$AS$11:$AS$17</definedName>
    <definedName name="A128057750X_Data">Data21!$AS$11:$AS$17</definedName>
    <definedName name="A128057750X_Latest">Data21!$AS$17</definedName>
    <definedName name="A128057754J">Data21!$AT$1:$AT$10,Data21!$AT$11:$AT$17</definedName>
    <definedName name="A128057754J_Data">Data21!$AT$11:$AT$17</definedName>
    <definedName name="A128057754J_Latest">Data21!$AT$17</definedName>
    <definedName name="A128057758T">Data21!$AJ$1:$AJ$10,Data21!$AJ$11:$AJ$17</definedName>
    <definedName name="A128057758T_Data">Data21!$AJ$11:$AJ$17</definedName>
    <definedName name="A128057758T_Latest">Data21!$AJ$17</definedName>
    <definedName name="A128057762J">Data21!$BZ$1:$BZ$10,Data21!$BZ$11:$BZ$17</definedName>
    <definedName name="A128057762J_Data">Data21!$BZ$11:$BZ$17</definedName>
    <definedName name="A128057762J_Latest">Data21!$BZ$17</definedName>
    <definedName name="A128057766T">Data21!$CA$1:$CA$10,Data21!$CA$11:$CA$17</definedName>
    <definedName name="A128057766T_Data">Data21!$CA$11:$CA$17</definedName>
    <definedName name="A128057766T_Latest">Data21!$CA$17</definedName>
    <definedName name="A128057770J">Data21!$CH$1:$CH$10,Data21!$CH$11:$CH$17</definedName>
    <definedName name="A128057770J_Data">Data21!$CH$11:$CH$17</definedName>
    <definedName name="A128057770J_Latest">Data21!$CH$17</definedName>
    <definedName name="A128057778A">Data21!$CS$1:$CS$10,Data21!$CS$11:$CS$17</definedName>
    <definedName name="A128057778A_Data">Data21!$CS$11:$CS$17</definedName>
    <definedName name="A128057778A_Latest">Data21!$CS$17</definedName>
    <definedName name="A128057782T">Data21!$CW$1:$CW$10,Data21!$CW$11:$CW$17</definedName>
    <definedName name="A128057782T_Data">Data21!$CW$11:$CW$17</definedName>
    <definedName name="A128057782T_Latest">Data21!$CW$17</definedName>
    <definedName name="A128057786A">Data21!$DB$1:$DB$10,Data21!$DB$11:$DB$17</definedName>
    <definedName name="A128057786A_Data">Data21!$DB$11:$DB$17</definedName>
    <definedName name="A128057786A_Latest">Data21!$DB$17</definedName>
    <definedName name="A128059514J">Data22!$ID$1:$ID$10,Data22!$ID$11:$ID$17</definedName>
    <definedName name="A128059514J_Data">Data22!$ID$11:$ID$17</definedName>
    <definedName name="A128059514J_Latest">Data22!$ID$17</definedName>
    <definedName name="A128059518T">Data23!$AF$1:$AF$10,Data23!$AF$11:$AF$17</definedName>
    <definedName name="A128059518T_Data">Data23!$AF$11:$AF$17</definedName>
    <definedName name="A128059518T_Latest">Data23!$AF$17</definedName>
    <definedName name="A128059522J">Data23!$AN$1:$AN$10,Data23!$AN$11:$AN$17</definedName>
    <definedName name="A128059522J_Data">Data23!$AN$11:$AN$17</definedName>
    <definedName name="A128059522J_Latest">Data23!$AN$17</definedName>
    <definedName name="A128059526T">Data23!$I$1:$I$10,Data23!$I$11:$I$17</definedName>
    <definedName name="A128059526T_Data">Data23!$I$11:$I$17</definedName>
    <definedName name="A128059526T_Latest">Data23!$I$17</definedName>
    <definedName name="A128059530J">Data23!$Q$1:$Q$10,Data23!$Q$11:$Q$17</definedName>
    <definedName name="A128059530J_Data">Data23!$Q$11:$Q$17</definedName>
    <definedName name="A128059530J_Latest">Data23!$Q$17</definedName>
    <definedName name="A128059534T">Data24!$BX$1:$BX$10,Data24!$BX$11:$BX$17</definedName>
    <definedName name="A128059534T_Data">Data24!$BX$11:$BX$17</definedName>
    <definedName name="A128059534T_Latest">Data24!$BX$17</definedName>
    <definedName name="A128059538A">Data24!$CD$1:$CD$10,Data24!$CD$11:$CD$17</definedName>
    <definedName name="A128059538A_Data">Data24!$CD$11:$CD$17</definedName>
    <definedName name="A128059538A_Latest">Data24!$CD$17</definedName>
    <definedName name="A128059542T">Data24!$CH$1:$CH$10,Data24!$CH$11:$CH$17</definedName>
    <definedName name="A128059542T_Data">Data24!$CH$11:$CH$17</definedName>
    <definedName name="A128059542T_Latest">Data24!$CH$17</definedName>
    <definedName name="A128059546A">Data24!$CJ$1:$CJ$10,Data24!$CJ$11:$CJ$17</definedName>
    <definedName name="A128059546A_Data">Data24!$CJ$11:$CJ$17</definedName>
    <definedName name="A128059546A_Latest">Data24!$CJ$17</definedName>
    <definedName name="A128059550T">Data24!$CM$1:$CM$10,Data24!$CM$11:$CM$17</definedName>
    <definedName name="A128059550T_Data">Data24!$CM$11:$CM$17</definedName>
    <definedName name="A128059550T_Latest">Data24!$CM$17</definedName>
    <definedName name="A128059554A">Data24!$CO$1:$CO$10,Data24!$CO$11:$CO$17</definedName>
    <definedName name="A128059554A_Data">Data24!$CO$11:$CO$17</definedName>
    <definedName name="A128059554A_Latest">Data24!$CO$17</definedName>
    <definedName name="A128059562A">Data24!$BR$1:$BR$10,Data24!$BR$11:$BR$17</definedName>
    <definedName name="A128059562A_Data">Data24!$BR$11:$BR$17</definedName>
    <definedName name="A128059562A_Latest">Data24!$BR$17</definedName>
    <definedName name="A128059566K">Data24!$CV$1:$CV$10,Data24!$CV$11:$CV$17</definedName>
    <definedName name="A128059566K_Data">Data24!$CV$11:$CV$17</definedName>
    <definedName name="A128059566K_Latest">Data24!$CV$17</definedName>
    <definedName name="A128059570A">Data24!$DM$1:$DM$10,Data24!$DM$11:$DM$17</definedName>
    <definedName name="A128059570A_Data">Data24!$DM$11:$DM$17</definedName>
    <definedName name="A128059570A_Latest">Data24!$DM$17</definedName>
    <definedName name="A128059574K">Data24!$EO$1:$EO$10,Data24!$EO$11:$EO$17</definedName>
    <definedName name="A128059574K_Data">Data24!$EO$11:$EO$17</definedName>
    <definedName name="A128059574K_Latest">Data24!$EO$17</definedName>
    <definedName name="A128059578V">Data24!$ER$1:$ER$10,Data24!$ER$11:$ER$17</definedName>
    <definedName name="A128059578V_Data">Data24!$ER$11:$ER$17</definedName>
    <definedName name="A128059578V_Latest">Data24!$ER$17</definedName>
    <definedName name="A128059582K">Data24!$EV$1:$EV$10,Data24!$EV$11:$EV$17</definedName>
    <definedName name="A128059582K_Data">Data24!$EV$11:$EV$17</definedName>
    <definedName name="A128059582K_Latest">Data24!$EV$17</definedName>
    <definedName name="A128059586V">Data24!$EZ$1:$EZ$10,Data24!$EZ$11:$EZ$17</definedName>
    <definedName name="A128059586V_Data">Data24!$EZ$11:$EZ$17</definedName>
    <definedName name="A128059586V_Latest">Data24!$EZ$17</definedName>
    <definedName name="A128059590K">Data24!$GA$1:$GA$10,Data24!$GA$11:$GA$17</definedName>
    <definedName name="A128059590K_Data">Data24!$GA$11:$GA$17</definedName>
    <definedName name="A128059590K_Latest">Data24!$GA$17</definedName>
    <definedName name="A128059594V">Data24!$GH$1:$GH$10,Data24!$GH$11:$GH$17</definedName>
    <definedName name="A128059594V_Data">Data24!$GH$11:$GH$17</definedName>
    <definedName name="A128059594V_Latest">Data24!$GH$17</definedName>
    <definedName name="A128059598C">Data24!$GP$1:$GP$10,Data24!$GP$11:$GP$17</definedName>
    <definedName name="A128059598C_Data">Data24!$GP$11:$GP$17</definedName>
    <definedName name="A128059598C_Latest">Data24!$GP$17</definedName>
    <definedName name="A128059602J">Data24!$FQ$1:$FQ$10,Data24!$FQ$11:$FQ$17</definedName>
    <definedName name="A128059602J_Data">Data24!$FQ$11:$FQ$17</definedName>
    <definedName name="A128059602J_Latest">Data24!$FQ$17</definedName>
    <definedName name="A128059606T">Data24!$HD$1:$HD$10,Data24!$HD$11:$HD$17</definedName>
    <definedName name="A128059606T_Data">Data24!$HD$11:$HD$17</definedName>
    <definedName name="A128059606T_Latest">Data24!$HD$17</definedName>
    <definedName name="A128059610J">Data24!$HG$1:$HG$10,Data24!$HG$11:$HG$17</definedName>
    <definedName name="A128059610J_Data">Data24!$HG$11:$HG$17</definedName>
    <definedName name="A128059610J_Latest">Data24!$HG$17</definedName>
    <definedName name="A128059614T">Data24!$HR$1:$HR$10,Data24!$HR$11:$HR$17</definedName>
    <definedName name="A128059614T_Data">Data24!$HR$11:$HR$17</definedName>
    <definedName name="A128059614T_Latest">Data24!$HR$17</definedName>
    <definedName name="A128059618A">Data24!$HA$1:$HA$10,Data24!$HA$11:$HA$17</definedName>
    <definedName name="A128059618A_Data">Data24!$HA$11:$HA$17</definedName>
    <definedName name="A128059618A_Latest">Data24!$HA$17</definedName>
    <definedName name="A128059622T">Data24!$IL$1:$IL$10,Data24!$IL$11:$IL$17</definedName>
    <definedName name="A128059622T_Data">Data24!$IL$11:$IL$17</definedName>
    <definedName name="A128059622T_Latest">Data24!$IL$17</definedName>
    <definedName name="A128059626A">Data24!$IN$1:$IN$10,Data24!$IN$11:$IN$17</definedName>
    <definedName name="A128059626A_Data">Data24!$IN$11:$IN$17</definedName>
    <definedName name="A128059626A_Latest">Data24!$IN$17</definedName>
    <definedName name="A128059630T">Data25!$F$1:$F$10,Data25!$F$11:$F$17</definedName>
    <definedName name="A128059630T_Data">Data25!$F$11:$F$17</definedName>
    <definedName name="A128059630T_Latest">Data25!$F$17</definedName>
    <definedName name="A128059634A">Data24!$IJ$1:$IJ$10,Data24!$IJ$11:$IJ$17</definedName>
    <definedName name="A128059634A_Data">Data24!$IJ$11:$IJ$17</definedName>
    <definedName name="A128059634A_Latest">Data24!$IJ$17</definedName>
    <definedName name="A128059638K">Data25!$AC$1:$AC$10,Data25!$AC$11:$AC$17</definedName>
    <definedName name="A128059638K_Data">Data25!$AC$11:$AC$17</definedName>
    <definedName name="A128059638K_Latest">Data25!$AC$17</definedName>
    <definedName name="A128059642A">Data25!$S$1:$S$10,Data25!$S$11:$S$17</definedName>
    <definedName name="A128059642A_Data">Data25!$S$11:$S$17</definedName>
    <definedName name="A128059642A_Latest">Data25!$S$17</definedName>
    <definedName name="A128059646K">Data25!$BM$1:$BM$10,Data25!$BM$11:$BM$17</definedName>
    <definedName name="A128059646K_Data">Data25!$BM$11:$BM$17</definedName>
    <definedName name="A128059646K_Latest">Data25!$BM$17</definedName>
    <definedName name="A128059650A">Data25!$BS$1:$BS$10,Data25!$BS$11:$BS$17</definedName>
    <definedName name="A128059650A_Data">Data25!$BS$11:$BS$17</definedName>
    <definedName name="A128059650A_Latest">Data25!$BS$17</definedName>
    <definedName name="A128059654K">Data25!$BT$1:$BT$10,Data25!$BT$11:$BT$17</definedName>
    <definedName name="A128059654K_Data">Data25!$BT$11:$BT$17</definedName>
    <definedName name="A128059654K_Latest">Data25!$BT$17</definedName>
    <definedName name="A128059658V">Data25!$CF$1:$CF$10,Data25!$CF$11:$CF$17</definedName>
    <definedName name="A128059658V_Data">Data25!$CF$11:$CF$17</definedName>
    <definedName name="A128059658V_Latest">Data25!$CF$17</definedName>
    <definedName name="A128059662K">Data25!$BA$1:$BA$10,Data25!$BA$11:$BA$17</definedName>
    <definedName name="A128059662K_Data">Data25!$BA$11:$BA$17</definedName>
    <definedName name="A128059662K_Latest">Data25!$BA$17</definedName>
    <definedName name="A128059666V">Data25!$BJ$1:$BJ$10,Data25!$BJ$11:$BJ$17</definedName>
    <definedName name="A128059666V_Data">Data25!$BJ$11:$BJ$17</definedName>
    <definedName name="A128059666V_Latest">Data25!$BJ$17</definedName>
    <definedName name="A128059670K">Data25!$CW$1:$CW$10,Data25!$CW$11:$CW$17</definedName>
    <definedName name="A128059670K_Data">Data25!$CW$11:$CW$17</definedName>
    <definedName name="A128059670K_Latest">Data25!$CW$17</definedName>
    <definedName name="A128059674V">Data25!$CK$1:$CK$10,Data25!$CK$11:$CK$17</definedName>
    <definedName name="A128059674V_Data">Data25!$CK$11:$CK$17</definedName>
    <definedName name="A128059674V_Latest">Data25!$CK$17</definedName>
    <definedName name="A128059678C">Data25!$DO$1:$DO$10,Data25!$DO$11:$DO$17</definedName>
    <definedName name="A128059678C_Data">Data25!$DO$11:$DO$17</definedName>
    <definedName name="A128059678C_Latest">Data25!$DO$17</definedName>
    <definedName name="A128059682V">Data25!$EF$1:$EF$10,Data25!$EF$11:$EF$17</definedName>
    <definedName name="A128059682V_Data">Data25!$EF$11:$EF$17</definedName>
    <definedName name="A128059682V_Latest">Data25!$EF$17</definedName>
    <definedName name="A128059686C">Data25!$DS$1:$DS$10,Data25!$DS$11:$DS$17</definedName>
    <definedName name="A128059686C_Data">Data25!$DS$11:$DS$17</definedName>
    <definedName name="A128059686C_Latest">Data25!$DS$17</definedName>
    <definedName name="A128059690V">Data25!$EL$1:$EL$10,Data25!$EL$11:$EL$17</definedName>
    <definedName name="A128059690V_Data">Data25!$EL$11:$EL$17</definedName>
    <definedName name="A128059690V_Latest">Data25!$EL$17</definedName>
    <definedName name="A128059694C">Data25!$ER$1:$ER$10,Data25!$ER$11:$ER$17</definedName>
    <definedName name="A128059694C_Data">Data25!$ER$11:$ER$17</definedName>
    <definedName name="A128059694C_Latest">Data25!$ER$17</definedName>
    <definedName name="A128059698L">Data25!$DU$1:$DU$10,Data25!$DU$11:$DU$17</definedName>
    <definedName name="A128059698L_Data">Data25!$DU$11:$DU$17</definedName>
    <definedName name="A128059698L_Latest">Data25!$DU$17</definedName>
    <definedName name="A128059702T">Data25!$DY$1:$DY$10,Data25!$DY$11:$DY$17</definedName>
    <definedName name="A128059702T_Data">Data25!$DY$11:$DY$17</definedName>
    <definedName name="A128059702T_Latest">Data25!$DY$17</definedName>
    <definedName name="A128059706A">Data23!$BD$1:$BD$10,Data23!$BD$11:$BD$17</definedName>
    <definedName name="A128059706A_Data">Data23!$BD$11:$BD$17</definedName>
    <definedName name="A128059706A_Latest">Data23!$BD$17</definedName>
    <definedName name="A128059710T">Data23!$BI$1:$BI$10,Data23!$BI$11:$BI$17</definedName>
    <definedName name="A128059710T_Data">Data23!$BI$11:$BI$17</definedName>
    <definedName name="A128059710T_Latest">Data23!$BI$17</definedName>
    <definedName name="A128059714A">Data23!$BV$1:$BV$10,Data23!$BV$11:$BV$17</definedName>
    <definedName name="A128059714A_Data">Data23!$BV$11:$BV$17</definedName>
    <definedName name="A128059714A_Latest">Data23!$BV$17</definedName>
    <definedName name="A128059718K">Data23!$AQ$1:$AQ$10,Data23!$AQ$11:$AQ$17</definedName>
    <definedName name="A128059718K_Data">Data23!$AQ$11:$AQ$17</definedName>
    <definedName name="A128059718K_Latest">Data23!$AQ$17</definedName>
    <definedName name="A128059722A">Data23!$AV$1:$AV$10,Data23!$AV$11:$AV$17</definedName>
    <definedName name="A128059722A_Data">Data23!$AV$11:$AV$17</definedName>
    <definedName name="A128059722A_Latest">Data23!$AV$17</definedName>
    <definedName name="A128059754V">Data23!$CJ$1:$CJ$10,Data23!$CJ$11:$CJ$17</definedName>
    <definedName name="A128059754V_Data">Data23!$CJ$11:$CJ$17</definedName>
    <definedName name="A128059754V_Latest">Data23!$CJ$17</definedName>
    <definedName name="A128059758C">Data23!$CO$1:$CO$10,Data23!$CO$11:$CO$17</definedName>
    <definedName name="A128059758C_Data">Data23!$CO$11:$CO$17</definedName>
    <definedName name="A128059758C_Latest">Data23!$CO$17</definedName>
    <definedName name="A128059762V">Data23!$CT$1:$CT$10,Data23!$CT$11:$CT$17</definedName>
    <definedName name="A128059762V_Data">Data23!$CT$11:$CT$17</definedName>
    <definedName name="A128059762V_Latest">Data23!$CT$17</definedName>
    <definedName name="A128059766C">Data23!$DA$1:$DA$10,Data23!$DA$11:$DA$17</definedName>
    <definedName name="A128059766C_Data">Data23!$DA$11:$DA$17</definedName>
    <definedName name="A128059766C_Latest">Data23!$DA$17</definedName>
    <definedName name="A128059770V">Data23!$CE$1:$CE$10,Data23!$CE$11:$CE$17</definedName>
    <definedName name="A128059770V_Data">Data23!$CE$11:$CE$17</definedName>
    <definedName name="A128059770V_Latest">Data23!$CE$17</definedName>
    <definedName name="A128059774C">Data23!$CH$1:$CH$10,Data23!$CH$11:$CH$17</definedName>
    <definedName name="A128059774C_Data">Data23!$CH$11:$CH$17</definedName>
    <definedName name="A128059774C_Latest">Data23!$CH$17</definedName>
    <definedName name="A128059778L">Data23!$DR$1:$DR$10,Data23!$DR$11:$DR$17</definedName>
    <definedName name="A128059778L_Data">Data23!$DR$11:$DR$17</definedName>
    <definedName name="A128059778L_Latest">Data23!$DR$17</definedName>
    <definedName name="A128059782C">Data23!$DK$1:$DK$10,Data23!$DK$11:$DK$17</definedName>
    <definedName name="A128059782C_Data">Data23!$DK$11:$DK$17</definedName>
    <definedName name="A128059782C_Latest">Data23!$DK$17</definedName>
    <definedName name="A128059786L">Data23!$DM$1:$DM$10,Data23!$DM$11:$DM$17</definedName>
    <definedName name="A128059786L_Data">Data23!$DM$11:$DM$17</definedName>
    <definedName name="A128059786L_Latest">Data23!$DM$17</definedName>
    <definedName name="A128059790C">Data23!$GO$1:$GO$10,Data23!$GO$11:$GO$17</definedName>
    <definedName name="A128059790C_Data">Data23!$GO$11:$GO$17</definedName>
    <definedName name="A128059790C_Latest">Data23!$GO$17</definedName>
    <definedName name="A128059794L">Data23!$GV$1:$GV$10,Data23!$GV$11:$GV$17</definedName>
    <definedName name="A128059794L_Data">Data23!$GV$11:$GV$17</definedName>
    <definedName name="A128059794L_Latest">Data23!$GV$17</definedName>
    <definedName name="A128059798W">Data23!$GZ$1:$GZ$10,Data23!$GZ$11:$GZ$17</definedName>
    <definedName name="A128059798W_Data">Data23!$GZ$11:$GZ$17</definedName>
    <definedName name="A128059798W_Latest">Data23!$GZ$17</definedName>
    <definedName name="A128059802A">Data23!$FZ$1:$FZ$10,Data23!$FZ$11:$FZ$17</definedName>
    <definedName name="A128059802A_Data">Data23!$FZ$11:$FZ$17</definedName>
    <definedName name="A128059802A_Latest">Data23!$FZ$17</definedName>
    <definedName name="A128059806K">Data23!$FW$1:$FW$10,Data23!$FW$11:$FW$17</definedName>
    <definedName name="A128059806K_Data">Data23!$FW$11:$FW$17</definedName>
    <definedName name="A128059806K_Latest">Data23!$FW$17</definedName>
    <definedName name="A128059810A">Data23!$GC$1:$GC$10,Data23!$GC$11:$GC$17</definedName>
    <definedName name="A128059810A_Data">Data23!$GC$11:$GC$17</definedName>
    <definedName name="A128059810A_Latest">Data23!$GC$17</definedName>
    <definedName name="A128059814K">Data23!$HS$1:$HS$10,Data23!$HS$11:$HS$17</definedName>
    <definedName name="A128059814K_Data">Data23!$HS$11:$HS$17</definedName>
    <definedName name="A128059814K_Latest">Data23!$HS$17</definedName>
    <definedName name="A128059818V">Data23!$HG$1:$HG$10,Data23!$HG$11:$HG$17</definedName>
    <definedName name="A128059818V_Data">Data23!$HG$11:$HG$17</definedName>
    <definedName name="A128059818V_Latest">Data23!$HG$17</definedName>
    <definedName name="A128059822K">Data23!$HN$1:$HN$10,Data23!$HN$11:$HN$17</definedName>
    <definedName name="A128059822K_Data">Data23!$HN$11:$HN$17</definedName>
    <definedName name="A128059822K_Latest">Data23!$HN$17</definedName>
    <definedName name="A128059826V">Data24!$S$1:$S$10,Data24!$S$11:$S$17</definedName>
    <definedName name="A128059826V_Data">Data24!$S$11:$S$17</definedName>
    <definedName name="A128059826V_Latest">Data24!$S$17</definedName>
    <definedName name="A128059830K">Data24!$Y$1:$Y$10,Data24!$Y$11:$Y$17</definedName>
    <definedName name="A128059830K_Data">Data24!$Y$11:$Y$17</definedName>
    <definedName name="A128059830K_Latest">Data24!$Y$17</definedName>
    <definedName name="A128059834V">Data24!$AB$1:$AB$10,Data24!$AB$11:$AB$17</definedName>
    <definedName name="A128059834V_Data">Data24!$AB$11:$AB$17</definedName>
    <definedName name="A128059834V_Latest">Data24!$AB$17</definedName>
    <definedName name="A128059838C">Data24!$AD$1:$AD$10,Data24!$AD$11:$AD$17</definedName>
    <definedName name="A128059838C_Data">Data24!$AD$11:$AD$17</definedName>
    <definedName name="A128059838C_Latest">Data24!$AD$17</definedName>
    <definedName name="A128059842V">Data24!$D$1:$D$10,Data24!$D$11:$D$17</definedName>
    <definedName name="A128059842V_Data">Data24!$D$11:$D$17</definedName>
    <definedName name="A128059842V_Latest">Data24!$D$17</definedName>
    <definedName name="A128059846C">Data24!$E$1:$E$10,Data24!$E$11:$E$17</definedName>
    <definedName name="A128059846C_Data">Data24!$E$11:$E$17</definedName>
    <definedName name="A128059846C_Latest">Data24!$E$17</definedName>
    <definedName name="A128059850V">Data24!$F$1:$F$10,Data24!$F$11:$F$17</definedName>
    <definedName name="A128059850V_Data">Data24!$F$11:$F$17</definedName>
    <definedName name="A128059850V_Latest">Data24!$F$17</definedName>
    <definedName name="A128059854C">Data24!$BB$1:$BB$10,Data24!$BB$11:$BB$17</definedName>
    <definedName name="A128059854C_Data">Data24!$BB$11:$BB$17</definedName>
    <definedName name="A128059854C_Latest">Data24!$BB$17</definedName>
    <definedName name="A128059858L">Data24!$AM$1:$AM$10,Data24!$AM$11:$AM$17</definedName>
    <definedName name="A128059858L_Data">Data24!$AM$11:$AM$17</definedName>
    <definedName name="A128059858L_Latest">Data24!$AM$17</definedName>
    <definedName name="A128061654A">Data1!$C$1:$C$10,Data1!$C$11:$C$17</definedName>
    <definedName name="A128061654A_Data">Data1!$C$11:$C$17</definedName>
    <definedName name="A128061654A_Latest">Data1!$C$17</definedName>
    <definedName name="A128061658K">Data1!$M$1:$M$10,Data1!$M$11:$M$17</definedName>
    <definedName name="A128061658K_Data">Data1!$M$11:$M$17</definedName>
    <definedName name="A128061658K_Latest">Data1!$M$17</definedName>
    <definedName name="A128061662A">Data1!$Z$1:$Z$10,Data1!$Z$11:$Z$17</definedName>
    <definedName name="A128061662A_Data">Data1!$Z$11:$Z$17</definedName>
    <definedName name="A128061662A_Latest">Data1!$Z$17</definedName>
    <definedName name="A128061666K">Data1!$AF$1:$AF$10,Data1!$AF$11:$AF$17</definedName>
    <definedName name="A128061666K_Data">Data1!$AF$11:$AF$17</definedName>
    <definedName name="A128061666K_Latest">Data1!$AF$17</definedName>
    <definedName name="A128061670A">Data1!$AL$1:$AL$10,Data1!$AL$11:$AL$17</definedName>
    <definedName name="A128061670A_Data">Data1!$AL$11:$AL$17</definedName>
    <definedName name="A128061670A_Latest">Data1!$AL$17</definedName>
    <definedName name="A128061674K">Data1!$AV$1:$AV$10,Data1!$AV$11:$AV$17</definedName>
    <definedName name="A128061674K_Data">Data1!$AV$11:$AV$17</definedName>
    <definedName name="A128061674K_Latest">Data1!$AV$17</definedName>
    <definedName name="A128061678V">Data1!$BL$1:$BL$10,Data1!$BL$11:$BL$17</definedName>
    <definedName name="A128061678V_Data">Data1!$BL$11:$BL$17</definedName>
    <definedName name="A128061678V_Latest">Data1!$BL$17</definedName>
    <definedName name="A128061682K">Data1!$BN$1:$BN$10,Data1!$BN$11:$BN$17</definedName>
    <definedName name="A128061682K_Data">Data1!$BN$11:$BN$17</definedName>
    <definedName name="A128061682K_Latest">Data1!$BN$17</definedName>
    <definedName name="A128061686V">Data1!$AR$1:$AR$10,Data1!$AR$11:$AR$17</definedName>
    <definedName name="A128061686V_Data">Data1!$AR$11:$AR$17</definedName>
    <definedName name="A128061686V_Latest">Data1!$AR$17</definedName>
    <definedName name="A128061690K">Data1!$AT$1:$AT$10,Data1!$AT$11:$AT$17</definedName>
    <definedName name="A128061690K_Data">Data1!$AT$11:$AT$17</definedName>
    <definedName name="A128061690K_Latest">Data1!$AT$17</definedName>
    <definedName name="A128061694V">Data2!$DB$1:$DB$10,Data2!$DB$11:$DB$17</definedName>
    <definedName name="A128061694V_Data">Data2!$DB$11:$DB$17</definedName>
    <definedName name="A128061694V_Latest">Data2!$DB$17</definedName>
    <definedName name="A128061698C">Data2!$DD$1:$DD$10,Data2!$DD$11:$DD$17</definedName>
    <definedName name="A128061698C_Data">Data2!$DD$11:$DD$17</definedName>
    <definedName name="A128061698C_Latest">Data2!$DD$17</definedName>
    <definedName name="A128061702J">Data2!$CQ$1:$CQ$10,Data2!$CQ$11:$CQ$17</definedName>
    <definedName name="A128061702J_Data">Data2!$CQ$11:$CQ$17</definedName>
    <definedName name="A128061702J_Latest">Data2!$CQ$17</definedName>
    <definedName name="A128061706T">Data2!$DJ$1:$DJ$10,Data2!$DJ$11:$DJ$17</definedName>
    <definedName name="A128061706T_Data">Data2!$DJ$11:$DJ$17</definedName>
    <definedName name="A128061706T_Latest">Data2!$DJ$17</definedName>
    <definedName name="A128061710J">Data2!$DM$1:$DM$10,Data2!$DM$11:$DM$17</definedName>
    <definedName name="A128061710J_Data">Data2!$DM$11:$DM$17</definedName>
    <definedName name="A128061710J_Latest">Data2!$DM$17</definedName>
    <definedName name="A128061714T">Data2!$DN$1:$DN$10,Data2!$DN$11:$DN$17</definedName>
    <definedName name="A128061714T_Data">Data2!$DN$11:$DN$17</definedName>
    <definedName name="A128061714T_Latest">Data2!$DN$17</definedName>
    <definedName name="A128061718A">Data2!$DS$1:$DS$10,Data2!$DS$11:$DS$17</definedName>
    <definedName name="A128061718A_Data">Data2!$DS$11:$DS$17</definedName>
    <definedName name="A128061718A_Latest">Data2!$DS$17</definedName>
    <definedName name="A128061722T">Data2!$CV$1:$CV$10,Data2!$CV$11:$CV$17</definedName>
    <definedName name="A128061722T_Data">Data2!$CV$11:$CV$17</definedName>
    <definedName name="A128061722T_Latest">Data2!$CV$17</definedName>
    <definedName name="A128061726A">Data2!$DX$1:$DX$10,Data2!$DX$11:$DX$17</definedName>
    <definedName name="A128061726A_Data">Data2!$DX$11:$DX$17</definedName>
    <definedName name="A128061726A_Latest">Data2!$DX$17</definedName>
    <definedName name="A128061730T">Data2!$EO$1:$EO$10,Data2!$EO$11:$EO$17</definedName>
    <definedName name="A128061730T_Data">Data2!$EO$11:$EO$17</definedName>
    <definedName name="A128061730T_Latest">Data2!$EO$17</definedName>
    <definedName name="A128061734A">Data2!$EZ$1:$EZ$10,Data2!$EZ$11:$EZ$17</definedName>
    <definedName name="A128061734A_Data">Data2!$EZ$11:$EZ$17</definedName>
    <definedName name="A128061734A_Latest">Data2!$EZ$17</definedName>
    <definedName name="A128061738K">Data2!$FB$1:$FB$10,Data2!$FB$11:$FB$17</definedName>
    <definedName name="A128061738K_Data">Data2!$FB$11:$FB$17</definedName>
    <definedName name="A128061738K_Latest">Data2!$FB$17</definedName>
    <definedName name="A128061742A">Data2!$FC$1:$FC$10,Data2!$FC$11:$FC$17</definedName>
    <definedName name="A128061742A_Data">Data2!$FC$11:$FC$17</definedName>
    <definedName name="A128061742A_Latest">Data2!$FC$17</definedName>
    <definedName name="A128061746K">Data2!$FD$1:$FD$10,Data2!$FD$11:$FD$17</definedName>
    <definedName name="A128061746K_Data">Data2!$FD$11:$FD$17</definedName>
    <definedName name="A128061746K_Latest">Data2!$FD$17</definedName>
    <definedName name="A128061750A">Data2!$FU$1:$FU$10,Data2!$FU$11:$FU$17</definedName>
    <definedName name="A128061750A_Data">Data2!$FU$11:$FU$17</definedName>
    <definedName name="A128061750A_Latest">Data2!$FU$17</definedName>
    <definedName name="A128061754K">Data2!$GA$1:$GA$10,Data2!$GA$11:$GA$17</definedName>
    <definedName name="A128061754K_Data">Data2!$GA$11:$GA$17</definedName>
    <definedName name="A128061754K_Latest">Data2!$GA$17</definedName>
    <definedName name="A128061758V">Data2!$GJ$1:$GJ$10,Data2!$GJ$11:$GJ$17</definedName>
    <definedName name="A128061758V_Data">Data2!$GJ$11:$GJ$17</definedName>
    <definedName name="A128061758V_Latest">Data2!$GJ$17</definedName>
    <definedName name="A128061762K">Data2!$HE$1:$HE$10,Data2!$HE$11:$HE$17</definedName>
    <definedName name="A128061762K_Data">Data2!$HE$11:$HE$17</definedName>
    <definedName name="A128061762K_Latest">Data2!$HE$17</definedName>
    <definedName name="A128061766V">Data2!$HH$1:$HH$10,Data2!$HH$11:$HH$17</definedName>
    <definedName name="A128061766V_Data">Data2!$HH$11:$HH$17</definedName>
    <definedName name="A128061766V_Latest">Data2!$HH$17</definedName>
    <definedName name="A128061770K">Data2!$HI$1:$HI$10,Data2!$HI$11:$HI$17</definedName>
    <definedName name="A128061770K_Data">Data2!$HI$11:$HI$17</definedName>
    <definedName name="A128061770K_Latest">Data2!$HI$17</definedName>
    <definedName name="A128061774V">Data2!$HJ$1:$HJ$10,Data2!$HJ$11:$HJ$17</definedName>
    <definedName name="A128061774V_Data">Data2!$HJ$11:$HJ$17</definedName>
    <definedName name="A128061774V_Latest">Data2!$HJ$17</definedName>
    <definedName name="A128061778C">Data2!$HM$1:$HM$10,Data2!$HM$11:$HM$17</definedName>
    <definedName name="A128061778C_Data">Data2!$HM$11:$HM$17</definedName>
    <definedName name="A128061778C_Latest">Data2!$HM$17</definedName>
    <definedName name="A128061782V">Data2!$HP$1:$HP$10,Data2!$HP$11:$HP$17</definedName>
    <definedName name="A128061782V_Data">Data2!$HP$11:$HP$17</definedName>
    <definedName name="A128061782V_Latest">Data2!$HP$17</definedName>
    <definedName name="A128061790V">Data2!$HS$1:$HS$10,Data2!$HS$11:$HS$17</definedName>
    <definedName name="A128061790V_Data">Data2!$HS$11:$HS$17</definedName>
    <definedName name="A128061790V_Latest">Data2!$HS$17</definedName>
    <definedName name="A128061794C">Data2!$HV$1:$HV$10,Data2!$HV$11:$HV$17</definedName>
    <definedName name="A128061794C_Data">Data2!$HV$11:$HV$17</definedName>
    <definedName name="A128061794C_Latest">Data2!$HV$17</definedName>
    <definedName name="A128061798L">Data2!$IE$1:$IE$10,Data2!$IE$11:$IE$17</definedName>
    <definedName name="A128061798L_Data">Data2!$IE$11:$IE$17</definedName>
    <definedName name="A128061798L_Latest">Data2!$IE$17</definedName>
    <definedName name="A128061802T">Data2!$IH$1:$IH$10,Data2!$IH$11:$IH$17</definedName>
    <definedName name="A128061802T_Data">Data2!$IH$11:$IH$17</definedName>
    <definedName name="A128061802T_Latest">Data2!$IH$17</definedName>
    <definedName name="A128061806A">Data2!$IJ$1:$IJ$10,Data2!$IJ$11:$IJ$17</definedName>
    <definedName name="A128061806A_Data">Data2!$IJ$11:$IJ$17</definedName>
    <definedName name="A128061806A_Latest">Data2!$IJ$17</definedName>
    <definedName name="A128061810T">Data3!$B$1:$B$10,Data3!$B$11:$B$17</definedName>
    <definedName name="A128061810T_Data">Data3!$B$11:$B$17</definedName>
    <definedName name="A128061810T_Latest">Data3!$B$17</definedName>
    <definedName name="A128061814A">Data3!$AA$1:$AA$10,Data3!$AA$11:$AA$17</definedName>
    <definedName name="A128061814A_Data">Data3!$AA$11:$AA$17</definedName>
    <definedName name="A128061814A_Latest">Data3!$AA$17</definedName>
    <definedName name="A128061818K">Data3!$AB$1:$AB$10,Data3!$AB$11:$AB$17</definedName>
    <definedName name="A128061818K_Data">Data3!$AB$11:$AB$17</definedName>
    <definedName name="A128061818K_Latest">Data3!$AB$17</definedName>
    <definedName name="A128061822A">Data3!$AF$1:$AF$10,Data3!$AF$11:$AF$17</definedName>
    <definedName name="A128061822A_Data">Data3!$AF$11:$AF$17</definedName>
    <definedName name="A128061822A_Latest">Data3!$AF$17</definedName>
    <definedName name="A128061826K">Data3!$AH$1:$AH$10,Data3!$AH$11:$AH$17</definedName>
    <definedName name="A128061826K_Data">Data3!$AH$11:$AH$17</definedName>
    <definedName name="A128061826K_Latest">Data3!$AH$17</definedName>
    <definedName name="A128061830A">Data3!$AL$1:$AL$10,Data3!$AL$11:$AL$17</definedName>
    <definedName name="A128061830A_Data">Data3!$AL$11:$AL$17</definedName>
    <definedName name="A128061830A_Latest">Data3!$AL$17</definedName>
    <definedName name="A128061834K">Data3!$Q$1:$Q$10,Data3!$Q$11:$Q$17</definedName>
    <definedName name="A128061834K_Data">Data3!$Q$11:$Q$17</definedName>
    <definedName name="A128061834K_Latest">Data3!$Q$17</definedName>
    <definedName name="A128061838V">Data3!$S$1:$S$10,Data3!$S$11:$S$17</definedName>
    <definedName name="A128061838V_Data">Data3!$S$11:$S$17</definedName>
    <definedName name="A128061838V_Latest">Data3!$S$17</definedName>
    <definedName name="A128061842K">Data3!$BE$1:$BE$10,Data3!$BE$11:$BE$17</definedName>
    <definedName name="A128061842K_Data">Data3!$BE$11:$BE$17</definedName>
    <definedName name="A128061842K_Latest">Data3!$BE$17</definedName>
    <definedName name="A128061846V">Data3!$BK$1:$BK$10,Data3!$BK$11:$BK$17</definedName>
    <definedName name="A128061846V_Data">Data3!$BK$11:$BK$17</definedName>
    <definedName name="A128061846V_Latest">Data3!$BK$17</definedName>
    <definedName name="A128061850K">Data3!$BP$1:$BP$10,Data3!$BP$11:$BP$17</definedName>
    <definedName name="A128061850K_Data">Data3!$BP$11:$BP$17</definedName>
    <definedName name="A128061850K_Latest">Data3!$BP$17</definedName>
    <definedName name="A128061854V">Data3!$BR$1:$BR$10,Data3!$BR$11:$BR$17</definedName>
    <definedName name="A128061854V_Data">Data3!$BR$11:$BR$17</definedName>
    <definedName name="A128061854V_Latest">Data3!$BR$17</definedName>
    <definedName name="A128061858C">Data3!$AY$1:$AY$10,Data3!$AY$11:$AY$17</definedName>
    <definedName name="A128061858C_Data">Data3!$AY$11:$AY$17</definedName>
    <definedName name="A128061858C_Latest">Data3!$AY$17</definedName>
    <definedName name="A128061862V">Data3!$AZ$1:$AZ$10,Data3!$AZ$11:$AZ$17</definedName>
    <definedName name="A128061862V_Data">Data3!$AZ$11:$AZ$17</definedName>
    <definedName name="A128061862V_Latest">Data3!$AZ$17</definedName>
    <definedName name="A128061866C">Data3!$CZ$1:$CZ$10,Data3!$CZ$11:$CZ$17</definedName>
    <definedName name="A128061866C_Data">Data3!$CZ$11:$CZ$17</definedName>
    <definedName name="A128061866C_Latest">Data3!$CZ$17</definedName>
    <definedName name="A128061870V">Data3!$DJ$1:$DJ$10,Data3!$DJ$11:$DJ$17</definedName>
    <definedName name="A128061870V_Data">Data3!$DJ$11:$DJ$17</definedName>
    <definedName name="A128061870V_Latest">Data3!$DJ$17</definedName>
    <definedName name="A128061874C">Data3!$EG$1:$EG$10,Data3!$EG$11:$EG$17</definedName>
    <definedName name="A128061874C_Data">Data3!$EG$11:$EG$17</definedName>
    <definedName name="A128061874C_Latest">Data3!$EG$17</definedName>
    <definedName name="A128061878L">Data3!$EI$1:$EI$10,Data3!$EI$11:$EI$17</definedName>
    <definedName name="A128061878L_Data">Data3!$EI$11:$EI$17</definedName>
    <definedName name="A128061878L_Latest">Data3!$EI$17</definedName>
    <definedName name="A128061882C">Data3!$EK$1:$EK$10,Data3!$EK$11:$EK$17</definedName>
    <definedName name="A128061882C_Data">Data3!$EK$11:$EK$17</definedName>
    <definedName name="A128061882C_Latest">Data3!$EK$17</definedName>
    <definedName name="A128061886L">Data3!$EP$1:$EP$10,Data3!$EP$11:$EP$17</definedName>
    <definedName name="A128061886L_Data">Data3!$EP$11:$EP$17</definedName>
    <definedName name="A128061886L_Latest">Data3!$EP$17</definedName>
    <definedName name="A128061894L">Data3!$DR$1:$DR$10,Data3!$DR$11:$DR$17</definedName>
    <definedName name="A128061894L_Data">Data3!$DR$11:$DR$17</definedName>
    <definedName name="A128061894L_Latest">Data3!$DR$17</definedName>
    <definedName name="A128061898W">Data3!$FO$1:$FO$10,Data3!$FO$11:$FO$17</definedName>
    <definedName name="A128061898W_Data">Data3!$FO$11:$FO$17</definedName>
    <definedName name="A128061898W_Latest">Data3!$FO$17</definedName>
    <definedName name="A128061902A">Data3!$FP$1:$FP$10,Data3!$FP$11:$FP$17</definedName>
    <definedName name="A128061902A_Data">Data3!$FP$11:$FP$17</definedName>
    <definedName name="A128061902A_Latest">Data3!$FP$17</definedName>
    <definedName name="A128061906K">Data3!$FV$1:$FV$10,Data3!$FV$11:$FV$17</definedName>
    <definedName name="A128061906K_Data">Data3!$FV$11:$FV$17</definedName>
    <definedName name="A128061906K_Latest">Data3!$FV$17</definedName>
    <definedName name="A128061910A">Data1!$CO$1:$CO$10,Data1!$CO$11:$CO$17</definedName>
    <definedName name="A128061910A_Data">Data1!$CO$11:$CO$17</definedName>
    <definedName name="A128061910A_Latest">Data1!$CO$17</definedName>
    <definedName name="A128061914K">Data1!$CQ$1:$CQ$10,Data1!$CQ$11:$CQ$17</definedName>
    <definedName name="A128061914K_Data">Data1!$CQ$11:$CQ$17</definedName>
    <definedName name="A128061914K_Latest">Data1!$CQ$17</definedName>
    <definedName name="A128061918V">Data1!$CU$1:$CU$10,Data1!$CU$11:$CU$17</definedName>
    <definedName name="A128061918V_Data">Data1!$CU$11:$CU$17</definedName>
    <definedName name="A128061918V_Latest">Data1!$CU$17</definedName>
    <definedName name="A128061942V">Data1!$DR$1:$DR$10,Data1!$DR$11:$DR$17</definedName>
    <definedName name="A128061942V_Data">Data1!$DR$11:$DR$17</definedName>
    <definedName name="A128061942V_Latest">Data1!$DR$17</definedName>
    <definedName name="A128061946C">Data1!$DW$1:$DW$10,Data1!$DW$11:$DW$17</definedName>
    <definedName name="A128061946C_Data">Data1!$DW$11:$DW$17</definedName>
    <definedName name="A128061946C_Latest">Data1!$DW$17</definedName>
    <definedName name="A128061950V">Data1!$EG$1:$EG$10,Data1!$EG$11:$EG$17</definedName>
    <definedName name="A128061950V_Data">Data1!$EG$11:$EG$17</definedName>
    <definedName name="A128061950V_Latest">Data1!$EG$17</definedName>
    <definedName name="A128061954C">Data1!$EH$1:$EH$10,Data1!$EH$11:$EH$17</definedName>
    <definedName name="A128061954C_Data">Data1!$EH$11:$EH$17</definedName>
    <definedName name="A128061954C_Latest">Data1!$EH$17</definedName>
    <definedName name="A128061958L">Data1!$FI$1:$FI$10,Data1!$FI$11:$FI$17</definedName>
    <definedName name="A128061958L_Data">Data1!$FI$11:$FI$17</definedName>
    <definedName name="A128061958L_Latest">Data1!$FI$17</definedName>
    <definedName name="A128061962C">Data1!$FY$1:$FY$10,Data1!$FY$11:$FY$17</definedName>
    <definedName name="A128061962C_Data">Data1!$FY$11:$FY$17</definedName>
    <definedName name="A128061962C_Latest">Data1!$FY$17</definedName>
    <definedName name="A128061966L">Data1!$FZ$1:$FZ$10,Data1!$FZ$11:$FZ$17</definedName>
    <definedName name="A128061966L_Data">Data1!$FZ$11:$FZ$17</definedName>
    <definedName name="A128061966L_Latest">Data1!$FZ$17</definedName>
    <definedName name="A128061970C">Data1!$HJ$1:$HJ$10,Data1!$HJ$11:$HJ$17</definedName>
    <definedName name="A128061970C_Data">Data1!$HJ$11:$HJ$17</definedName>
    <definedName name="A128061970C_Latest">Data1!$HJ$17</definedName>
    <definedName name="A128061974L">Data1!$HO$1:$HO$10,Data1!$HO$11:$HO$17</definedName>
    <definedName name="A128061974L_Data">Data1!$HO$11:$HO$17</definedName>
    <definedName name="A128061974L_Latest">Data1!$HO$17</definedName>
    <definedName name="A128061982L">Data1!$GY$1:$GY$10,Data1!$GY$11:$GY$17</definedName>
    <definedName name="A128061982L_Data">Data1!$GY$11:$GY$17</definedName>
    <definedName name="A128061982L_Latest">Data1!$GY$17</definedName>
    <definedName name="A128061986W">Data1!$HC$1:$HC$10,Data1!$HC$11:$HC$17</definedName>
    <definedName name="A128061986W_Data">Data1!$HC$11:$HC$17</definedName>
    <definedName name="A128061986W_Latest">Data1!$HC$17</definedName>
    <definedName name="A128061990L">Data1!$IH$1:$IH$10,Data1!$IH$11:$IH$17</definedName>
    <definedName name="A128061990L_Data">Data1!$IH$11:$IH$17</definedName>
    <definedName name="A128061990L_Latest">Data1!$IH$17</definedName>
    <definedName name="A128061994W">Data2!$D$1:$D$10,Data2!$D$11:$D$17</definedName>
    <definedName name="A128061994W_Data">Data2!$D$11:$D$17</definedName>
    <definedName name="A128061994W_Latest">Data2!$D$17</definedName>
    <definedName name="A128061998F">Data2!$M$1:$M$10,Data2!$M$11:$M$17</definedName>
    <definedName name="A128061998F_Data">Data2!$M$11:$M$17</definedName>
    <definedName name="A128061998F_Latest">Data2!$M$17</definedName>
    <definedName name="A128062002L">Data2!$Q$1:$Q$10,Data2!$Q$11:$Q$17</definedName>
    <definedName name="A128062002L_Data">Data2!$Q$11:$Q$17</definedName>
    <definedName name="A128062002L_Latest">Data2!$Q$17</definedName>
    <definedName name="A128062010L">Data2!$X$1:$X$10,Data2!$X$11:$X$17</definedName>
    <definedName name="A128062010L_Data">Data2!$X$11:$X$17</definedName>
    <definedName name="A128062010L_Latest">Data2!$X$17</definedName>
    <definedName name="A128062014W">Data1!$IP$1:$IP$10,Data1!$IP$11:$IP$17</definedName>
    <definedName name="A128062014W_Data">Data1!$IP$11:$IP$17</definedName>
    <definedName name="A128062014W_Latest">Data1!$IP$17</definedName>
    <definedName name="A128062018F">Data2!$AN$1:$AN$10,Data2!$AN$11:$AN$17</definedName>
    <definedName name="A128062018F_Data">Data2!$AN$11:$AN$17</definedName>
    <definedName name="A128062018F_Latest">Data2!$AN$17</definedName>
    <definedName name="A128062022W">Data2!$Y$1:$Y$10,Data2!$Y$11:$Y$17</definedName>
    <definedName name="A128062022W_Data">Data2!$Y$11:$Y$17</definedName>
    <definedName name="A128062022W_Latest">Data2!$Y$17</definedName>
    <definedName name="A128062026F">Data2!$AD$1:$AD$10,Data2!$AD$11:$AD$17</definedName>
    <definedName name="A128062026F_Data">Data2!$AD$11:$AD$17</definedName>
    <definedName name="A128062026F_Latest">Data2!$AD$17</definedName>
    <definedName name="A128062030W">Data2!$AE$1:$AE$10,Data2!$AE$11:$AE$17</definedName>
    <definedName name="A128062030W_Data">Data2!$AE$11:$AE$17</definedName>
    <definedName name="A128062030W_Latest">Data2!$AE$17</definedName>
    <definedName name="A128062034F">Data2!$BH$1:$BH$10,Data2!$BH$11:$BH$17</definedName>
    <definedName name="A128062034F_Data">Data2!$BH$11:$BH$17</definedName>
    <definedName name="A128062034F_Latest">Data2!$BH$17</definedName>
    <definedName name="A128062038R">Data2!$BS$1:$BS$10,Data2!$BS$11:$BS$17</definedName>
    <definedName name="A128062038R_Data">Data2!$BS$11:$BS$17</definedName>
    <definedName name="A128062038R_Latest">Data2!$BS$17</definedName>
    <definedName name="A128062042F">Data2!$BU$1:$BU$10,Data2!$BU$11:$BU$17</definedName>
    <definedName name="A128062042F_Data">Data2!$BU$11:$BU$17</definedName>
    <definedName name="A128062042F_Latest">Data2!$BU$17</definedName>
    <definedName name="A128062046R">Data2!$CA$1:$CA$10,Data2!$CA$11:$CA$17</definedName>
    <definedName name="A128062046R_Data">Data2!$CA$11:$CA$17</definedName>
    <definedName name="A128062046R_Latest">Data2!$CA$17</definedName>
    <definedName name="A128062050F">Data2!$CB$1:$CB$10,Data2!$CB$11:$CB$17</definedName>
    <definedName name="A128062050F_Data">Data2!$CB$11:$CB$17</definedName>
    <definedName name="A128062050F_Latest">Data2!$CB$17</definedName>
    <definedName name="A128062054R">Data2!$CI$1:$CI$10,Data2!$CI$11:$CI$17</definedName>
    <definedName name="A128062054R_Data">Data2!$CI$11:$CI$17</definedName>
    <definedName name="A128062054R_Latest">Data2!$CI$17</definedName>
    <definedName name="A128062058X">Data2!$BP$1:$BP$10,Data2!$BP$11:$BP$17</definedName>
    <definedName name="A128062058X_Data">Data2!$BP$11:$BP$17</definedName>
    <definedName name="A128062058X_Latest">Data2!$BP$17</definedName>
    <definedName name="A128063866R">Data3!$HA$1:$HA$10,Data3!$HA$11:$HA$17</definedName>
    <definedName name="A128063866R_Data">Data3!$HA$11:$HA$17</definedName>
    <definedName name="A128063866R_Latest">Data3!$HA$17</definedName>
    <definedName name="A128063870F">Data3!$GJ$1:$GJ$10,Data3!$GJ$11:$GJ$17</definedName>
    <definedName name="A128063870F_Data">Data3!$GJ$11:$GJ$17</definedName>
    <definedName name="A128063870F_Latest">Data3!$GJ$17</definedName>
    <definedName name="A128063874R">Data3!$GM$1:$GM$10,Data3!$GM$11:$GM$17</definedName>
    <definedName name="A128063874R_Data">Data3!$GM$11:$GM$17</definedName>
    <definedName name="A128063874R_Latest">Data3!$GM$17</definedName>
    <definedName name="A128063878X">Data3!$HR$1:$HR$10,Data3!$HR$11:$HR$17</definedName>
    <definedName name="A128063878X_Data">Data3!$HR$11:$HR$17</definedName>
    <definedName name="A128063878X_Latest">Data3!$HR$17</definedName>
    <definedName name="A128063882R">Data5!$AC$1:$AC$10,Data5!$AC$11:$AC$17</definedName>
    <definedName name="A128063882R_Data">Data5!$AC$11:$AC$17</definedName>
    <definedName name="A128063882R_Latest">Data5!$AC$17</definedName>
    <definedName name="A128063886X">Data5!$BA$1:$BA$10,Data5!$BA$11:$BA$17</definedName>
    <definedName name="A128063886X_Data">Data5!$BA$11:$BA$17</definedName>
    <definedName name="A128063886X_Latest">Data5!$BA$17</definedName>
    <definedName name="A128063890R">Data5!$BB$1:$BB$10,Data5!$BB$11:$BB$17</definedName>
    <definedName name="A128063890R_Data">Data5!$BB$11:$BB$17</definedName>
    <definedName name="A128063890R_Latest">Data5!$BB$17</definedName>
    <definedName name="A128063894X">Data5!$BC$1:$BC$10,Data5!$BC$11:$BC$17</definedName>
    <definedName name="A128063894X_Data">Data5!$BC$11:$BC$17</definedName>
    <definedName name="A128063894X_Latest">Data5!$BC$17</definedName>
    <definedName name="A128063902L">Data5!$AI$1:$AI$10,Data5!$AI$11:$AI$17</definedName>
    <definedName name="A128063902L_Data">Data5!$AI$11:$AI$17</definedName>
    <definedName name="A128063902L_Latest">Data5!$AI$17</definedName>
    <definedName name="A128063906W">Data5!$BY$1:$BY$10,Data5!$BY$11:$BY$17</definedName>
    <definedName name="A128063906W_Data">Data5!$BY$11:$BY$17</definedName>
    <definedName name="A128063906W_Latest">Data5!$BY$17</definedName>
    <definedName name="A128063910L">Data5!$BZ$1:$BZ$10,Data5!$BZ$11:$BZ$17</definedName>
    <definedName name="A128063910L_Data">Data5!$BZ$11:$BZ$17</definedName>
    <definedName name="A128063910L_Latest">Data5!$BZ$17</definedName>
    <definedName name="A128063914W">Data5!$CC$1:$CC$10,Data5!$CC$11:$CC$17</definedName>
    <definedName name="A128063914W_Data">Data5!$CC$11:$CC$17</definedName>
    <definedName name="A128063914W_Latest">Data5!$CC$17</definedName>
    <definedName name="A128063918F">Data5!$CN$1:$CN$10,Data5!$CN$11:$CN$17</definedName>
    <definedName name="A128063918F_Data">Data5!$CN$11:$CN$17</definedName>
    <definedName name="A128063918F_Latest">Data5!$CN$17</definedName>
    <definedName name="A128063922W">Data5!$BN$1:$BN$10,Data5!$BN$11:$BN$17</definedName>
    <definedName name="A128063922W_Data">Data5!$BN$11:$BN$17</definedName>
    <definedName name="A128063922W_Latest">Data5!$BN$17</definedName>
    <definedName name="A128063926F">Data5!$CR$1:$CR$10,Data5!$CR$11:$CR$17</definedName>
    <definedName name="A128063926F_Data">Data5!$CR$11:$CR$17</definedName>
    <definedName name="A128063926F_Latest">Data5!$CR$17</definedName>
    <definedName name="A128063930W">Data5!$DE$1:$DE$10,Data5!$DE$11:$DE$17</definedName>
    <definedName name="A128063930W_Data">Data5!$DE$11:$DE$17</definedName>
    <definedName name="A128063930W_Latest">Data5!$DE$17</definedName>
    <definedName name="A128063934F">Data5!$DF$1:$DF$10,Data5!$DF$11:$DF$17</definedName>
    <definedName name="A128063934F_Data">Data5!$DF$11:$DF$17</definedName>
    <definedName name="A128063934F_Latest">Data5!$DF$17</definedName>
    <definedName name="A128063938R">Data5!$CV$1:$CV$10,Data5!$CV$11:$CV$17</definedName>
    <definedName name="A128063938R_Data">Data5!$CV$11:$CV$17</definedName>
    <definedName name="A128063938R_Latest">Data5!$CV$17</definedName>
    <definedName name="A128063942F">Data5!$CY$1:$CY$10,Data5!$CY$11:$CY$17</definedName>
    <definedName name="A128063942F_Data">Data5!$CY$11:$CY$17</definedName>
    <definedName name="A128063942F_Latest">Data5!$CY$17</definedName>
    <definedName name="A128063946R">Data5!$EP$1:$EP$10,Data5!$EP$11:$EP$17</definedName>
    <definedName name="A128063946R_Data">Data5!$EP$11:$EP$17</definedName>
    <definedName name="A128063946R_Latest">Data5!$EP$17</definedName>
    <definedName name="A128063950F">Data5!$EW$1:$EW$10,Data5!$EW$11:$EW$17</definedName>
    <definedName name="A128063950F_Data">Data5!$EW$11:$EW$17</definedName>
    <definedName name="A128063950F_Latest">Data5!$EW$17</definedName>
    <definedName name="A128063954R">Data5!$ED$1:$ED$10,Data5!$ED$11:$ED$17</definedName>
    <definedName name="A128063954R_Data">Data5!$ED$11:$ED$17</definedName>
    <definedName name="A128063954R_Latest">Data5!$ED$17</definedName>
    <definedName name="A128063958X">Data5!$EE$1:$EE$10,Data5!$EE$11:$EE$17</definedName>
    <definedName name="A128063958X_Data">Data5!$EE$11:$EE$17</definedName>
    <definedName name="A128063958X_Latest">Data5!$EE$17</definedName>
    <definedName name="A128063962R">Data5!$FG$1:$FG$10,Data5!$FG$11:$FG$17</definedName>
    <definedName name="A128063962R_Data">Data5!$FG$11:$FG$17</definedName>
    <definedName name="A128063962R_Latest">Data5!$FG$17</definedName>
    <definedName name="A128063966X">Data5!$FM$1:$FM$10,Data5!$FM$11:$FM$17</definedName>
    <definedName name="A128063966X_Data">Data5!$FM$11:$FM$17</definedName>
    <definedName name="A128063966X_Latest">Data5!$FM$17</definedName>
    <definedName name="A128063970R">Data5!$HD$1:$HD$10,Data5!$HD$11:$HD$17</definedName>
    <definedName name="A128063970R_Data">Data5!$HD$11:$HD$17</definedName>
    <definedName name="A128063970R_Latest">Data5!$HD$17</definedName>
    <definedName name="A128063974X">Data5!$HJ$1:$HJ$10,Data5!$HJ$11:$HJ$17</definedName>
    <definedName name="A128063974X_Data">Data5!$HJ$11:$HJ$17</definedName>
    <definedName name="A128063974X_Latest">Data5!$HJ$17</definedName>
    <definedName name="A128063982X">Data5!$IH$1:$IH$10,Data5!$IH$11:$IH$17</definedName>
    <definedName name="A128063982X_Data">Data5!$IH$11:$IH$17</definedName>
    <definedName name="A128063982X_Latest">Data5!$IH$17</definedName>
    <definedName name="A128063986J">Data5!$IO$1:$IO$10,Data5!$IO$11:$IO$17</definedName>
    <definedName name="A128063986J_Data">Data5!$IO$11:$IO$17</definedName>
    <definedName name="A128063986J_Latest">Data5!$IO$17</definedName>
    <definedName name="A128063990X">Data5!$HZ$1:$HZ$10,Data5!$HZ$11:$HZ$17</definedName>
    <definedName name="A128063990X_Data">Data5!$HZ$11:$HZ$17</definedName>
    <definedName name="A128063990X_Latest">Data5!$HZ$17</definedName>
    <definedName name="A128063994J">Data6!$Z$1:$Z$10,Data6!$Z$11:$Z$17</definedName>
    <definedName name="A128063994J_Data">Data6!$Z$11:$Z$17</definedName>
    <definedName name="A128063994J_Latest">Data6!$Z$17</definedName>
    <definedName name="A128063998T">Data6!$AG$1:$AG$10,Data6!$AG$11:$AG$17</definedName>
    <definedName name="A128063998T_Data">Data6!$AG$11:$AG$17</definedName>
    <definedName name="A128063998T_Latest">Data6!$AG$17</definedName>
    <definedName name="A128064002X">Data6!$AJ$1:$AJ$10,Data6!$AJ$11:$AJ$17</definedName>
    <definedName name="A128064002X_Data">Data6!$AJ$11:$AJ$17</definedName>
    <definedName name="A128064002X_Latest">Data6!$AJ$17</definedName>
    <definedName name="A128064006J">Data6!$AS$1:$AS$10,Data6!$AS$11:$AS$17</definedName>
    <definedName name="A128064006J_Data">Data6!$AS$11:$AS$17</definedName>
    <definedName name="A128064006J_Latest">Data6!$AS$17</definedName>
    <definedName name="A128064010X">Data6!$AV$1:$AV$10,Data6!$AV$11:$AV$17</definedName>
    <definedName name="A128064010X_Data">Data6!$AV$11:$AV$17</definedName>
    <definedName name="A128064010X_Latest">Data6!$AV$17</definedName>
    <definedName name="A128064014J">Data6!$U$1:$U$10,Data6!$U$11:$U$17</definedName>
    <definedName name="A128064014J_Data">Data6!$U$11:$U$17</definedName>
    <definedName name="A128064014J_Latest">Data6!$U$17</definedName>
    <definedName name="A128064018T">Data6!$BO$1:$BO$10,Data6!$BO$11:$BO$17</definedName>
    <definedName name="A128064018T_Data">Data6!$BO$11:$BO$17</definedName>
    <definedName name="A128064018T_Latest">Data6!$BO$17</definedName>
    <definedName name="A128064022J">Data6!$BR$1:$BR$10,Data6!$BR$11:$BR$17</definedName>
    <definedName name="A128064022J_Data">Data6!$BR$11:$BR$17</definedName>
    <definedName name="A128064022J_Latest">Data6!$BR$17</definedName>
    <definedName name="A128064026T">Data6!$BZ$1:$BZ$10,Data6!$BZ$11:$BZ$17</definedName>
    <definedName name="A128064026T_Data">Data6!$BZ$11:$BZ$17</definedName>
    <definedName name="A128064026T_Latest">Data6!$BZ$17</definedName>
    <definedName name="A128064030J">Data6!$CA$1:$CA$10,Data6!$CA$11:$CA$17</definedName>
    <definedName name="A128064030J_Data">Data6!$CA$11:$CA$17</definedName>
    <definedName name="A128064030J_Latest">Data6!$CA$17</definedName>
    <definedName name="A128064034T">Data6!$CC$1:$CC$10,Data6!$CC$11:$CC$17</definedName>
    <definedName name="A128064034T_Data">Data6!$CC$11:$CC$17</definedName>
    <definedName name="A128064034T_Latest">Data6!$CC$17</definedName>
    <definedName name="A128064038A">Data6!$CF$1:$CF$10,Data6!$CF$11:$CF$17</definedName>
    <definedName name="A128064038A_Data">Data6!$CF$11:$CF$17</definedName>
    <definedName name="A128064038A_Latest">Data6!$CF$17</definedName>
    <definedName name="A128064042T">Data6!$CS$1:$CS$10,Data6!$CS$11:$CS$17</definedName>
    <definedName name="A128064042T_Data">Data6!$CS$11:$CS$17</definedName>
    <definedName name="A128064042T_Latest">Data6!$CS$17</definedName>
    <definedName name="A128064046A">Data6!$CV$1:$CV$10,Data6!$CV$11:$CV$17</definedName>
    <definedName name="A128064046A_Data">Data6!$CV$11:$CV$17</definedName>
    <definedName name="A128064046A_Latest">Data6!$CV$17</definedName>
    <definedName name="A128064050T">Data6!$CW$1:$CW$10,Data6!$CW$11:$CW$17</definedName>
    <definedName name="A128064050T_Data">Data6!$CW$11:$CW$17</definedName>
    <definedName name="A128064050T_Latest">Data6!$CW$17</definedName>
    <definedName name="A128064054A">Data6!$CE$1:$CE$10,Data6!$CE$11:$CE$17</definedName>
    <definedName name="A128064054A_Data">Data6!$CE$11:$CE$17</definedName>
    <definedName name="A128064054A_Latest">Data6!$CE$17</definedName>
    <definedName name="A128064058K">Data4!$O$1:$O$10,Data4!$O$11:$O$17</definedName>
    <definedName name="A128064058K_Data">Data4!$O$11:$O$17</definedName>
    <definedName name="A128064058K_Latest">Data4!$O$17</definedName>
    <definedName name="A128064062A">Data4!$S$1:$S$10,Data4!$S$11:$S$17</definedName>
    <definedName name="A128064062A_Data">Data4!$S$11:$S$17</definedName>
    <definedName name="A128064062A_Latest">Data4!$S$17</definedName>
    <definedName name="A128064066K">Data4!$X$1:$X$10,Data4!$X$11:$X$17</definedName>
    <definedName name="A128064066K_Data">Data4!$X$11:$X$17</definedName>
    <definedName name="A128064066K_Latest">Data4!$X$17</definedName>
    <definedName name="A128064070A">Data4!$AB$1:$AB$10,Data4!$AB$11:$AB$17</definedName>
    <definedName name="A128064070A_Data">Data4!$AB$11:$AB$17</definedName>
    <definedName name="A128064070A_Latest">Data4!$AB$17</definedName>
    <definedName name="A128064086V">Data4!$BA$1:$BA$10,Data4!$BA$11:$BA$17</definedName>
    <definedName name="A128064086V_Data">Data4!$BA$11:$BA$17</definedName>
    <definedName name="A128064086V_Latest">Data4!$BA$17</definedName>
    <definedName name="A128064090K">Data4!$BM$1:$BM$10,Data4!$BM$11:$BM$17</definedName>
    <definedName name="A128064090K_Data">Data4!$BM$11:$BM$17</definedName>
    <definedName name="A128064090K_Latest">Data4!$BM$17</definedName>
    <definedName name="A128064094V">Data4!$BQ$1:$BQ$10,Data4!$BQ$11:$BQ$17</definedName>
    <definedName name="A128064094V_Data">Data4!$BQ$11:$BQ$17</definedName>
    <definedName name="A128064094V_Latest">Data4!$BQ$17</definedName>
    <definedName name="A128064098C">Data4!$BT$1:$BT$10,Data4!$BT$11:$BT$17</definedName>
    <definedName name="A128064098C_Data">Data4!$BT$11:$BT$17</definedName>
    <definedName name="A128064098C_Latest">Data4!$BT$17</definedName>
    <definedName name="A128064102J">Data4!$AU$1:$AU$10,Data4!$AU$11:$AU$17</definedName>
    <definedName name="A128064102J_Data">Data4!$AU$11:$AU$17</definedName>
    <definedName name="A128064102J_Latest">Data4!$AU$17</definedName>
    <definedName name="A128064106T">Data4!$CK$1:$CK$10,Data4!$CK$11:$CK$17</definedName>
    <definedName name="A128064106T_Data">Data4!$CK$11:$CK$17</definedName>
    <definedName name="A128064106T_Latest">Data4!$CK$17</definedName>
    <definedName name="A128064110J">Data4!$BW$1:$BW$10,Data4!$BW$11:$BW$17</definedName>
    <definedName name="A128064110J_Data">Data4!$BW$11:$BW$17</definedName>
    <definedName name="A128064110J_Latest">Data4!$BW$17</definedName>
    <definedName name="A128064114T">Data4!$DM$1:$DM$10,Data4!$DM$11:$DM$17</definedName>
    <definedName name="A128064114T_Data">Data4!$DM$11:$DM$17</definedName>
    <definedName name="A128064114T_Latest">Data4!$DM$17</definedName>
    <definedName name="A128064122T">Data4!$FO$1:$FO$10,Data4!$FO$11:$FO$17</definedName>
    <definedName name="A128064122T_Data">Data4!$FO$11:$FO$17</definedName>
    <definedName name="A128064122T_Latest">Data4!$FO$17</definedName>
    <definedName name="A128064126A">Data4!$GI$1:$GI$10,Data4!$GI$11:$GI$17</definedName>
    <definedName name="A128064126A_Data">Data4!$GI$11:$GI$17</definedName>
    <definedName name="A128064126A_Latest">Data4!$GI$17</definedName>
    <definedName name="A128064130T">Data4!$GJ$1:$GJ$10,Data4!$GJ$11:$GJ$17</definedName>
    <definedName name="A128064130T_Data">Data4!$GJ$11:$GJ$17</definedName>
    <definedName name="A128064130T_Latest">Data4!$GJ$17</definedName>
    <definedName name="A128064134A">Data4!$GK$1:$GK$10,Data4!$GK$11:$GK$17</definedName>
    <definedName name="A128064134A_Data">Data4!$GK$11:$GK$17</definedName>
    <definedName name="A128064134A_Latest">Data4!$GK$17</definedName>
    <definedName name="A128064138K">Data4!$GM$1:$GM$10,Data4!$GM$11:$GM$17</definedName>
    <definedName name="A128064138K_Data">Data4!$GM$11:$GM$17</definedName>
    <definedName name="A128064138K_Latest">Data4!$GM$17</definedName>
    <definedName name="A128064142A">Data4!$GO$1:$GO$10,Data4!$GO$11:$GO$17</definedName>
    <definedName name="A128064142A_Data">Data4!$GO$11:$GO$17</definedName>
    <definedName name="A128064142A_Latest">Data4!$GO$17</definedName>
    <definedName name="A128064146K">Data4!$GS$1:$GS$10,Data4!$GS$11:$GS$17</definedName>
    <definedName name="A128064146K_Data">Data4!$GS$11:$GS$17</definedName>
    <definedName name="A128064146K_Latest">Data4!$GS$17</definedName>
    <definedName name="A128064150A">Data4!$GT$1:$GT$10,Data4!$GT$11:$GT$17</definedName>
    <definedName name="A128064150A_Data">Data4!$GT$11:$GT$17</definedName>
    <definedName name="A128064150A_Latest">Data4!$GT$17</definedName>
    <definedName name="A128064158V">Data4!$GA$1:$GA$10,Data4!$GA$11:$GA$17</definedName>
    <definedName name="A128064158V_Data">Data4!$GA$11:$GA$17</definedName>
    <definedName name="A128064158V_Latest">Data4!$GA$17</definedName>
    <definedName name="A128064162K">Data4!$HE$1:$HE$10,Data4!$HE$11:$HE$17</definedName>
    <definedName name="A128064162K_Data">Data4!$HE$11:$HE$17</definedName>
    <definedName name="A128064162K_Latest">Data4!$HE$17</definedName>
    <definedName name="A128064166V">Data4!$HH$1:$HH$10,Data4!$HH$11:$HH$17</definedName>
    <definedName name="A128064166V_Data">Data4!$HH$11:$HH$17</definedName>
    <definedName name="A128064166V_Latest">Data4!$HH$17</definedName>
    <definedName name="A128064170K">Data5!$D$1:$D$10,Data5!$D$11:$D$17</definedName>
    <definedName name="A128064170K_Data">Data5!$D$11:$D$17</definedName>
    <definedName name="A128064170K_Latest">Data5!$D$17</definedName>
    <definedName name="A128064174V">Data5!$J$1:$J$10,Data5!$J$11:$J$17</definedName>
    <definedName name="A128064174V_Data">Data5!$J$11:$J$17</definedName>
    <definedName name="A128064174V_Latest">Data5!$J$17</definedName>
    <definedName name="A128064178C">Data5!$K$1:$K$10,Data5!$K$11:$K$17</definedName>
    <definedName name="A128064178C_Data">Data5!$K$11:$K$17</definedName>
    <definedName name="A128064178C_Latest">Data5!$K$17</definedName>
    <definedName name="A128064182V">Data4!$IK$1:$IK$10,Data4!$IK$11:$IK$17</definedName>
    <definedName name="A128064182V_Data">Data4!$IK$11:$IK$17</definedName>
    <definedName name="A128064182V_Latest">Data4!$IK$17</definedName>
    <definedName name="A128064186C">Data4!$II$1:$II$10,Data4!$II$11:$II$17</definedName>
    <definedName name="A128064186C_Data">Data4!$II$11:$II$17</definedName>
    <definedName name="A128064186C_Latest">Data4!$II$17</definedName>
    <definedName name="A128064190V">Data5!$B$1:$B$10,Data5!$B$11:$B$17</definedName>
    <definedName name="A128064190V_Data">Data5!$B$11:$B$17</definedName>
    <definedName name="A128064190V_Latest">Data5!$B$17</definedName>
    <definedName name="A128065834J">Data6!$DZ$1:$DZ$10,Data6!$DZ$11:$DZ$17</definedName>
    <definedName name="A128065834J_Data">Data6!$DZ$11:$DZ$17</definedName>
    <definedName name="A128065834J_Latest">Data6!$DZ$17</definedName>
    <definedName name="A128065838T">Data6!$ES$1:$ES$10,Data6!$ES$11:$ES$17</definedName>
    <definedName name="A128065838T_Data">Data6!$ES$11:$ES$17</definedName>
    <definedName name="A128065838T_Latest">Data6!$ES$17</definedName>
    <definedName name="A128065842J">Data6!$ET$1:$ET$10,Data6!$ET$11:$ET$17</definedName>
    <definedName name="A128065842J_Data">Data6!$ET$11:$ET$17</definedName>
    <definedName name="A128065842J_Latest">Data6!$ET$17</definedName>
    <definedName name="A128065846T">Data6!$EU$1:$EU$10,Data6!$EU$11:$EU$17</definedName>
    <definedName name="A128065846T_Data">Data6!$EU$11:$EU$17</definedName>
    <definedName name="A128065846T_Latest">Data6!$EU$17</definedName>
    <definedName name="A128065850J">Data6!$DT$1:$DT$10,Data6!$DT$11:$DT$17</definedName>
    <definedName name="A128065850J_Data">Data6!$DT$11:$DT$17</definedName>
    <definedName name="A128065850J_Latest">Data6!$DT$17</definedName>
    <definedName name="A128065854T">Data6!$FK$1:$FK$10,Data6!$FK$11:$FK$17</definedName>
    <definedName name="A128065854T_Data">Data6!$FK$11:$FK$17</definedName>
    <definedName name="A128065854T_Latest">Data6!$FK$17</definedName>
    <definedName name="A128065858A">Data6!$FA$1:$FA$10,Data6!$FA$11:$FA$17</definedName>
    <definedName name="A128065858A_Data">Data6!$FA$11:$FA$17</definedName>
    <definedName name="A128065858A_Latest">Data6!$FA$17</definedName>
    <definedName name="A128065862T">Data6!$GC$1:$GC$10,Data6!$GC$11:$GC$17</definedName>
    <definedName name="A128065862T_Data">Data6!$GC$11:$GC$17</definedName>
    <definedName name="A128065862T_Latest">Data6!$GC$17</definedName>
    <definedName name="A128065866A">Data6!$GD$1:$GD$10,Data6!$GD$11:$GD$17</definedName>
    <definedName name="A128065866A_Data">Data6!$GD$11:$GD$17</definedName>
    <definedName name="A128065866A_Latest">Data6!$GD$17</definedName>
    <definedName name="A128065870T">Data6!$FG$1:$FG$10,Data6!$FG$11:$FG$17</definedName>
    <definedName name="A128065870T_Data">Data6!$FG$11:$FG$17</definedName>
    <definedName name="A128065870T_Latest">Data6!$FG$17</definedName>
    <definedName name="A128065874A">Data7!$HD$1:$HD$10,Data7!$HD$11:$HD$17</definedName>
    <definedName name="A128065874A_Data">Data7!$HD$11:$HD$17</definedName>
    <definedName name="A128065874A_Latest">Data7!$HD$17</definedName>
    <definedName name="A128065878K">Data7!$HR$1:$HR$10,Data7!$HR$11:$HR$17</definedName>
    <definedName name="A128065878K_Data">Data7!$HR$11:$HR$17</definedName>
    <definedName name="A128065878K_Latest">Data7!$HR$17</definedName>
    <definedName name="A128065882A">Data7!$HG$1:$HG$10,Data7!$HG$11:$HG$17</definedName>
    <definedName name="A128065882A_Data">Data7!$HG$11:$HG$17</definedName>
    <definedName name="A128065882A_Latest">Data7!$HG$17</definedName>
    <definedName name="A128065886K">Data8!$F$1:$F$10,Data8!$F$11:$F$17</definedName>
    <definedName name="A128065886K_Data">Data8!$F$11:$F$17</definedName>
    <definedName name="A128065886K_Latest">Data8!$F$17</definedName>
    <definedName name="A128065890A">Data8!$K$1:$K$10,Data8!$K$11:$K$17</definedName>
    <definedName name="A128065890A_Data">Data8!$K$11:$K$17</definedName>
    <definedName name="A128065890A_Latest">Data8!$K$17</definedName>
    <definedName name="A128065894K">Data8!$O$1:$O$10,Data8!$O$11:$O$17</definedName>
    <definedName name="A128065894K_Data">Data8!$O$11:$O$17</definedName>
    <definedName name="A128065894K_Latest">Data8!$O$17</definedName>
    <definedName name="A128065898V">Data8!$AO$1:$AO$10,Data8!$AO$11:$AO$17</definedName>
    <definedName name="A128065898V_Data">Data8!$AO$11:$AO$17</definedName>
    <definedName name="A128065898V_Latest">Data8!$AO$17</definedName>
    <definedName name="A128065902X">Data8!$AQ$1:$AQ$10,Data8!$AQ$11:$AQ$17</definedName>
    <definedName name="A128065902X_Data">Data8!$AQ$11:$AQ$17</definedName>
    <definedName name="A128065902X_Latest">Data8!$AQ$17</definedName>
    <definedName name="A128065906J">Data8!$AE$1:$AE$10,Data8!$AE$11:$AE$17</definedName>
    <definedName name="A128065906J_Data">Data8!$AE$11:$AE$17</definedName>
    <definedName name="A128065906J_Latest">Data8!$AE$17</definedName>
    <definedName name="A128065910X">Data8!$BF$1:$BF$10,Data8!$BF$11:$BF$17</definedName>
    <definedName name="A128065910X_Data">Data8!$BF$11:$BF$17</definedName>
    <definedName name="A128065910X_Latest">Data8!$BF$17</definedName>
    <definedName name="A128065914J">Data8!$BJ$1:$BJ$10,Data8!$BJ$11:$BJ$17</definedName>
    <definedName name="A128065914J_Data">Data8!$BJ$11:$BJ$17</definedName>
    <definedName name="A128065914J_Latest">Data8!$BJ$17</definedName>
    <definedName name="A128065918T">Data8!$AJ$1:$AJ$10,Data8!$AJ$11:$AJ$17</definedName>
    <definedName name="A128065918T_Data">Data8!$AJ$11:$AJ$17</definedName>
    <definedName name="A128065918T_Latest">Data8!$AJ$17</definedName>
    <definedName name="A128065922J">Data8!$CE$1:$CE$10,Data8!$CE$11:$CE$17</definedName>
    <definedName name="A128065922J_Data">Data8!$CE$11:$CE$17</definedName>
    <definedName name="A128065922J_Latest">Data8!$CE$17</definedName>
    <definedName name="A128065926T">Data8!$CH$1:$CH$10,Data8!$CH$11:$CH$17</definedName>
    <definedName name="A128065926T_Data">Data8!$CH$11:$CH$17</definedName>
    <definedName name="A128065926T_Latest">Data8!$CH$17</definedName>
    <definedName name="A128065930J">Data8!$DJ$1:$DJ$10,Data8!$DJ$11:$DJ$17</definedName>
    <definedName name="A128065930J_Data">Data8!$DJ$11:$DJ$17</definedName>
    <definedName name="A128065930J_Latest">Data8!$DJ$17</definedName>
    <definedName name="A128065934T">Data8!$DR$1:$DR$10,Data8!$DR$11:$DR$17</definedName>
    <definedName name="A128065934T_Data">Data8!$DR$11:$DR$17</definedName>
    <definedName name="A128065934T_Latest">Data8!$DR$17</definedName>
    <definedName name="A128065938A">Data8!$DW$1:$DW$10,Data8!$DW$11:$DW$17</definedName>
    <definedName name="A128065938A_Data">Data8!$DW$11:$DW$17</definedName>
    <definedName name="A128065938A_Latest">Data8!$DW$17</definedName>
    <definedName name="A128065942T">Data8!$CZ$1:$CZ$10,Data8!$CZ$11:$CZ$17</definedName>
    <definedName name="A128065942T_Data">Data8!$CZ$11:$CZ$17</definedName>
    <definedName name="A128065942T_Latest">Data8!$CZ$17</definedName>
    <definedName name="A128065946A">Data8!$EL$1:$EL$10,Data8!$EL$11:$EL$17</definedName>
    <definedName name="A128065946A_Data">Data8!$EL$11:$EL$17</definedName>
    <definedName name="A128065946A_Latest">Data8!$EL$17</definedName>
    <definedName name="A128065950T">Data8!$EQ$1:$EQ$10,Data8!$EQ$11:$EQ$17</definedName>
    <definedName name="A128065950T_Data">Data8!$EQ$11:$EQ$17</definedName>
    <definedName name="A128065950T_Latest">Data8!$EQ$17</definedName>
    <definedName name="A128065954A">Data8!$ES$1:$ES$10,Data8!$ES$11:$ES$17</definedName>
    <definedName name="A128065954A_Data">Data8!$ES$11:$ES$17</definedName>
    <definedName name="A128065954A_Latest">Data8!$ES$17</definedName>
    <definedName name="A128065958K">Data8!$EY$1:$EY$10,Data8!$EY$11:$EY$17</definedName>
    <definedName name="A128065958K_Data">Data8!$EY$11:$EY$17</definedName>
    <definedName name="A128065958K_Latest">Data8!$EY$17</definedName>
    <definedName name="A128065962A">Data8!$EZ$1:$EZ$10,Data8!$EZ$11:$EZ$17</definedName>
    <definedName name="A128065962A_Data">Data8!$EZ$11:$EZ$17</definedName>
    <definedName name="A128065962A_Latest">Data8!$EZ$17</definedName>
    <definedName name="A128065966K">Data8!$EA$1:$EA$10,Data8!$EA$11:$EA$17</definedName>
    <definedName name="A128065966K_Data">Data8!$EA$11:$EA$17</definedName>
    <definedName name="A128065966K_Latest">Data8!$EA$17</definedName>
    <definedName name="A128065970A">Data8!$FG$1:$FG$10,Data8!$FG$11:$FG$17</definedName>
    <definedName name="A128065970A_Data">Data8!$FG$11:$FG$17</definedName>
    <definedName name="A128065970A_Latest">Data8!$FG$17</definedName>
    <definedName name="A128065974K">Data8!$FV$1:$FV$10,Data8!$FV$11:$FV$17</definedName>
    <definedName name="A128065974K_Data">Data8!$FV$11:$FV$17</definedName>
    <definedName name="A128065974K_Latest">Data8!$FV$17</definedName>
    <definedName name="A128065978V">Data8!$FW$1:$FW$10,Data8!$FW$11:$FW$17</definedName>
    <definedName name="A128065978V_Data">Data8!$FW$11:$FW$17</definedName>
    <definedName name="A128065978V_Latest">Data8!$FW$17</definedName>
    <definedName name="A128065982K">Data8!$GJ$1:$GJ$10,Data8!$GJ$11:$GJ$17</definedName>
    <definedName name="A128065982K_Data">Data8!$GJ$11:$GJ$17</definedName>
    <definedName name="A128065982K_Latest">Data8!$GJ$17</definedName>
    <definedName name="A128065986V">Data8!$FL$1:$FL$10,Data8!$FL$11:$FL$17</definedName>
    <definedName name="A128065986V_Data">Data8!$FL$11:$FL$17</definedName>
    <definedName name="A128065986V_Latest">Data8!$FL$17</definedName>
    <definedName name="A128065990K">Data8!$HD$1:$HD$10,Data8!$HD$11:$HD$17</definedName>
    <definedName name="A128065990K_Data">Data8!$HD$11:$HD$17</definedName>
    <definedName name="A128065990K_Latest">Data8!$HD$17</definedName>
    <definedName name="A128065994V">Data8!$HL$1:$HL$10,Data8!$HL$11:$HL$17</definedName>
    <definedName name="A128065994V_Data">Data8!$HL$11:$HL$17</definedName>
    <definedName name="A128065994V_Latest">Data8!$HL$17</definedName>
    <definedName name="A128065998C">Data8!$HV$1:$HV$10,Data8!$HV$11:$HV$17</definedName>
    <definedName name="A128065998C_Data">Data8!$HV$11:$HV$17</definedName>
    <definedName name="A128065998C_Latest">Data8!$HV$17</definedName>
    <definedName name="A128066002K">Data8!$GX$1:$GX$10,Data8!$GX$11:$GX$17</definedName>
    <definedName name="A128066002K_Data">Data8!$GX$11:$GX$17</definedName>
    <definedName name="A128066002K_Latest">Data8!$GX$17</definedName>
    <definedName name="A128066006V">Data9!$D$1:$D$10,Data9!$D$11:$D$17</definedName>
    <definedName name="A128066006V_Data">Data9!$D$11:$D$17</definedName>
    <definedName name="A128066006V_Latest">Data9!$D$17</definedName>
    <definedName name="A128066010K">Data8!$IF$1:$IF$10,Data8!$IF$11:$IF$17</definedName>
    <definedName name="A128066010K_Data">Data8!$IF$11:$IF$17</definedName>
    <definedName name="A128066010K_Latest">Data8!$IF$17</definedName>
    <definedName name="A128066014V">Data9!$AA$1:$AA$10,Data9!$AA$11:$AA$17</definedName>
    <definedName name="A128066014V_Data">Data9!$AA$11:$AA$17</definedName>
    <definedName name="A128066014V_Latest">Data9!$AA$17</definedName>
    <definedName name="A128066018C">Data9!$AL$1:$AL$10,Data9!$AL$11:$AL$17</definedName>
    <definedName name="A128066018C_Data">Data9!$AL$11:$AL$17</definedName>
    <definedName name="A128066018C_Latest">Data9!$AL$17</definedName>
    <definedName name="A128066022V">Data9!$AO$1:$AO$10,Data9!$AO$11:$AO$17</definedName>
    <definedName name="A128066022V_Data">Data9!$AO$11:$AO$17</definedName>
    <definedName name="A128066022V_Latest">Data9!$AO$17</definedName>
    <definedName name="A128066026C">Data6!$HB$1:$HB$10,Data6!$HB$11:$HB$17</definedName>
    <definedName name="A128066026C_Data">Data6!$HB$11:$HB$17</definedName>
    <definedName name="A128066026C_Latest">Data6!$HB$17</definedName>
    <definedName name="A128066042C">Data6!$ID$1:$ID$10,Data6!$ID$11:$ID$17</definedName>
    <definedName name="A128066042C_Data">Data6!$ID$11:$ID$17</definedName>
    <definedName name="A128066042C_Latest">Data6!$ID$17</definedName>
    <definedName name="A128066046L">Data6!$IJ$1:$IJ$10,Data6!$IJ$11:$IJ$17</definedName>
    <definedName name="A128066046L_Data">Data6!$IJ$11:$IJ$17</definedName>
    <definedName name="A128066046L_Latest">Data6!$IJ$17</definedName>
    <definedName name="A128066050C">Data6!$IP$1:$IP$10,Data6!$IP$11:$IP$17</definedName>
    <definedName name="A128066050C_Data">Data6!$IP$11:$IP$17</definedName>
    <definedName name="A128066050C_Latest">Data6!$IP$17</definedName>
    <definedName name="A128066058W">Data6!$HS$1:$HS$10,Data6!$HS$11:$HS$17</definedName>
    <definedName name="A128066058W_Data">Data6!$HS$11:$HS$17</definedName>
    <definedName name="A128066058W_Latest">Data6!$HS$17</definedName>
    <definedName name="A128066062L">Data6!$HU$1:$HU$10,Data6!$HU$11:$HU$17</definedName>
    <definedName name="A128066062L_Data">Data6!$HU$11:$HU$17</definedName>
    <definedName name="A128066062L_Latest">Data6!$HU$17</definedName>
    <definedName name="A128066066W">Data6!$HX$1:$HX$10,Data6!$HX$11:$HX$17</definedName>
    <definedName name="A128066066W_Data">Data6!$HX$11:$HX$17</definedName>
    <definedName name="A128066066W_Latest">Data6!$HX$17</definedName>
    <definedName name="A128066070L">Data7!$S$1:$S$10,Data7!$S$11:$S$17</definedName>
    <definedName name="A128066070L_Data">Data7!$S$11:$S$17</definedName>
    <definedName name="A128066070L_Latest">Data7!$S$17</definedName>
    <definedName name="A128066074W">Data7!$X$1:$X$10,Data7!$X$11:$X$17</definedName>
    <definedName name="A128066074W_Data">Data7!$X$11:$X$17</definedName>
    <definedName name="A128066074W_Latest">Data7!$X$17</definedName>
    <definedName name="A128066078F">Data7!$BU$1:$BU$10,Data7!$BU$11:$BU$17</definedName>
    <definedName name="A128066078F_Data">Data7!$BU$11:$BU$17</definedName>
    <definedName name="A128066078F_Latest">Data7!$BU$17</definedName>
    <definedName name="A128066082W">Data7!$AT$1:$AT$10,Data7!$AT$11:$AT$17</definedName>
    <definedName name="A128066082W_Data">Data7!$AT$11:$AT$17</definedName>
    <definedName name="A128066082W_Latest">Data7!$AT$17</definedName>
    <definedName name="A128066086F">Data7!$AU$1:$AU$10,Data7!$AU$11:$AU$17</definedName>
    <definedName name="A128066086F_Data">Data7!$AU$11:$AU$17</definedName>
    <definedName name="A128066086F_Latest">Data7!$AU$17</definedName>
    <definedName name="A128066090W">Data7!$CG$1:$CG$10,Data7!$CG$11:$CG$17</definedName>
    <definedName name="A128066090W_Data">Data7!$CG$11:$CG$17</definedName>
    <definedName name="A128066090W_Latest">Data7!$CG$17</definedName>
    <definedName name="A128066094F">Data7!$CJ$1:$CJ$10,Data7!$CJ$11:$CJ$17</definedName>
    <definedName name="A128066094F_Data">Data7!$CJ$11:$CJ$17</definedName>
    <definedName name="A128066094F_Latest">Data7!$CJ$17</definedName>
    <definedName name="A128066098R">Data7!$CK$1:$CK$10,Data7!$CK$11:$CK$17</definedName>
    <definedName name="A128066098R_Data">Data7!$CK$11:$CK$17</definedName>
    <definedName name="A128066098R_Latest">Data7!$CK$17</definedName>
    <definedName name="A128066102V">Data7!$CO$1:$CO$10,Data7!$CO$11:$CO$17</definedName>
    <definedName name="A128066102V_Data">Data7!$CO$11:$CO$17</definedName>
    <definedName name="A128066102V_Latest">Data7!$CO$17</definedName>
    <definedName name="A128066106C">Data7!$BY$1:$BY$10,Data7!$BY$11:$BY$17</definedName>
    <definedName name="A128066106C_Data">Data7!$BY$11:$BY$17</definedName>
    <definedName name="A128066106C_Latest">Data7!$BY$17</definedName>
    <definedName name="A128066110V">Data7!$EL$1:$EL$10,Data7!$EL$11:$EL$17</definedName>
    <definedName name="A128066110V_Data">Data7!$EL$11:$EL$17</definedName>
    <definedName name="A128066110V_Latest">Data7!$EL$17</definedName>
    <definedName name="A128066114C">Data7!$DK$1:$DK$10,Data7!$DK$11:$DK$17</definedName>
    <definedName name="A128066114C_Data">Data7!$DK$11:$DK$17</definedName>
    <definedName name="A128066114C_Latest">Data7!$DK$17</definedName>
    <definedName name="A128066118L">Data7!$EQ$1:$EQ$10,Data7!$EQ$11:$EQ$17</definedName>
    <definedName name="A128066118L_Data">Data7!$EQ$11:$EQ$17</definedName>
    <definedName name="A128066118L_Latest">Data7!$EQ$17</definedName>
    <definedName name="A128066122C">Data7!$GH$1:$GH$10,Data7!$GH$11:$GH$17</definedName>
    <definedName name="A128066122C_Data">Data7!$GH$11:$GH$17</definedName>
    <definedName name="A128066122C_Latest">Data7!$GH$17</definedName>
    <definedName name="A128066126L">Data7!$GP$1:$GP$10,Data7!$GP$11:$GP$17</definedName>
    <definedName name="A128066126L_Data">Data7!$GP$11:$GP$17</definedName>
    <definedName name="A128066126L_Latest">Data7!$GP$17</definedName>
    <definedName name="A128066130C">Data7!$GR$1:$GR$10,Data7!$GR$11:$GR$17</definedName>
    <definedName name="A128066130C_Data">Data7!$GR$11:$GR$17</definedName>
    <definedName name="A128066130C_Latest">Data7!$GR$17</definedName>
    <definedName name="A128066134L">Data7!$GT$1:$GT$10,Data7!$GT$11:$GT$17</definedName>
    <definedName name="A128066134L_Data">Data7!$GT$11:$GT$17</definedName>
    <definedName name="A128066134L_Latest">Data7!$GT$17</definedName>
    <definedName name="A128066138W">Data7!$FX$1:$FX$10,Data7!$FX$11:$FX$17</definedName>
    <definedName name="A128066138W_Data">Data7!$FX$11:$FX$17</definedName>
    <definedName name="A128066138W_Latest">Data7!$FX$17</definedName>
    <definedName name="A128067994F">Data9!$BB$1:$BB$10,Data9!$BB$11:$BB$17</definedName>
    <definedName name="A128067994F_Data">Data9!$BB$11:$BB$17</definedName>
    <definedName name="A128067994F_Latest">Data9!$BB$17</definedName>
    <definedName name="A128067998R">Data9!$BK$1:$BK$10,Data9!$BK$11:$BK$17</definedName>
    <definedName name="A128067998R_Data">Data9!$BK$11:$BK$17</definedName>
    <definedName name="A128067998R_Latest">Data9!$BK$17</definedName>
    <definedName name="A128068002W">Data9!$CL$1:$CL$10,Data9!$CL$11:$CL$17</definedName>
    <definedName name="A128068002W_Data">Data9!$CL$11:$CL$17</definedName>
    <definedName name="A128068002W_Latest">Data9!$CL$17</definedName>
    <definedName name="A128068006F">Data9!$CZ$1:$CZ$10,Data9!$CZ$11:$CZ$17</definedName>
    <definedName name="A128068006F_Data">Data9!$CZ$11:$CZ$17</definedName>
    <definedName name="A128068006F_Latest">Data9!$CZ$17</definedName>
    <definedName name="A128068010W">Data9!$DC$1:$DC$10,Data9!$DC$11:$DC$17</definedName>
    <definedName name="A128068010W_Data">Data9!$DC$11:$DC$17</definedName>
    <definedName name="A128068010W_Latest">Data9!$DC$17</definedName>
    <definedName name="A128068014F">Data9!$DE$1:$DE$10,Data9!$DE$11:$DE$17</definedName>
    <definedName name="A128068014F_Data">Data9!$DE$11:$DE$17</definedName>
    <definedName name="A128068014F_Latest">Data9!$DE$17</definedName>
    <definedName name="A128068018R">Data9!$DJ$1:$DJ$10,Data9!$DJ$11:$DJ$17</definedName>
    <definedName name="A128068018R_Data">Data9!$DJ$11:$DJ$17</definedName>
    <definedName name="A128068018R_Latest">Data9!$DJ$17</definedName>
    <definedName name="A128068022F">Data9!$DK$1:$DK$10,Data9!$DK$11:$DK$17</definedName>
    <definedName name="A128068022F_Data">Data9!$DK$11:$DK$17</definedName>
    <definedName name="A128068022F_Latest">Data9!$DK$17</definedName>
    <definedName name="A128068026R">Data9!$CP$1:$CP$10,Data9!$CP$11:$CP$17</definedName>
    <definedName name="A128068026R_Data">Data9!$CP$11:$CP$17</definedName>
    <definedName name="A128068026R_Latest">Data9!$CP$17</definedName>
    <definedName name="A128068030F">Data9!$CT$1:$CT$10,Data9!$CT$11:$CT$17</definedName>
    <definedName name="A128068030F_Data">Data9!$CT$11:$CT$17</definedName>
    <definedName name="A128068030F_Latest">Data9!$CT$17</definedName>
    <definedName name="A128068034R">Data10!$FM$1:$FM$10,Data10!$FM$11:$FM$17</definedName>
    <definedName name="A128068034R_Data">Data10!$FM$11:$FM$17</definedName>
    <definedName name="A128068034R_Latest">Data10!$FM$17</definedName>
    <definedName name="A128068038X">Data10!$EO$1:$EO$10,Data10!$EO$11:$EO$17</definedName>
    <definedName name="A128068038X_Data">Data10!$EO$11:$EO$17</definedName>
    <definedName name="A128068038X_Latest">Data10!$EO$17</definedName>
    <definedName name="A128068042R">Data10!$ES$1:$ES$10,Data10!$ES$11:$ES$17</definedName>
    <definedName name="A128068042R_Data">Data10!$ES$11:$ES$17</definedName>
    <definedName name="A128068042R_Latest">Data10!$ES$17</definedName>
    <definedName name="A128068046X">Data10!$EV$1:$EV$10,Data10!$EV$11:$EV$17</definedName>
    <definedName name="A128068046X_Data">Data10!$EV$11:$EV$17</definedName>
    <definedName name="A128068046X_Latest">Data10!$EV$17</definedName>
    <definedName name="A128068050R">Data10!$EW$1:$EW$10,Data10!$EW$11:$EW$17</definedName>
    <definedName name="A128068050R_Data">Data10!$EW$11:$EW$17</definedName>
    <definedName name="A128068050R_Latest">Data10!$EW$17</definedName>
    <definedName name="A128068054X">Data10!$FX$1:$FX$10,Data10!$FX$11:$FX$17</definedName>
    <definedName name="A128068054X_Data">Data10!$FX$11:$FX$17</definedName>
    <definedName name="A128068054X_Latest">Data10!$FX$17</definedName>
    <definedName name="A128068058J">Data10!$FW$1:$FW$10,Data10!$FW$11:$FW$17</definedName>
    <definedName name="A128068058J_Data">Data10!$FW$11:$FW$17</definedName>
    <definedName name="A128068058J_Latest">Data10!$FW$17</definedName>
    <definedName name="A128068062X">Data10!$IB$1:$IB$10,Data10!$IB$11:$IB$17</definedName>
    <definedName name="A128068062X_Data">Data10!$IB$11:$IB$17</definedName>
    <definedName name="A128068062X_Latest">Data10!$IB$17</definedName>
    <definedName name="A128068066J">Data10!$II$1:$II$10,Data10!$II$11:$II$17</definedName>
    <definedName name="A128068066J_Data">Data10!$II$11:$II$17</definedName>
    <definedName name="A128068066J_Latest">Data10!$II$17</definedName>
    <definedName name="A128068070X">Data10!$HM$1:$HM$10,Data10!$HM$11:$HM$17</definedName>
    <definedName name="A128068070X_Data">Data10!$HM$11:$HM$17</definedName>
    <definedName name="A128068070X_Latest">Data10!$HM$17</definedName>
    <definedName name="A128068074J">Data11!$H$1:$H$10,Data11!$H$11:$H$17</definedName>
    <definedName name="A128068074J_Data">Data11!$H$11:$H$17</definedName>
    <definedName name="A128068074J_Latest">Data11!$H$17</definedName>
    <definedName name="A128068078T">Data11!$O$1:$O$10,Data11!$O$11:$O$17</definedName>
    <definedName name="A128068078T_Data">Data11!$O$11:$O$17</definedName>
    <definedName name="A128068078T_Latest">Data11!$O$17</definedName>
    <definedName name="A128068082J">Data11!$Y$1:$Y$10,Data11!$Y$11:$Y$17</definedName>
    <definedName name="A128068082J_Data">Data11!$Y$11:$Y$17</definedName>
    <definedName name="A128068082J_Latest">Data11!$Y$17</definedName>
    <definedName name="A128068086T">Data11!$AS$1:$AS$10,Data11!$AS$11:$AS$17</definedName>
    <definedName name="A128068086T_Data">Data11!$AS$11:$AS$17</definedName>
    <definedName name="A128068086T_Latest">Data11!$AS$17</definedName>
    <definedName name="A128068090J">Data11!$AG$1:$AG$10,Data11!$AG$11:$AG$17</definedName>
    <definedName name="A128068090J_Data">Data11!$AG$11:$AG$17</definedName>
    <definedName name="A128068090J_Latest">Data11!$AG$17</definedName>
    <definedName name="A128068094T">Data11!$BA$1:$BA$10,Data11!$BA$11:$BA$17</definedName>
    <definedName name="A128068094T_Data">Data11!$BA$11:$BA$17</definedName>
    <definedName name="A128068094T_Latest">Data11!$BA$17</definedName>
    <definedName name="A128068098A">Data11!$BB$1:$BB$10,Data11!$BB$11:$BB$17</definedName>
    <definedName name="A128068098A_Data">Data11!$BB$11:$BB$17</definedName>
    <definedName name="A128068098A_Latest">Data11!$BB$17</definedName>
    <definedName name="A128068102F">Data11!$BF$1:$BF$10,Data11!$BF$11:$BF$17</definedName>
    <definedName name="A128068102F_Data">Data11!$BF$11:$BF$17</definedName>
    <definedName name="A128068102F_Latest">Data11!$BF$17</definedName>
    <definedName name="A128068106R">Data11!$AI$1:$AI$10,Data11!$AI$11:$AI$17</definedName>
    <definedName name="A128068106R_Data">Data11!$AI$11:$AI$17</definedName>
    <definedName name="A128068106R_Latest">Data11!$AI$17</definedName>
    <definedName name="A128068110F">Data11!$BN$1:$BN$10,Data11!$BN$11:$BN$17</definedName>
    <definedName name="A128068110F_Data">Data11!$BN$11:$BN$17</definedName>
    <definedName name="A128068110F_Latest">Data11!$BN$17</definedName>
    <definedName name="A128068114R">Data11!$BX$1:$BX$10,Data11!$BX$11:$BX$17</definedName>
    <definedName name="A128068114R_Data">Data11!$BX$11:$BX$17</definedName>
    <definedName name="A128068114R_Latest">Data11!$BX$17</definedName>
    <definedName name="A128068118X">Data11!$CF$1:$CF$10,Data11!$CF$11:$CF$17</definedName>
    <definedName name="A128068118X_Data">Data11!$CF$11:$CF$17</definedName>
    <definedName name="A128068118X_Latest">Data11!$CF$17</definedName>
    <definedName name="A128068122R">Data11!$CL$1:$CL$10,Data11!$CL$11:$CL$17</definedName>
    <definedName name="A128068122R_Data">Data11!$CL$11:$CL$17</definedName>
    <definedName name="A128068122R_Latest">Data11!$CL$17</definedName>
    <definedName name="A128068126X">Data11!$CQ$1:$CQ$10,Data11!$CQ$11:$CQ$17</definedName>
    <definedName name="A128068126X_Data">Data11!$CQ$11:$CQ$17</definedName>
    <definedName name="A128068126X_Latest">Data11!$CQ$17</definedName>
    <definedName name="A128068130R">Data11!$DO$1:$DO$10,Data11!$DO$11:$DO$17</definedName>
    <definedName name="A128068130R_Data">Data11!$DO$11:$DO$17</definedName>
    <definedName name="A128068130R_Latest">Data11!$DO$17</definedName>
    <definedName name="A128068134X">Data11!$CY$1:$CY$10,Data11!$CY$11:$CY$17</definedName>
    <definedName name="A128068134X_Data">Data11!$CY$11:$CY$17</definedName>
    <definedName name="A128068134X_Latest">Data11!$CY$17</definedName>
    <definedName name="A128068138J">Data11!$CZ$1:$CZ$10,Data11!$CZ$11:$CZ$17</definedName>
    <definedName name="A128068138J_Data">Data11!$CZ$11:$CZ$17</definedName>
    <definedName name="A128068138J_Latest">Data11!$CZ$17</definedName>
    <definedName name="A128068142X">Data11!$DA$1:$DA$10,Data11!$DA$11:$DA$17</definedName>
    <definedName name="A128068142X_Data">Data11!$DA$11:$DA$17</definedName>
    <definedName name="A128068142X_Latest">Data11!$DA$17</definedName>
    <definedName name="A128068146J">Data11!$DC$1:$DC$10,Data11!$DC$11:$DC$17</definedName>
    <definedName name="A128068146J_Data">Data11!$DC$11:$DC$17</definedName>
    <definedName name="A128068146J_Latest">Data11!$DC$17</definedName>
    <definedName name="A128068150X">Data11!$EO$1:$EO$10,Data11!$EO$11:$EO$17</definedName>
    <definedName name="A128068150X_Data">Data11!$EO$11:$EO$17</definedName>
    <definedName name="A128068150X_Latest">Data11!$EO$17</definedName>
    <definedName name="A128068154J">Data11!$EE$1:$EE$10,Data11!$EE$11:$EE$17</definedName>
    <definedName name="A128068154J_Data">Data11!$EE$11:$EE$17</definedName>
    <definedName name="A128068154J_Latest">Data11!$EE$17</definedName>
    <definedName name="A128068158T">Data11!$FC$1:$FC$10,Data11!$FC$11:$FC$17</definedName>
    <definedName name="A128068158T_Data">Data11!$FC$11:$FC$17</definedName>
    <definedName name="A128068158T_Latest">Data11!$FC$17</definedName>
    <definedName name="A128068162J">Data11!$FJ$1:$FJ$10,Data11!$FJ$11:$FJ$17</definedName>
    <definedName name="A128068162J_Data">Data11!$FJ$11:$FJ$17</definedName>
    <definedName name="A128068162J_Latest">Data11!$FJ$17</definedName>
    <definedName name="A128068166T">Data11!$EI$1:$EI$10,Data11!$EI$11:$EI$17</definedName>
    <definedName name="A128068166T_Data">Data11!$EI$11:$EI$17</definedName>
    <definedName name="A128068166T_Latest">Data11!$EI$17</definedName>
    <definedName name="A128068170J">Data11!$FL$1:$FL$10,Data11!$FL$11:$FL$17</definedName>
    <definedName name="A128068170J_Data">Data11!$FL$11:$FL$17</definedName>
    <definedName name="A128068170J_Latest">Data11!$FL$17</definedName>
    <definedName name="A128068174T">Data11!$GQ$1:$GQ$10,Data11!$GQ$11:$GQ$17</definedName>
    <definedName name="A128068174T_Data">Data11!$GQ$11:$GQ$17</definedName>
    <definedName name="A128068174T_Latest">Data11!$GQ$17</definedName>
    <definedName name="A128068178A">Data11!$GR$1:$GR$10,Data11!$GR$11:$GR$17</definedName>
    <definedName name="A128068178A_Data">Data11!$GR$11:$GR$17</definedName>
    <definedName name="A128068178A_Latest">Data11!$GR$17</definedName>
    <definedName name="A128068182T">Data11!$HI$1:$HI$10,Data11!$HI$11:$HI$17</definedName>
    <definedName name="A128068182T_Data">Data11!$HI$11:$HI$17</definedName>
    <definedName name="A128068182T_Latest">Data11!$HI$17</definedName>
    <definedName name="A128068186A">Data11!$GW$1:$GW$10,Data11!$GW$11:$GW$17</definedName>
    <definedName name="A128068186A_Data">Data11!$GW$11:$GW$17</definedName>
    <definedName name="A128068186A_Latest">Data11!$GW$17</definedName>
    <definedName name="A128068190T">Data9!$DT$1:$DT$10,Data9!$DT$11:$DT$17</definedName>
    <definedName name="A128068190T_Data">Data9!$DT$11:$DT$17</definedName>
    <definedName name="A128068190T_Latest">Data9!$DT$17</definedName>
    <definedName name="A128068194A">Data9!$EJ$1:$EJ$10,Data9!$EJ$11:$EJ$17</definedName>
    <definedName name="A128068194A_Data">Data9!$EJ$11:$EJ$17</definedName>
    <definedName name="A128068194A_Latest">Data9!$EJ$17</definedName>
    <definedName name="A128068198K">Data9!$EZ$1:$EZ$10,Data9!$EZ$11:$EZ$17</definedName>
    <definedName name="A128068198K_Data">Data9!$EZ$11:$EZ$17</definedName>
    <definedName name="A128068198K_Latest">Data9!$EZ$17</definedName>
    <definedName name="A128068214X">Data11!$IA$1:$IA$10,Data11!$IA$11:$IA$17</definedName>
    <definedName name="A128068214X_Data">Data11!$IA$11:$IA$17</definedName>
    <definedName name="A128068214X_Latest">Data11!$IA$17</definedName>
    <definedName name="A128068230X">Data9!$FS$1:$FS$10,Data9!$FS$11:$FS$17</definedName>
    <definedName name="A128068230X_Data">Data9!$FS$11:$FS$17</definedName>
    <definedName name="A128068230X_Latest">Data9!$FS$17</definedName>
    <definedName name="A128068234J">Data9!$GB$1:$GB$10,Data9!$GB$11:$GB$17</definedName>
    <definedName name="A128068234J_Data">Data9!$GB$11:$GB$17</definedName>
    <definedName name="A128068234J_Latest">Data9!$GB$17</definedName>
    <definedName name="A128068238T">Data9!$GE$1:$GE$10,Data9!$GE$11:$GE$17</definedName>
    <definedName name="A128068238T_Data">Data9!$GE$11:$GE$17</definedName>
    <definedName name="A128068238T_Latest">Data9!$GE$17</definedName>
    <definedName name="A128068242J">Data9!$FA$1:$FA$10,Data9!$FA$11:$FA$17</definedName>
    <definedName name="A128068242J_Data">Data9!$FA$11:$FA$17</definedName>
    <definedName name="A128068242J_Latest">Data9!$FA$17</definedName>
    <definedName name="A128068246T">Data9!$FG$1:$FG$10,Data9!$FG$11:$FG$17</definedName>
    <definedName name="A128068246T_Data">Data9!$FG$11:$FG$17</definedName>
    <definedName name="A128068246T_Latest">Data9!$FG$17</definedName>
    <definedName name="A128068250J">Data9!$GJ$1:$GJ$10,Data9!$GJ$11:$GJ$17</definedName>
    <definedName name="A128068250J_Data">Data9!$GJ$11:$GJ$17</definedName>
    <definedName name="A128068250J_Latest">Data9!$GJ$17</definedName>
    <definedName name="A128068254T">Data9!$GZ$1:$GZ$10,Data9!$GZ$11:$GZ$17</definedName>
    <definedName name="A128068254T_Data">Data9!$GZ$11:$GZ$17</definedName>
    <definedName name="A128068254T_Latest">Data9!$GZ$17</definedName>
    <definedName name="A128068258A">Data9!$HF$1:$HF$10,Data9!$HF$11:$HF$17</definedName>
    <definedName name="A128068258A_Data">Data9!$HF$11:$HF$17</definedName>
    <definedName name="A128068258A_Latest">Data9!$HF$17</definedName>
    <definedName name="A128068262T">Data9!$HI$1:$HI$10,Data9!$HI$11:$HI$17</definedName>
    <definedName name="A128068262T_Data">Data9!$HI$11:$HI$17</definedName>
    <definedName name="A128068262T_Latest">Data9!$HI$17</definedName>
    <definedName name="A128068266A">Data9!$HK$1:$HK$10,Data9!$HK$11:$HK$17</definedName>
    <definedName name="A128068266A_Data">Data9!$HK$11:$HK$17</definedName>
    <definedName name="A128068266A_Latest">Data9!$HK$17</definedName>
    <definedName name="A128068270T">Data9!$HO$1:$HO$10,Data9!$HO$11:$HO$17</definedName>
    <definedName name="A128068270T_Data">Data9!$HO$11:$HO$17</definedName>
    <definedName name="A128068270T_Latest">Data9!$HO$17</definedName>
    <definedName name="A128068274A">Data9!$IC$1:$IC$10,Data9!$IC$11:$IC$17</definedName>
    <definedName name="A128068274A_Data">Data9!$IC$11:$IC$17</definedName>
    <definedName name="A128068274A_Latest">Data9!$IC$17</definedName>
    <definedName name="A128068278K">Data9!$HS$1:$HS$10,Data9!$HS$11:$HS$17</definedName>
    <definedName name="A128068278K_Data">Data9!$HS$11:$HS$17</definedName>
    <definedName name="A128068278K_Latest">Data9!$HS$17</definedName>
    <definedName name="A128068282A">Data9!$IN$1:$IN$10,Data9!$IN$11:$IN$17</definedName>
    <definedName name="A128068282A_Data">Data9!$IN$11:$IN$17</definedName>
    <definedName name="A128068282A_Latest">Data9!$IN$17</definedName>
    <definedName name="A128068286K">Data10!$C$1:$C$10,Data10!$C$11:$C$17</definedName>
    <definedName name="A128068286K_Data">Data10!$C$11:$C$17</definedName>
    <definedName name="A128068286K_Latest">Data10!$C$17</definedName>
    <definedName name="A128068290A">Data9!$HT$1:$HT$10,Data9!$HT$11:$HT$17</definedName>
    <definedName name="A128068290A_Data">Data9!$HT$11:$HT$17</definedName>
    <definedName name="A128068290A_Latest">Data9!$HT$17</definedName>
    <definedName name="A128068294K">Data10!$AH$1:$AH$10,Data10!$AH$11:$AH$17</definedName>
    <definedName name="A128068294K_Data">Data10!$AH$11:$AH$17</definedName>
    <definedName name="A128068294K_Latest">Data10!$AH$17</definedName>
    <definedName name="A128068298V">Data10!$AM$1:$AM$10,Data10!$AM$11:$AM$17</definedName>
    <definedName name="A128068298V_Data">Data10!$AM$11:$AM$17</definedName>
    <definedName name="A128068298V_Latest">Data10!$AM$17</definedName>
    <definedName name="A128068302X">Data10!$AR$1:$AR$10,Data10!$AR$11:$AR$17</definedName>
    <definedName name="A128068302X_Data">Data10!$AR$11:$AR$17</definedName>
    <definedName name="A128068302X_Latest">Data10!$AR$17</definedName>
    <definedName name="A128068306J">Data10!$BL$1:$BL$10,Data10!$BL$11:$BL$17</definedName>
    <definedName name="A128068306J_Data">Data10!$BL$11:$BL$17</definedName>
    <definedName name="A128068306J_Latest">Data10!$BL$17</definedName>
    <definedName name="A128068310X">Data10!$BN$1:$BN$10,Data10!$BN$11:$BN$17</definedName>
    <definedName name="A128068310X_Data">Data10!$BN$11:$BN$17</definedName>
    <definedName name="A128068310X_Latest">Data10!$BN$17</definedName>
    <definedName name="A128068314J">Data10!$BT$1:$BT$10,Data10!$BT$11:$BT$17</definedName>
    <definedName name="A128068314J_Data">Data10!$BT$11:$BT$17</definedName>
    <definedName name="A128068314J_Latest">Data10!$BT$17</definedName>
    <definedName name="A128068318T">Data10!$AV$1:$AV$10,Data10!$AV$11:$AV$17</definedName>
    <definedName name="A128068318T_Data">Data10!$AV$11:$AV$17</definedName>
    <definedName name="A128068318T_Latest">Data10!$AV$17</definedName>
    <definedName name="A128068322J">Data10!$CK$1:$CK$10,Data10!$CK$11:$CK$17</definedName>
    <definedName name="A128068322J_Data">Data10!$CK$11:$CK$17</definedName>
    <definedName name="A128068322J_Latest">Data10!$CK$17</definedName>
    <definedName name="A128068326T">Data10!$CV$1:$CV$10,Data10!$CV$11:$CV$17</definedName>
    <definedName name="A128068326T_Data">Data10!$CV$11:$CV$17</definedName>
    <definedName name="A128068326T_Latest">Data10!$CV$17</definedName>
    <definedName name="A128068330J">Data10!$DH$1:$DH$10,Data10!$DH$11:$DH$17</definedName>
    <definedName name="A128068330J_Data">Data10!$DH$11:$DH$17</definedName>
    <definedName name="A128068330J_Latest">Data10!$DH$17</definedName>
    <definedName name="A128068334T">Data10!$DV$1:$DV$10,Data10!$DV$11:$DV$17</definedName>
    <definedName name="A128068334T_Data">Data10!$DV$11:$DV$17</definedName>
    <definedName name="A128068334T_Latest">Data10!$DV$17</definedName>
    <definedName name="A128068338A">Data10!$ED$1:$ED$10,Data10!$ED$11:$ED$17</definedName>
    <definedName name="A128068338A_Data">Data10!$ED$11:$ED$17</definedName>
    <definedName name="A128068338A_Latest">Data10!$ED$17</definedName>
    <definedName name="A128070098T">Data11!$IN$1:$IN$10,Data11!$IN$11:$IN$17</definedName>
    <definedName name="A128070098T_Data">Data11!$IN$11:$IN$17</definedName>
    <definedName name="A128070098T_Latest">Data11!$IN$17</definedName>
    <definedName name="A128070102W">Data11!$IP$1:$IP$10,Data11!$IP$11:$IP$17</definedName>
    <definedName name="A128070102W_Data">Data11!$IP$11:$IP$17</definedName>
    <definedName name="A128070102W_Latest">Data11!$IP$17</definedName>
    <definedName name="A128070106F">Data12!$D$1:$D$10,Data12!$D$11:$D$17</definedName>
    <definedName name="A128070106F_Data">Data12!$D$11:$D$17</definedName>
    <definedName name="A128070106F_Latest">Data12!$D$17</definedName>
    <definedName name="A128070110W">Data11!$IF$1:$IF$10,Data11!$IF$11:$IF$17</definedName>
    <definedName name="A128070110W_Data">Data11!$IF$11:$IF$17</definedName>
    <definedName name="A128070110W_Latest">Data11!$IF$17</definedName>
    <definedName name="A128070114F">Data12!$O$1:$O$10,Data12!$O$11:$O$17</definedName>
    <definedName name="A128070114F_Data">Data12!$O$11:$O$17</definedName>
    <definedName name="A128070114F_Latest">Data12!$O$17</definedName>
    <definedName name="A128070118R">Data12!$S$1:$S$10,Data12!$S$11:$S$17</definedName>
    <definedName name="A128070118R_Data">Data12!$S$11:$S$17</definedName>
    <definedName name="A128070118R_Latest">Data12!$S$17</definedName>
    <definedName name="A128070122F">Data11!$IK$1:$IK$10,Data11!$IK$11:$IK$17</definedName>
    <definedName name="A128070122F_Data">Data11!$IK$11:$IK$17</definedName>
    <definedName name="A128070122F_Latest">Data11!$IK$17</definedName>
    <definedName name="A128070126R">Data11!$IM$1:$IM$10,Data11!$IM$11:$IM$17</definedName>
    <definedName name="A128070126R_Data">Data11!$IM$11:$IM$17</definedName>
    <definedName name="A128070126R_Latest">Data11!$IM$17</definedName>
    <definedName name="A128070130F">Data12!$AJ$1:$AJ$10,Data12!$AJ$11:$AJ$17</definedName>
    <definedName name="A128070130F_Data">Data12!$AJ$11:$AJ$17</definedName>
    <definedName name="A128070130F_Latest">Data12!$AJ$17</definedName>
    <definedName name="A128070134R">Data12!$AP$1:$AP$10,Data12!$AP$11:$AP$17</definedName>
    <definedName name="A128070134R_Data">Data12!$AP$11:$AP$17</definedName>
    <definedName name="A128070134R_Latest">Data12!$AP$17</definedName>
    <definedName name="A128070138X">Data12!$AV$1:$AV$10,Data12!$AV$11:$AV$17</definedName>
    <definedName name="A128070138X_Data">Data12!$AV$11:$AV$17</definedName>
    <definedName name="A128070138X_Latest">Data12!$AV$17</definedName>
    <definedName name="A128070142R">Data13!$CL$1:$CL$10,Data13!$CL$11:$CL$17</definedName>
    <definedName name="A128070142R_Data">Data13!$CL$11:$CL$17</definedName>
    <definedName name="A128070142R_Latest">Data13!$CL$17</definedName>
    <definedName name="A128070146X">Data13!$CO$1:$CO$10,Data13!$CO$11:$CO$17</definedName>
    <definedName name="A128070146X_Data">Data13!$CO$11:$CO$17</definedName>
    <definedName name="A128070146X_Latest">Data13!$CO$17</definedName>
    <definedName name="A128070150R">Data13!$CV$1:$CV$10,Data13!$CV$11:$CV$17</definedName>
    <definedName name="A128070150R_Data">Data13!$CV$11:$CV$17</definedName>
    <definedName name="A128070150R_Latest">Data13!$CV$17</definedName>
    <definedName name="A128070154X">Data13!$DC$1:$DC$10,Data13!$DC$11:$DC$17</definedName>
    <definedName name="A128070154X_Data">Data13!$DC$11:$DC$17</definedName>
    <definedName name="A128070154X_Latest">Data13!$DC$17</definedName>
    <definedName name="A128070158J">Data13!$DD$1:$DD$10,Data13!$DD$11:$DD$17</definedName>
    <definedName name="A128070158J_Data">Data13!$DD$11:$DD$17</definedName>
    <definedName name="A128070158J_Latest">Data13!$DD$17</definedName>
    <definedName name="A128070162X">Data13!$CD$1:$CD$10,Data13!$CD$11:$CD$17</definedName>
    <definedName name="A128070162X_Data">Data13!$CD$11:$CD$17</definedName>
    <definedName name="A128070162X_Latest">Data13!$CD$17</definedName>
    <definedName name="A128070170X">Data13!$DX$1:$DX$10,Data13!$DX$11:$DX$17</definedName>
    <definedName name="A128070170X_Data">Data13!$DX$11:$DX$17</definedName>
    <definedName name="A128070170X_Latest">Data13!$DX$17</definedName>
    <definedName name="A128070174J">Data13!$EM$1:$EM$10,Data13!$EM$11:$EM$17</definedName>
    <definedName name="A128070174J_Data">Data13!$EM$11:$EM$17</definedName>
    <definedName name="A128070174J_Latest">Data13!$EM$17</definedName>
    <definedName name="A128070182J">Data13!$EO$1:$EO$10,Data13!$EO$11:$EO$17</definedName>
    <definedName name="A128070182J_Data">Data13!$EO$11:$EO$17</definedName>
    <definedName name="A128070182J_Latest">Data13!$EO$17</definedName>
    <definedName name="A128070186T">Data13!$DQ$1:$DQ$10,Data13!$DQ$11:$DQ$17</definedName>
    <definedName name="A128070186T_Data">Data13!$DQ$11:$DQ$17</definedName>
    <definedName name="A128070186T_Latest">Data13!$DQ$17</definedName>
    <definedName name="A128070190J">Data13!$ES$1:$ES$10,Data13!$ES$11:$ES$17</definedName>
    <definedName name="A128070190J_Data">Data13!$ES$11:$ES$17</definedName>
    <definedName name="A128070190J_Latest">Data13!$ES$17</definedName>
    <definedName name="A128070194T">Data13!$FM$1:$FM$10,Data13!$FM$11:$FM$17</definedName>
    <definedName name="A128070194T_Data">Data13!$FM$11:$FM$17</definedName>
    <definedName name="A128070194T_Latest">Data13!$FM$17</definedName>
    <definedName name="A128070198A">Data13!$FQ$1:$FQ$10,Data13!$FQ$11:$FQ$17</definedName>
    <definedName name="A128070198A_Data">Data13!$FQ$11:$FQ$17</definedName>
    <definedName name="A128070198A_Latest">Data13!$FQ$17</definedName>
    <definedName name="A128070202F">Data13!$FT$1:$FT$10,Data13!$FT$11:$FT$17</definedName>
    <definedName name="A128070202F_Data">Data13!$FT$11:$FT$17</definedName>
    <definedName name="A128070202F_Latest">Data13!$FT$17</definedName>
    <definedName name="A128070206R">Data13!$FU$1:$FU$10,Data13!$FU$11:$FU$17</definedName>
    <definedName name="A128070206R_Data">Data13!$FU$11:$FU$17</definedName>
    <definedName name="A128070206R_Latest">Data13!$FU$17</definedName>
    <definedName name="A128070210F">Data13!$EW$1:$EW$10,Data13!$EW$11:$EW$17</definedName>
    <definedName name="A128070210F_Data">Data13!$EW$11:$EW$17</definedName>
    <definedName name="A128070210F_Latest">Data13!$EW$17</definedName>
    <definedName name="A128070214R">Data13!$GM$1:$GM$10,Data13!$GM$11:$GM$17</definedName>
    <definedName name="A128070214R_Data">Data13!$GM$11:$GM$17</definedName>
    <definedName name="A128070214R_Latest">Data13!$GM$17</definedName>
    <definedName name="A128070218X">Data13!$GS$1:$GS$10,Data13!$GS$11:$GS$17</definedName>
    <definedName name="A128070218X_Data">Data13!$GS$11:$GS$17</definedName>
    <definedName name="A128070218X_Latest">Data13!$GS$17</definedName>
    <definedName name="A128070222R">Data13!$GU$1:$GU$10,Data13!$GU$11:$GU$17</definedName>
    <definedName name="A128070222R_Data">Data13!$GU$11:$GU$17</definedName>
    <definedName name="A128070222R_Latest">Data13!$GU$17</definedName>
    <definedName name="A128070226X">Data13!$GG$1:$GG$10,Data13!$GG$11:$GG$17</definedName>
    <definedName name="A128070226X_Data">Data13!$GG$11:$GG$17</definedName>
    <definedName name="A128070226X_Latest">Data13!$GG$17</definedName>
    <definedName name="A128070230R">Data13!$HT$1:$HT$10,Data13!$HT$11:$HT$17</definedName>
    <definedName name="A128070230R_Data">Data13!$HT$11:$HT$17</definedName>
    <definedName name="A128070230R_Latest">Data13!$HT$17</definedName>
    <definedName name="A128070234X">Data13!$IE$1:$IE$10,Data13!$IE$11:$IE$17</definedName>
    <definedName name="A128070234X_Data">Data13!$IE$11:$IE$17</definedName>
    <definedName name="A128070234X_Latest">Data13!$IE$17</definedName>
    <definedName name="A128070238J">Data13!$IJ$1:$IJ$10,Data13!$IJ$11:$IJ$17</definedName>
    <definedName name="A128070238J_Data">Data13!$IJ$11:$IJ$17</definedName>
    <definedName name="A128070238J_Latest">Data13!$IJ$17</definedName>
    <definedName name="A128070242X">Data14!$N$1:$N$10,Data14!$N$11:$N$17</definedName>
    <definedName name="A128070242X_Data">Data14!$N$11:$N$17</definedName>
    <definedName name="A128070242X_Latest">Data14!$N$17</definedName>
    <definedName name="A128070246J">Data14!$R$1:$R$10,Data14!$R$11:$R$17</definedName>
    <definedName name="A128070246J_Data">Data14!$R$11:$R$17</definedName>
    <definedName name="A128070246J_Latest">Data14!$R$17</definedName>
    <definedName name="A128070250X">Data14!$W$1:$W$10,Data14!$W$11:$W$17</definedName>
    <definedName name="A128070250X_Data">Data14!$W$11:$W$17</definedName>
    <definedName name="A128070250X_Latest">Data14!$W$17</definedName>
    <definedName name="A128070254J">Data14!$Z$1:$Z$10,Data14!$Z$11:$Z$17</definedName>
    <definedName name="A128070254J_Data">Data14!$Z$11:$Z$17</definedName>
    <definedName name="A128070254J_Latest">Data14!$Z$17</definedName>
    <definedName name="A128070258T">Data14!$E$1:$E$10,Data14!$E$11:$E$17</definedName>
    <definedName name="A128070258T_Data">Data14!$E$11:$E$17</definedName>
    <definedName name="A128070258T_Latest">Data14!$E$17</definedName>
    <definedName name="A128070262J">Data14!$G$1:$G$10,Data14!$G$11:$G$17</definedName>
    <definedName name="A128070262J_Data">Data14!$G$11:$G$17</definedName>
    <definedName name="A128070262J_Latest">Data14!$G$17</definedName>
    <definedName name="A128070266T">Data14!$AY$1:$AY$10,Data14!$AY$11:$AY$17</definedName>
    <definedName name="A128070266T_Data">Data14!$AY$11:$AY$17</definedName>
    <definedName name="A128070266T_Latest">Data14!$AY$17</definedName>
    <definedName name="A128070270J">Data14!$BB$1:$BB$10,Data14!$BB$11:$BB$17</definedName>
    <definedName name="A128070270J_Data">Data14!$BB$11:$BB$17</definedName>
    <definedName name="A128070270J_Latest">Data14!$BB$17</definedName>
    <definedName name="A128070274T">Data14!$BC$1:$BC$10,Data14!$BC$11:$BC$17</definedName>
    <definedName name="A128070274T_Data">Data14!$BC$11:$BC$17</definedName>
    <definedName name="A128070274T_Latest">Data14!$BC$17</definedName>
    <definedName name="A128070278A">Data14!$BE$1:$BE$10,Data14!$BE$11:$BE$17</definedName>
    <definedName name="A128070278A_Data">Data14!$BE$11:$BE$17</definedName>
    <definedName name="A128070278A_Latest">Data14!$BE$17</definedName>
    <definedName name="A128070282T">Data14!$BF$1:$BF$10,Data14!$BF$11:$BF$17</definedName>
    <definedName name="A128070282T_Data">Data14!$BF$11:$BF$17</definedName>
    <definedName name="A128070282T_Latest">Data14!$BF$17</definedName>
    <definedName name="A128070286A">Data14!$BI$1:$BI$10,Data14!$BI$11:$BI$17</definedName>
    <definedName name="A128070286A_Data">Data14!$BI$11:$BI$17</definedName>
    <definedName name="A128070286A_Latest">Data14!$BI$17</definedName>
    <definedName name="A128070290T">Data14!$AM$1:$AM$10,Data14!$AM$11:$AM$17</definedName>
    <definedName name="A128070290T_Data">Data14!$AM$11:$AM$17</definedName>
    <definedName name="A128070290T_Latest">Data14!$AM$17</definedName>
    <definedName name="A128070294A">Data14!$AO$1:$AO$10,Data14!$AO$11:$AO$17</definedName>
    <definedName name="A128070294A_Data">Data14!$AO$11:$AO$17</definedName>
    <definedName name="A128070294A_Latest">Data14!$AO$17</definedName>
    <definedName name="A128070298K">Data14!$AP$1:$AP$10,Data14!$AP$11:$AP$17</definedName>
    <definedName name="A128070298K_Data">Data14!$AP$11:$AP$17</definedName>
    <definedName name="A128070298K_Latest">Data14!$AP$17</definedName>
    <definedName name="A128070302R">Data14!$CK$1:$CK$10,Data14!$CK$11:$CK$17</definedName>
    <definedName name="A128070302R_Data">Data14!$CK$11:$CK$17</definedName>
    <definedName name="A128070302R_Latest">Data14!$CK$17</definedName>
    <definedName name="A128070306X">Data14!$CM$1:$CM$10,Data14!$CM$11:$CM$17</definedName>
    <definedName name="A128070306X_Data">Data14!$CM$11:$CM$17</definedName>
    <definedName name="A128070306X_Latest">Data14!$CM$17</definedName>
    <definedName name="A128070310R">Data14!$BO$1:$BO$10,Data14!$BO$11:$BO$17</definedName>
    <definedName name="A128070310R_Data">Data14!$BO$11:$BO$17</definedName>
    <definedName name="A128070310R_Latest">Data14!$BO$17</definedName>
    <definedName name="A128070314X">Data14!$BW$1:$BW$10,Data14!$BW$11:$BW$17</definedName>
    <definedName name="A128070314X_Data">Data14!$BW$11:$BW$17</definedName>
    <definedName name="A128070314X_Latest">Data14!$BW$17</definedName>
    <definedName name="A128070318J">Data14!$DL$1:$DL$10,Data14!$DL$11:$DL$17</definedName>
    <definedName name="A128070318J_Data">Data14!$DL$11:$DL$17</definedName>
    <definedName name="A128070318J_Latest">Data14!$DL$17</definedName>
    <definedName name="A128070322X">Data14!$DN$1:$DN$10,Data14!$DN$11:$DN$17</definedName>
    <definedName name="A128070322X_Data">Data14!$DN$11:$DN$17</definedName>
    <definedName name="A128070322X_Latest">Data14!$DN$17</definedName>
    <definedName name="A128070326J">Data14!$DP$1:$DP$10,Data14!$DP$11:$DP$17</definedName>
    <definedName name="A128070326J_Data">Data14!$DP$11:$DP$17</definedName>
    <definedName name="A128070326J_Latest">Data14!$DP$17</definedName>
    <definedName name="A128070330X">Data14!$DQ$1:$DQ$10,Data14!$DQ$11:$DQ$17</definedName>
    <definedName name="A128070330X_Data">Data14!$DQ$11:$DQ$17</definedName>
    <definedName name="A128070330X_Latest">Data14!$DQ$17</definedName>
    <definedName name="A128070334J">Data14!$DW$1:$DW$10,Data14!$DW$11:$DW$17</definedName>
    <definedName name="A128070334J_Data">Data14!$DW$11:$DW$17</definedName>
    <definedName name="A128070334J_Latest">Data14!$DW$17</definedName>
    <definedName name="A128070342J">Data14!$EU$1:$EU$10,Data14!$EU$11:$EU$17</definedName>
    <definedName name="A128070342J_Data">Data14!$EU$11:$EU$17</definedName>
    <definedName name="A128070342J_Latest">Data14!$EU$17</definedName>
    <definedName name="A128070346T">Data14!$FI$1:$FI$10,Data14!$FI$11:$FI$17</definedName>
    <definedName name="A128070346T_Data">Data14!$FI$11:$FI$17</definedName>
    <definedName name="A128070346T_Latest">Data14!$FI$17</definedName>
    <definedName name="A128070350J">Data14!$FK$1:$FK$10,Data14!$FK$11:$FK$17</definedName>
    <definedName name="A128070350J_Data">Data14!$FK$11:$FK$17</definedName>
    <definedName name="A128070350J_Latest">Data14!$FK$17</definedName>
    <definedName name="A128070354T">Data14!$EK$1:$EK$10,Data14!$EK$11:$EK$17</definedName>
    <definedName name="A128070354T_Data">Data14!$EK$11:$EK$17</definedName>
    <definedName name="A128070354T_Latest">Data14!$EK$17</definedName>
    <definedName name="A128070358A">Data12!$BT$1:$BT$10,Data12!$BT$11:$BT$17</definedName>
    <definedName name="A128070358A_Data">Data12!$BT$11:$BT$17</definedName>
    <definedName name="A128070358A_Latest">Data12!$BT$17</definedName>
    <definedName name="A128070362T">Data12!$BU$1:$BU$10,Data12!$BU$11:$BU$17</definedName>
    <definedName name="A128070362T_Data">Data12!$BU$11:$BU$17</definedName>
    <definedName name="A128070362T_Latest">Data12!$BU$17</definedName>
    <definedName name="A128070370T">Data14!$FN$1:$FN$10,Data14!$FN$11:$FN$17</definedName>
    <definedName name="A128070370T_Data">Data14!$FN$11:$FN$17</definedName>
    <definedName name="A128070370T_Latest">Data14!$FN$17</definedName>
    <definedName name="A128070374A">Data12!$DH$1:$DH$10,Data12!$DH$11:$DH$17</definedName>
    <definedName name="A128070374A_Data">Data12!$DH$11:$DH$17</definedName>
    <definedName name="A128070374A_Latest">Data12!$DH$17</definedName>
    <definedName name="A128070378K">Data12!$DM$1:$DM$10,Data12!$DM$11:$DM$17</definedName>
    <definedName name="A128070378K_Data">Data12!$DM$11:$DM$17</definedName>
    <definedName name="A128070378K_Latest">Data12!$DM$17</definedName>
    <definedName name="A128070382A">Data12!$DR$1:$DR$10,Data12!$DR$11:$DR$17</definedName>
    <definedName name="A128070382A_Data">Data12!$DR$11:$DR$17</definedName>
    <definedName name="A128070382A_Latest">Data12!$DR$17</definedName>
    <definedName name="A128070386K">Data12!$DT$1:$DT$10,Data12!$DT$11:$DT$17</definedName>
    <definedName name="A128070386K_Data">Data12!$DT$11:$DT$17</definedName>
    <definedName name="A128070386K_Latest">Data12!$DT$17</definedName>
    <definedName name="A128070390A">Data12!$CT$1:$CT$10,Data12!$CT$11:$CT$17</definedName>
    <definedName name="A128070390A_Data">Data12!$CT$11:$CT$17</definedName>
    <definedName name="A128070390A_Latest">Data12!$CT$17</definedName>
    <definedName name="A128070398V">Data12!$DY$1:$DY$10,Data12!$DY$11:$DY$17</definedName>
    <definedName name="A128070398V_Data">Data12!$DY$11:$DY$17</definedName>
    <definedName name="A128070398V_Latest">Data12!$DY$17</definedName>
    <definedName name="A128070402X">Data12!$ED$1:$ED$10,Data12!$ED$11:$ED$17</definedName>
    <definedName name="A128070402X_Data">Data12!$ED$11:$ED$17</definedName>
    <definedName name="A128070402X_Latest">Data12!$ED$17</definedName>
    <definedName name="A128070406J">Data12!$FP$1:$FP$10,Data12!$FP$11:$FP$17</definedName>
    <definedName name="A128070406J_Data">Data12!$FP$11:$FP$17</definedName>
    <definedName name="A128070406J_Latest">Data12!$FP$17</definedName>
    <definedName name="A128070410X">Data12!$GV$1:$GV$10,Data12!$GV$11:$GV$17</definedName>
    <definedName name="A128070410X_Data">Data12!$GV$11:$GV$17</definedName>
    <definedName name="A128070410X_Latest">Data12!$GV$17</definedName>
    <definedName name="A128070414J">Data12!$HL$1:$HL$10,Data12!$HL$11:$HL$17</definedName>
    <definedName name="A128070414J_Data">Data12!$HL$11:$HL$17</definedName>
    <definedName name="A128070414J_Latest">Data12!$HL$17</definedName>
    <definedName name="A128070418T">Data12!$IN$1:$IN$10,Data12!$IN$11:$IN$17</definedName>
    <definedName name="A128070418T_Data">Data12!$IN$11:$IN$17</definedName>
    <definedName name="A128070418T_Latest">Data12!$IN$17</definedName>
    <definedName name="A128070422J">Data12!$HY$1:$HY$10,Data12!$HY$11:$HY$17</definedName>
    <definedName name="A128070422J_Data">Data12!$HY$11:$HY$17</definedName>
    <definedName name="A128070422J_Latest">Data12!$HY$17</definedName>
    <definedName name="A128070426T">Data12!$IA$1:$IA$10,Data12!$IA$11:$IA$17</definedName>
    <definedName name="A128070426T_Data">Data12!$IA$11:$IA$17</definedName>
    <definedName name="A128070426T_Latest">Data12!$IA$17</definedName>
    <definedName name="A128070430J">Data12!$IB$1:$IB$10,Data12!$IB$11:$IB$17</definedName>
    <definedName name="A128070430J_Data">Data12!$IB$11:$IB$17</definedName>
    <definedName name="A128070430J_Latest">Data12!$IB$17</definedName>
    <definedName name="A128070434T">Data13!$Z$1:$Z$10,Data13!$Z$11:$Z$17</definedName>
    <definedName name="A128070434T_Data">Data13!$Z$11:$Z$17</definedName>
    <definedName name="A128070434T_Latest">Data13!$Z$17</definedName>
    <definedName name="A128070438A">Data13!$AL$1:$AL$10,Data13!$AL$11:$AL$17</definedName>
    <definedName name="A128070438A_Data">Data13!$AL$11:$AL$17</definedName>
    <definedName name="A128070438A_Latest">Data13!$AL$17</definedName>
    <definedName name="A128070442T">Data13!$N$1:$N$10,Data13!$N$11:$N$17</definedName>
    <definedName name="A128070442T_Data">Data13!$N$11:$N$17</definedName>
    <definedName name="A128070442T_Latest">Data13!$N$17</definedName>
    <definedName name="A128070446A">Data13!$AR$1:$AR$10,Data13!$AR$11:$AR$17</definedName>
    <definedName name="A128070446A_Data">Data13!$AR$11:$AR$17</definedName>
    <definedName name="A128070446A_Latest">Data13!$AR$17</definedName>
    <definedName name="A128070450T">Data13!$P$1:$P$10,Data13!$P$11:$P$17</definedName>
    <definedName name="A128070450T_Data">Data13!$P$11:$P$17</definedName>
    <definedName name="A128070450T_Latest">Data13!$P$17</definedName>
    <definedName name="A128070454A">Data13!$S$1:$S$10,Data13!$S$11:$S$17</definedName>
    <definedName name="A128070454A_Data">Data13!$S$11:$S$17</definedName>
    <definedName name="A128070454A_Latest">Data13!$S$17</definedName>
    <definedName name="A128070458K">Data13!$BV$1:$BV$10,Data13!$BV$11:$BV$17</definedName>
    <definedName name="A128070458K_Data">Data13!$BV$11:$BV$17</definedName>
    <definedName name="A128070458K_Latest">Data13!$BV$17</definedName>
    <definedName name="A128070462A">Data13!$AW$1:$AW$10,Data13!$AW$11:$AW$17</definedName>
    <definedName name="A128070462A_Data">Data13!$AW$11:$AW$17</definedName>
    <definedName name="A128070462A_Latest">Data13!$AW$17</definedName>
    <definedName name="A128072414V">Data14!$GB$1:$GB$10,Data14!$GB$11:$GB$17</definedName>
    <definedName name="A128072414V_Data">Data14!$GB$11:$GB$17</definedName>
    <definedName name="A128072414V_Latest">Data14!$GB$17</definedName>
    <definedName name="A128072418C">Data14!$GC$1:$GC$10,Data14!$GC$11:$GC$17</definedName>
    <definedName name="A128072418C_Data">Data14!$GC$11:$GC$17</definedName>
    <definedName name="A128072418C_Latest">Data14!$GC$17</definedName>
    <definedName name="A128072422V">Data14!$GH$1:$GH$10,Data14!$GH$11:$GH$17</definedName>
    <definedName name="A128072422V_Data">Data14!$GH$11:$GH$17</definedName>
    <definedName name="A128072422V_Latest">Data14!$GH$17</definedName>
    <definedName name="A128072426C">Data14!$GJ$1:$GJ$10,Data14!$GJ$11:$GJ$17</definedName>
    <definedName name="A128072426C_Data">Data14!$GJ$11:$GJ$17</definedName>
    <definedName name="A128072426C_Latest">Data14!$GJ$17</definedName>
    <definedName name="A128072430V">Data14!$GO$1:$GO$10,Data14!$GO$11:$GO$17</definedName>
    <definedName name="A128072430V_Data">Data14!$GO$11:$GO$17</definedName>
    <definedName name="A128072430V_Latest">Data14!$GO$17</definedName>
    <definedName name="A128072434C">Data14!$FW$1:$FW$10,Data14!$FW$11:$FW$17</definedName>
    <definedName name="A128072434C_Data">Data14!$FW$11:$FW$17</definedName>
    <definedName name="A128072434C_Latest">Data14!$FW$17</definedName>
    <definedName name="A128072438L">Data14!$HN$1:$HN$10,Data14!$HN$11:$HN$17</definedName>
    <definedName name="A128072438L_Data">Data14!$HN$11:$HN$17</definedName>
    <definedName name="A128072438L_Latest">Data14!$HN$17</definedName>
    <definedName name="A128072442C">Data14!$HD$1:$HD$10,Data14!$HD$11:$HD$17</definedName>
    <definedName name="A128072442C_Data">Data14!$HD$11:$HD$17</definedName>
    <definedName name="A128072442C_Latest">Data14!$HD$17</definedName>
    <definedName name="A128072446L">Data14!$HE$1:$HE$10,Data14!$HE$11:$HE$17</definedName>
    <definedName name="A128072446L_Data">Data14!$HE$11:$HE$17</definedName>
    <definedName name="A128072446L_Latest">Data14!$HE$17</definedName>
    <definedName name="A128072450C">Data16!$AF$1:$AF$10,Data16!$AF$11:$AF$17</definedName>
    <definedName name="A128072450C_Data">Data16!$AF$11:$AF$17</definedName>
    <definedName name="A128072450C_Latest">Data16!$AF$17</definedName>
    <definedName name="A128072454L">Data16!$O$1:$O$10,Data16!$O$11:$O$17</definedName>
    <definedName name="A128072454L_Data">Data16!$O$11:$O$17</definedName>
    <definedName name="A128072454L_Latest">Data16!$O$17</definedName>
    <definedName name="A128072458W">Data16!$AH$1:$AH$10,Data16!$AH$11:$AH$17</definedName>
    <definedName name="A128072458W_Data">Data16!$AH$11:$AH$17</definedName>
    <definedName name="A128072458W_Latest">Data16!$AH$17</definedName>
    <definedName name="A128072462L">Data16!$AK$1:$AK$10,Data16!$AK$11:$AK$17</definedName>
    <definedName name="A128072462L_Data">Data16!$AK$11:$AK$17</definedName>
    <definedName name="A128072462L_Latest">Data16!$AK$17</definedName>
    <definedName name="A128072466W">Data16!$AT$1:$AT$10,Data16!$AT$11:$AT$17</definedName>
    <definedName name="A128072466W_Data">Data16!$AT$11:$AT$17</definedName>
    <definedName name="A128072466W_Latest">Data16!$AT$17</definedName>
    <definedName name="A128072470L">Data16!$BK$1:$BK$10,Data16!$BK$11:$BK$17</definedName>
    <definedName name="A128072470L_Data">Data16!$BK$11:$BK$17</definedName>
    <definedName name="A128072470L_Latest">Data16!$BK$17</definedName>
    <definedName name="A128072474W">Data16!$BZ$1:$BZ$10,Data16!$BZ$11:$BZ$17</definedName>
    <definedName name="A128072474W_Data">Data16!$BZ$11:$BZ$17</definedName>
    <definedName name="A128072474W_Latest">Data16!$BZ$17</definedName>
    <definedName name="A128072478F">Data16!$CB$1:$CB$10,Data16!$CB$11:$CB$17</definedName>
    <definedName name="A128072478F_Data">Data16!$CB$11:$CB$17</definedName>
    <definedName name="A128072478F_Latest">Data16!$CB$17</definedName>
    <definedName name="A128072482W">Data16!$CN$1:$CN$10,Data16!$CN$11:$CN$17</definedName>
    <definedName name="A128072482W_Data">Data16!$CN$11:$CN$17</definedName>
    <definedName name="A128072482W_Latest">Data16!$CN$17</definedName>
    <definedName name="A128072486F">Data16!$CT$1:$CT$10,Data16!$CT$11:$CT$17</definedName>
    <definedName name="A128072486F_Data">Data16!$CT$11:$CT$17</definedName>
    <definedName name="A128072486F_Latest">Data16!$CT$17</definedName>
    <definedName name="A128072490W">Data16!$CV$1:$CV$10,Data16!$CV$11:$CV$17</definedName>
    <definedName name="A128072490W_Data">Data16!$CV$11:$CV$17</definedName>
    <definedName name="A128072490W_Latest">Data16!$CV$17</definedName>
    <definedName name="A128072494F">Data16!$CY$1:$CY$10,Data16!$CY$11:$CY$17</definedName>
    <definedName name="A128072494F_Data">Data16!$CY$11:$CY$17</definedName>
    <definedName name="A128072494F_Latest">Data16!$CY$17</definedName>
    <definedName name="A128072498R">Data16!$DB$1:$DB$10,Data16!$DB$11:$DB$17</definedName>
    <definedName name="A128072498R_Data">Data16!$DB$11:$DB$17</definedName>
    <definedName name="A128072498R_Latest">Data16!$DB$17</definedName>
    <definedName name="A128072502V">Data16!$DH$1:$DH$10,Data16!$DH$11:$DH$17</definedName>
    <definedName name="A128072502V_Data">Data16!$DH$11:$DH$17</definedName>
    <definedName name="A128072502V_Latest">Data16!$DH$17</definedName>
    <definedName name="A128072506C">Data16!$DM$1:$DM$10,Data16!$DM$11:$DM$17</definedName>
    <definedName name="A128072506C_Data">Data16!$DM$11:$DM$17</definedName>
    <definedName name="A128072506C_Latest">Data16!$DM$17</definedName>
    <definedName name="A128072510V">Data16!$EG$1:$EG$10,Data16!$EG$11:$EG$17</definedName>
    <definedName name="A128072510V_Data">Data16!$EG$11:$EG$17</definedName>
    <definedName name="A128072510V_Latest">Data16!$EG$17</definedName>
    <definedName name="A128072514C">Data16!$FJ$1:$FJ$10,Data16!$FJ$11:$FJ$17</definedName>
    <definedName name="A128072514C_Data">Data16!$FJ$11:$FJ$17</definedName>
    <definedName name="A128072514C_Latest">Data16!$FJ$17</definedName>
    <definedName name="A128072518L">Data16!$FM$1:$FM$10,Data16!$FM$11:$FM$17</definedName>
    <definedName name="A128072518L_Data">Data16!$FM$11:$FM$17</definedName>
    <definedName name="A128072518L_Latest">Data16!$FM$17</definedName>
    <definedName name="A128072522C">Data16!$FQ$1:$FQ$10,Data16!$FQ$11:$FQ$17</definedName>
    <definedName name="A128072522C_Data">Data16!$FQ$11:$FQ$17</definedName>
    <definedName name="A128072522C_Latest">Data16!$FQ$17</definedName>
    <definedName name="A128072526L">Data16!$FU$1:$FU$10,Data16!$FU$11:$FU$17</definedName>
    <definedName name="A128072526L_Data">Data16!$FU$11:$FU$17</definedName>
    <definedName name="A128072526L_Latest">Data16!$FU$17</definedName>
    <definedName name="A128072530C">Data16!$FB$1:$FB$10,Data16!$FB$11:$FB$17</definedName>
    <definedName name="A128072530C_Data">Data16!$FB$11:$FB$17</definedName>
    <definedName name="A128072530C_Latest">Data16!$FB$17</definedName>
    <definedName name="A128072534L">Data16!$GM$1:$GM$10,Data16!$GM$11:$GM$17</definedName>
    <definedName name="A128072534L_Data">Data16!$GM$11:$GM$17</definedName>
    <definedName name="A128072534L_Latest">Data16!$GM$17</definedName>
    <definedName name="A128072538W">Data16!$GW$1:$GW$10,Data16!$GW$11:$GW$17</definedName>
    <definedName name="A128072538W_Data">Data16!$GW$11:$GW$17</definedName>
    <definedName name="A128072538W_Latest">Data16!$GW$17</definedName>
    <definedName name="A128072542L">Data16!$HB$1:$HB$10,Data16!$HB$11:$HB$17</definedName>
    <definedName name="A128072542L_Data">Data16!$HB$11:$HB$17</definedName>
    <definedName name="A128072542L_Latest">Data16!$HB$17</definedName>
    <definedName name="A128072546W">Data16!$HC$1:$HC$10,Data16!$HC$11:$HC$17</definedName>
    <definedName name="A128072546W_Data">Data16!$HC$11:$HC$17</definedName>
    <definedName name="A128072546W_Latest">Data16!$HC$17</definedName>
    <definedName name="A128072550L">Data16!$GD$1:$GD$10,Data16!$GD$11:$GD$17</definedName>
    <definedName name="A128072550L_Data">Data16!$GD$11:$GD$17</definedName>
    <definedName name="A128072550L_Latest">Data16!$GD$17</definedName>
    <definedName name="A128072554W">Data16!$GG$1:$GG$10,Data16!$GG$11:$GG$17</definedName>
    <definedName name="A128072554W_Data">Data16!$GG$11:$GG$17</definedName>
    <definedName name="A128072554W_Latest">Data16!$GG$17</definedName>
    <definedName name="A128072558F">Data16!$HY$1:$HY$10,Data16!$HY$11:$HY$17</definedName>
    <definedName name="A128072558F_Data">Data16!$HY$11:$HY$17</definedName>
    <definedName name="A128072558F_Latest">Data16!$HY$17</definedName>
    <definedName name="A128072562W">Data16!$IE$1:$IE$10,Data16!$IE$11:$IE$17</definedName>
    <definedName name="A128072562W_Data">Data16!$IE$11:$IE$17</definedName>
    <definedName name="A128072562W_Latest">Data16!$IE$17</definedName>
    <definedName name="A128072566F">Data16!$HP$1:$HP$10,Data16!$HP$11:$HP$17</definedName>
    <definedName name="A128072566F_Data">Data16!$HP$11:$HP$17</definedName>
    <definedName name="A128072566F_Latest">Data16!$HP$17</definedName>
    <definedName name="A128072570W">Data17!$R$1:$R$10,Data17!$R$11:$R$17</definedName>
    <definedName name="A128072570W_Data">Data17!$R$11:$R$17</definedName>
    <definedName name="A128072570W_Latest">Data17!$R$17</definedName>
    <definedName name="A128072574F">Data17!$S$1:$S$10,Data17!$S$11:$S$17</definedName>
    <definedName name="A128072574F_Data">Data17!$S$11:$S$17</definedName>
    <definedName name="A128072574F_Latest">Data17!$S$17</definedName>
    <definedName name="A128072578R">Data17!$V$1:$V$10,Data17!$V$11:$V$17</definedName>
    <definedName name="A128072578R_Data">Data17!$V$11:$V$17</definedName>
    <definedName name="A128072578R_Latest">Data17!$V$17</definedName>
    <definedName name="A128072582F">Data17!$I$1:$I$10,Data17!$I$11:$I$17</definedName>
    <definedName name="A128072582F_Data">Data17!$I$11:$I$17</definedName>
    <definedName name="A128072582F_Latest">Data17!$I$17</definedName>
    <definedName name="A128072586R">Data17!$J$1:$J$10,Data17!$J$11:$J$17</definedName>
    <definedName name="A128072586R_Data">Data17!$J$11:$J$17</definedName>
    <definedName name="A128072586R_Latest">Data17!$J$17</definedName>
    <definedName name="A128072590F">Data17!$AT$1:$AT$10,Data17!$AT$11:$AT$17</definedName>
    <definedName name="A128072590F_Data">Data17!$AT$11:$AT$17</definedName>
    <definedName name="A128072590F_Latest">Data17!$AT$17</definedName>
    <definedName name="A128072594R">Data17!$AW$1:$AW$10,Data17!$AW$11:$AW$17</definedName>
    <definedName name="A128072594R_Data">Data17!$AW$11:$AW$17</definedName>
    <definedName name="A128072594R_Latest">Data17!$AW$17</definedName>
    <definedName name="A128072598X">Data17!$CJ$1:$CJ$10,Data17!$CJ$11:$CJ$17</definedName>
    <definedName name="A128072598X_Data">Data17!$CJ$11:$CJ$17</definedName>
    <definedName name="A128072598X_Latest">Data17!$CJ$17</definedName>
    <definedName name="A128072602C">Data17!$CR$1:$CR$10,Data17!$CR$11:$CR$17</definedName>
    <definedName name="A128072602C_Data">Data17!$CR$11:$CR$17</definedName>
    <definedName name="A128072602C_Latest">Data17!$CR$17</definedName>
    <definedName name="A128072606L">Data17!$CS$1:$CS$10,Data17!$CS$11:$CS$17</definedName>
    <definedName name="A128072606L_Data">Data17!$CS$11:$CS$17</definedName>
    <definedName name="A128072606L_Latest">Data17!$CS$17</definedName>
    <definedName name="A128072610C">Data17!$CV$1:$CV$10,Data17!$CV$11:$CV$17</definedName>
    <definedName name="A128072610C_Data">Data17!$CV$11:$CV$17</definedName>
    <definedName name="A128072610C_Latest">Data17!$CV$17</definedName>
    <definedName name="A128072614L">Data14!$IQ$1:$IQ$10,Data14!$IQ$11:$IQ$17</definedName>
    <definedName name="A128072614L_Data">Data14!$IQ$11:$IQ$17</definedName>
    <definedName name="A128072614L_Latest">Data14!$IQ$17</definedName>
    <definedName name="A128072618W">Data15!$U$1:$U$10,Data15!$U$11:$U$17</definedName>
    <definedName name="A128072618W_Data">Data15!$U$11:$U$17</definedName>
    <definedName name="A128072618W_Latest">Data15!$U$17</definedName>
    <definedName name="A128072626W">Data15!$W$1:$W$10,Data15!$W$11:$W$17</definedName>
    <definedName name="A128072626W_Data">Data15!$W$11:$W$17</definedName>
    <definedName name="A128072626W_Latest">Data15!$W$17</definedName>
    <definedName name="A128072630L">Data14!$IP$1:$IP$10,Data14!$IP$11:$IP$17</definedName>
    <definedName name="A128072630L_Data">Data14!$IP$11:$IP$17</definedName>
    <definedName name="A128072630L_Latest">Data14!$IP$17</definedName>
    <definedName name="A128072650W">Data15!$AI$1:$AI$10,Data15!$AI$11:$AI$17</definedName>
    <definedName name="A128072650W_Data">Data15!$AI$11:$AI$17</definedName>
    <definedName name="A128072650W_Latest">Data15!$AI$17</definedName>
    <definedName name="A128072654F">Data15!$AK$1:$AK$10,Data15!$AK$11:$AK$17</definedName>
    <definedName name="A128072654F_Data">Data15!$AK$11:$AK$17</definedName>
    <definedName name="A128072654F_Latest">Data15!$AK$17</definedName>
    <definedName name="A128072658R">Data15!$AM$1:$AM$10,Data15!$AM$11:$AM$17</definedName>
    <definedName name="A128072658R_Data">Data15!$AM$11:$AM$17</definedName>
    <definedName name="A128072658R_Latest">Data15!$AM$17</definedName>
    <definedName name="A128072662F">Data15!$AR$1:$AR$10,Data15!$AR$11:$AR$17</definedName>
    <definedName name="A128072662F_Data">Data15!$AR$11:$AR$17</definedName>
    <definedName name="A128072662F_Latest">Data15!$AR$17</definedName>
    <definedName name="A128072666R">Data15!$AV$1:$AV$10,Data15!$AV$11:$AV$17</definedName>
    <definedName name="A128072666R_Data">Data15!$AV$11:$AV$17</definedName>
    <definedName name="A128072666R_Latest">Data15!$AV$17</definedName>
    <definedName name="A128072670F">Data15!$BB$1:$BB$10,Data15!$BB$11:$BB$17</definedName>
    <definedName name="A128072670F_Data">Data15!$BB$11:$BB$17</definedName>
    <definedName name="A128072670F_Latest">Data15!$BB$17</definedName>
    <definedName name="A128072674R">Data15!$BF$1:$BF$10,Data15!$BF$11:$BF$17</definedName>
    <definedName name="A128072674R_Data">Data15!$BF$11:$BF$17</definedName>
    <definedName name="A128072674R_Latest">Data15!$BF$17</definedName>
    <definedName name="A128072678X">Data15!$AD$1:$AD$10,Data15!$AD$11:$AD$17</definedName>
    <definedName name="A128072678X_Data">Data15!$AD$11:$AD$17</definedName>
    <definedName name="A128072678X_Latest">Data15!$AD$17</definedName>
    <definedName name="A128072682R">Data15!$BN$1:$BN$10,Data15!$BN$11:$BN$17</definedName>
    <definedName name="A128072682R_Data">Data15!$BN$11:$BN$17</definedName>
    <definedName name="A128072682R_Latest">Data15!$BN$17</definedName>
    <definedName name="A128072686X">Data15!$BP$1:$BP$10,Data15!$BP$11:$BP$17</definedName>
    <definedName name="A128072686X_Data">Data15!$BP$11:$BP$17</definedName>
    <definedName name="A128072686X_Latest">Data15!$BP$17</definedName>
    <definedName name="A128072690R">Data15!$DD$1:$DD$10,Data15!$DD$11:$DD$17</definedName>
    <definedName name="A128072690R_Data">Data15!$DD$11:$DD$17</definedName>
    <definedName name="A128072690R_Latest">Data15!$DD$17</definedName>
    <definedName name="A128072694X">Data15!$DH$1:$DH$10,Data15!$DH$11:$DH$17</definedName>
    <definedName name="A128072694X_Data">Data15!$DH$11:$DH$17</definedName>
    <definedName name="A128072694X_Latest">Data15!$DH$17</definedName>
    <definedName name="A128072698J">Data15!$CQ$1:$CQ$10,Data15!$CQ$11:$CQ$17</definedName>
    <definedName name="A128072698J_Data">Data15!$CQ$11:$CQ$17</definedName>
    <definedName name="A128072698J_Latest">Data15!$CQ$17</definedName>
    <definedName name="A128072702L">Data15!$DL$1:$DL$10,Data15!$DL$11:$DL$17</definedName>
    <definedName name="A128072702L_Data">Data15!$DL$11:$DL$17</definedName>
    <definedName name="A128072702L_Latest">Data15!$DL$17</definedName>
    <definedName name="A128072706W">Data15!$DM$1:$DM$10,Data15!$DM$11:$DM$17</definedName>
    <definedName name="A128072706W_Data">Data15!$DM$11:$DM$17</definedName>
    <definedName name="A128072706W_Latest">Data15!$DM$17</definedName>
    <definedName name="A128072710L">Data15!$DQ$1:$DQ$10,Data15!$DQ$11:$DQ$17</definedName>
    <definedName name="A128072710L_Data">Data15!$DQ$11:$DQ$17</definedName>
    <definedName name="A128072710L_Latest">Data15!$DQ$17</definedName>
    <definedName name="A128072714W">Data15!$DR$1:$DR$10,Data15!$DR$11:$DR$17</definedName>
    <definedName name="A128072714W_Data">Data15!$DR$11:$DR$17</definedName>
    <definedName name="A128072714W_Latest">Data15!$DR$17</definedName>
    <definedName name="A128072718F">Data15!$EI$1:$EI$10,Data15!$EI$11:$EI$17</definedName>
    <definedName name="A128072718F_Data">Data15!$EI$11:$EI$17</definedName>
    <definedName name="A128072718F_Latest">Data15!$EI$17</definedName>
    <definedName name="A128072722W">Data15!$EO$1:$EO$10,Data15!$EO$11:$EO$17</definedName>
    <definedName name="A128072722W_Data">Data15!$EO$11:$EO$17</definedName>
    <definedName name="A128072722W_Latest">Data15!$EO$17</definedName>
    <definedName name="A128072726F">Data15!$EU$1:$EU$10,Data15!$EU$11:$EU$17</definedName>
    <definedName name="A128072726F_Data">Data15!$EU$11:$EU$17</definedName>
    <definedName name="A128072726F_Latest">Data15!$EU$17</definedName>
    <definedName name="A128072730W">Data15!$EY$1:$EY$10,Data15!$EY$11:$EY$17</definedName>
    <definedName name="A128072730W_Data">Data15!$EY$11:$EY$17</definedName>
    <definedName name="A128072730W_Latest">Data15!$EY$17</definedName>
    <definedName name="A128072734F">Data15!$FB$1:$FB$10,Data15!$FB$11:$FB$17</definedName>
    <definedName name="A128072734F_Data">Data15!$FB$11:$FB$17</definedName>
    <definedName name="A128072734F_Latest">Data15!$FB$17</definedName>
    <definedName name="A128072738R">Data15!$FD$1:$FD$10,Data15!$FD$11:$FD$17</definedName>
    <definedName name="A128072738R_Data">Data15!$FD$11:$FD$17</definedName>
    <definedName name="A128072738R_Latest">Data15!$FD$17</definedName>
    <definedName name="A128072742F">Data15!$FU$1:$FU$10,Data15!$FU$11:$FU$17</definedName>
    <definedName name="A128072742F_Data">Data15!$FU$11:$FU$17</definedName>
    <definedName name="A128072742F_Latest">Data15!$FU$17</definedName>
    <definedName name="A128072746R">Data15!$FY$1:$FY$10,Data15!$FY$11:$FY$17</definedName>
    <definedName name="A128072746R_Data">Data15!$FY$11:$FY$17</definedName>
    <definedName name="A128072746R_Latest">Data15!$FY$17</definedName>
    <definedName name="A128072750F">Data15!$GD$1:$GD$10,Data15!$GD$11:$GD$17</definedName>
    <definedName name="A128072750F_Data">Data15!$GD$11:$GD$17</definedName>
    <definedName name="A128072750F_Latest">Data15!$GD$17</definedName>
    <definedName name="A128072754R">Data15!$GJ$1:$GJ$10,Data15!$GJ$11:$GJ$17</definedName>
    <definedName name="A128072754R_Data">Data15!$GJ$11:$GJ$17</definedName>
    <definedName name="A128072754R_Latest">Data15!$GJ$17</definedName>
    <definedName name="A128072758X">Data15!$FL$1:$FL$10,Data15!$FL$11:$FL$17</definedName>
    <definedName name="A128072758X_Data">Data15!$FL$11:$FL$17</definedName>
    <definedName name="A128072758X_Latest">Data15!$FL$17</definedName>
    <definedName name="A128072762R">Data15!$GX$1:$GX$10,Data15!$GX$11:$GX$17</definedName>
    <definedName name="A128072762R_Data">Data15!$GX$11:$GX$17</definedName>
    <definedName name="A128072762R_Latest">Data15!$GX$17</definedName>
    <definedName name="A128072766X">Data15!$GO$1:$GO$10,Data15!$GO$11:$GO$17</definedName>
    <definedName name="A128072766X_Data">Data15!$GO$11:$GO$17</definedName>
    <definedName name="A128072766X_Latest">Data15!$GO$17</definedName>
    <definedName name="A128072770R">Data15!$HJ$1:$HJ$10,Data15!$HJ$11:$HJ$17</definedName>
    <definedName name="A128072770R_Data">Data15!$HJ$11:$HJ$17</definedName>
    <definedName name="A128072770R_Latest">Data15!$HJ$17</definedName>
    <definedName name="A128072774X">Data15!$HP$1:$HP$10,Data15!$HP$11:$HP$17</definedName>
    <definedName name="A128072774X_Data">Data15!$HP$11:$HP$17</definedName>
    <definedName name="A128072774X_Latest">Data15!$HP$17</definedName>
    <definedName name="A128072778J">Data15!$GT$1:$GT$10,Data15!$GT$11:$GT$17</definedName>
    <definedName name="A128072778J_Data">Data15!$GT$11:$GT$17</definedName>
    <definedName name="A128072778J_Latest">Data15!$GT$17</definedName>
    <definedName name="A128072782X">Data15!$IC$1:$IC$10,Data15!$IC$11:$IC$17</definedName>
    <definedName name="A128072782X_Data">Data15!$IC$11:$IC$17</definedName>
    <definedName name="A128072782X_Latest">Data15!$IC$17</definedName>
    <definedName name="A128074494T">Data17!$DN$1:$DN$10,Data17!$DN$11:$DN$17</definedName>
    <definedName name="A128074494T_Data">Data17!$DN$11:$DN$17</definedName>
    <definedName name="A128074494T_Latest">Data17!$DN$17</definedName>
    <definedName name="A128074498A">Data17!$DP$1:$DP$10,Data17!$DP$11:$DP$17</definedName>
    <definedName name="A128074498A_Data">Data17!$DP$11:$DP$17</definedName>
    <definedName name="A128074498A_Latest">Data17!$DP$17</definedName>
    <definedName name="A128074502F">Data17!$DS$1:$DS$10,Data17!$DS$11:$DS$17</definedName>
    <definedName name="A128074502F_Data">Data17!$DS$11:$DS$17</definedName>
    <definedName name="A128074502F_Latest">Data17!$DS$17</definedName>
    <definedName name="A128074506R">Data17!$DZ$1:$DZ$10,Data17!$DZ$11:$DZ$17</definedName>
    <definedName name="A128074506R_Data">Data17!$DZ$11:$DZ$17</definedName>
    <definedName name="A128074506R_Latest">Data17!$DZ$17</definedName>
    <definedName name="A128074510F">Data17!$EG$1:$EG$10,Data17!$EG$11:$EG$17</definedName>
    <definedName name="A128074510F_Data">Data17!$EG$11:$EG$17</definedName>
    <definedName name="A128074510F_Latest">Data17!$EG$17</definedName>
    <definedName name="A128074514R">Data17!$DK$1:$DK$10,Data17!$DK$11:$DK$17</definedName>
    <definedName name="A128074514R_Data">Data17!$DK$11:$DK$17</definedName>
    <definedName name="A128074514R_Latest">Data17!$DK$17</definedName>
    <definedName name="A128074518X">Data17!$EL$1:$EL$10,Data17!$EL$11:$EL$17</definedName>
    <definedName name="A128074518X_Data">Data17!$EL$11:$EL$17</definedName>
    <definedName name="A128074518X_Latest">Data17!$EL$17</definedName>
    <definedName name="A128074522R">Data17!$FM$1:$FM$10,Data17!$FM$11:$FM$17</definedName>
    <definedName name="A128074522R_Data">Data17!$FM$11:$FM$17</definedName>
    <definedName name="A128074522R_Latest">Data17!$FM$17</definedName>
    <definedName name="A128074530R">Data18!$HB$1:$HB$10,Data18!$HB$11:$HB$17</definedName>
    <definedName name="A128074530R_Data">Data18!$HB$11:$HB$17</definedName>
    <definedName name="A128074530R_Latest">Data18!$HB$17</definedName>
    <definedName name="A128074534X">Data18!$HD$1:$HD$10,Data18!$HD$11:$HD$17</definedName>
    <definedName name="A128074534X_Data">Data18!$HD$11:$HD$17</definedName>
    <definedName name="A128074534X_Latest">Data18!$HD$17</definedName>
    <definedName name="A128074538J">Data18!$HF$1:$HF$10,Data18!$HF$11:$HF$17</definedName>
    <definedName name="A128074538J_Data">Data18!$HF$11:$HF$17</definedName>
    <definedName name="A128074538J_Latest">Data18!$HF$17</definedName>
    <definedName name="A128074542X">Data18!$HI$1:$HI$10,Data18!$HI$11:$HI$17</definedName>
    <definedName name="A128074542X_Data">Data18!$HI$11:$HI$17</definedName>
    <definedName name="A128074542X_Latest">Data18!$HI$17</definedName>
    <definedName name="A128074546J">Data18!$HN$1:$HN$10,Data18!$HN$11:$HN$17</definedName>
    <definedName name="A128074546J_Data">Data18!$HN$11:$HN$17</definedName>
    <definedName name="A128074546J_Latest">Data18!$HN$17</definedName>
    <definedName name="A128074550X">Data18!$HU$1:$HU$10,Data18!$HU$11:$HU$17</definedName>
    <definedName name="A128074550X_Data">Data18!$HU$11:$HU$17</definedName>
    <definedName name="A128074550X_Latest">Data18!$HU$17</definedName>
    <definedName name="A128074554J">Data18!$IG$1:$IG$10,Data18!$IG$11:$IG$17</definedName>
    <definedName name="A128074554J_Data">Data18!$IG$11:$IG$17</definedName>
    <definedName name="A128074554J_Latest">Data18!$IG$17</definedName>
    <definedName name="A128074558T">Data18!$IQ$1:$IQ$10,Data18!$IQ$11:$IQ$17</definedName>
    <definedName name="A128074558T_Data">Data18!$IQ$11:$IQ$17</definedName>
    <definedName name="A128074558T_Latest">Data18!$IQ$17</definedName>
    <definedName name="A128074562J">Data19!$C$1:$C$10,Data19!$C$11:$C$17</definedName>
    <definedName name="A128074562J_Data">Data19!$C$11:$C$17</definedName>
    <definedName name="A128074562J_Latest">Data19!$C$17</definedName>
    <definedName name="A128074566T">Data19!$D$1:$D$10,Data19!$D$11:$D$17</definedName>
    <definedName name="A128074566T_Data">Data19!$D$11:$D$17</definedName>
    <definedName name="A128074566T_Latest">Data19!$D$17</definedName>
    <definedName name="A128074570J">Data19!$M$1:$M$10,Data19!$M$11:$M$17</definedName>
    <definedName name="A128074570J_Data">Data19!$M$11:$M$17</definedName>
    <definedName name="A128074570J_Latest">Data19!$M$17</definedName>
    <definedName name="A128074574T">Data19!$AB$1:$AB$10,Data19!$AB$11:$AB$17</definedName>
    <definedName name="A128074574T_Data">Data19!$AB$11:$AB$17</definedName>
    <definedName name="A128074574T_Latest">Data19!$AB$17</definedName>
    <definedName name="A128074578A">Data19!$AC$1:$AC$10,Data19!$AC$11:$AC$17</definedName>
    <definedName name="A128074578A_Data">Data19!$AC$11:$AC$17</definedName>
    <definedName name="A128074578A_Latest">Data19!$AC$17</definedName>
    <definedName name="A128074582T">Data19!$AF$1:$AF$10,Data19!$AF$11:$AF$17</definedName>
    <definedName name="A128074582T_Data">Data19!$AF$11:$AF$17</definedName>
    <definedName name="A128074582T_Latest">Data19!$AF$17</definedName>
    <definedName name="A128074586A">Data19!$AR$1:$AR$10,Data19!$AR$11:$AR$17</definedName>
    <definedName name="A128074586A_Data">Data19!$AR$11:$AR$17</definedName>
    <definedName name="A128074586A_Latest">Data19!$AR$17</definedName>
    <definedName name="A128074590T">Data19!$BM$1:$BM$10,Data19!$BM$11:$BM$17</definedName>
    <definedName name="A128074590T_Data">Data19!$BM$11:$BM$17</definedName>
    <definedName name="A128074590T_Latest">Data19!$BM$17</definedName>
    <definedName name="A128074594A">Data19!$BR$1:$BR$10,Data19!$BR$11:$BR$17</definedName>
    <definedName name="A128074594A_Data">Data19!$BR$11:$BR$17</definedName>
    <definedName name="A128074594A_Latest">Data19!$BR$17</definedName>
    <definedName name="A128074598K">Data19!$BX$1:$BX$10,Data19!$BX$11:$BX$17</definedName>
    <definedName name="A128074598K_Data">Data19!$BX$11:$BX$17</definedName>
    <definedName name="A128074598K_Latest">Data19!$BX$17</definedName>
    <definedName name="A128074602R">Data19!$CC$1:$CC$10,Data19!$CC$11:$CC$17</definedName>
    <definedName name="A128074602R_Data">Data19!$CC$11:$CC$17</definedName>
    <definedName name="A128074602R_Latest">Data19!$CC$17</definedName>
    <definedName name="A128074606X">Data19!$BB$1:$BB$10,Data19!$BB$11:$BB$17</definedName>
    <definedName name="A128074606X_Data">Data19!$BB$11:$BB$17</definedName>
    <definedName name="A128074606X_Latest">Data19!$BB$17</definedName>
    <definedName name="A128074610R">Data19!$BD$1:$BD$10,Data19!$BD$11:$BD$17</definedName>
    <definedName name="A128074610R_Data">Data19!$BD$11:$BD$17</definedName>
    <definedName name="A128074610R_Latest">Data19!$BD$17</definedName>
    <definedName name="A128074614X">Data19!$BF$1:$BF$10,Data19!$BF$11:$BF$17</definedName>
    <definedName name="A128074614X_Data">Data19!$BF$11:$BF$17</definedName>
    <definedName name="A128074614X_Latest">Data19!$BF$17</definedName>
    <definedName name="A128074618J">Data19!$CO$1:$CO$10,Data19!$CO$11:$CO$17</definedName>
    <definedName name="A128074618J_Data">Data19!$CO$11:$CO$17</definedName>
    <definedName name="A128074618J_Latest">Data19!$CO$17</definedName>
    <definedName name="A128074622X">Data19!$CR$1:$CR$10,Data19!$CR$11:$CR$17</definedName>
    <definedName name="A128074622X_Data">Data19!$CR$11:$CR$17</definedName>
    <definedName name="A128074622X_Latest">Data19!$CR$17</definedName>
    <definedName name="A128074626J">Data19!$CW$1:$CW$10,Data19!$CW$11:$CW$17</definedName>
    <definedName name="A128074626J_Data">Data19!$CW$11:$CW$17</definedName>
    <definedName name="A128074626J_Latest">Data19!$CW$17</definedName>
    <definedName name="A128074630X">Data19!$DF$1:$DF$10,Data19!$DF$11:$DF$17</definedName>
    <definedName name="A128074630X_Data">Data19!$DF$11:$DF$17</definedName>
    <definedName name="A128074630X_Latest">Data19!$DF$17</definedName>
    <definedName name="A128074638T">Data19!$CJ$1:$CJ$10,Data19!$CJ$11:$CJ$17</definedName>
    <definedName name="A128074638T_Data">Data19!$CJ$11:$CJ$17</definedName>
    <definedName name="A128074638T_Latest">Data19!$CJ$17</definedName>
    <definedName name="A128074642J">Data19!$DW$1:$DW$10,Data19!$DW$11:$DW$17</definedName>
    <definedName name="A128074642J_Data">Data19!$DW$11:$DW$17</definedName>
    <definedName name="A128074642J_Latest">Data19!$DW$17</definedName>
    <definedName name="A128074646T">Data19!$ED$1:$ED$10,Data19!$ED$11:$ED$17</definedName>
    <definedName name="A128074646T_Data">Data19!$ED$11:$ED$17</definedName>
    <definedName name="A128074646T_Latest">Data19!$ED$17</definedName>
    <definedName name="A128074650J">Data19!$EE$1:$EE$10,Data19!$EE$11:$EE$17</definedName>
    <definedName name="A128074650J_Data">Data19!$EE$11:$EE$17</definedName>
    <definedName name="A128074650J_Latest">Data19!$EE$17</definedName>
    <definedName name="A128074654T">Data19!$EK$1:$EK$10,Data19!$EK$11:$EK$17</definedName>
    <definedName name="A128074654T_Data">Data19!$EK$11:$EK$17</definedName>
    <definedName name="A128074654T_Latest">Data19!$EK$17</definedName>
    <definedName name="A128074658A">Data19!$FJ$1:$FJ$10,Data19!$FJ$11:$FJ$17</definedName>
    <definedName name="A128074658A_Data">Data19!$FJ$11:$FJ$17</definedName>
    <definedName name="A128074658A_Latest">Data19!$FJ$17</definedName>
    <definedName name="A128074662T">Data19!$FR$1:$FR$10,Data19!$FR$11:$FR$17</definedName>
    <definedName name="A128074662T_Data">Data19!$FR$11:$FR$17</definedName>
    <definedName name="A128074662T_Latest">Data19!$FR$17</definedName>
    <definedName name="A128074666A">Data19!$FX$1:$FX$10,Data19!$FX$11:$FX$17</definedName>
    <definedName name="A128074666A_Data">Data19!$FX$11:$FX$17</definedName>
    <definedName name="A128074666A_Latest">Data19!$FX$17</definedName>
    <definedName name="A128074670T">Data19!$EU$1:$EU$10,Data19!$EU$11:$EU$17</definedName>
    <definedName name="A128074670T_Data">Data19!$EU$11:$EU$17</definedName>
    <definedName name="A128074670T_Latest">Data19!$EU$17</definedName>
    <definedName name="A128074674A">Data19!$GA$1:$GA$10,Data19!$GA$11:$GA$17</definedName>
    <definedName name="A128074674A_Data">Data19!$GA$11:$GA$17</definedName>
    <definedName name="A128074674A_Latest">Data19!$GA$17</definedName>
    <definedName name="A128074678K">Data19!$GY$1:$GY$10,Data19!$GY$11:$GY$17</definedName>
    <definedName name="A128074678K_Data">Data19!$GY$11:$GY$17</definedName>
    <definedName name="A128074678K_Latest">Data19!$GY$17</definedName>
    <definedName name="A128074682A">Data19!$HC$1:$HC$10,Data19!$HC$11:$HC$17</definedName>
    <definedName name="A128074682A_Data">Data19!$HC$11:$HC$17</definedName>
    <definedName name="A128074682A_Latest">Data19!$HC$17</definedName>
    <definedName name="A128074686K">Data19!$GG$1:$GG$10,Data19!$GG$11:$GG$17</definedName>
    <definedName name="A128074686K_Data">Data19!$GG$11:$GG$17</definedName>
    <definedName name="A128074686K_Latest">Data19!$GG$17</definedName>
    <definedName name="A128074690A">Data19!$HV$1:$HV$10,Data19!$HV$11:$HV$17</definedName>
    <definedName name="A128074690A_Data">Data19!$HV$11:$HV$17</definedName>
    <definedName name="A128074690A_Latest">Data19!$HV$17</definedName>
    <definedName name="A128074694K">Data19!$IA$1:$IA$10,Data19!$IA$11:$IA$17</definedName>
    <definedName name="A128074694K_Data">Data19!$IA$11:$IA$17</definedName>
    <definedName name="A128074694K_Latest">Data19!$IA$17</definedName>
    <definedName name="A128074702X">Data19!$HO$1:$HO$10,Data19!$HO$11:$HO$17</definedName>
    <definedName name="A128074702X_Data">Data19!$HO$11:$HO$17</definedName>
    <definedName name="A128074702X_Latest">Data19!$HO$17</definedName>
    <definedName name="A128074706J">Data19!$HR$1:$HR$10,Data19!$HR$11:$HR$17</definedName>
    <definedName name="A128074706J_Data">Data19!$HR$11:$HR$17</definedName>
    <definedName name="A128074706J_Latest">Data19!$HR$17</definedName>
    <definedName name="A128074710X">Data20!$P$1:$P$10,Data20!$P$11:$P$17</definedName>
    <definedName name="A128074710X_Data">Data20!$P$11:$P$17</definedName>
    <definedName name="A128074710X_Latest">Data20!$P$17</definedName>
    <definedName name="A128074714J">Data20!$Z$1:$Z$10,Data20!$Z$11:$Z$17</definedName>
    <definedName name="A128074714J_Data">Data20!$Z$11:$Z$17</definedName>
    <definedName name="A128074714J_Latest">Data20!$Z$17</definedName>
    <definedName name="A128074718T">Data20!$AD$1:$AD$10,Data20!$AD$11:$AD$17</definedName>
    <definedName name="A128074718T_Data">Data20!$AD$11:$AD$17</definedName>
    <definedName name="A128074718T_Latest">Data20!$AD$17</definedName>
    <definedName name="A128074722J">Data20!$AE$1:$AE$10,Data20!$AE$11:$AE$17</definedName>
    <definedName name="A128074722J_Data">Data20!$AE$11:$AE$17</definedName>
    <definedName name="A128074722J_Latest">Data20!$AE$17</definedName>
    <definedName name="A128074726T">Data20!$AG$1:$AG$10,Data20!$AG$11:$AG$17</definedName>
    <definedName name="A128074726T_Data">Data20!$AG$11:$AG$17</definedName>
    <definedName name="A128074726T_Latest">Data20!$AG$17</definedName>
    <definedName name="A128074730J">Data20!$J$1:$J$10,Data20!$J$11:$J$17</definedName>
    <definedName name="A128074730J_Data">Data20!$J$11:$J$17</definedName>
    <definedName name="A128074730J_Latest">Data20!$J$17</definedName>
    <definedName name="A128074734T">Data17!$GW$1:$GW$10,Data17!$GW$11:$GW$17</definedName>
    <definedName name="A128074734T_Data">Data17!$GW$11:$GW$17</definedName>
    <definedName name="A128074734T_Latest">Data17!$GW$17</definedName>
    <definedName name="A128074770A">Data17!$HX$1:$HX$10,Data17!$HX$11:$HX$17</definedName>
    <definedName name="A128074770A_Data">Data17!$HX$11:$HX$17</definedName>
    <definedName name="A128074770A_Latest">Data17!$HX$17</definedName>
    <definedName name="A128074774K">Data17!$HD$1:$HD$10,Data17!$HD$11:$HD$17</definedName>
    <definedName name="A128074774K_Data">Data17!$HD$11:$HD$17</definedName>
    <definedName name="A128074774K_Latest">Data17!$HD$17</definedName>
    <definedName name="A128074778V">Data17!$HA$1:$HA$10,Data17!$HA$11:$HA$17</definedName>
    <definedName name="A128074778V_Data">Data17!$HA$11:$HA$17</definedName>
    <definedName name="A128074778V_Latest">Data17!$HA$17</definedName>
    <definedName name="A128074782K">Data18!$L$1:$L$10,Data18!$L$11:$L$17</definedName>
    <definedName name="A128074782K_Data">Data18!$L$11:$L$17</definedName>
    <definedName name="A128074782K_Latest">Data18!$L$17</definedName>
    <definedName name="A128074786V">Data18!$Y$1:$Y$10,Data18!$Y$11:$Y$17</definedName>
    <definedName name="A128074786V_Data">Data18!$Y$11:$Y$17</definedName>
    <definedName name="A128074786V_Latest">Data18!$Y$17</definedName>
    <definedName name="A128074790K">Data17!$IN$1:$IN$10,Data17!$IN$11:$IN$17</definedName>
    <definedName name="A128074790K_Data">Data17!$IN$11:$IN$17</definedName>
    <definedName name="A128074790K_Latest">Data17!$IN$17</definedName>
    <definedName name="A128074794V">Data17!$IO$1:$IO$10,Data17!$IO$11:$IO$17</definedName>
    <definedName name="A128074794V_Data">Data17!$IO$11:$IO$17</definedName>
    <definedName name="A128074794V_Latest">Data17!$IO$17</definedName>
    <definedName name="A128074798C">Data18!$AB$1:$AB$10,Data18!$AB$11:$AB$17</definedName>
    <definedName name="A128074798C_Data">Data18!$AB$11:$AB$17</definedName>
    <definedName name="A128074798C_Latest">Data18!$AB$17</definedName>
    <definedName name="A128074802J">Data18!$AL$1:$AL$10,Data18!$AL$11:$AL$17</definedName>
    <definedName name="A128074802J_Data">Data18!$AL$11:$AL$17</definedName>
    <definedName name="A128074802J_Latest">Data18!$AL$17</definedName>
    <definedName name="A128074806T">Data18!$AU$1:$AU$10,Data18!$AU$11:$AU$17</definedName>
    <definedName name="A128074806T_Data">Data18!$AU$11:$AU$17</definedName>
    <definedName name="A128074806T_Latest">Data18!$AU$17</definedName>
    <definedName name="A128074810J">Data18!$AX$1:$AX$10,Data18!$AX$11:$AX$17</definedName>
    <definedName name="A128074810J_Data">Data18!$AX$11:$AX$17</definedName>
    <definedName name="A128074810J_Latest">Data18!$AX$17</definedName>
    <definedName name="A128074814T">Data18!$AE$1:$AE$10,Data18!$AE$11:$AE$17</definedName>
    <definedName name="A128074814T_Data">Data18!$AE$11:$AE$17</definedName>
    <definedName name="A128074814T_Latest">Data18!$AE$17</definedName>
    <definedName name="A128074818A">Data18!$BV$1:$BV$10,Data18!$BV$11:$BV$17</definedName>
    <definedName name="A128074818A_Data">Data18!$BV$11:$BV$17</definedName>
    <definedName name="A128074818A_Latest">Data18!$BV$17</definedName>
    <definedName name="A128074822T">Data18!$BY$1:$BY$10,Data18!$BY$11:$BY$17</definedName>
    <definedName name="A128074822T_Data">Data18!$BY$11:$BY$17</definedName>
    <definedName name="A128074822T_Latest">Data18!$BY$17</definedName>
    <definedName name="A128074826A">Data18!$BL$1:$BL$10,Data18!$BL$11:$BL$17</definedName>
    <definedName name="A128074826A_Data">Data18!$BL$11:$BL$17</definedName>
    <definedName name="A128074826A_Latest">Data18!$BL$17</definedName>
    <definedName name="A128074834A">Data18!$BN$1:$BN$10,Data18!$BN$11:$BN$17</definedName>
    <definedName name="A128074834A_Data">Data18!$BN$11:$BN$17</definedName>
    <definedName name="A128074834A_Latest">Data18!$BN$17</definedName>
    <definedName name="A128074838K">Data18!$BR$1:$BR$10,Data18!$BR$11:$BR$17</definedName>
    <definedName name="A128074838K_Data">Data18!$BR$11:$BR$17</definedName>
    <definedName name="A128074838K_Latest">Data18!$BR$17</definedName>
    <definedName name="A128074842A">Data18!$DB$1:$DB$10,Data18!$DB$11:$DB$17</definedName>
    <definedName name="A128074842A_Data">Data18!$DB$11:$DB$17</definedName>
    <definedName name="A128074842A_Latest">Data18!$DB$17</definedName>
    <definedName name="A128074846K">Data18!$DG$1:$DG$10,Data18!$DG$11:$DG$17</definedName>
    <definedName name="A128074846K_Data">Data18!$DG$11:$DG$17</definedName>
    <definedName name="A128074846K_Latest">Data18!$DG$17</definedName>
    <definedName name="A128074850A">Data18!$DO$1:$DO$10,Data18!$DO$11:$DO$17</definedName>
    <definedName name="A128074850A_Data">Data18!$DO$11:$DO$17</definedName>
    <definedName name="A128074850A_Latest">Data18!$DO$17</definedName>
    <definedName name="A128074854K">Data18!$DS$1:$DS$10,Data18!$DS$11:$DS$17</definedName>
    <definedName name="A128074854K_Data">Data18!$DS$11:$DS$17</definedName>
    <definedName name="A128074854K_Latest">Data18!$DS$17</definedName>
    <definedName name="A128074858V">Data18!$CU$1:$CU$10,Data18!$CU$11:$CU$17</definedName>
    <definedName name="A128074858V_Data">Data18!$CU$11:$CU$17</definedName>
    <definedName name="A128074858V_Latest">Data18!$CU$17</definedName>
    <definedName name="A128074862K">Data18!$EL$1:$EL$10,Data18!$EL$11:$EL$17</definedName>
    <definedName name="A128074862K_Data">Data18!$EL$11:$EL$17</definedName>
    <definedName name="A128074862K_Latest">Data18!$EL$17</definedName>
    <definedName name="A128074866V">Data18!$EA$1:$EA$10,Data18!$EA$11:$EA$17</definedName>
    <definedName name="A128074866V_Data">Data18!$EA$11:$EA$17</definedName>
    <definedName name="A128074866V_Latest">Data18!$EA$17</definedName>
    <definedName name="A128074870K">Data18!$ET$1:$ET$10,Data18!$ET$11:$ET$17</definedName>
    <definedName name="A128074870K_Data">Data18!$ET$11:$ET$17</definedName>
    <definedName name="A128074870K_Latest">Data18!$ET$17</definedName>
    <definedName name="A128074878C">Data18!$EH$1:$EH$10,Data18!$EH$11:$EH$17</definedName>
    <definedName name="A128074878C_Data">Data18!$EH$11:$EH$17</definedName>
    <definedName name="A128074878C_Latest">Data18!$EH$17</definedName>
    <definedName name="A128074882V">Data18!$FQ$1:$FQ$10,Data18!$FQ$11:$FQ$17</definedName>
    <definedName name="A128074882V_Data">Data18!$FQ$11:$FQ$17</definedName>
    <definedName name="A128074882V_Latest">Data18!$FQ$17</definedName>
    <definedName name="A128074886C">Data18!$FL$1:$FL$10,Data18!$FL$11:$FL$17</definedName>
    <definedName name="A128074886C_Data">Data18!$FL$11:$FL$17</definedName>
    <definedName name="A128074886C_Latest">Data18!$FL$17</definedName>
    <definedName name="A128076802V">Data20!$AP$1:$AP$10,Data20!$AP$11:$AP$17</definedName>
    <definedName name="A128076802V_Data">Data20!$AP$11:$AP$17</definedName>
    <definedName name="A128076802V_Latest">Data20!$AP$17</definedName>
    <definedName name="A128076806C">Data20!$BJ$1:$BJ$10,Data20!$BJ$11:$BJ$17</definedName>
    <definedName name="A128076806C_Data">Data20!$BJ$11:$BJ$17</definedName>
    <definedName name="A128076806C_Latest">Data20!$BJ$17</definedName>
    <definedName name="A128076810V">Data20!$BX$1:$BX$10,Data20!$BX$11:$BX$17</definedName>
    <definedName name="A128076810V_Data">Data20!$BX$11:$BX$17</definedName>
    <definedName name="A128076810V_Latest">Data20!$BX$17</definedName>
    <definedName name="A128076814C">Data20!$CG$1:$CG$10,Data20!$CG$11:$CG$17</definedName>
    <definedName name="A128076814C_Data">Data20!$CG$11:$CG$17</definedName>
    <definedName name="A128076814C_Latest">Data20!$CG$17</definedName>
    <definedName name="A128076818L">Data20!$CQ$1:$CQ$10,Data20!$CQ$11:$CQ$17</definedName>
    <definedName name="A128076818L_Data">Data20!$CQ$11:$CQ$17</definedName>
    <definedName name="A128076818L_Latest">Data20!$CQ$17</definedName>
    <definedName name="A128076822C">Data20!$CS$1:$CS$10,Data20!$CS$11:$CS$17</definedName>
    <definedName name="A128076822C_Data">Data20!$CS$11:$CS$17</definedName>
    <definedName name="A128076822C_Latest">Data20!$CS$17</definedName>
    <definedName name="A128076826L">Data20!$CU$1:$CU$10,Data20!$CU$11:$CU$17</definedName>
    <definedName name="A128076826L_Data">Data20!$CU$11:$CU$17</definedName>
    <definedName name="A128076826L_Latest">Data20!$CU$17</definedName>
    <definedName name="A128076830C">Data21!$EM$1:$EM$10,Data21!$EM$11:$EM$17</definedName>
    <definedName name="A128076830C_Data">Data21!$EM$11:$EM$17</definedName>
    <definedName name="A128076830C_Latest">Data21!$EM$17</definedName>
    <definedName name="A128076834L">Data21!$ER$1:$ER$10,Data21!$ER$11:$ER$17</definedName>
    <definedName name="A128076834L_Data">Data21!$ER$11:$ER$17</definedName>
    <definedName name="A128076834L_Latest">Data21!$ER$17</definedName>
    <definedName name="A128076838W">Data21!$EW$1:$EW$10,Data21!$EW$11:$EW$17</definedName>
    <definedName name="A128076838W_Data">Data21!$EW$11:$EW$17</definedName>
    <definedName name="A128076838W_Latest">Data21!$EW$17</definedName>
    <definedName name="A128076842L">Data21!$ED$1:$ED$10,Data21!$ED$11:$ED$17</definedName>
    <definedName name="A128076842L_Data">Data21!$ED$11:$ED$17</definedName>
    <definedName name="A128076842L_Latest">Data21!$ED$17</definedName>
    <definedName name="A128076846W">Data21!$EA$1:$EA$10,Data21!$EA$11:$EA$17</definedName>
    <definedName name="A128076846W_Data">Data21!$EA$11:$EA$17</definedName>
    <definedName name="A128076846W_Latest">Data21!$EA$17</definedName>
    <definedName name="A128076850L">Data21!$EI$1:$EI$10,Data21!$EI$11:$EI$17</definedName>
    <definedName name="A128076850L_Data">Data21!$EI$11:$EI$17</definedName>
    <definedName name="A128076850L_Latest">Data21!$EI$17</definedName>
    <definedName name="A128076854W">Data21!$EJ$1:$EJ$10,Data21!$EJ$11:$EJ$17</definedName>
    <definedName name="A128076854W_Data">Data21!$EJ$11:$EJ$17</definedName>
    <definedName name="A128076854W_Latest">Data21!$EJ$17</definedName>
    <definedName name="A128076858F">Data21!$FV$1:$FV$10,Data21!$FV$11:$FV$17</definedName>
    <definedName name="A128076858F_Data">Data21!$FV$11:$FV$17</definedName>
    <definedName name="A128076858F_Latest">Data21!$FV$17</definedName>
    <definedName name="A128076862W">Data21!$FY$1:$FY$10,Data21!$FY$11:$FY$17</definedName>
    <definedName name="A128076862W_Data">Data21!$FY$11:$FY$17</definedName>
    <definedName name="A128076862W_Latest">Data21!$FY$17</definedName>
    <definedName name="A128076866F">Data21!$GG$1:$GG$10,Data21!$GG$11:$GG$17</definedName>
    <definedName name="A128076866F_Data">Data21!$GG$11:$GG$17</definedName>
    <definedName name="A128076866F_Latest">Data21!$GG$17</definedName>
    <definedName name="A128076870W">Data21!$GH$1:$GH$10,Data21!$GH$11:$GH$17</definedName>
    <definedName name="A128076870W_Data">Data21!$GH$11:$GH$17</definedName>
    <definedName name="A128076870W_Latest">Data21!$GH$17</definedName>
    <definedName name="A128076874F">Data21!$GI$1:$GI$10,Data21!$GI$11:$GI$17</definedName>
    <definedName name="A128076874F_Data">Data21!$GI$11:$GI$17</definedName>
    <definedName name="A128076874F_Latest">Data21!$GI$17</definedName>
    <definedName name="A128076878R">Data21!$HH$1:$HH$10,Data21!$HH$11:$HH$17</definedName>
    <definedName name="A128076878R_Data">Data21!$HH$11:$HH$17</definedName>
    <definedName name="A128076878R_Latest">Data21!$HH$17</definedName>
    <definedName name="A128076882F">Data21!$IL$1:$IL$10,Data21!$IL$11:$IL$17</definedName>
    <definedName name="A128076882F_Data">Data21!$IL$11:$IL$17</definedName>
    <definedName name="A128076882F_Latest">Data21!$IL$17</definedName>
    <definedName name="A128076886R">Data22!$M$1:$M$10,Data22!$M$11:$M$17</definedName>
    <definedName name="A128076886R_Data">Data22!$M$11:$M$17</definedName>
    <definedName name="A128076886R_Latest">Data22!$M$17</definedName>
    <definedName name="A128076890F">Data21!$ID$1:$ID$10,Data21!$ID$11:$ID$17</definedName>
    <definedName name="A128076890F_Data">Data21!$ID$11:$ID$17</definedName>
    <definedName name="A128076890F_Latest">Data21!$ID$17</definedName>
    <definedName name="A128076894R">Data22!$R$1:$R$10,Data22!$R$11:$R$17</definedName>
    <definedName name="A128076894R_Data">Data22!$R$11:$R$17</definedName>
    <definedName name="A128076894R_Latest">Data22!$R$17</definedName>
    <definedName name="A128076898X">Data22!$AB$1:$AB$10,Data22!$AB$11:$AB$17</definedName>
    <definedName name="A128076898X_Data">Data22!$AB$11:$AB$17</definedName>
    <definedName name="A128076898X_Latest">Data22!$AB$17</definedName>
    <definedName name="A128076902C">Data22!$AP$1:$AP$10,Data22!$AP$11:$AP$17</definedName>
    <definedName name="A128076902C_Data">Data22!$AP$11:$AP$17</definedName>
    <definedName name="A128076902C_Latest">Data22!$AP$17</definedName>
    <definedName name="A128076906L">Data22!$AQ$1:$AQ$10,Data22!$AQ$11:$AQ$17</definedName>
    <definedName name="A128076906L_Data">Data22!$AQ$11:$AQ$17</definedName>
    <definedName name="A128076906L_Latest">Data22!$AQ$17</definedName>
    <definedName name="A128076910C">Data22!$AW$1:$AW$10,Data22!$AW$11:$AW$17</definedName>
    <definedName name="A128076910C_Data">Data22!$AW$11:$AW$17</definedName>
    <definedName name="A128076910C_Latest">Data22!$AW$17</definedName>
    <definedName name="A128076914L">Data22!$V$1:$V$10,Data22!$V$11:$V$17</definedName>
    <definedName name="A128076914L_Data">Data22!$V$11:$V$17</definedName>
    <definedName name="A128076914L_Latest">Data22!$V$17</definedName>
    <definedName name="A128076918W">Data22!$BX$1:$BX$10,Data22!$BX$11:$BX$17</definedName>
    <definedName name="A128076918W_Data">Data22!$BX$11:$BX$17</definedName>
    <definedName name="A128076918W_Latest">Data22!$BX$17</definedName>
    <definedName name="A128076922L">Data22!$BZ$1:$BZ$10,Data22!$BZ$11:$BZ$17</definedName>
    <definedName name="A128076922L_Data">Data22!$BZ$11:$BZ$17</definedName>
    <definedName name="A128076922L_Latest">Data22!$BZ$17</definedName>
    <definedName name="A128076926W">Data22!$BB$1:$BB$10,Data22!$BB$11:$BB$17</definedName>
    <definedName name="A128076926W_Data">Data22!$BB$11:$BB$17</definedName>
    <definedName name="A128076926W_Latest">Data22!$BB$17</definedName>
    <definedName name="A128076934W">Data22!$BE$1:$BE$10,Data22!$BE$11:$BE$17</definedName>
    <definedName name="A128076934W_Data">Data22!$BE$11:$BE$17</definedName>
    <definedName name="A128076934W_Latest">Data22!$BE$17</definedName>
    <definedName name="A128076938F">Data22!$CT$1:$CT$10,Data22!$CT$11:$CT$17</definedName>
    <definedName name="A128076938F_Data">Data22!$CT$11:$CT$17</definedName>
    <definedName name="A128076938F_Latest">Data22!$CT$17</definedName>
    <definedName name="A128076942W">Data22!$CY$1:$CY$10,Data22!$CY$11:$CY$17</definedName>
    <definedName name="A128076942W_Data">Data22!$CY$11:$CY$17</definedName>
    <definedName name="A128076942W_Latest">Data22!$CY$17</definedName>
    <definedName name="A128076946F">Data22!$CJ$1:$CJ$10,Data22!$CJ$11:$CJ$17</definedName>
    <definedName name="A128076946F_Data">Data22!$CJ$11:$CJ$17</definedName>
    <definedName name="A128076946F_Latest">Data22!$CJ$17</definedName>
    <definedName name="A128076950W">Data22!$CK$1:$CK$10,Data22!$CK$11:$CK$17</definedName>
    <definedName name="A128076950W_Data">Data22!$CK$11:$CK$17</definedName>
    <definedName name="A128076950W_Latest">Data22!$CK$17</definedName>
    <definedName name="A128076954F">Data22!$DZ$1:$DZ$10,Data22!$DZ$11:$DZ$17</definedName>
    <definedName name="A128076954F_Data">Data22!$DZ$11:$DZ$17</definedName>
    <definedName name="A128076954F_Latest">Data22!$DZ$17</definedName>
    <definedName name="A128076958R">Data22!$ED$1:$ED$10,Data22!$ED$11:$ED$17</definedName>
    <definedName name="A128076958R_Data">Data22!$ED$11:$ED$17</definedName>
    <definedName name="A128076958R_Latest">Data22!$ED$17</definedName>
    <definedName name="A128076962F">Data22!$EQ$1:$EQ$10,Data22!$EQ$11:$EQ$17</definedName>
    <definedName name="A128076962F_Data">Data22!$EQ$11:$EQ$17</definedName>
    <definedName name="A128076962F_Latest">Data22!$EQ$17</definedName>
    <definedName name="A128076966R">Data22!$DS$1:$DS$10,Data22!$DS$11:$DS$17</definedName>
    <definedName name="A128076966R_Data">Data22!$DS$11:$DS$17</definedName>
    <definedName name="A128076966R_Latest">Data22!$DS$17</definedName>
    <definedName name="A128076970F">Data22!$EU$1:$EU$10,Data22!$EU$11:$EU$17</definedName>
    <definedName name="A128076970F_Data">Data22!$EU$11:$EU$17</definedName>
    <definedName name="A128076970F_Latest">Data22!$EU$17</definedName>
    <definedName name="A128076974R">Data22!$FG$1:$FG$10,Data22!$FG$11:$FG$17</definedName>
    <definedName name="A128076974R_Data">Data22!$FG$11:$FG$17</definedName>
    <definedName name="A128076974R_Latest">Data22!$FG$17</definedName>
    <definedName name="A128076978X">Data22!$FS$1:$FS$10,Data22!$FS$11:$FS$17</definedName>
    <definedName name="A128076978X_Data">Data22!$FS$11:$FS$17</definedName>
    <definedName name="A128076978X_Latest">Data22!$FS$17</definedName>
    <definedName name="A128076982R">Data22!$FT$1:$FT$10,Data22!$FT$11:$FT$17</definedName>
    <definedName name="A128076982R_Data">Data22!$FT$11:$FT$17</definedName>
    <definedName name="A128076982R_Latest">Data22!$FT$17</definedName>
    <definedName name="A128076986X">Data22!$FZ$1:$FZ$10,Data22!$FZ$11:$FZ$17</definedName>
    <definedName name="A128076986X_Data">Data22!$FZ$11:$FZ$17</definedName>
    <definedName name="A128076986X_Latest">Data22!$FZ$17</definedName>
    <definedName name="A128076990R">Data22!$EW$1:$EW$10,Data22!$EW$11:$EW$17</definedName>
    <definedName name="A128076990R_Data">Data22!$EW$11:$EW$17</definedName>
    <definedName name="A128076990R_Latest">Data22!$EW$17</definedName>
    <definedName name="A128076994X">Data22!$GC$1:$GC$10,Data22!$GC$11:$GC$17</definedName>
    <definedName name="A128076994X_Data">Data22!$GC$11:$GC$17</definedName>
    <definedName name="A128076994X_Latest">Data22!$GC$17</definedName>
    <definedName name="A128076998J">Data22!$GO$1:$GO$10,Data22!$GO$11:$GO$17</definedName>
    <definedName name="A128076998J_Data">Data22!$GO$11:$GO$17</definedName>
    <definedName name="A128076998J_Latest">Data22!$GO$17</definedName>
    <definedName name="A128077002R">Data22!$GZ$1:$GZ$10,Data22!$GZ$11:$GZ$17</definedName>
    <definedName name="A128077002R_Data">Data22!$GZ$11:$GZ$17</definedName>
    <definedName name="A128077002R_Latest">Data22!$GZ$17</definedName>
    <definedName name="A128077006X">Data22!$HA$1:$HA$10,Data22!$HA$11:$HA$17</definedName>
    <definedName name="A128077006X_Data">Data22!$HA$11:$HA$17</definedName>
    <definedName name="A128077006X_Latest">Data22!$HA$17</definedName>
    <definedName name="A128077010R">Data22!$HB$1:$HB$10,Data22!$HB$11:$HB$17</definedName>
    <definedName name="A128077010R_Data">Data22!$HB$11:$HB$17</definedName>
    <definedName name="A128077010R_Latest">Data22!$HB$17</definedName>
    <definedName name="A128077014X">Data22!$HJ$1:$HJ$10,Data22!$HJ$11:$HJ$17</definedName>
    <definedName name="A128077014X_Data">Data22!$HJ$11:$HJ$17</definedName>
    <definedName name="A128077014X_Latest">Data22!$HJ$17</definedName>
    <definedName name="A128077022X">Data22!$HK$1:$HK$10,Data22!$HK$11:$HK$17</definedName>
    <definedName name="A128077022X_Data">Data22!$HK$11:$HK$17</definedName>
    <definedName name="A128077022X_Latest">Data22!$HK$17</definedName>
    <definedName name="A128077026J">Data22!$GL$1:$GL$10,Data22!$GL$11:$GL$17</definedName>
    <definedName name="A128077026J_Data">Data22!$GL$11:$GL$17</definedName>
    <definedName name="A128077026J_Latest">Data22!$GL$17</definedName>
    <definedName name="A128077030X">Data20!$DF$1:$DF$10,Data20!$DF$11:$DF$17</definedName>
    <definedName name="A128077030X_Data">Data20!$DF$11:$DF$17</definedName>
    <definedName name="A128077030X_Latest">Data20!$DF$17</definedName>
    <definedName name="A128077034J">Data20!$DZ$1:$DZ$10,Data20!$DZ$11:$DZ$17</definedName>
    <definedName name="A128077034J_Data">Data20!$DZ$11:$DZ$17</definedName>
    <definedName name="A128077034J_Latest">Data20!$DZ$17</definedName>
    <definedName name="A128077038T">Data20!$EA$1:$EA$10,Data20!$EA$11:$EA$17</definedName>
    <definedName name="A128077038T_Data">Data20!$EA$11:$EA$17</definedName>
    <definedName name="A128077038T_Latest">Data20!$EA$17</definedName>
    <definedName name="A128077042J">Data20!$DH$1:$DH$10,Data20!$DH$11:$DH$17</definedName>
    <definedName name="A128077042J_Data">Data20!$DH$11:$DH$17</definedName>
    <definedName name="A128077042J_Latest">Data20!$DH$17</definedName>
    <definedName name="A128077046T">Data20!$EJ$1:$EJ$10,Data20!$EJ$11:$EJ$17</definedName>
    <definedName name="A128077046T_Data">Data20!$EJ$11:$EJ$17</definedName>
    <definedName name="A128077046T_Latest">Data20!$EJ$17</definedName>
    <definedName name="A128077050J">Data20!$DM$1:$DM$10,Data20!$DM$11:$DM$17</definedName>
    <definedName name="A128077050J_Data">Data20!$DM$11:$DM$17</definedName>
    <definedName name="A128077050J_Latest">Data20!$DM$17</definedName>
    <definedName name="A128077062T">Data22!$HN$1:$HN$10,Data22!$HN$11:$HN$17</definedName>
    <definedName name="A128077062T_Data">Data22!$HN$11:$HN$17</definedName>
    <definedName name="A128077062T_Latest">Data22!$HN$17</definedName>
    <definedName name="A128077066A">Data22!$HO$1:$HO$10,Data22!$HO$11:$HO$17</definedName>
    <definedName name="A128077066A_Data">Data22!$HO$11:$HO$17</definedName>
    <definedName name="A128077066A_Latest">Data22!$HO$17</definedName>
    <definedName name="A128077074A">Data20!$EO$1:$EO$10,Data20!$EO$11:$EO$17</definedName>
    <definedName name="A128077074A_Data">Data20!$EO$11:$EO$17</definedName>
    <definedName name="A128077074A_Latest">Data20!$EO$17</definedName>
    <definedName name="A128077078K">Data20!$EP$1:$EP$10,Data20!$EP$11:$EP$17</definedName>
    <definedName name="A128077078K_Data">Data20!$EP$11:$EP$17</definedName>
    <definedName name="A128077078K_Latest">Data20!$EP$17</definedName>
    <definedName name="A128077082A">Data20!$EM$1:$EM$10,Data20!$EM$11:$EM$17</definedName>
    <definedName name="A128077082A_Data">Data20!$EM$11:$EM$17</definedName>
    <definedName name="A128077082A_Latest">Data20!$EM$17</definedName>
    <definedName name="A128077086K">Data20!$GG$1:$GG$10,Data20!$GG$11:$GG$17</definedName>
    <definedName name="A128077086K_Data">Data20!$GG$11:$GG$17</definedName>
    <definedName name="A128077086K_Latest">Data20!$GG$17</definedName>
    <definedName name="A128077090A">Data20!$GI$1:$GI$10,Data20!$GI$11:$GI$17</definedName>
    <definedName name="A128077090A_Data">Data20!$GI$11:$GI$17</definedName>
    <definedName name="A128077090A_Latest">Data20!$GI$17</definedName>
    <definedName name="A128077094K">Data20!$GV$1:$GV$10,Data20!$GV$11:$GV$17</definedName>
    <definedName name="A128077094K_Data">Data20!$GV$11:$GV$17</definedName>
    <definedName name="A128077094K_Latest">Data20!$GV$17</definedName>
    <definedName name="A128077098V">Data20!$HD$1:$HD$10,Data20!$HD$11:$HD$17</definedName>
    <definedName name="A128077098V_Data">Data20!$HD$11:$HD$17</definedName>
    <definedName name="A128077098V_Latest">Data20!$HD$17</definedName>
    <definedName name="A128077102X">Data20!$HR$1:$HR$10,Data20!$HR$11:$HR$17</definedName>
    <definedName name="A128077102X_Data">Data20!$HR$11:$HR$17</definedName>
    <definedName name="A128077102X_Latest">Data20!$HR$17</definedName>
    <definedName name="A128077106J">Data20!$HC$1:$HC$10,Data20!$HC$11:$HC$17</definedName>
    <definedName name="A128077106J_Data">Data20!$HC$11:$HC$17</definedName>
    <definedName name="A128077106J_Latest">Data20!$HC$17</definedName>
    <definedName name="A128077110X">Data20!$HG$1:$HG$10,Data20!$HG$11:$HG$17</definedName>
    <definedName name="A128077110X_Data">Data20!$HG$11:$HG$17</definedName>
    <definedName name="A128077110X_Latest">Data20!$HG$17</definedName>
    <definedName name="A128077114J">Data21!$I$1:$I$10,Data21!$I$11:$I$17</definedName>
    <definedName name="A128077114J_Data">Data21!$I$11:$I$17</definedName>
    <definedName name="A128077114J_Latest">Data21!$I$17</definedName>
    <definedName name="A128077118T">Data21!$U$1:$U$10,Data21!$U$11:$U$17</definedName>
    <definedName name="A128077118T_Data">Data21!$U$11:$U$17</definedName>
    <definedName name="A128077118T_Latest">Data21!$U$17</definedName>
    <definedName name="A128077122J">Data21!$W$1:$W$10,Data21!$W$11:$W$17</definedName>
    <definedName name="A128077122J_Data">Data21!$W$11:$W$17</definedName>
    <definedName name="A128077122J_Latest">Data21!$W$17</definedName>
    <definedName name="A128077126T">Data20!$IP$1:$IP$10,Data20!$IP$11:$IP$17</definedName>
    <definedName name="A128077126T_Data">Data20!$IP$11:$IP$17</definedName>
    <definedName name="A128077126T_Latest">Data20!$IP$17</definedName>
    <definedName name="A128077130J">Data21!$AO$1:$AO$10,Data21!$AO$11:$AO$17</definedName>
    <definedName name="A128077130J_Data">Data21!$AO$11:$AO$17</definedName>
    <definedName name="A128077130J_Latest">Data21!$AO$17</definedName>
    <definedName name="A128077134T">Data21!$AE$1:$AE$10,Data21!$AE$11:$AE$17</definedName>
    <definedName name="A128077134T_Data">Data21!$AE$11:$AE$17</definedName>
    <definedName name="A128077134T_Latest">Data21!$AE$17</definedName>
    <definedName name="A128077138A">Data21!$BD$1:$BD$10,Data21!$BD$11:$BD$17</definedName>
    <definedName name="A128077138A_Data">Data21!$BD$11:$BD$17</definedName>
    <definedName name="A128077138A_Latest">Data21!$BD$17</definedName>
    <definedName name="A128077142T">Data21!$BV$1:$BV$10,Data21!$BV$11:$BV$17</definedName>
    <definedName name="A128077142T_Data">Data21!$BV$11:$BV$17</definedName>
    <definedName name="A128077142T_Latest">Data21!$BV$17</definedName>
    <definedName name="A128077146A">Data21!$CB$1:$CB$10,Data21!$CB$11:$CB$17</definedName>
    <definedName name="A128077146A_Data">Data21!$CB$11:$CB$17</definedName>
    <definedName name="A128077146A_Latest">Data21!$CB$17</definedName>
    <definedName name="A128077150T">Data21!$CF$1:$CF$10,Data21!$CF$11:$CF$17</definedName>
    <definedName name="A128077150T_Data">Data21!$CF$11:$CF$17</definedName>
    <definedName name="A128077150T_Latest">Data21!$CF$17</definedName>
    <definedName name="A128077154A">Data21!$CG$1:$CG$10,Data21!$CG$11:$CG$17</definedName>
    <definedName name="A128077154A_Data">Data21!$CG$11:$CG$17</definedName>
    <definedName name="A128077154A_Latest">Data21!$CG$17</definedName>
    <definedName name="A128077158K">Data21!$CM$1:$CM$10,Data21!$CM$11:$CM$17</definedName>
    <definedName name="A128077158K_Data">Data21!$CM$11:$CM$17</definedName>
    <definedName name="A128077158K_Latest">Data21!$CM$17</definedName>
    <definedName name="A128077162A">Data21!$CN$1:$CN$10,Data21!$CN$11:$CN$17</definedName>
    <definedName name="A128077162A_Data">Data21!$CN$11:$CN$17</definedName>
    <definedName name="A128077162A_Latest">Data21!$CN$17</definedName>
    <definedName name="A128077166K">Data21!$CT$1:$CT$10,Data21!$CT$11:$CT$17</definedName>
    <definedName name="A128077166K_Data">Data21!$CT$11:$CT$17</definedName>
    <definedName name="A128077166K_Latest">Data21!$CT$17</definedName>
    <definedName name="A128077170A">Data21!$DF$1:$DF$10,Data21!$DF$11:$DF$17</definedName>
    <definedName name="A128077170A_Data">Data21!$DF$11:$DF$17</definedName>
    <definedName name="A128077170A_Latest">Data21!$DF$17</definedName>
    <definedName name="A128077174K">Data21!$DN$1:$DN$10,Data21!$DN$11:$DN$17</definedName>
    <definedName name="A128077174K_Data">Data21!$DN$11:$DN$17</definedName>
    <definedName name="A128077174K_Latest">Data21!$DN$17</definedName>
    <definedName name="A128077178V">Data21!$DQ$1:$DQ$10,Data21!$DQ$11:$DQ$17</definedName>
    <definedName name="A128077178V_Data">Data21!$DQ$11:$DQ$17</definedName>
    <definedName name="A128077178V_Latest">Data21!$DQ$17</definedName>
    <definedName name="A128077182K">Data21!$DW$1:$DW$10,Data21!$DW$11:$DW$17</definedName>
    <definedName name="A128077182K_Data">Data21!$DW$11:$DW$17</definedName>
    <definedName name="A128077182K_Latest">Data21!$DW$17</definedName>
    <definedName name="A128077186V">Data21!$DX$1:$DX$10,Data21!$DX$11:$DX$17</definedName>
    <definedName name="A128077186V_Data">Data21!$DX$11:$DX$17</definedName>
    <definedName name="A128077186V_Latest">Data21!$DX$17</definedName>
    <definedName name="A128078986K">Data22!$HQ$1:$HQ$10,Data22!$HQ$11:$HQ$17</definedName>
    <definedName name="A128078986K_Data">Data22!$HQ$11:$HQ$17</definedName>
    <definedName name="A128078986K_Latest">Data22!$HQ$17</definedName>
    <definedName name="A128078990A">Data22!$IN$1:$IN$10,Data22!$IN$11:$IN$17</definedName>
    <definedName name="A128078990A_Data">Data22!$IN$11:$IN$17</definedName>
    <definedName name="A128078990A_Latest">Data22!$IN$17</definedName>
    <definedName name="A128078994K">Data23!$H$1:$H$10,Data23!$H$11:$H$17</definedName>
    <definedName name="A128078994K_Data">Data23!$H$11:$H$17</definedName>
    <definedName name="A128078994K_Latest">Data23!$H$17</definedName>
    <definedName name="A128078998V">Data22!$HY$1:$HY$10,Data22!$HY$11:$HY$17</definedName>
    <definedName name="A128078998V_Data">Data22!$HY$11:$HY$17</definedName>
    <definedName name="A128078998V_Latest">Data22!$HY$17</definedName>
    <definedName name="A128079002A">Data23!$S$1:$S$10,Data23!$S$11:$S$17</definedName>
    <definedName name="A128079002A_Data">Data23!$S$11:$S$17</definedName>
    <definedName name="A128079002A_Latest">Data23!$S$17</definedName>
    <definedName name="A128079006K">Data23!$T$1:$T$10,Data23!$T$11:$T$17</definedName>
    <definedName name="A128079006K_Data">Data23!$T$11:$T$17</definedName>
    <definedName name="A128079006K_Latest">Data23!$T$17</definedName>
    <definedName name="A128079010A">Data23!$AB$1:$AB$10,Data23!$AB$11:$AB$17</definedName>
    <definedName name="A128079010A_Data">Data23!$AB$11:$AB$17</definedName>
    <definedName name="A128079010A_Latest">Data23!$AB$17</definedName>
    <definedName name="A128079014K">Data23!$AC$1:$AC$10,Data23!$AC$11:$AC$17</definedName>
    <definedName name="A128079014K_Data">Data23!$AC$11:$AC$17</definedName>
    <definedName name="A128079014K_Latest">Data23!$AC$17</definedName>
    <definedName name="A128079018V">Data23!$AD$1:$AD$10,Data23!$AD$11:$AD$17</definedName>
    <definedName name="A128079018V_Data">Data23!$AD$11:$AD$17</definedName>
    <definedName name="A128079018V_Latest">Data23!$AD$17</definedName>
    <definedName name="A128079022K">Data23!$AE$1:$AE$10,Data23!$AE$11:$AE$17</definedName>
    <definedName name="A128079022K_Data">Data23!$AE$11:$AE$17</definedName>
    <definedName name="A128079022K_Latest">Data23!$AE$17</definedName>
    <definedName name="A128079026V">Data23!$AG$1:$AG$10,Data23!$AG$11:$AG$17</definedName>
    <definedName name="A128079026V_Data">Data23!$AG$11:$AG$17</definedName>
    <definedName name="A128079026V_Latest">Data23!$AG$17</definedName>
    <definedName name="A128079030K">Data24!$CP$1:$CP$10,Data24!$CP$11:$CP$17</definedName>
    <definedName name="A128079030K_Data">Data24!$CP$11:$CP$17</definedName>
    <definedName name="A128079030K_Latest">Data24!$CP$17</definedName>
    <definedName name="A128079034V">Data24!$CT$1:$CT$10,Data24!$CT$11:$CT$17</definedName>
    <definedName name="A128079034V_Data">Data24!$CT$11:$CT$17</definedName>
    <definedName name="A128079034V_Latest">Data24!$CT$17</definedName>
    <definedName name="A128079038C">Data24!$FE$1:$FE$10,Data24!$FE$11:$FE$17</definedName>
    <definedName name="A128079038C_Data">Data24!$FE$11:$FE$17</definedName>
    <definedName name="A128079038C_Latest">Data24!$FE$17</definedName>
    <definedName name="A128079042V">Data24!$EC$1:$EC$10,Data24!$EC$11:$EC$17</definedName>
    <definedName name="A128079042V_Data">Data24!$EC$11:$EC$17</definedName>
    <definedName name="A128079042V_Latest">Data24!$EC$17</definedName>
    <definedName name="A128079046C">Data24!$EH$1:$EH$10,Data24!$EH$11:$EH$17</definedName>
    <definedName name="A128079046C_Data">Data24!$EH$11:$EH$17</definedName>
    <definedName name="A128079046C_Latest">Data24!$EH$17</definedName>
    <definedName name="A128079050V">Data24!$GM$1:$GM$10,Data24!$GM$11:$GM$17</definedName>
    <definedName name="A128079050V_Data">Data24!$GM$11:$GM$17</definedName>
    <definedName name="A128079050V_Latest">Data24!$GM$17</definedName>
    <definedName name="A128079054C">Data24!$FN$1:$FN$10,Data24!$FN$11:$FN$17</definedName>
    <definedName name="A128079054C_Data">Data24!$FN$11:$FN$17</definedName>
    <definedName name="A128079054C_Latest">Data24!$FN$17</definedName>
    <definedName name="A128079058L">Data24!$GO$1:$GO$10,Data24!$GO$11:$GO$17</definedName>
    <definedName name="A128079058L_Data">Data24!$GO$11:$GO$17</definedName>
    <definedName name="A128079058L_Latest">Data24!$GO$17</definedName>
    <definedName name="A128079062C">Data24!$HE$1:$HE$10,Data24!$HE$11:$HE$17</definedName>
    <definedName name="A128079062C_Data">Data24!$HE$11:$HE$17</definedName>
    <definedName name="A128079062C_Latest">Data24!$HE$17</definedName>
    <definedName name="A128079066L">Data24!$HQ$1:$HQ$10,Data24!$HQ$11:$HQ$17</definedName>
    <definedName name="A128079066L_Data">Data24!$HQ$11:$HQ$17</definedName>
    <definedName name="A128079066L_Latest">Data24!$HQ$17</definedName>
    <definedName name="A128079070C">Data24!$HY$1:$HY$10,Data24!$HY$11:$HY$17</definedName>
    <definedName name="A128079070C_Data">Data24!$HY$11:$HY$17</definedName>
    <definedName name="A128079070C_Latest">Data24!$HY$17</definedName>
    <definedName name="A128079074L">Data25!$D$1:$D$10,Data25!$D$11:$D$17</definedName>
    <definedName name="A128079074L_Data">Data25!$D$11:$D$17</definedName>
    <definedName name="A128079074L_Latest">Data25!$D$17</definedName>
    <definedName name="A128079078W">Data25!$J$1:$J$10,Data25!$J$11:$J$17</definedName>
    <definedName name="A128079078W_Data">Data25!$J$11:$J$17</definedName>
    <definedName name="A128079078W_Latest">Data25!$J$17</definedName>
    <definedName name="A128079082L">Data25!$AF$1:$AF$10,Data25!$AF$11:$AF$17</definedName>
    <definedName name="A128079082L_Data">Data25!$AF$11:$AF$17</definedName>
    <definedName name="A128079082L_Latest">Data25!$AF$17</definedName>
    <definedName name="A128079086W">Data25!$AK$1:$AK$10,Data25!$AK$11:$AK$17</definedName>
    <definedName name="A128079086W_Data">Data25!$AK$11:$AK$17</definedName>
    <definedName name="A128079086W_Latest">Data25!$AK$17</definedName>
    <definedName name="A128079090L">Data25!$AL$1:$AL$10,Data25!$AL$11:$AL$17</definedName>
    <definedName name="A128079090L_Data">Data25!$AL$11:$AL$17</definedName>
    <definedName name="A128079090L_Latest">Data25!$AL$17</definedName>
    <definedName name="A128079094W">Data25!$AY$1:$AY$10,Data25!$AY$11:$AY$17</definedName>
    <definedName name="A128079094W_Data">Data25!$AY$11:$AY$17</definedName>
    <definedName name="A128079094W_Latest">Data25!$AY$17</definedName>
    <definedName name="A128079098F">Data25!$X$1:$X$10,Data25!$X$11:$X$17</definedName>
    <definedName name="A128079098F_Data">Data25!$X$11:$X$17</definedName>
    <definedName name="A128079098F_Latest">Data25!$X$17</definedName>
    <definedName name="A128079102K">Data25!$Y$1:$Y$10,Data25!$Y$11:$Y$17</definedName>
    <definedName name="A128079102K_Data">Data25!$Y$11:$Y$17</definedName>
    <definedName name="A128079102K_Latest">Data25!$Y$17</definedName>
    <definedName name="A128079106V">Data25!$BU$1:$BU$10,Data25!$BU$11:$BU$17</definedName>
    <definedName name="A128079106V_Data">Data25!$BU$11:$BU$17</definedName>
    <definedName name="A128079106V_Latest">Data25!$BU$17</definedName>
    <definedName name="A128079110K">Data25!$CB$1:$CB$10,Data25!$CB$11:$CB$17</definedName>
    <definedName name="A128079110K_Data">Data25!$CB$11:$CB$17</definedName>
    <definedName name="A128079110K_Latest">Data25!$CB$17</definedName>
    <definedName name="A128079114V">Data25!$BH$1:$BH$10,Data25!$BH$11:$BH$17</definedName>
    <definedName name="A128079114V_Data">Data25!$BH$11:$BH$17</definedName>
    <definedName name="A128079114V_Latest">Data25!$BH$17</definedName>
    <definedName name="A128079118C">Data25!$CU$1:$CU$10,Data25!$CU$11:$CU$17</definedName>
    <definedName name="A128079118C_Data">Data25!$CU$11:$CU$17</definedName>
    <definedName name="A128079118C_Latest">Data25!$CU$17</definedName>
    <definedName name="A128079122V">Data25!$DC$1:$DC$10,Data25!$DC$11:$DC$17</definedName>
    <definedName name="A128079122V_Data">Data25!$DC$11:$DC$17</definedName>
    <definedName name="A128079122V_Latest">Data25!$DC$17</definedName>
    <definedName name="A128079126C">Data25!$DJ$1:$DJ$10,Data25!$DJ$11:$DJ$17</definedName>
    <definedName name="A128079126C_Data">Data25!$DJ$11:$DJ$17</definedName>
    <definedName name="A128079126C_Latest">Data25!$DJ$17</definedName>
    <definedName name="A128079130V">Data25!$CR$1:$CR$10,Data25!$CR$11:$CR$17</definedName>
    <definedName name="A128079130V_Data">Data25!$CR$11:$CR$17</definedName>
    <definedName name="A128079130V_Latest">Data25!$CR$17</definedName>
    <definedName name="A128079134C">Data25!$EB$1:$EB$10,Data25!$EB$11:$EB$17</definedName>
    <definedName name="A128079134C_Data">Data25!$EB$11:$EB$17</definedName>
    <definedName name="A128079134C_Latest">Data25!$EB$17</definedName>
    <definedName name="A128079138L">Data25!$EE$1:$EE$10,Data25!$EE$11:$EE$17</definedName>
    <definedName name="A128079138L_Data">Data25!$EE$11:$EE$17</definedName>
    <definedName name="A128079138L_Latest">Data25!$EE$17</definedName>
    <definedName name="A128079142C">Data25!$EJ$1:$EJ$10,Data25!$EJ$11:$EJ$17</definedName>
    <definedName name="A128079142C_Data">Data25!$EJ$11:$EJ$17</definedName>
    <definedName name="A128079142C_Latest">Data25!$EJ$17</definedName>
    <definedName name="A128079146L">Data25!$EQ$1:$EQ$10,Data25!$EQ$11:$EQ$17</definedName>
    <definedName name="A128079146L_Data">Data25!$EQ$11:$EQ$17</definedName>
    <definedName name="A128079146L_Latest">Data25!$EQ$17</definedName>
    <definedName name="A128079150C">Data25!$DT$1:$DT$10,Data25!$DT$11:$DT$17</definedName>
    <definedName name="A128079150C_Data">Data25!$DT$11:$DT$17</definedName>
    <definedName name="A128079150C_Latest">Data25!$DT$17</definedName>
    <definedName name="A128079154L">Data25!$DV$1:$DV$10,Data25!$DV$11:$DV$17</definedName>
    <definedName name="A128079154L_Data">Data25!$DV$11:$DV$17</definedName>
    <definedName name="A128079154L_Latest">Data25!$DV$17</definedName>
    <definedName name="A128079158W">Data23!$BG$1:$BG$10,Data23!$BG$11:$BG$17</definedName>
    <definedName name="A128079158W_Data">Data23!$BG$11:$BG$17</definedName>
    <definedName name="A128079158W_Latest">Data23!$BG$17</definedName>
    <definedName name="A128079162L">Data23!$AT$1:$AT$10,Data23!$AT$11:$AT$17</definedName>
    <definedName name="A128079162L_Data">Data23!$AT$11:$AT$17</definedName>
    <definedName name="A128079162L_Latest">Data23!$AT$17</definedName>
    <definedName name="A128079166W">Data23!$AW$1:$AW$10,Data23!$AW$11:$AW$17</definedName>
    <definedName name="A128079166W_Data">Data23!$AW$11:$AW$17</definedName>
    <definedName name="A128079166W_Latest">Data23!$AW$17</definedName>
    <definedName name="A128079186F">Data23!$CK$1:$CK$10,Data23!$CK$11:$CK$17</definedName>
    <definedName name="A128079186F_Data">Data23!$CK$11:$CK$17</definedName>
    <definedName name="A128079186F_Latest">Data23!$CK$17</definedName>
    <definedName name="A128079190W">Data23!$CC$1:$CC$10,Data23!$CC$11:$CC$17</definedName>
    <definedName name="A128079190W_Data">Data23!$CC$11:$CC$17</definedName>
    <definedName name="A128079190W_Latest">Data23!$CC$17</definedName>
    <definedName name="A128079194F">Data23!$CD$1:$CD$10,Data23!$CD$11:$CD$17</definedName>
    <definedName name="A128079194F_Data">Data23!$CD$11:$CD$17</definedName>
    <definedName name="A128079194F_Latest">Data23!$CD$17</definedName>
    <definedName name="A128079198R">Data23!$DS$1:$DS$10,Data23!$DS$11:$DS$17</definedName>
    <definedName name="A128079198R_Data">Data23!$DS$11:$DS$17</definedName>
    <definedName name="A128079198R_Latest">Data23!$DS$17</definedName>
    <definedName name="A128079202V">Data23!$DV$1:$DV$10,Data23!$DV$11:$DV$17</definedName>
    <definedName name="A128079202V_Data">Data23!$DV$11:$DV$17</definedName>
    <definedName name="A128079202V_Latest">Data23!$DV$17</definedName>
    <definedName name="A128079206C">Data23!$DY$1:$DY$10,Data23!$DY$11:$DY$17</definedName>
    <definedName name="A128079206C_Data">Data23!$DY$11:$DY$17</definedName>
    <definedName name="A128079206C_Latest">Data23!$DY$17</definedName>
    <definedName name="A128079210V">Data23!$DI$1:$DI$10,Data23!$DI$11:$DI$17</definedName>
    <definedName name="A128079210V_Data">Data23!$DI$11:$DI$17</definedName>
    <definedName name="A128079210V_Latest">Data23!$DI$17</definedName>
    <definedName name="A128079214C">Data23!$ED$1:$ED$10,Data23!$ED$11:$ED$17</definedName>
    <definedName name="A128079214C_Data">Data23!$ED$11:$ED$17</definedName>
    <definedName name="A128079214C_Latest">Data23!$ED$17</definedName>
    <definedName name="A128079218L">Data23!$EP$1:$EP$10,Data23!$EP$11:$EP$17</definedName>
    <definedName name="A128079218L_Data">Data23!$EP$11:$EP$17</definedName>
    <definedName name="A128079218L_Latest">Data23!$EP$17</definedName>
    <definedName name="A128079222C">Data23!$FA$1:$FA$10,Data23!$FA$11:$FA$17</definedName>
    <definedName name="A128079222C_Data">Data23!$FA$11:$FA$17</definedName>
    <definedName name="A128079222C_Latest">Data23!$FA$17</definedName>
    <definedName name="A128079226L">Data23!$FL$1:$FL$10,Data23!$FL$11:$FL$17</definedName>
    <definedName name="A128079226L_Data">Data23!$FL$11:$FL$17</definedName>
    <definedName name="A128079226L_Latest">Data23!$FL$17</definedName>
    <definedName name="A128079230C">Data23!$FM$1:$FM$10,Data23!$FM$11:$FM$17</definedName>
    <definedName name="A128079230C_Data">Data23!$FM$11:$FM$17</definedName>
    <definedName name="A128079230C_Latest">Data23!$FM$17</definedName>
    <definedName name="A128079234L">Data23!$EU$1:$EU$10,Data23!$EU$11:$EU$17</definedName>
    <definedName name="A128079234L_Data">Data23!$EU$11:$EU$17</definedName>
    <definedName name="A128079234L_Latest">Data23!$EU$17</definedName>
    <definedName name="A128079238W">Data23!$EX$1:$EX$10,Data23!$EX$11:$EX$17</definedName>
    <definedName name="A128079238W_Data">Data23!$EX$11:$EX$17</definedName>
    <definedName name="A128079238W_Latest">Data23!$EX$17</definedName>
    <definedName name="A128079242L">Data23!$GR$1:$GR$10,Data23!$GR$11:$GR$17</definedName>
    <definedName name="A128079242L_Data">Data23!$GR$11:$GR$17</definedName>
    <definedName name="A128079242L_Latest">Data23!$GR$17</definedName>
    <definedName name="A128079246W">Data23!$GU$1:$GU$10,Data23!$GU$11:$GU$17</definedName>
    <definedName name="A128079246W_Data">Data23!$GU$11:$GU$17</definedName>
    <definedName name="A128079246W_Latest">Data23!$GU$17</definedName>
    <definedName name="A128079250L">Data23!$HB$1:$HB$10,Data23!$HB$11:$HB$17</definedName>
    <definedName name="A128079250L_Data">Data23!$HB$11:$HB$17</definedName>
    <definedName name="A128079250L_Latest">Data23!$HB$17</definedName>
    <definedName name="A128079254W">Data23!$GD$1:$GD$10,Data23!$GD$11:$GD$17</definedName>
    <definedName name="A128079254W_Data">Data23!$GD$11:$GD$17</definedName>
    <definedName name="A128079254W_Latest">Data23!$GD$17</definedName>
    <definedName name="A128079258F">Data23!$HP$1:$HP$10,Data23!$HP$11:$HP$17</definedName>
    <definedName name="A128079258F_Data">Data23!$HP$11:$HP$17</definedName>
    <definedName name="A128079258F_Latest">Data23!$HP$17</definedName>
    <definedName name="A128079262W">Data23!$HX$1:$HX$10,Data23!$HX$11:$HX$17</definedName>
    <definedName name="A128079262W_Data">Data23!$HX$11:$HX$17</definedName>
    <definedName name="A128079262W_Latest">Data23!$HX$17</definedName>
    <definedName name="A128079266F">Data23!$HZ$1:$HZ$10,Data23!$HZ$11:$HZ$17</definedName>
    <definedName name="A128079266F_Data">Data23!$HZ$11:$HZ$17</definedName>
    <definedName name="A128079266F_Latest">Data23!$HZ$17</definedName>
    <definedName name="A128079270W">Data23!$IC$1:$IC$10,Data23!$IC$11:$IC$17</definedName>
    <definedName name="A128079270W_Data">Data23!$IC$11:$IC$17</definedName>
    <definedName name="A128079270W_Latest">Data23!$IC$17</definedName>
    <definedName name="A128079274F">Data23!$IF$1:$IF$10,Data23!$IF$11:$IF$17</definedName>
    <definedName name="A128079274F_Data">Data23!$IF$11:$IF$17</definedName>
    <definedName name="A128079274F_Latest">Data23!$IF$17</definedName>
    <definedName name="A128079282F">Data23!$IK$1:$IK$10,Data23!$IK$11:$IK$17</definedName>
    <definedName name="A128079282F_Data">Data23!$IK$11:$IK$17</definedName>
    <definedName name="A128079282F_Latest">Data23!$IK$17</definedName>
    <definedName name="A128079286R">Data24!$G$1:$G$10,Data24!$G$11:$G$17</definedName>
    <definedName name="A128079286R_Data">Data24!$G$11:$G$17</definedName>
    <definedName name="A128079286R_Latest">Data24!$G$17</definedName>
    <definedName name="A128079290F">Data24!$K$1:$K$10,Data24!$K$11:$K$17</definedName>
    <definedName name="A128079290F_Data">Data24!$K$11:$K$17</definedName>
    <definedName name="A128079290F_Latest">Data24!$K$17</definedName>
    <definedName name="A128079294R">Data24!$Q$1:$Q$10,Data24!$Q$11:$Q$17</definedName>
    <definedName name="A128079294R_Data">Data24!$Q$11:$Q$17</definedName>
    <definedName name="A128079294R_Latest">Data24!$Q$17</definedName>
    <definedName name="A128079298X">Data24!$C$1:$C$10,Data24!$C$11:$C$17</definedName>
    <definedName name="A128079298X_Data">Data24!$C$11:$C$17</definedName>
    <definedName name="A128079298X_Latest">Data24!$C$17</definedName>
    <definedName name="A128079302C">Data24!$AW$1:$AW$10,Data24!$AW$11:$AW$17</definedName>
    <definedName name="A128079302C_Data">Data24!$AW$11:$AW$17</definedName>
    <definedName name="A128079302C_Latest">Data24!$AW$17</definedName>
    <definedName name="A128079306L">Data24!$BK$1:$BK$10,Data24!$BK$11:$BK$17</definedName>
    <definedName name="A128079306L_Data">Data24!$BK$11:$BK$17</definedName>
    <definedName name="A128079306L_Latest">Data24!$BK$17</definedName>
    <definedName name="A128081158L">Data1!$R$1:$R$10,Data1!$R$11:$R$17</definedName>
    <definedName name="A128081158L_Data">Data1!$R$11:$R$17</definedName>
    <definedName name="A128081158L_Latest">Data1!$R$17</definedName>
    <definedName name="A128081162C">Data1!$AB$1:$AB$10,Data1!$AB$11:$AB$17</definedName>
    <definedName name="A128081162C_Data">Data1!$AB$11:$AB$17</definedName>
    <definedName name="A128081162C_Latest">Data1!$AB$17</definedName>
    <definedName name="A128081166L">Data1!$AD$1:$AD$10,Data1!$AD$11:$AD$17</definedName>
    <definedName name="A128081166L_Data">Data1!$AD$11:$AD$17</definedName>
    <definedName name="A128081166L_Latest">Data1!$AD$17</definedName>
    <definedName name="A128081170C">Data1!$F$1:$F$10,Data1!$F$11:$F$17</definedName>
    <definedName name="A128081170C_Data">Data1!$F$11:$F$17</definedName>
    <definedName name="A128081170C_Latest">Data1!$F$17</definedName>
    <definedName name="A128081174L">Data1!$BE$1:$BE$10,Data1!$BE$11:$BE$17</definedName>
    <definedName name="A128081174L_Data">Data1!$BE$11:$BE$17</definedName>
    <definedName name="A128081174L_Latest">Data1!$BE$17</definedName>
    <definedName name="A128081178W">Data1!$BO$1:$BO$10,Data1!$BO$11:$BO$17</definedName>
    <definedName name="A128081178W_Data">Data1!$BO$11:$BO$17</definedName>
    <definedName name="A128081178W_Latest">Data1!$BO$17</definedName>
    <definedName name="A128081182L">Data1!$AP$1:$AP$10,Data1!$AP$11:$AP$17</definedName>
    <definedName name="A128081182L_Data">Data1!$AP$11:$AP$17</definedName>
    <definedName name="A128081182L_Latest">Data1!$AP$17</definedName>
    <definedName name="A128081186W">Data2!$DE$1:$DE$10,Data2!$DE$11:$DE$17</definedName>
    <definedName name="A128081186W_Data">Data2!$DE$11:$DE$17</definedName>
    <definedName name="A128081186W_Latest">Data2!$DE$17</definedName>
    <definedName name="A128081190L">Data2!$DG$1:$DG$10,Data2!$DG$11:$DG$17</definedName>
    <definedName name="A128081190L_Data">Data2!$DG$11:$DG$17</definedName>
    <definedName name="A128081190L_Latest">Data2!$DG$17</definedName>
    <definedName name="A128081194W">Data2!$DH$1:$DH$10,Data2!$DH$11:$DH$17</definedName>
    <definedName name="A128081194W_Data">Data2!$DH$11:$DH$17</definedName>
    <definedName name="A128081194W_Latest">Data2!$DH$17</definedName>
    <definedName name="A128081198F">Data2!$DI$1:$DI$10,Data2!$DI$11:$DI$17</definedName>
    <definedName name="A128081198F_Data">Data2!$DI$11:$DI$17</definedName>
    <definedName name="A128081198F_Latest">Data2!$DI$17</definedName>
    <definedName name="A128081202K">Data2!$DK$1:$DK$10,Data2!$DK$11:$DK$17</definedName>
    <definedName name="A128081202K_Data">Data2!$DK$11:$DK$17</definedName>
    <definedName name="A128081202K_Latest">Data2!$DK$17</definedName>
    <definedName name="A128081206V">Data2!$DO$1:$DO$10,Data2!$DO$11:$DO$17</definedName>
    <definedName name="A128081206V_Data">Data2!$DO$11:$DO$17</definedName>
    <definedName name="A128081206V_Latest">Data2!$DO$17</definedName>
    <definedName name="A128081210K">Data2!$DP$1:$DP$10,Data2!$DP$11:$DP$17</definedName>
    <definedName name="A128081210K_Data">Data2!$DP$11:$DP$17</definedName>
    <definedName name="A128081210K_Latest">Data2!$DP$17</definedName>
    <definedName name="A128081214V">Data2!$CR$1:$CR$10,Data2!$CR$11:$CR$17</definedName>
    <definedName name="A128081214V_Data">Data2!$CR$11:$CR$17</definedName>
    <definedName name="A128081214V_Latest">Data2!$CR$17</definedName>
    <definedName name="A128081218C">Data2!$CO$1:$CO$10,Data2!$CO$11:$CO$17</definedName>
    <definedName name="A128081218C_Data">Data2!$CO$11:$CO$17</definedName>
    <definedName name="A128081218C_Latest">Data2!$CO$17</definedName>
    <definedName name="A128081222V">Data2!$EI$1:$EI$10,Data2!$EI$11:$EI$17</definedName>
    <definedName name="A128081222V_Data">Data2!$EI$11:$EI$17</definedName>
    <definedName name="A128081222V_Latest">Data2!$EI$17</definedName>
    <definedName name="A128081226C">Data2!$EN$1:$EN$10,Data2!$EN$11:$EN$17</definedName>
    <definedName name="A128081226C_Data">Data2!$EN$11:$EN$17</definedName>
    <definedName name="A128081226C_Latest">Data2!$EN$17</definedName>
    <definedName name="A128081230V">Data2!$EP$1:$EP$10,Data2!$EP$11:$EP$17</definedName>
    <definedName name="A128081230V_Data">Data2!$EP$11:$EP$17</definedName>
    <definedName name="A128081230V_Latest">Data2!$EP$17</definedName>
    <definedName name="A128081234C">Data2!$ET$1:$ET$10,Data2!$ET$11:$ET$17</definedName>
    <definedName name="A128081234C_Data">Data2!$ET$11:$ET$17</definedName>
    <definedName name="A128081234C_Latest">Data2!$ET$17</definedName>
    <definedName name="A128081238L">Data2!$FS$1:$FS$10,Data2!$FS$11:$FS$17</definedName>
    <definedName name="A128081238L_Data">Data2!$FS$11:$FS$17</definedName>
    <definedName name="A128081238L_Latest">Data2!$FS$17</definedName>
    <definedName name="A128081242C">Data2!$GD$1:$GD$10,Data2!$GD$11:$GD$17</definedName>
    <definedName name="A128081242C_Data">Data2!$GD$11:$GD$17</definedName>
    <definedName name="A128081242C_Latest">Data2!$GD$17</definedName>
    <definedName name="A128081246L">Data2!$FE$1:$FE$10,Data2!$FE$11:$FE$17</definedName>
    <definedName name="A128081246L_Data">Data2!$FE$11:$FE$17</definedName>
    <definedName name="A128081246L_Latest">Data2!$FE$17</definedName>
    <definedName name="A128081250C">Data2!$FK$1:$FK$10,Data2!$FK$11:$FK$17</definedName>
    <definedName name="A128081250C_Data">Data2!$FK$11:$FK$17</definedName>
    <definedName name="A128081250C_Latest">Data2!$FK$17</definedName>
    <definedName name="A128081254L">Data2!$FM$1:$FM$10,Data2!$FM$11:$FM$17</definedName>
    <definedName name="A128081254L_Data">Data2!$FM$11:$FM$17</definedName>
    <definedName name="A128081254L_Latest">Data2!$FM$17</definedName>
    <definedName name="A128081258W">Data2!$GW$1:$GW$10,Data2!$GW$11:$GW$17</definedName>
    <definedName name="A128081258W_Data">Data2!$GW$11:$GW$17</definedName>
    <definedName name="A128081258W_Latest">Data2!$GW$17</definedName>
    <definedName name="A128081262L">Data2!$HO$1:$HO$10,Data2!$HO$11:$HO$17</definedName>
    <definedName name="A128081262L_Data">Data2!$HO$11:$HO$17</definedName>
    <definedName name="A128081262L_Latest">Data2!$HO$17</definedName>
    <definedName name="A128081266W">Data2!$GM$1:$GM$10,Data2!$GM$11:$GM$17</definedName>
    <definedName name="A128081266W_Data">Data2!$GM$11:$GM$17</definedName>
    <definedName name="A128081266W_Latest">Data2!$GM$17</definedName>
    <definedName name="A128081270L">Data2!$GQ$1:$GQ$10,Data2!$GQ$11:$GQ$17</definedName>
    <definedName name="A128081270L_Data">Data2!$GQ$11:$GQ$17</definedName>
    <definedName name="A128081270L_Latest">Data2!$GQ$17</definedName>
    <definedName name="A128081274W">Data2!$GS$1:$GS$10,Data2!$GS$11:$GS$17</definedName>
    <definedName name="A128081274W_Data">Data2!$GS$11:$GS$17</definedName>
    <definedName name="A128081274W_Latest">Data2!$GS$17</definedName>
    <definedName name="A128081278F">Data2!$IO$1:$IO$10,Data2!$IO$11:$IO$17</definedName>
    <definedName name="A128081278F_Data">Data2!$IO$11:$IO$17</definedName>
    <definedName name="A128081278F_Latest">Data2!$IO$17</definedName>
    <definedName name="A128081282W">Data3!$AG$1:$AG$10,Data3!$AG$11:$AG$17</definedName>
    <definedName name="A128081282W_Data">Data3!$AG$11:$AG$17</definedName>
    <definedName name="A128081282W_Latest">Data3!$AG$17</definedName>
    <definedName name="A128081286F">Data3!$AJ$1:$AJ$10,Data3!$AJ$11:$AJ$17</definedName>
    <definedName name="A128081286F_Data">Data3!$AJ$11:$AJ$17</definedName>
    <definedName name="A128081286F_Latest">Data3!$AJ$17</definedName>
    <definedName name="A128081290W">Data3!$V$1:$V$10,Data3!$V$11:$V$17</definedName>
    <definedName name="A128081290W_Data">Data3!$V$11:$V$17</definedName>
    <definedName name="A128081290W_Latest">Data3!$V$17</definedName>
    <definedName name="A128081294F">Data3!$BH$1:$BH$10,Data3!$BH$11:$BH$17</definedName>
    <definedName name="A128081294F_Data">Data3!$BH$11:$BH$17</definedName>
    <definedName name="A128081294F_Latest">Data3!$BH$17</definedName>
    <definedName name="A128081298R">Data3!$BL$1:$BL$10,Data3!$BL$11:$BL$17</definedName>
    <definedName name="A128081298R_Data">Data3!$BL$11:$BL$17</definedName>
    <definedName name="A128081298R_Latest">Data3!$BL$17</definedName>
    <definedName name="A128081302V">Data3!$BS$1:$BS$10,Data3!$BS$11:$BS$17</definedName>
    <definedName name="A128081302V_Data">Data3!$BS$11:$BS$17</definedName>
    <definedName name="A128081302V_Latest">Data3!$BS$17</definedName>
    <definedName name="A128081306C">Data3!$BU$1:$BU$10,Data3!$BU$11:$BU$17</definedName>
    <definedName name="A128081306C_Data">Data3!$BU$11:$BU$17</definedName>
    <definedName name="A128081306C_Latest">Data3!$BU$17</definedName>
    <definedName name="A128081314C">Data3!$CA$1:$CA$10,Data3!$CA$11:$CA$17</definedName>
    <definedName name="A128081314C_Data">Data3!$CA$11:$CA$17</definedName>
    <definedName name="A128081314C_Latest">Data3!$CA$17</definedName>
    <definedName name="A128081318L">Data3!$CB$1:$CB$10,Data3!$CB$11:$CB$17</definedName>
    <definedName name="A128081318L_Data">Data3!$CB$11:$CB$17</definedName>
    <definedName name="A128081318L_Latest">Data3!$CB$17</definedName>
    <definedName name="A128081322C">Data3!$CD$1:$CD$10,Data3!$CD$11:$CD$17</definedName>
    <definedName name="A128081322C_Data">Data3!$CD$11:$CD$17</definedName>
    <definedName name="A128081322C_Latest">Data3!$CD$17</definedName>
    <definedName name="A128081326L">Data3!$CY$1:$CY$10,Data3!$CY$11:$CY$17</definedName>
    <definedName name="A128081326L_Data">Data3!$CY$11:$CY$17</definedName>
    <definedName name="A128081326L_Latest">Data3!$CY$17</definedName>
    <definedName name="A128081330C">Data3!$DB$1:$DB$10,Data3!$DB$11:$DB$17</definedName>
    <definedName name="A128081330C_Data">Data3!$DB$11:$DB$17</definedName>
    <definedName name="A128081330C_Latest">Data3!$DB$17</definedName>
    <definedName name="A128081334L">Data3!$DF$1:$DF$10,Data3!$DF$11:$DF$17</definedName>
    <definedName name="A128081334L_Data">Data3!$DF$11:$DF$17</definedName>
    <definedName name="A128081334L_Latest">Data3!$DF$17</definedName>
    <definedName name="A128081338W">Data3!$DH$1:$DH$10,Data3!$DH$11:$DH$17</definedName>
    <definedName name="A128081338W_Data">Data3!$DH$11:$DH$17</definedName>
    <definedName name="A128081338W_Latest">Data3!$DH$17</definedName>
    <definedName name="A128081342L">Data3!$EA$1:$EA$10,Data3!$EA$11:$EA$17</definedName>
    <definedName name="A128081342L_Data">Data3!$EA$11:$EA$17</definedName>
    <definedName name="A128081342L_Latest">Data3!$EA$17</definedName>
    <definedName name="A128081346W">Data3!$EC$1:$EC$10,Data3!$EC$11:$EC$17</definedName>
    <definedName name="A128081346W_Data">Data3!$EC$11:$EC$17</definedName>
    <definedName name="A128081346W_Latest">Data3!$EC$17</definedName>
    <definedName name="A128081350L">Data3!$DM$1:$DM$10,Data3!$DM$11:$DM$17</definedName>
    <definedName name="A128081350L_Data">Data3!$DM$11:$DM$17</definedName>
    <definedName name="A128081350L_Latest">Data3!$DM$17</definedName>
    <definedName name="A128081354W">Data3!$EN$1:$EN$10,Data3!$EN$11:$EN$17</definedName>
    <definedName name="A128081354W_Data">Data3!$EN$11:$EN$17</definedName>
    <definedName name="A128081354W_Latest">Data3!$EN$17</definedName>
    <definedName name="A128081358F">Data3!$DK$1:$DK$10,Data3!$DK$11:$DK$17</definedName>
    <definedName name="A128081358F_Data">Data3!$DK$11:$DK$17</definedName>
    <definedName name="A128081358F_Latest">Data3!$DK$17</definedName>
    <definedName name="A128081362W">Data3!$FQ$1:$FQ$10,Data3!$FQ$11:$FQ$17</definedName>
    <definedName name="A128081362W_Data">Data3!$FQ$11:$FQ$17</definedName>
    <definedName name="A128081362W_Latest">Data3!$FQ$17</definedName>
    <definedName name="A128081366F">Data3!$FR$1:$FR$10,Data3!$FR$11:$FR$17</definedName>
    <definedName name="A128081366F_Data">Data3!$FR$11:$FR$17</definedName>
    <definedName name="A128081366F_Latest">Data3!$FR$17</definedName>
    <definedName name="A128081370W">Data3!$FT$1:$FT$10,Data3!$FT$11:$FT$17</definedName>
    <definedName name="A128081370W_Data">Data3!$FT$11:$FT$17</definedName>
    <definedName name="A128081370W_Latest">Data3!$FT$17</definedName>
    <definedName name="A128081374F">Data1!$CM$1:$CM$10,Data1!$CM$11:$CM$17</definedName>
    <definedName name="A128081374F_Data">Data1!$CM$11:$CM$17</definedName>
    <definedName name="A128081374F_Latest">Data1!$CM$17</definedName>
    <definedName name="A128081378R">Data1!$CZ$1:$CZ$10,Data1!$CZ$11:$CZ$17</definedName>
    <definedName name="A128081378R_Data">Data1!$CZ$11:$CZ$17</definedName>
    <definedName name="A128081378R_Latest">Data1!$CZ$17</definedName>
    <definedName name="A128081382F">Data1!$BX$1:$BX$10,Data1!$BX$11:$BX$17</definedName>
    <definedName name="A128081382F_Data">Data1!$BX$11:$BX$17</definedName>
    <definedName name="A128081382F_Latest">Data1!$BX$17</definedName>
    <definedName name="A128081386R">Data1!$CA$1:$CA$10,Data1!$CA$11:$CA$17</definedName>
    <definedName name="A128081386R_Data">Data1!$CA$11:$CA$17</definedName>
    <definedName name="A128081386R_Latest">Data1!$CA$17</definedName>
    <definedName name="A128081398X">Data3!$GB$1:$GB$10,Data3!$GB$11:$GB$17</definedName>
    <definedName name="A128081398X_Data">Data3!$GB$11:$GB$17</definedName>
    <definedName name="A128081398X_Latest">Data3!$GB$17</definedName>
    <definedName name="A128081402C">Data3!$GC$1:$GC$10,Data3!$GC$11:$GC$17</definedName>
    <definedName name="A128081402C_Data">Data3!$GC$11:$GC$17</definedName>
    <definedName name="A128081402C_Latest">Data3!$GC$17</definedName>
    <definedName name="A128081410C">Data1!$DB$1:$DB$10,Data1!$DB$11:$DB$17</definedName>
    <definedName name="A128081410C_Data">Data1!$DB$11:$DB$17</definedName>
    <definedName name="A128081410C_Latest">Data1!$DB$17</definedName>
    <definedName name="A128081414L">Data1!$DQ$1:$DQ$10,Data1!$DQ$11:$DQ$17</definedName>
    <definedName name="A128081414L_Data">Data1!$DQ$11:$DQ$17</definedName>
    <definedName name="A128081414L_Latest">Data1!$DQ$17</definedName>
    <definedName name="A128081418W">Data1!$DS$1:$DS$10,Data1!$DS$11:$DS$17</definedName>
    <definedName name="A128081418W_Data">Data1!$DS$11:$DS$17</definedName>
    <definedName name="A128081418W_Latest">Data1!$DS$17</definedName>
    <definedName name="A128081422L">Data1!$DC$1:$DC$10,Data1!$DC$11:$DC$17</definedName>
    <definedName name="A128081422L_Data">Data1!$DC$11:$DC$17</definedName>
    <definedName name="A128081422L_Latest">Data1!$DC$17</definedName>
    <definedName name="A128081426W">Data1!$DV$1:$DV$10,Data1!$DV$11:$DV$17</definedName>
    <definedName name="A128081426W_Data">Data1!$DV$11:$DV$17</definedName>
    <definedName name="A128081426W_Latest">Data1!$DV$17</definedName>
    <definedName name="A128081430L">Data1!$EC$1:$EC$10,Data1!$EC$11:$EC$17</definedName>
    <definedName name="A128081430L_Data">Data1!$EC$11:$EC$17</definedName>
    <definedName name="A128081430L_Latest">Data1!$EC$17</definedName>
    <definedName name="A128081434W">Data1!$DD$1:$DD$10,Data1!$DD$11:$DD$17</definedName>
    <definedName name="A128081434W_Data">Data1!$DD$11:$DD$17</definedName>
    <definedName name="A128081434W_Latest">Data1!$DD$17</definedName>
    <definedName name="A128081438F">Data1!$EF$1:$EF$10,Data1!$EF$11:$EF$17</definedName>
    <definedName name="A128081438F_Data">Data1!$EF$11:$EF$17</definedName>
    <definedName name="A128081438F_Latest">Data1!$EF$17</definedName>
    <definedName name="A128081442W">Data1!$DF$1:$DF$10,Data1!$DF$11:$DF$17</definedName>
    <definedName name="A128081442W_Data">Data1!$DF$11:$DF$17</definedName>
    <definedName name="A128081442W_Latest">Data1!$DF$17</definedName>
    <definedName name="A128081446F">Data1!$EU$1:$EU$10,Data1!$EU$11:$EU$17</definedName>
    <definedName name="A128081446F_Data">Data1!$EU$11:$EU$17</definedName>
    <definedName name="A128081446F_Latest">Data1!$EU$17</definedName>
    <definedName name="A128081450W">Data1!$EW$1:$EW$10,Data1!$EW$11:$EW$17</definedName>
    <definedName name="A128081450W_Data">Data1!$EW$11:$EW$17</definedName>
    <definedName name="A128081450W_Latest">Data1!$EW$17</definedName>
    <definedName name="A128081454F">Data1!$FA$1:$FA$10,Data1!$FA$11:$FA$17</definedName>
    <definedName name="A128081454F_Data">Data1!$FA$11:$FA$17</definedName>
    <definedName name="A128081454F_Latest">Data1!$FA$17</definedName>
    <definedName name="A128081458R">Data1!$FC$1:$FC$10,Data1!$FC$11:$FC$17</definedName>
    <definedName name="A128081458R_Data">Data1!$FC$11:$FC$17</definedName>
    <definedName name="A128081458R_Latest">Data1!$FC$17</definedName>
    <definedName name="A128081462F">Data1!$FF$1:$FF$10,Data1!$FF$11:$FF$17</definedName>
    <definedName name="A128081462F_Data">Data1!$FF$11:$FF$17</definedName>
    <definedName name="A128081462F_Latest">Data1!$FF$17</definedName>
    <definedName name="A128081466R">Data1!$EI$1:$EI$10,Data1!$EI$11:$EI$17</definedName>
    <definedName name="A128081466R_Data">Data1!$EI$11:$EI$17</definedName>
    <definedName name="A128081466R_Latest">Data1!$EI$17</definedName>
    <definedName name="A128081470F">Data1!$EQ$1:$EQ$10,Data1!$EQ$11:$EQ$17</definedName>
    <definedName name="A128081470F_Data">Data1!$EQ$11:$EQ$17</definedName>
    <definedName name="A128081470F_Latest">Data1!$EQ$17</definedName>
    <definedName name="A128081474R">Data1!$GF$1:$GF$10,Data1!$GF$11:$GF$17</definedName>
    <definedName name="A128081474R_Data">Data1!$GF$11:$GF$17</definedName>
    <definedName name="A128081474R_Latest">Data1!$GF$17</definedName>
    <definedName name="A128081478X">Data1!$FS$1:$FS$10,Data1!$FS$11:$FS$17</definedName>
    <definedName name="A128081478X_Data">Data1!$FS$11:$FS$17</definedName>
    <definedName name="A128081478X_Latest">Data1!$FS$17</definedName>
    <definedName name="A128081482R">Data1!$GL$1:$GL$10,Data1!$GL$11:$GL$17</definedName>
    <definedName name="A128081482R_Data">Data1!$GL$11:$GL$17</definedName>
    <definedName name="A128081482R_Latest">Data1!$GL$17</definedName>
    <definedName name="A128081486X">Data1!$GR$1:$GR$10,Data1!$GR$11:$GR$17</definedName>
    <definedName name="A128081486X_Data">Data1!$GR$11:$GR$17</definedName>
    <definedName name="A128081486X_Latest">Data1!$GR$17</definedName>
    <definedName name="A128081490R">Data1!$GT$1:$GT$10,Data1!$GT$11:$GT$17</definedName>
    <definedName name="A128081490R_Data">Data1!$GT$11:$GT$17</definedName>
    <definedName name="A128081490R_Latest">Data1!$GT$17</definedName>
    <definedName name="A128081498J">Data1!$HK$1:$HK$10,Data1!$HK$11:$HK$17</definedName>
    <definedName name="A128081498J_Data">Data1!$HK$11:$HK$17</definedName>
    <definedName name="A128081498J_Latest">Data1!$HK$17</definedName>
    <definedName name="A128081502L">Data1!$HQ$1:$HQ$10,Data1!$HQ$11:$HQ$17</definedName>
    <definedName name="A128081502L_Data">Data1!$HQ$11:$HQ$17</definedName>
    <definedName name="A128081502L_Latest">Data1!$HQ$17</definedName>
    <definedName name="A128081506W">Data1!$ID$1:$ID$10,Data1!$ID$11:$ID$17</definedName>
    <definedName name="A128081506W_Data">Data1!$ID$11:$ID$17</definedName>
    <definedName name="A128081506W_Latest">Data1!$ID$17</definedName>
    <definedName name="A128081510L">Data1!$IF$1:$IF$10,Data1!$IF$11:$IF$17</definedName>
    <definedName name="A128081510L_Data">Data1!$IF$11:$IF$17</definedName>
    <definedName name="A128081510L_Latest">Data1!$IF$17</definedName>
    <definedName name="A128081514W">Data2!$K$1:$K$10,Data2!$K$11:$K$17</definedName>
    <definedName name="A128081514W_Data">Data2!$K$11:$K$17</definedName>
    <definedName name="A128081514W_Latest">Data2!$K$17</definedName>
    <definedName name="A128081518F">Data2!$N$1:$N$10,Data2!$N$11:$N$17</definedName>
    <definedName name="A128081518F_Data">Data2!$N$11:$N$17</definedName>
    <definedName name="A128081518F_Latest">Data2!$N$17</definedName>
    <definedName name="A128081522W">Data2!$T$1:$T$10,Data2!$T$11:$T$17</definedName>
    <definedName name="A128081522W_Data">Data2!$T$11:$T$17</definedName>
    <definedName name="A128081522W_Latest">Data2!$T$17</definedName>
    <definedName name="A128081526F">Data2!$U$1:$U$10,Data2!$U$11:$U$17</definedName>
    <definedName name="A128081526F_Data">Data2!$U$11:$U$17</definedName>
    <definedName name="A128081526F_Latest">Data2!$U$17</definedName>
    <definedName name="A128081530W">Data2!$W$1:$W$10,Data2!$W$11:$W$17</definedName>
    <definedName name="A128081530W_Data">Data2!$W$11:$W$17</definedName>
    <definedName name="A128081530W_Latest">Data2!$W$17</definedName>
    <definedName name="A128081534F">Data1!$IL$1:$IL$10,Data1!$IL$11:$IL$17</definedName>
    <definedName name="A128081534F_Data">Data1!$IL$11:$IL$17</definedName>
    <definedName name="A128081534F_Latest">Data1!$IL$17</definedName>
    <definedName name="A128081538R">Data1!$IM$1:$IM$10,Data1!$IM$11:$IM$17</definedName>
    <definedName name="A128081538R_Data">Data1!$IM$11:$IM$17</definedName>
    <definedName name="A128081538R_Latest">Data1!$IM$17</definedName>
    <definedName name="A128081542F">Data2!$AI$1:$AI$10,Data2!$AI$11:$AI$17</definedName>
    <definedName name="A128081542F_Data">Data2!$AI$11:$AI$17</definedName>
    <definedName name="A128081542F_Latest">Data2!$AI$17</definedName>
    <definedName name="A128081546R">Data2!$AM$1:$AM$10,Data2!$AM$11:$AM$17</definedName>
    <definedName name="A128081546R_Data">Data2!$AM$11:$AM$17</definedName>
    <definedName name="A128081546R_Latest">Data2!$AM$17</definedName>
    <definedName name="A128081550F">Data2!$AQ$1:$AQ$10,Data2!$AQ$11:$AQ$17</definedName>
    <definedName name="A128081550F_Data">Data2!$AQ$11:$AQ$17</definedName>
    <definedName name="A128081550F_Latest">Data2!$AQ$17</definedName>
    <definedName name="A128081554R">Data2!$BA$1:$BA$10,Data2!$BA$11:$BA$17</definedName>
    <definedName name="A128081554R_Data">Data2!$BA$11:$BA$17</definedName>
    <definedName name="A128081554R_Latest">Data2!$BA$17</definedName>
    <definedName name="A128081558X">Data2!$AC$1:$AC$10,Data2!$AC$11:$AC$17</definedName>
    <definedName name="A128081558X_Data">Data2!$AC$11:$AC$17</definedName>
    <definedName name="A128081558X_Latest">Data2!$AC$17</definedName>
    <definedName name="A128081562R">Data2!$CH$1:$CH$10,Data2!$CH$11:$CH$17</definedName>
    <definedName name="A128081562R_Data">Data2!$CH$11:$CH$17</definedName>
    <definedName name="A128081562R_Latest">Data2!$CH$17</definedName>
    <definedName name="A128083310F">Data3!$GP$1:$GP$10,Data3!$GP$11:$GP$17</definedName>
    <definedName name="A128083310F_Data">Data3!$GP$11:$GP$17</definedName>
    <definedName name="A128083310F_Latest">Data3!$GP$17</definedName>
    <definedName name="A128083314R">Data3!$HB$1:$HB$10,Data3!$HB$11:$HB$17</definedName>
    <definedName name="A128083314R_Data">Data3!$HB$11:$HB$17</definedName>
    <definedName name="A128083314R_Latest">Data3!$HB$17</definedName>
    <definedName name="A128083318X">Data3!$HC$1:$HC$10,Data3!$HC$11:$HC$17</definedName>
    <definedName name="A128083318X_Data">Data3!$HC$11:$HC$17</definedName>
    <definedName name="A128083318X_Latest">Data3!$HC$17</definedName>
    <definedName name="A128083322R">Data3!$HE$1:$HE$10,Data3!$HE$11:$HE$17</definedName>
    <definedName name="A128083322R_Data">Data3!$HE$11:$HE$17</definedName>
    <definedName name="A128083322R_Latest">Data3!$HE$17</definedName>
    <definedName name="A128083326X">Data3!$HJ$1:$HJ$10,Data3!$HJ$11:$HJ$17</definedName>
    <definedName name="A128083326X_Data">Data3!$HJ$11:$HJ$17</definedName>
    <definedName name="A128083326X_Latest">Data3!$HJ$17</definedName>
    <definedName name="A128083330R">Data3!$HK$1:$HK$10,Data3!$HK$11:$HK$17</definedName>
    <definedName name="A128083330R_Data">Data3!$HK$11:$HK$17</definedName>
    <definedName name="A128083330R_Latest">Data3!$HK$17</definedName>
    <definedName name="A128083334X">Data3!$GI$1:$GI$10,Data3!$GI$11:$GI$17</definedName>
    <definedName name="A128083334X_Data">Data3!$GI$11:$GI$17</definedName>
    <definedName name="A128083334X_Latest">Data3!$GI$17</definedName>
    <definedName name="A128083338J">Data3!$HY$1:$HY$10,Data3!$HY$11:$HY$17</definedName>
    <definedName name="A128083338J_Data">Data3!$HY$11:$HY$17</definedName>
    <definedName name="A128083338J_Latest">Data3!$HY$17</definedName>
    <definedName name="A128083342X">Data3!$IE$1:$IE$10,Data3!$IE$11:$IE$17</definedName>
    <definedName name="A128083342X_Data">Data3!$IE$11:$IE$17</definedName>
    <definedName name="A128083342X_Latest">Data3!$IE$17</definedName>
    <definedName name="A128083346J">Data3!$IF$1:$IF$10,Data3!$IF$11:$IF$17</definedName>
    <definedName name="A128083346J_Data">Data3!$IF$11:$IF$17</definedName>
    <definedName name="A128083346J_Latest">Data3!$IF$17</definedName>
    <definedName name="A128083350X">Data3!$IQ$1:$IQ$10,Data3!$IQ$11:$IQ$17</definedName>
    <definedName name="A128083350X_Data">Data3!$IQ$11:$IQ$17</definedName>
    <definedName name="A128083350X_Latest">Data3!$IQ$17</definedName>
    <definedName name="A128083354J">Data5!$AB$1:$AB$10,Data5!$AB$11:$AB$17</definedName>
    <definedName name="A128083354J_Data">Data5!$AB$11:$AB$17</definedName>
    <definedName name="A128083354J_Latest">Data5!$AB$17</definedName>
    <definedName name="A128083358T">Data5!$AM$1:$AM$10,Data5!$AM$11:$AM$17</definedName>
    <definedName name="A128083358T_Data">Data5!$AM$11:$AM$17</definedName>
    <definedName name="A128083358T_Latest">Data5!$AM$17</definedName>
    <definedName name="A128083362J">Data5!$BF$1:$BF$10,Data5!$BF$11:$BF$17</definedName>
    <definedName name="A128083362J_Data">Data5!$BF$11:$BF$17</definedName>
    <definedName name="A128083362J_Latest">Data5!$BF$17</definedName>
    <definedName name="A128083366T">Data5!$AE$1:$AE$10,Data5!$AE$11:$AE$17</definedName>
    <definedName name="A128083366T_Data">Data5!$AE$11:$AE$17</definedName>
    <definedName name="A128083366T_Latest">Data5!$AE$17</definedName>
    <definedName name="A128083370J">Data5!$AJ$1:$AJ$10,Data5!$AJ$11:$AJ$17</definedName>
    <definedName name="A128083370J_Data">Data5!$AJ$11:$AJ$17</definedName>
    <definedName name="A128083370J_Latest">Data5!$AJ$17</definedName>
    <definedName name="A128083374T">Data5!$CG$1:$CG$10,Data5!$CG$11:$CG$17</definedName>
    <definedName name="A128083374T_Data">Data5!$CG$11:$CG$17</definedName>
    <definedName name="A128083374T_Latest">Data5!$CG$17</definedName>
    <definedName name="A128083378A">Data5!$CH$1:$CH$10,Data5!$CH$11:$CH$17</definedName>
    <definedName name="A128083378A_Data">Data5!$CH$11:$CH$17</definedName>
    <definedName name="A128083378A_Latest">Data5!$CH$17</definedName>
    <definedName name="A128083382T">Data5!$CP$1:$CP$10,Data5!$CP$11:$CP$17</definedName>
    <definedName name="A128083382T_Data">Data5!$CP$11:$CP$17</definedName>
    <definedName name="A128083382T_Latest">Data5!$CP$17</definedName>
    <definedName name="A128083386A">Data5!$BR$1:$BR$10,Data5!$BR$11:$BR$17</definedName>
    <definedName name="A128083386A_Data">Data5!$BR$11:$BR$17</definedName>
    <definedName name="A128083386A_Latest">Data5!$BR$17</definedName>
    <definedName name="A128083390T">Data5!$DB$1:$DB$10,Data5!$DB$11:$DB$17</definedName>
    <definedName name="A128083390T_Data">Data5!$DB$11:$DB$17</definedName>
    <definedName name="A128083390T_Latest">Data5!$DB$17</definedName>
    <definedName name="A128083394A">Data5!$DU$1:$DU$10,Data5!$DU$11:$DU$17</definedName>
    <definedName name="A128083394A_Data">Data5!$DU$11:$DU$17</definedName>
    <definedName name="A128083394A_Latest">Data5!$DU$17</definedName>
    <definedName name="A128083398K">Data5!$EJ$1:$EJ$10,Data5!$EJ$11:$EJ$17</definedName>
    <definedName name="A128083398K_Data">Data5!$EJ$11:$EJ$17</definedName>
    <definedName name="A128083398K_Latest">Data5!$EJ$17</definedName>
    <definedName name="A128083402R">Data5!$EL$1:$EL$10,Data5!$EL$11:$EL$17</definedName>
    <definedName name="A128083402R_Data">Data5!$EL$11:$EL$17</definedName>
    <definedName name="A128083402R_Latest">Data5!$EL$17</definedName>
    <definedName name="A128083406X">Data5!$EO$1:$EO$10,Data5!$EO$11:$EO$17</definedName>
    <definedName name="A128083406X_Data">Data5!$EO$11:$EO$17</definedName>
    <definedName name="A128083406X_Latest">Data5!$EO$17</definedName>
    <definedName name="A128083410R">Data5!$ER$1:$ER$10,Data5!$ER$11:$ER$17</definedName>
    <definedName name="A128083410R_Data">Data5!$ER$11:$ER$17</definedName>
    <definedName name="A128083410R_Latest">Data5!$ER$17</definedName>
    <definedName name="A128083414X">Data5!$EV$1:$EV$10,Data5!$EV$11:$EV$17</definedName>
    <definedName name="A128083414X_Data">Data5!$EV$11:$EV$17</definedName>
    <definedName name="A128083414X_Latest">Data5!$EV$17</definedName>
    <definedName name="A128083418J">Data5!$FA$1:$FA$10,Data5!$FA$11:$FA$17</definedName>
    <definedName name="A128083418J_Data">Data5!$FA$11:$FA$17</definedName>
    <definedName name="A128083418J_Latest">Data5!$FA$17</definedName>
    <definedName name="A128083422X">Data5!$FC$1:$FC$10,Data5!$FC$11:$FC$17</definedName>
    <definedName name="A128083422X_Data">Data5!$FC$11:$FC$17</definedName>
    <definedName name="A128083422X_Latest">Data5!$FC$17</definedName>
    <definedName name="A128083426J">Data5!$FE$1:$FE$10,Data5!$FE$11:$FE$17</definedName>
    <definedName name="A128083426J_Data">Data5!$FE$11:$FE$17</definedName>
    <definedName name="A128083426J_Latest">Data5!$FE$17</definedName>
    <definedName name="A128083430X">Data5!$EF$1:$EF$10,Data5!$EF$11:$EF$17</definedName>
    <definedName name="A128083430X_Data">Data5!$EF$11:$EF$17</definedName>
    <definedName name="A128083430X_Latest">Data5!$EF$17</definedName>
    <definedName name="A128083434J">Data5!$EH$1:$EH$10,Data5!$EH$11:$EH$17</definedName>
    <definedName name="A128083434J_Data">Data5!$EH$11:$EH$17</definedName>
    <definedName name="A128083434J_Latest">Data5!$EH$17</definedName>
    <definedName name="A128083438T">Data5!$FT$1:$FT$10,Data5!$FT$11:$FT$17</definedName>
    <definedName name="A128083438T_Data">Data5!$FT$11:$FT$17</definedName>
    <definedName name="A128083438T_Latest">Data5!$FT$17</definedName>
    <definedName name="A128083442J">Data5!$HC$1:$HC$10,Data5!$HC$11:$HC$17</definedName>
    <definedName name="A128083442J_Data">Data5!$HC$11:$HC$17</definedName>
    <definedName name="A128083442J_Latest">Data5!$HC$17</definedName>
    <definedName name="A128083446T">Data5!$HH$1:$HH$10,Data5!$HH$11:$HH$17</definedName>
    <definedName name="A128083446T_Data">Data5!$HH$11:$HH$17</definedName>
    <definedName name="A128083446T_Latest">Data5!$HH$17</definedName>
    <definedName name="A128083450J">Data5!$HO$1:$HO$10,Data5!$HO$11:$HO$17</definedName>
    <definedName name="A128083450J_Data">Data5!$HO$11:$HO$17</definedName>
    <definedName name="A128083450J_Latest">Data5!$HO$17</definedName>
    <definedName name="A128083454T">Data5!$HP$1:$HP$10,Data5!$HP$11:$HP$17</definedName>
    <definedName name="A128083454T_Data">Data5!$HP$11:$HP$17</definedName>
    <definedName name="A128083454T_Latest">Data5!$HP$17</definedName>
    <definedName name="A128083458A">Data5!$IL$1:$IL$10,Data5!$IL$11:$IL$17</definedName>
    <definedName name="A128083458A_Data">Data5!$IL$11:$IL$17</definedName>
    <definedName name="A128083458A_Latest">Data5!$IL$17</definedName>
    <definedName name="A128083462T">Data6!$C$1:$C$10,Data6!$C$11:$C$17</definedName>
    <definedName name="A128083462T_Data">Data6!$C$11:$C$17</definedName>
    <definedName name="A128083462T_Latest">Data6!$C$17</definedName>
    <definedName name="A128083470T">Data5!$HW$1:$HW$10,Data5!$HW$11:$HW$17</definedName>
    <definedName name="A128083470T_Data">Data5!$HW$11:$HW$17</definedName>
    <definedName name="A128083470T_Latest">Data5!$HW$17</definedName>
    <definedName name="A128083474A">Data6!$AD$1:$AD$10,Data6!$AD$11:$AD$17</definedName>
    <definedName name="A128083474A_Data">Data6!$AD$11:$AD$17</definedName>
    <definedName name="A128083474A_Latest">Data6!$AD$17</definedName>
    <definedName name="A128083478K">Data6!$AI$1:$AI$10,Data6!$AI$11:$AI$17</definedName>
    <definedName name="A128083478K_Data">Data6!$AI$11:$AI$17</definedName>
    <definedName name="A128083478K_Latest">Data6!$AI$17</definedName>
    <definedName name="A128083482A">Data6!$AM$1:$AM$10,Data6!$AM$11:$AM$17</definedName>
    <definedName name="A128083482A_Data">Data6!$AM$11:$AM$17</definedName>
    <definedName name="A128083482A_Latest">Data6!$AM$17</definedName>
    <definedName name="A128083486K">Data6!$BI$1:$BI$10,Data6!$BI$11:$BI$17</definedName>
    <definedName name="A128083486K_Data">Data6!$BI$11:$BI$17</definedName>
    <definedName name="A128083486K_Latest">Data6!$BI$17</definedName>
    <definedName name="A128083490A">Data6!$BV$1:$BV$10,Data6!$BV$11:$BV$17</definedName>
    <definedName name="A128083490A_Data">Data6!$BV$11:$BV$17</definedName>
    <definedName name="A128083490A_Latest">Data6!$BV$17</definedName>
    <definedName name="A128083494K">Data6!$AW$1:$AW$10,Data6!$AW$11:$AW$17</definedName>
    <definedName name="A128083494K_Data">Data6!$AW$11:$AW$17</definedName>
    <definedName name="A128083494K_Latest">Data6!$AW$17</definedName>
    <definedName name="A128083498V">Data6!$BA$1:$BA$10,Data6!$BA$11:$BA$17</definedName>
    <definedName name="A128083498V_Data">Data6!$BA$11:$BA$17</definedName>
    <definedName name="A128083498V_Latest">Data6!$BA$17</definedName>
    <definedName name="A128083502X">Data6!$CX$1:$CX$10,Data6!$CX$11:$CX$17</definedName>
    <definedName name="A128083502X_Data">Data6!$CX$11:$CX$17</definedName>
    <definedName name="A128083502X_Latest">Data6!$CX$17</definedName>
    <definedName name="A128083506J">Data6!$CH$1:$CH$10,Data6!$CH$11:$CH$17</definedName>
    <definedName name="A128083506J_Data">Data6!$CH$11:$CH$17</definedName>
    <definedName name="A128083506J_Latest">Data6!$CH$17</definedName>
    <definedName name="A128083510X">Data6!$DL$1:$DL$10,Data6!$DL$11:$DL$17</definedName>
    <definedName name="A128083510X_Data">Data6!$DL$11:$DL$17</definedName>
    <definedName name="A128083510X_Latest">Data6!$DL$17</definedName>
    <definedName name="A128083514J">Data6!$CK$1:$CK$10,Data6!$CK$11:$CK$17</definedName>
    <definedName name="A128083514J_Data">Data6!$CK$11:$CK$17</definedName>
    <definedName name="A128083514J_Latest">Data6!$CK$17</definedName>
    <definedName name="A128083518T">Data6!$CM$1:$CM$10,Data6!$CM$11:$CM$17</definedName>
    <definedName name="A128083518T_Data">Data6!$CM$11:$CM$17</definedName>
    <definedName name="A128083518T_Latest">Data6!$CM$17</definedName>
    <definedName name="A128083522J">Data6!$CN$1:$CN$10,Data6!$CN$11:$CN$17</definedName>
    <definedName name="A128083522J_Data">Data6!$CN$11:$CN$17</definedName>
    <definedName name="A128083522J_Latest">Data6!$CN$17</definedName>
    <definedName name="A128083526T">Data4!$P$1:$P$10,Data4!$P$11:$P$17</definedName>
    <definedName name="A128083526T_Data">Data4!$P$11:$P$17</definedName>
    <definedName name="A128083526T_Latest">Data4!$P$17</definedName>
    <definedName name="A128083530J">Data4!$Q$1:$Q$10,Data4!$Q$11:$Q$17</definedName>
    <definedName name="A128083530J_Data">Data4!$Q$11:$Q$17</definedName>
    <definedName name="A128083530J_Latest">Data4!$Q$17</definedName>
    <definedName name="A128083534T">Data4!$Y$1:$Y$10,Data4!$Y$11:$Y$17</definedName>
    <definedName name="A128083534T_Data">Data4!$Y$11:$Y$17</definedName>
    <definedName name="A128083534T_Latest">Data4!$Y$17</definedName>
    <definedName name="A128083538A">Data4!$J$1:$J$10,Data4!$J$11:$J$17</definedName>
    <definedName name="A128083538A_Data">Data4!$J$11:$J$17</definedName>
    <definedName name="A128083538A_Latest">Data4!$J$17</definedName>
    <definedName name="A128083550T">Data6!$DM$1:$DM$10,Data6!$DM$11:$DM$17</definedName>
    <definedName name="A128083550T_Data">Data6!$DM$11:$DM$17</definedName>
    <definedName name="A128083550T_Latest">Data6!$DM$17</definedName>
    <definedName name="A128083558K">Data4!$BB$1:$BB$10,Data4!$BB$11:$BB$17</definedName>
    <definedName name="A128083558K_Data">Data4!$BB$11:$BB$17</definedName>
    <definedName name="A128083558K_Latest">Data4!$BB$17</definedName>
    <definedName name="A128083562A">Data4!$BD$1:$BD$10,Data4!$BD$11:$BD$17</definedName>
    <definedName name="A128083562A_Data">Data4!$BD$11:$BD$17</definedName>
    <definedName name="A128083562A_Latest">Data4!$BD$17</definedName>
    <definedName name="A128083566K">Data4!$BE$1:$BE$10,Data4!$BE$11:$BE$17</definedName>
    <definedName name="A128083566K_Data">Data4!$BE$11:$BE$17</definedName>
    <definedName name="A128083566K_Latest">Data4!$BE$17</definedName>
    <definedName name="A128083570A">Data4!$BN$1:$BN$10,Data4!$BN$11:$BN$17</definedName>
    <definedName name="A128083570A_Data">Data4!$BN$11:$BN$17</definedName>
    <definedName name="A128083570A_Latest">Data4!$BN$17</definedName>
    <definedName name="A128083574K">Data4!$BR$1:$BR$10,Data4!$BR$11:$BR$17</definedName>
    <definedName name="A128083574K_Data">Data4!$BR$11:$BR$17</definedName>
    <definedName name="A128083574K_Latest">Data4!$BR$17</definedName>
    <definedName name="A128083578V">Data4!$BS$1:$BS$10,Data4!$BS$11:$BS$17</definedName>
    <definedName name="A128083578V_Data">Data4!$BS$11:$BS$17</definedName>
    <definedName name="A128083578V_Latest">Data4!$BS$17</definedName>
    <definedName name="A128083582K">Data4!$AR$1:$AR$10,Data4!$AR$11:$AR$17</definedName>
    <definedName name="A128083582K_Data">Data4!$AR$11:$AR$17</definedName>
    <definedName name="A128083582K_Latest">Data4!$AR$17</definedName>
    <definedName name="A128083586V">Data4!$AV$1:$AV$10,Data4!$AV$11:$AV$17</definedName>
    <definedName name="A128083586V_Data">Data4!$AV$11:$AV$17</definedName>
    <definedName name="A128083586V_Latest">Data4!$AV$17</definedName>
    <definedName name="A128083590K">Data4!$BV$1:$BV$10,Data4!$BV$11:$BV$17</definedName>
    <definedName name="A128083590K_Data">Data4!$BV$11:$BV$17</definedName>
    <definedName name="A128083590K_Latest">Data4!$BV$17</definedName>
    <definedName name="A128083594V">Data4!$CE$1:$CE$10,Data4!$CE$11:$CE$17</definedName>
    <definedName name="A128083594V_Data">Data4!$CE$11:$CE$17</definedName>
    <definedName name="A128083594V_Latest">Data4!$CE$17</definedName>
    <definedName name="A128083598C">Data4!$CL$1:$CL$10,Data4!$CL$11:$CL$17</definedName>
    <definedName name="A128083598C_Data">Data4!$CL$11:$CL$17</definedName>
    <definedName name="A128083598C_Latest">Data4!$CL$17</definedName>
    <definedName name="A128083602J">Data4!$CS$1:$CS$10,Data4!$CS$11:$CS$17</definedName>
    <definedName name="A128083602J_Data">Data4!$CS$11:$CS$17</definedName>
    <definedName name="A128083602J_Latest">Data4!$CS$17</definedName>
    <definedName name="A128083606T">Data4!$CX$1:$CX$10,Data4!$CX$11:$CX$17</definedName>
    <definedName name="A128083606T_Data">Data4!$CX$11:$CX$17</definedName>
    <definedName name="A128083606T_Latest">Data4!$CX$17</definedName>
    <definedName name="A128083610J">Data4!$DA$1:$DA$10,Data4!$DA$11:$DA$17</definedName>
    <definedName name="A128083610J_Data">Data4!$DA$11:$DA$17</definedName>
    <definedName name="A128083610J_Latest">Data4!$DA$17</definedName>
    <definedName name="A128083614T">Data4!$DN$1:$DN$10,Data4!$DN$11:$DN$17</definedName>
    <definedName name="A128083614T_Data">Data4!$DN$11:$DN$17</definedName>
    <definedName name="A128083614T_Latest">Data4!$DN$17</definedName>
    <definedName name="A128083618A">Data4!$DQ$1:$DQ$10,Data4!$DQ$11:$DQ$17</definedName>
    <definedName name="A128083618A_Data">Data4!$DQ$11:$DQ$17</definedName>
    <definedName name="A128083618A_Latest">Data4!$DQ$17</definedName>
    <definedName name="A128083622T">Data4!$DR$1:$DR$10,Data4!$DR$11:$DR$17</definedName>
    <definedName name="A128083622T_Data">Data4!$DR$11:$DR$17</definedName>
    <definedName name="A128083622T_Latest">Data4!$DR$17</definedName>
    <definedName name="A128083626A">Data4!$EU$1:$EU$10,Data4!$EU$11:$EU$17</definedName>
    <definedName name="A128083626A_Data">Data4!$EU$11:$EU$17</definedName>
    <definedName name="A128083626A_Latest">Data4!$EU$17</definedName>
    <definedName name="A128083630T">Data4!$EZ$1:$EZ$10,Data4!$EZ$11:$EZ$17</definedName>
    <definedName name="A128083630T_Data">Data4!$EZ$11:$EZ$17</definedName>
    <definedName name="A128083630T_Latest">Data4!$EZ$17</definedName>
    <definedName name="A128083634A">Data4!$FB$1:$FB$10,Data4!$FB$11:$FB$17</definedName>
    <definedName name="A128083634A_Data">Data4!$FB$11:$FB$17</definedName>
    <definedName name="A128083634A_Latest">Data4!$FB$17</definedName>
    <definedName name="A128083638K">Data4!$EM$1:$EM$10,Data4!$EM$11:$EM$17</definedName>
    <definedName name="A128083638K_Data">Data4!$EM$11:$EM$17</definedName>
    <definedName name="A128083638K_Latest">Data4!$EM$17</definedName>
    <definedName name="A128083642A">Data4!$FG$1:$FG$10,Data4!$FG$11:$FG$17</definedName>
    <definedName name="A128083642A_Data">Data4!$FG$11:$FG$17</definedName>
    <definedName name="A128083642A_Latest">Data4!$FG$17</definedName>
    <definedName name="A128083646K">Data4!$FI$1:$FI$10,Data4!$FI$11:$FI$17</definedName>
    <definedName name="A128083646K_Data">Data4!$FI$11:$FI$17</definedName>
    <definedName name="A128083646K_Latest">Data4!$FI$17</definedName>
    <definedName name="A128083650A">Data4!$FM$1:$FM$10,Data4!$FM$11:$FM$17</definedName>
    <definedName name="A128083650A_Data">Data4!$FM$11:$FM$17</definedName>
    <definedName name="A128083650A_Latest">Data4!$FM$17</definedName>
    <definedName name="A128083654K">Data4!$GF$1:$GF$10,Data4!$GF$11:$GF$17</definedName>
    <definedName name="A128083654K_Data">Data4!$GF$11:$GF$17</definedName>
    <definedName name="A128083654K_Latest">Data4!$GF$17</definedName>
    <definedName name="A128083658V">Data4!$GR$1:$GR$10,Data4!$GR$11:$GR$17</definedName>
    <definedName name="A128083658V_Data">Data4!$GR$11:$GR$17</definedName>
    <definedName name="A128083658V_Latest">Data4!$GR$17</definedName>
    <definedName name="A128083662K">Data4!$GU$1:$GU$10,Data4!$GU$11:$GU$17</definedName>
    <definedName name="A128083662K_Data">Data4!$GU$11:$GU$17</definedName>
    <definedName name="A128083662K_Latest">Data4!$GU$17</definedName>
    <definedName name="A128083666V">Data4!$GW$1:$GW$10,Data4!$GW$11:$GW$17</definedName>
    <definedName name="A128083666V_Data">Data4!$GW$11:$GW$17</definedName>
    <definedName name="A128083666V_Latest">Data4!$GW$17</definedName>
    <definedName name="A128083670K">Data4!$GY$1:$GY$10,Data4!$GY$11:$GY$17</definedName>
    <definedName name="A128083670K_Data">Data4!$GY$11:$GY$17</definedName>
    <definedName name="A128083670K_Latest">Data4!$GY$17</definedName>
    <definedName name="A128083674V">Data4!$HB$1:$HB$10,Data4!$HB$11:$HB$17</definedName>
    <definedName name="A128083674V_Data">Data4!$HB$11:$HB$17</definedName>
    <definedName name="A128083674V_Latest">Data4!$HB$17</definedName>
    <definedName name="A128083678C">Data4!$HK$1:$HK$10,Data4!$HK$11:$HK$17</definedName>
    <definedName name="A128083678C_Data">Data4!$HK$11:$HK$17</definedName>
    <definedName name="A128083678C_Latest">Data4!$HK$17</definedName>
    <definedName name="A128083682V">Data4!$HP$1:$HP$10,Data4!$HP$11:$HP$17</definedName>
    <definedName name="A128083682V_Data">Data4!$HP$11:$HP$17</definedName>
    <definedName name="A128083682V_Latest">Data4!$HP$17</definedName>
    <definedName name="A128083686C">Data4!$HA$1:$HA$10,Data4!$HA$11:$HA$17</definedName>
    <definedName name="A128083686C_Data">Data4!$HA$11:$HA$17</definedName>
    <definedName name="A128083686C_Latest">Data4!$HA$17</definedName>
    <definedName name="A128083690V">Data4!$HI$1:$HI$10,Data4!$HI$11:$HI$17</definedName>
    <definedName name="A128083690V_Data">Data4!$HI$11:$HI$17</definedName>
    <definedName name="A128083690V_Latest">Data4!$HI$17</definedName>
    <definedName name="A128083694C">Data5!$G$1:$G$10,Data5!$G$11:$G$17</definedName>
    <definedName name="A128083694C_Data">Data5!$G$11:$G$17</definedName>
    <definedName name="A128083694C_Latest">Data5!$G$17</definedName>
    <definedName name="A128083698L">Data5!$N$1:$N$10,Data5!$N$11:$N$17</definedName>
    <definedName name="A128083698L_Data">Data5!$N$11:$N$17</definedName>
    <definedName name="A128083698L_Latest">Data5!$N$17</definedName>
    <definedName name="A128083702T">Data4!$IN$1:$IN$10,Data4!$IN$11:$IN$17</definedName>
    <definedName name="A128083702T_Data">Data4!$IN$11:$IN$17</definedName>
    <definedName name="A128083702T_Latest">Data4!$IN$17</definedName>
    <definedName name="A128085546L">Data6!$EA$1:$EA$10,Data6!$EA$11:$EA$17</definedName>
    <definedName name="A128085546L_Data">Data6!$EA$11:$EA$17</definedName>
    <definedName name="A128085546L_Latest">Data6!$EA$17</definedName>
    <definedName name="A128085550C">Data6!$EI$1:$EI$10,Data6!$EI$11:$EI$17</definedName>
    <definedName name="A128085550C_Data">Data6!$EI$11:$EI$17</definedName>
    <definedName name="A128085550C_Latest">Data6!$EI$17</definedName>
    <definedName name="A128085554L">Data6!$EO$1:$EO$10,Data6!$EO$11:$EO$17</definedName>
    <definedName name="A128085554L_Data">Data6!$EO$11:$EO$17</definedName>
    <definedName name="A128085554L_Latest">Data6!$EO$17</definedName>
    <definedName name="A128085558W">Data6!$DP$1:$DP$10,Data6!$DP$11:$DP$17</definedName>
    <definedName name="A128085558W_Data">Data6!$DP$11:$DP$17</definedName>
    <definedName name="A128085558W_Latest">Data6!$DP$17</definedName>
    <definedName name="A128085562L">Data6!$DW$1:$DW$10,Data6!$DW$11:$DW$17</definedName>
    <definedName name="A128085562L_Data">Data6!$DW$11:$DW$17</definedName>
    <definedName name="A128085562L_Latest">Data6!$DW$17</definedName>
    <definedName name="A128085566W">Data6!$FO$1:$FO$10,Data6!$FO$11:$FO$17</definedName>
    <definedName name="A128085566W_Data">Data6!$FO$11:$FO$17</definedName>
    <definedName name="A128085566W_Latest">Data6!$FO$17</definedName>
    <definedName name="A128085570L">Data6!$FT$1:$FT$10,Data6!$FT$11:$FT$17</definedName>
    <definedName name="A128085570L_Data">Data6!$FT$11:$FT$17</definedName>
    <definedName name="A128085570L_Latest">Data6!$FT$17</definedName>
    <definedName name="A128085574W">Data6!$FZ$1:$FZ$10,Data6!$FZ$11:$FZ$17</definedName>
    <definedName name="A128085574W_Data">Data6!$FZ$11:$FZ$17</definedName>
    <definedName name="A128085574W_Latest">Data6!$FZ$17</definedName>
    <definedName name="A128085578F">Data6!$GB$1:$GB$10,Data6!$GB$11:$GB$17</definedName>
    <definedName name="A128085578F_Data">Data6!$GB$11:$GB$17</definedName>
    <definedName name="A128085578F_Latest">Data6!$GB$17</definedName>
    <definedName name="A128085582W">Data6!$FH$1:$FH$10,Data6!$FH$11:$FH$17</definedName>
    <definedName name="A128085582W_Data">Data6!$FH$11:$FH$17</definedName>
    <definedName name="A128085582W_Latest">Data6!$FH$17</definedName>
    <definedName name="A128085586F">Data7!$HQ$1:$HQ$10,Data7!$HQ$11:$HQ$17</definedName>
    <definedName name="A128085586F_Data">Data7!$HQ$11:$HQ$17</definedName>
    <definedName name="A128085586F_Latest">Data7!$HQ$17</definedName>
    <definedName name="A128085590W">Data7!$HS$1:$HS$10,Data7!$HS$11:$HS$17</definedName>
    <definedName name="A128085590W_Data">Data7!$HS$11:$HS$17</definedName>
    <definedName name="A128085590W_Latest">Data7!$HS$17</definedName>
    <definedName name="A128085594F">Data7!$ID$1:$ID$10,Data7!$ID$11:$ID$17</definedName>
    <definedName name="A128085594F_Data">Data7!$ID$11:$ID$17</definedName>
    <definedName name="A128085594F_Latest">Data7!$ID$17</definedName>
    <definedName name="A128085598R">Data7!$IJ$1:$IJ$10,Data7!$IJ$11:$IJ$17</definedName>
    <definedName name="A128085598R_Data">Data7!$IJ$11:$IJ$17</definedName>
    <definedName name="A128085598R_Latest">Data7!$IJ$17</definedName>
    <definedName name="A128085602V">Data7!$HK$1:$HK$10,Data7!$HK$11:$HK$17</definedName>
    <definedName name="A128085602V_Data">Data7!$HK$11:$HK$17</definedName>
    <definedName name="A128085602V_Latest">Data7!$HK$17</definedName>
    <definedName name="A128085606C">Data8!$E$1:$E$10,Data8!$E$11:$E$17</definedName>
    <definedName name="A128085606C_Data">Data8!$E$11:$E$17</definedName>
    <definedName name="A128085606C_Latest">Data8!$E$17</definedName>
    <definedName name="A128085610V">Data8!$G$1:$G$10,Data8!$G$11:$G$17</definedName>
    <definedName name="A128085610V_Data">Data8!$G$11:$G$17</definedName>
    <definedName name="A128085610V_Latest">Data8!$G$17</definedName>
    <definedName name="A128085614C">Data8!$H$1:$H$10,Data8!$H$11:$H$17</definedName>
    <definedName name="A128085614C_Data">Data8!$H$11:$H$17</definedName>
    <definedName name="A128085614C_Latest">Data8!$H$17</definedName>
    <definedName name="A128085618L">Data8!$J$1:$J$10,Data8!$J$11:$J$17</definedName>
    <definedName name="A128085618L_Data">Data8!$J$11:$J$17</definedName>
    <definedName name="A128085618L_Latest">Data8!$J$17</definedName>
    <definedName name="A128085626L">Data7!$IO$1:$IO$10,Data7!$IO$11:$IO$17</definedName>
    <definedName name="A128085626L_Data">Data7!$IO$11:$IO$17</definedName>
    <definedName name="A128085626L_Latest">Data7!$IO$17</definedName>
    <definedName name="A128085630C">Data8!$AN$1:$AN$10,Data8!$AN$11:$AN$17</definedName>
    <definedName name="A128085630C_Data">Data8!$AN$11:$AN$17</definedName>
    <definedName name="A128085630C_Latest">Data8!$AN$17</definedName>
    <definedName name="A128085634L">Data8!$BA$1:$BA$10,Data8!$BA$11:$BA$17</definedName>
    <definedName name="A128085634L_Data">Data8!$BA$11:$BA$17</definedName>
    <definedName name="A128085634L_Latest">Data8!$BA$17</definedName>
    <definedName name="A128085638W">Data8!$AC$1:$AC$10,Data8!$AC$11:$AC$17</definedName>
    <definedName name="A128085638W_Data">Data8!$AC$11:$AC$17</definedName>
    <definedName name="A128085638W_Latest">Data8!$AC$17</definedName>
    <definedName name="A128085642L">Data8!$CI$1:$CI$10,Data8!$CI$11:$CI$17</definedName>
    <definedName name="A128085642L_Data">Data8!$CI$11:$CI$17</definedName>
    <definedName name="A128085642L_Latest">Data8!$CI$17</definedName>
    <definedName name="A128085646W">Data8!$DD$1:$DD$10,Data8!$DD$11:$DD$17</definedName>
    <definedName name="A128085646W_Data">Data8!$DD$11:$DD$17</definedName>
    <definedName name="A128085646W_Latest">Data8!$DD$17</definedName>
    <definedName name="A128085650L">Data8!$DK$1:$DK$10,Data8!$DK$11:$DK$17</definedName>
    <definedName name="A128085650L_Data">Data8!$DK$11:$DK$17</definedName>
    <definedName name="A128085650L_Latest">Data8!$DK$17</definedName>
    <definedName name="A128085654W">Data8!$DN$1:$DN$10,Data8!$DN$11:$DN$17</definedName>
    <definedName name="A128085654W_Data">Data8!$DN$11:$DN$17</definedName>
    <definedName name="A128085654W_Latest">Data8!$DN$17</definedName>
    <definedName name="A128085658F">Data8!$DX$1:$DX$10,Data8!$DX$11:$DX$17</definedName>
    <definedName name="A128085658F_Data">Data8!$DX$11:$DX$17</definedName>
    <definedName name="A128085658F_Latest">Data8!$DX$17</definedName>
    <definedName name="A128085662W">Data8!$ER$1:$ER$10,Data8!$ER$11:$ER$17</definedName>
    <definedName name="A128085662W_Data">Data8!$ER$11:$ER$17</definedName>
    <definedName name="A128085662W_Latest">Data8!$ER$17</definedName>
    <definedName name="A128085666F">Data8!$FB$1:$FB$10,Data8!$FB$11:$FB$17</definedName>
    <definedName name="A128085666F_Data">Data8!$FB$11:$FB$17</definedName>
    <definedName name="A128085666F_Latest">Data8!$FB$17</definedName>
    <definedName name="A128085670W">Data8!$FE$1:$FE$10,Data8!$FE$11:$FE$17</definedName>
    <definedName name="A128085670W_Data">Data8!$FE$11:$FE$17</definedName>
    <definedName name="A128085670W_Latest">Data8!$FE$17</definedName>
    <definedName name="A128085674F">Data8!$FF$1:$FF$10,Data8!$FF$11:$FF$17</definedName>
    <definedName name="A128085674F_Data">Data8!$FF$11:$FF$17</definedName>
    <definedName name="A128085674F_Latest">Data8!$FF$17</definedName>
    <definedName name="A128085678R">Data8!$EF$1:$EF$10,Data8!$EF$11:$EF$17</definedName>
    <definedName name="A128085678R_Data">Data8!$EF$11:$EF$17</definedName>
    <definedName name="A128085678R_Latest">Data8!$EF$17</definedName>
    <definedName name="A128085682F">Data8!$EH$1:$EH$10,Data8!$EH$11:$EH$17</definedName>
    <definedName name="A128085682F_Data">Data8!$EH$11:$EH$17</definedName>
    <definedName name="A128085682F_Latest">Data8!$EH$17</definedName>
    <definedName name="A128085686R">Data8!$FX$1:$FX$10,Data8!$FX$11:$FX$17</definedName>
    <definedName name="A128085686R_Data">Data8!$FX$11:$FX$17</definedName>
    <definedName name="A128085686R_Latest">Data8!$FX$17</definedName>
    <definedName name="A128085690F">Data8!$GA$1:$GA$10,Data8!$GA$11:$GA$17</definedName>
    <definedName name="A128085690F_Data">Data8!$GA$11:$GA$17</definedName>
    <definedName name="A128085690F_Latest">Data8!$GA$17</definedName>
    <definedName name="A128085694R">Data8!$GF$1:$GF$10,Data8!$GF$11:$GF$17</definedName>
    <definedName name="A128085694R_Data">Data8!$GF$11:$GF$17</definedName>
    <definedName name="A128085694R_Latest">Data8!$GF$17</definedName>
    <definedName name="A128085698X">Data8!$GN$1:$GN$10,Data8!$GN$11:$GN$17</definedName>
    <definedName name="A128085698X_Data">Data8!$GN$11:$GN$17</definedName>
    <definedName name="A128085698X_Latest">Data8!$GN$17</definedName>
    <definedName name="A128085702C">Data8!$GO$1:$GO$10,Data8!$GO$11:$GO$17</definedName>
    <definedName name="A128085702C_Data">Data8!$GO$11:$GO$17</definedName>
    <definedName name="A128085702C_Latest">Data8!$GO$17</definedName>
    <definedName name="A128085706L">Data8!$FO$1:$FO$10,Data8!$FO$11:$FO$17</definedName>
    <definedName name="A128085706L_Data">Data8!$FO$11:$FO$17</definedName>
    <definedName name="A128085706L_Latest">Data8!$FO$17</definedName>
    <definedName name="A128085710C">Data8!$HF$1:$HF$10,Data8!$HF$11:$HF$17</definedName>
    <definedName name="A128085710C_Data">Data8!$HF$11:$HF$17</definedName>
    <definedName name="A128085710C_Latest">Data8!$HF$17</definedName>
    <definedName name="A128085714L">Data8!$HI$1:$HI$10,Data8!$HI$11:$HI$17</definedName>
    <definedName name="A128085714L_Data">Data8!$HI$11:$HI$17</definedName>
    <definedName name="A128085714L_Latest">Data8!$HI$17</definedName>
    <definedName name="A128085718W">Data8!$HK$1:$HK$10,Data8!$HK$11:$HK$17</definedName>
    <definedName name="A128085718W_Data">Data8!$HK$11:$HK$17</definedName>
    <definedName name="A128085718W_Latest">Data8!$HK$17</definedName>
    <definedName name="A128085722L">Data8!$HQ$1:$HQ$10,Data8!$HQ$11:$HQ$17</definedName>
    <definedName name="A128085722L_Data">Data8!$HQ$11:$HQ$17</definedName>
    <definedName name="A128085722L_Latest">Data8!$HQ$17</definedName>
    <definedName name="A128085726W">Data8!$HT$1:$HT$10,Data8!$HT$11:$HT$17</definedName>
    <definedName name="A128085726W_Data">Data8!$HT$11:$HT$17</definedName>
    <definedName name="A128085726W_Latest">Data8!$HT$17</definedName>
    <definedName name="A128085730L">Data8!$GQ$1:$GQ$10,Data8!$GQ$11:$GQ$17</definedName>
    <definedName name="A128085730L_Data">Data8!$GQ$11:$GQ$17</definedName>
    <definedName name="A128085730L_Latest">Data8!$GQ$17</definedName>
    <definedName name="A128085734W">Data8!$GU$1:$GU$10,Data8!$GU$11:$GU$17</definedName>
    <definedName name="A128085734W_Data">Data8!$GU$11:$GU$17</definedName>
    <definedName name="A128085734W_Latest">Data8!$GU$17</definedName>
    <definedName name="A128085738F">Data8!$GZ$1:$GZ$10,Data8!$GZ$11:$GZ$17</definedName>
    <definedName name="A128085738F_Data">Data8!$GZ$11:$GZ$17</definedName>
    <definedName name="A128085738F_Latest">Data8!$GZ$17</definedName>
    <definedName name="A128085742W">Data8!$II$1:$II$10,Data8!$II$11:$II$17</definedName>
    <definedName name="A128085742W_Data">Data8!$II$11:$II$17</definedName>
    <definedName name="A128085742W_Latest">Data8!$II$17</definedName>
    <definedName name="A128085746F">Data9!$H$1:$H$10,Data9!$H$11:$H$17</definedName>
    <definedName name="A128085746F_Data">Data9!$H$11:$H$17</definedName>
    <definedName name="A128085746F_Latest">Data9!$H$17</definedName>
    <definedName name="A128085750W">Data9!$M$1:$M$10,Data9!$M$11:$M$17</definedName>
    <definedName name="A128085750W_Data">Data9!$M$11:$M$17</definedName>
    <definedName name="A128085750W_Latest">Data9!$M$17</definedName>
    <definedName name="A128085758R">Data8!$ID$1:$ID$10,Data8!$ID$11:$ID$17</definedName>
    <definedName name="A128085758R_Data">Data8!$ID$11:$ID$17</definedName>
    <definedName name="A128085758R_Latest">Data8!$ID$17</definedName>
    <definedName name="A128085762F">Data9!$AC$1:$AC$10,Data9!$AC$11:$AC$17</definedName>
    <definedName name="A128085762F_Data">Data9!$AC$11:$AC$17</definedName>
    <definedName name="A128085762F_Latest">Data9!$AC$17</definedName>
    <definedName name="A128085766R">Data9!$AI$1:$AI$10,Data9!$AI$11:$AI$17</definedName>
    <definedName name="A128085766R_Data">Data9!$AI$11:$AI$17</definedName>
    <definedName name="A128085766R_Latest">Data9!$AI$17</definedName>
    <definedName name="A128085770F">Data9!$AM$1:$AM$10,Data9!$AM$11:$AM$17</definedName>
    <definedName name="A128085770F_Data">Data9!$AM$11:$AM$17</definedName>
    <definedName name="A128085770F_Latest">Data9!$AM$17</definedName>
    <definedName name="A128085774R">Data9!$U$1:$U$10,Data9!$U$11:$U$17</definedName>
    <definedName name="A128085774R_Data">Data9!$U$11:$U$17</definedName>
    <definedName name="A128085774R_Latest">Data9!$U$17</definedName>
    <definedName name="A128085778X">Data6!$GZ$1:$GZ$10,Data6!$GZ$11:$GZ$17</definedName>
    <definedName name="A128085778X_Data">Data6!$GZ$11:$GZ$17</definedName>
    <definedName name="A128085778X_Latest">Data6!$GZ$17</definedName>
    <definedName name="A128085782R">Data6!$HH$1:$HH$10,Data6!$HH$11:$HH$17</definedName>
    <definedName name="A128085782R_Data">Data6!$HH$11:$HH$17</definedName>
    <definedName name="A128085782R_Latest">Data6!$HH$17</definedName>
    <definedName name="A128085786X">Data6!$HJ$1:$HJ$10,Data6!$HJ$11:$HJ$17</definedName>
    <definedName name="A128085786X_Data">Data6!$HJ$11:$HJ$17</definedName>
    <definedName name="A128085786X_Latest">Data6!$HJ$17</definedName>
    <definedName name="A128085790R">Data6!$GG$1:$GG$10,Data6!$GG$11:$GG$17</definedName>
    <definedName name="A128085790R_Data">Data6!$GG$11:$GG$17</definedName>
    <definedName name="A128085790R_Latest">Data6!$GG$17</definedName>
    <definedName name="A128085794X">Data6!$GL$1:$GL$10,Data6!$GL$11:$GL$17</definedName>
    <definedName name="A128085794X_Data">Data6!$GL$11:$GL$17</definedName>
    <definedName name="A128085794X_Latest">Data6!$GL$17</definedName>
    <definedName name="A128085818F">Data9!$AZ$1:$AZ$10,Data9!$AZ$11:$AZ$17</definedName>
    <definedName name="A128085818F_Data">Data9!$AZ$11:$AZ$17</definedName>
    <definedName name="A128085818F_Latest">Data9!$AZ$17</definedName>
    <definedName name="A128085826F">Data6!$HY$1:$HY$10,Data6!$HY$11:$HY$17</definedName>
    <definedName name="A128085826F_Data">Data6!$HY$11:$HY$17</definedName>
    <definedName name="A128085826F_Latest">Data6!$HY$17</definedName>
    <definedName name="A128085830W">Data6!$IG$1:$IG$10,Data6!$IG$11:$IG$17</definedName>
    <definedName name="A128085830W_Data">Data6!$IG$11:$IG$17</definedName>
    <definedName name="A128085830W_Latest">Data6!$IG$17</definedName>
    <definedName name="A128085834F">Data6!$IQ$1:$IQ$10,Data6!$IQ$11:$IQ$17</definedName>
    <definedName name="A128085834F_Data">Data6!$IQ$11:$IQ$17</definedName>
    <definedName name="A128085834F_Latest">Data6!$IQ$17</definedName>
    <definedName name="A128085838R">Data6!$HR$1:$HR$10,Data6!$HR$11:$HR$17</definedName>
    <definedName name="A128085838R_Data">Data6!$HR$11:$HR$17</definedName>
    <definedName name="A128085838R_Latest">Data6!$HR$17</definedName>
    <definedName name="A128085842F">Data7!$U$1:$U$10,Data7!$U$11:$U$17</definedName>
    <definedName name="A128085842F_Data">Data7!$U$11:$U$17</definedName>
    <definedName name="A128085842F_Latest">Data7!$U$17</definedName>
    <definedName name="A128085846R">Data7!$W$1:$W$10,Data7!$W$11:$W$17</definedName>
    <definedName name="A128085846R_Data">Data7!$W$11:$W$17</definedName>
    <definedName name="A128085846R_Latest">Data7!$W$17</definedName>
    <definedName name="A128085850F">Data7!$AG$1:$AG$10,Data7!$AG$11:$AG$17</definedName>
    <definedName name="A128085850F_Data">Data7!$AG$11:$AG$17</definedName>
    <definedName name="A128085850F_Latest">Data7!$AG$17</definedName>
    <definedName name="A128085854R">Data7!$P$1:$P$10,Data7!$P$11:$P$17</definedName>
    <definedName name="A128085854R_Data">Data7!$P$11:$P$17</definedName>
    <definedName name="A128085854R_Latest">Data7!$P$17</definedName>
    <definedName name="A128085858X">Data7!$AP$1:$AP$10,Data7!$AP$11:$AP$17</definedName>
    <definedName name="A128085858X_Data">Data7!$AP$11:$AP$17</definedName>
    <definedName name="A128085858X_Latest">Data7!$AP$17</definedName>
    <definedName name="A128085862R">Data7!$BA$1:$BA$10,Data7!$BA$11:$BA$17</definedName>
    <definedName name="A128085862R_Data">Data7!$BA$11:$BA$17</definedName>
    <definedName name="A128085862R_Latest">Data7!$BA$17</definedName>
    <definedName name="A128085866X">Data7!$BE$1:$BE$10,Data7!$BE$11:$BE$17</definedName>
    <definedName name="A128085866X_Data">Data7!$BE$11:$BE$17</definedName>
    <definedName name="A128085866X_Latest">Data7!$BE$17</definedName>
    <definedName name="A128085870R">Data7!$BO$1:$BO$10,Data7!$BO$11:$BO$17</definedName>
    <definedName name="A128085870R_Data">Data7!$BO$11:$BO$17</definedName>
    <definedName name="A128085870R_Latest">Data7!$BO$17</definedName>
    <definedName name="A128085874X">Data7!$BR$1:$BR$10,Data7!$BR$11:$BR$17</definedName>
    <definedName name="A128085874X_Data">Data7!$BR$11:$BR$17</definedName>
    <definedName name="A128085874X_Latest">Data7!$BR$17</definedName>
    <definedName name="A128085882X">Data7!$AO$1:$AO$10,Data7!$AO$11:$AO$17</definedName>
    <definedName name="A128085882X_Data">Data7!$AO$11:$AO$17</definedName>
    <definedName name="A128085882X_Latest">Data7!$AO$17</definedName>
    <definedName name="A128085886J">Data7!$AS$1:$AS$10,Data7!$AS$11:$AS$17</definedName>
    <definedName name="A128085886J_Data">Data7!$AS$11:$AS$17</definedName>
    <definedName name="A128085886J_Latest">Data7!$AS$17</definedName>
    <definedName name="A128085890X">Data7!$BV$1:$BV$10,Data7!$BV$11:$BV$17</definedName>
    <definedName name="A128085890X_Data">Data7!$BV$11:$BV$17</definedName>
    <definedName name="A128085890X_Latest">Data7!$BV$17</definedName>
    <definedName name="A128085894J">Data7!$CP$1:$CP$10,Data7!$CP$11:$CP$17</definedName>
    <definedName name="A128085894J_Data">Data7!$CP$11:$CP$17</definedName>
    <definedName name="A128085894J_Latest">Data7!$CP$17</definedName>
    <definedName name="A128085898T">Data7!$CR$1:$CR$10,Data7!$CR$11:$CR$17</definedName>
    <definedName name="A128085898T_Data">Data7!$CR$11:$CR$17</definedName>
    <definedName name="A128085898T_Latest">Data7!$CR$17</definedName>
    <definedName name="A128085902W">Data7!$CT$1:$CT$10,Data7!$CT$11:$CT$17</definedName>
    <definedName name="A128085902W_Data">Data7!$CT$11:$CT$17</definedName>
    <definedName name="A128085902W_Latest">Data7!$CT$17</definedName>
    <definedName name="A128085906F">Data7!$CV$1:$CV$10,Data7!$CV$11:$CV$17</definedName>
    <definedName name="A128085906F_Data">Data7!$CV$11:$CV$17</definedName>
    <definedName name="A128085906F_Latest">Data7!$CV$17</definedName>
    <definedName name="A128085910W">Data7!$CE$1:$CE$10,Data7!$CE$11:$CE$17</definedName>
    <definedName name="A128085910W_Data">Data7!$CE$11:$CE$17</definedName>
    <definedName name="A128085910W_Latest">Data7!$CE$17</definedName>
    <definedName name="A128085914F">Data7!$CF$1:$CF$10,Data7!$CF$11:$CF$17</definedName>
    <definedName name="A128085914F_Data">Data7!$CF$11:$CF$17</definedName>
    <definedName name="A128085914F_Latest">Data7!$CF$17</definedName>
    <definedName name="A128085918R">Data7!$DU$1:$DU$10,Data7!$DU$11:$DU$17</definedName>
    <definedName name="A128085918R_Data">Data7!$DU$11:$DU$17</definedName>
    <definedName name="A128085918R_Latest">Data7!$DU$17</definedName>
    <definedName name="A128085922F">Data7!$DV$1:$DV$10,Data7!$DV$11:$DV$17</definedName>
    <definedName name="A128085922F_Data">Data7!$DV$11:$DV$17</definedName>
    <definedName name="A128085922F_Latest">Data7!$DV$17</definedName>
    <definedName name="A128085926R">Data7!$DG$1:$DG$10,Data7!$DG$11:$DG$17</definedName>
    <definedName name="A128085926R_Data">Data7!$DG$11:$DG$17</definedName>
    <definedName name="A128085926R_Latest">Data7!$DG$17</definedName>
    <definedName name="A128085930F">Data7!$DZ$1:$DZ$10,Data7!$DZ$11:$DZ$17</definedName>
    <definedName name="A128085930F_Data">Data7!$DZ$11:$DZ$17</definedName>
    <definedName name="A128085930F_Latest">Data7!$DZ$17</definedName>
    <definedName name="A128085934R">Data7!$EK$1:$EK$10,Data7!$EK$11:$EK$17</definedName>
    <definedName name="A128085934R_Data">Data7!$EK$11:$EK$17</definedName>
    <definedName name="A128085934R_Latest">Data7!$EK$17</definedName>
    <definedName name="A128085938X">Data7!$DM$1:$DM$10,Data7!$DM$11:$DM$17</definedName>
    <definedName name="A128085938X_Data">Data7!$DM$11:$DM$17</definedName>
    <definedName name="A128085938X_Latest">Data7!$DM$17</definedName>
    <definedName name="A128085946X">Data7!$FT$1:$FT$10,Data7!$FT$11:$FT$17</definedName>
    <definedName name="A128085946X_Data">Data7!$FT$11:$FT$17</definedName>
    <definedName name="A128085946X_Latest">Data7!$FT$17</definedName>
    <definedName name="A128085950R">Data7!$ES$1:$ES$10,Data7!$ES$11:$ES$17</definedName>
    <definedName name="A128085950R_Data">Data7!$ES$11:$ES$17</definedName>
    <definedName name="A128085950R_Latest">Data7!$ES$17</definedName>
    <definedName name="A128085954X">Data7!$EV$1:$EV$10,Data7!$EV$11:$EV$17</definedName>
    <definedName name="A128085954X_Data">Data7!$EV$11:$EV$17</definedName>
    <definedName name="A128085954X_Latest">Data7!$EV$17</definedName>
    <definedName name="A128085958J">Data7!$GF$1:$GF$10,Data7!$GF$11:$GF$17</definedName>
    <definedName name="A128085958J_Data">Data7!$GF$11:$GF$17</definedName>
    <definedName name="A128085958J_Latest">Data7!$GF$17</definedName>
    <definedName name="A128085962X">Data7!$GB$1:$GB$10,Data7!$GB$11:$GB$17</definedName>
    <definedName name="A128085962X_Data">Data7!$GB$11:$GB$17</definedName>
    <definedName name="A128085962X_Latest">Data7!$GB$17</definedName>
    <definedName name="A128087678A">Data9!$BM$1:$BM$10,Data9!$BM$11:$BM$17</definedName>
    <definedName name="A128087678A_Data">Data9!$BM$11:$BM$17</definedName>
    <definedName name="A128087678A_Latest">Data9!$BM$17</definedName>
    <definedName name="A128087682T">Data9!$BO$1:$BO$10,Data9!$BO$11:$BO$17</definedName>
    <definedName name="A128087682T_Data">Data9!$BO$11:$BO$17</definedName>
    <definedName name="A128087682T_Latest">Data9!$BO$17</definedName>
    <definedName name="A128087686A">Data9!$BS$1:$BS$10,Data9!$BS$11:$BS$17</definedName>
    <definedName name="A128087686A_Data">Data9!$BS$11:$BS$17</definedName>
    <definedName name="A128087686A_Latest">Data9!$BS$17</definedName>
    <definedName name="A128087690T">Data9!$BT$1:$BT$10,Data9!$BT$11:$BT$17</definedName>
    <definedName name="A128087690T_Data">Data9!$BT$11:$BT$17</definedName>
    <definedName name="A128087690T_Latest">Data9!$BT$17</definedName>
    <definedName name="A128087694A">Data9!$CB$1:$CB$10,Data9!$CB$11:$CB$17</definedName>
    <definedName name="A128087694A_Data">Data9!$CB$11:$CB$17</definedName>
    <definedName name="A128087694A_Latest">Data9!$CB$17</definedName>
    <definedName name="A128087698K">Data9!$CF$1:$CF$10,Data9!$CF$11:$CF$17</definedName>
    <definedName name="A128087698K_Data">Data9!$CF$11:$CF$17</definedName>
    <definedName name="A128087698K_Latest">Data9!$CF$17</definedName>
    <definedName name="A128087702R">Data9!$CI$1:$CI$10,Data9!$CI$11:$CI$17</definedName>
    <definedName name="A128087702R_Data">Data9!$CI$11:$CI$17</definedName>
    <definedName name="A128087702R_Latest">Data9!$CI$17</definedName>
    <definedName name="A128087706X">Data9!$BI$1:$BI$10,Data9!$BI$11:$BI$17</definedName>
    <definedName name="A128087706X_Data">Data9!$BI$11:$BI$17</definedName>
    <definedName name="A128087706X_Latest">Data9!$BI$17</definedName>
    <definedName name="A128087710R">Data9!$DI$1:$DI$10,Data9!$DI$11:$DI$17</definedName>
    <definedName name="A128087710R_Data">Data9!$DI$11:$DI$17</definedName>
    <definedName name="A128087710R_Latest">Data9!$DI$17</definedName>
    <definedName name="A128087714X">Data9!$DN$1:$DN$10,Data9!$DN$11:$DN$17</definedName>
    <definedName name="A128087714X_Data">Data9!$DN$11:$DN$17</definedName>
    <definedName name="A128087714X_Latest">Data9!$DN$17</definedName>
    <definedName name="A128087718J">Data9!$CS$1:$CS$10,Data9!$CS$11:$CS$17</definedName>
    <definedName name="A128087718J_Data">Data9!$CS$11:$CS$17</definedName>
    <definedName name="A128087718J_Latest">Data9!$CS$17</definedName>
    <definedName name="A128087722X">Data10!$EQ$1:$EQ$10,Data10!$EQ$11:$EQ$17</definedName>
    <definedName name="A128087722X_Data">Data10!$EQ$11:$EQ$17</definedName>
    <definedName name="A128087722X_Latest">Data10!$EQ$17</definedName>
    <definedName name="A128087726J">Data10!$GI$1:$GI$10,Data10!$GI$11:$GI$17</definedName>
    <definedName name="A128087726J_Data">Data10!$GI$11:$GI$17</definedName>
    <definedName name="A128087726J_Latest">Data10!$GI$17</definedName>
    <definedName name="A128087730X">Data10!$GS$1:$GS$10,Data10!$GS$11:$GS$17</definedName>
    <definedName name="A128087730X_Data">Data10!$GS$11:$GS$17</definedName>
    <definedName name="A128087730X_Latest">Data10!$GS$17</definedName>
    <definedName name="A128087738T">Data10!$GB$1:$GB$10,Data10!$GB$11:$GB$17</definedName>
    <definedName name="A128087738T_Data">Data10!$GB$11:$GB$17</definedName>
    <definedName name="A128087738T_Latest">Data10!$GB$17</definedName>
    <definedName name="A128087742J">Data10!$GC$1:$GC$10,Data10!$GC$11:$GC$17</definedName>
    <definedName name="A128087742J_Data">Data10!$GC$11:$GC$17</definedName>
    <definedName name="A128087742J_Latest">Data10!$GC$17</definedName>
    <definedName name="A128087746T">Data10!$HF$1:$HF$10,Data10!$HF$11:$HF$17</definedName>
    <definedName name="A128087746T_Data">Data10!$HF$11:$HF$17</definedName>
    <definedName name="A128087746T_Latest">Data10!$HF$17</definedName>
    <definedName name="A128087750J">Data10!$HP$1:$HP$10,Data10!$HP$11:$HP$17</definedName>
    <definedName name="A128087750J_Data">Data10!$HP$11:$HP$17</definedName>
    <definedName name="A128087750J_Latest">Data10!$HP$17</definedName>
    <definedName name="A128087754T">Data10!$HU$1:$HU$10,Data10!$HU$11:$HU$17</definedName>
    <definedName name="A128087754T_Data">Data10!$HU$11:$HU$17</definedName>
    <definedName name="A128087754T_Latest">Data10!$HU$17</definedName>
    <definedName name="A128087758A">Data10!$IC$1:$IC$10,Data10!$IC$11:$IC$17</definedName>
    <definedName name="A128087758A_Data">Data10!$IC$11:$IC$17</definedName>
    <definedName name="A128087758A_Latest">Data10!$IC$17</definedName>
    <definedName name="A128087762T">Data10!$ID$1:$ID$10,Data10!$ID$11:$ID$17</definedName>
    <definedName name="A128087762T_Data">Data10!$ID$11:$ID$17</definedName>
    <definedName name="A128087762T_Latest">Data10!$ID$17</definedName>
    <definedName name="A128087766A">Data10!$IE$1:$IE$10,Data10!$IE$11:$IE$17</definedName>
    <definedName name="A128087766A_Data">Data10!$IE$11:$IE$17</definedName>
    <definedName name="A128087766A_Latest">Data10!$IE$17</definedName>
    <definedName name="A128087770T">Data10!$IK$1:$IK$10,Data10!$IK$11:$IK$17</definedName>
    <definedName name="A128087770T_Data">Data10!$IK$11:$IK$17</definedName>
    <definedName name="A128087770T_Latest">Data10!$IK$17</definedName>
    <definedName name="A128087774A">Data10!$HJ$1:$HJ$10,Data10!$HJ$11:$HJ$17</definedName>
    <definedName name="A128087774A_Data">Data10!$HJ$11:$HJ$17</definedName>
    <definedName name="A128087774A_Latest">Data10!$HJ$17</definedName>
    <definedName name="A128087778K">Data10!$IO$1:$IO$10,Data10!$IO$11:$IO$17</definedName>
    <definedName name="A128087778K_Data">Data10!$IO$11:$IO$17</definedName>
    <definedName name="A128087778K_Latest">Data10!$IO$17</definedName>
    <definedName name="A128087782A">Data11!$X$1:$X$10,Data11!$X$11:$X$17</definedName>
    <definedName name="A128087782A_Data">Data11!$X$11:$X$17</definedName>
    <definedName name="A128087782A_Latest">Data11!$X$17</definedName>
    <definedName name="A128087786K">Data10!$IQ$1:$IQ$10,Data10!$IQ$11:$IQ$17</definedName>
    <definedName name="A128087786K_Data">Data10!$IQ$11:$IQ$17</definedName>
    <definedName name="A128087786K_Latest">Data10!$IQ$17</definedName>
    <definedName name="A128087790A">Data11!$F$1:$F$10,Data11!$F$11:$F$17</definedName>
    <definedName name="A128087790A_Data">Data11!$F$11:$F$17</definedName>
    <definedName name="A128087790A_Latest">Data11!$F$17</definedName>
    <definedName name="A128087794K">Data11!$AR$1:$AR$10,Data11!$AR$11:$AR$17</definedName>
    <definedName name="A128087794K_Data">Data11!$AR$11:$AR$17</definedName>
    <definedName name="A128087794K_Latest">Data11!$AR$17</definedName>
    <definedName name="A128087798V">Data11!$BH$1:$BH$10,Data11!$BH$11:$BH$17</definedName>
    <definedName name="A128087798V_Data">Data11!$BH$11:$BH$17</definedName>
    <definedName name="A128087798V_Latest">Data11!$BH$17</definedName>
    <definedName name="A128087802X">Data11!$BK$1:$BK$10,Data11!$BK$11:$BK$17</definedName>
    <definedName name="A128087802X_Data">Data11!$BK$11:$BK$17</definedName>
    <definedName name="A128087802X_Latest">Data11!$BK$17</definedName>
    <definedName name="A128087806J">Data11!$AN$1:$AN$10,Data11!$AN$11:$AN$17</definedName>
    <definedName name="A128087806J_Data">Data11!$AN$11:$AN$17</definedName>
    <definedName name="A128087806J_Latest">Data11!$AN$17</definedName>
    <definedName name="A128087810X">Data11!$BY$1:$BY$10,Data11!$BY$11:$BY$17</definedName>
    <definedName name="A128087810X_Data">Data11!$BY$11:$BY$17</definedName>
    <definedName name="A128087810X_Latest">Data11!$BY$17</definedName>
    <definedName name="A128087814J">Data11!$BZ$1:$BZ$10,Data11!$BZ$11:$BZ$17</definedName>
    <definedName name="A128087814J_Data">Data11!$BZ$11:$BZ$17</definedName>
    <definedName name="A128087814J_Latest">Data11!$BZ$17</definedName>
    <definedName name="A128087818T">Data11!$CC$1:$CC$10,Data11!$CC$11:$CC$17</definedName>
    <definedName name="A128087818T_Data">Data11!$CC$11:$CC$17</definedName>
    <definedName name="A128087818T_Latest">Data11!$CC$17</definedName>
    <definedName name="A128087822J">Data11!$CO$1:$CO$10,Data11!$CO$11:$CO$17</definedName>
    <definedName name="A128087822J_Data">Data11!$CO$11:$CO$17</definedName>
    <definedName name="A128087822J_Latest">Data11!$CO$17</definedName>
    <definedName name="A128087826T">Data11!$CS$1:$CS$10,Data11!$CS$11:$CS$17</definedName>
    <definedName name="A128087826T_Data">Data11!$CS$11:$CS$17</definedName>
    <definedName name="A128087826T_Latest">Data11!$CS$17</definedName>
    <definedName name="A128087830J">Data11!$DK$1:$DK$10,Data11!$DK$11:$DK$17</definedName>
    <definedName name="A128087830J_Data">Data11!$DK$11:$DK$17</definedName>
    <definedName name="A128087830J_Latest">Data11!$DK$17</definedName>
    <definedName name="A128087834T">Data11!$CX$1:$CX$10,Data11!$CX$11:$CX$17</definedName>
    <definedName name="A128087834T_Data">Data11!$CX$11:$CX$17</definedName>
    <definedName name="A128087834T_Latest">Data11!$CX$17</definedName>
    <definedName name="A128087838A">Data11!$CU$1:$CU$10,Data11!$CU$11:$CU$17</definedName>
    <definedName name="A128087838A_Data">Data11!$CU$11:$CU$17</definedName>
    <definedName name="A128087838A_Latest">Data11!$CU$17</definedName>
    <definedName name="A128087842T">Data11!$DB$1:$DB$10,Data11!$DB$11:$DB$17</definedName>
    <definedName name="A128087842T_Data">Data11!$DB$11:$DB$17</definedName>
    <definedName name="A128087842T_Latest">Data11!$DB$17</definedName>
    <definedName name="A128087846A">Data11!$EP$1:$EP$10,Data11!$EP$11:$EP$17</definedName>
    <definedName name="A128087846A_Data">Data11!$EP$11:$EP$17</definedName>
    <definedName name="A128087846A_Latest">Data11!$EP$17</definedName>
    <definedName name="A128087850T">Data11!$EQ$1:$EQ$10,Data11!$EQ$11:$EQ$17</definedName>
    <definedName name="A128087850T_Data">Data11!$EQ$11:$EQ$17</definedName>
    <definedName name="A128087850T_Latest">Data11!$EQ$17</definedName>
    <definedName name="A128087854A">Data11!$FE$1:$FE$10,Data11!$FE$11:$FE$17</definedName>
    <definedName name="A128087854A_Data">Data11!$FE$11:$FE$17</definedName>
    <definedName name="A128087854A_Latest">Data11!$FE$17</definedName>
    <definedName name="A128087858K">Data11!$FH$1:$FH$10,Data11!$FH$11:$FH$17</definedName>
    <definedName name="A128087858K_Data">Data11!$FH$11:$FH$17</definedName>
    <definedName name="A128087858K_Latest">Data11!$FH$17</definedName>
    <definedName name="A128087862A">Data11!$EJ$1:$EJ$10,Data11!$EJ$11:$EJ$17</definedName>
    <definedName name="A128087862A_Data">Data11!$EJ$11:$EJ$17</definedName>
    <definedName name="A128087862A_Latest">Data11!$EJ$17</definedName>
    <definedName name="A128087866K">Data11!$FW$1:$FW$10,Data11!$FW$11:$FW$17</definedName>
    <definedName name="A128087866K_Data">Data11!$FW$11:$FW$17</definedName>
    <definedName name="A128087866K_Latest">Data11!$FW$17</definedName>
    <definedName name="A128087870A">Data11!$FZ$1:$FZ$10,Data11!$FZ$11:$FZ$17</definedName>
    <definedName name="A128087870A_Data">Data11!$FZ$11:$FZ$17</definedName>
    <definedName name="A128087870A_Latest">Data11!$FZ$17</definedName>
    <definedName name="A128087874K">Data11!$GC$1:$GC$10,Data11!$GC$11:$GC$17</definedName>
    <definedName name="A128087874K_Data">Data11!$GC$11:$GC$17</definedName>
    <definedName name="A128087874K_Latest">Data11!$GC$17</definedName>
    <definedName name="A128087878V">Data11!$FM$1:$FM$10,Data11!$FM$11:$FM$17</definedName>
    <definedName name="A128087878V_Data">Data11!$FM$11:$FM$17</definedName>
    <definedName name="A128087878V_Latest">Data11!$FM$17</definedName>
    <definedName name="A128087882K">Data11!$GP$1:$GP$10,Data11!$GP$11:$GP$17</definedName>
    <definedName name="A128087882K_Data">Data11!$GP$11:$GP$17</definedName>
    <definedName name="A128087882K_Latest">Data11!$GP$17</definedName>
    <definedName name="A128087890K">Data11!$FT$1:$FT$10,Data11!$FT$11:$FT$17</definedName>
    <definedName name="A128087890K_Data">Data11!$FT$11:$FT$17</definedName>
    <definedName name="A128087890K_Latest">Data11!$FT$17</definedName>
    <definedName name="A128087894V">Data11!$HC$1:$HC$10,Data11!$HC$11:$HC$17</definedName>
    <definedName name="A128087894V_Data">Data11!$HC$11:$HC$17</definedName>
    <definedName name="A128087894V_Latest">Data11!$HC$17</definedName>
    <definedName name="A128087898C">Data11!$HD$1:$HD$10,Data11!$HD$11:$HD$17</definedName>
    <definedName name="A128087898C_Data">Data11!$HD$11:$HD$17</definedName>
    <definedName name="A128087898C_Latest">Data11!$HD$17</definedName>
    <definedName name="A128087902J">Data11!$HF$1:$HF$10,Data11!$HF$11:$HF$17</definedName>
    <definedName name="A128087902J_Data">Data11!$HF$11:$HF$17</definedName>
    <definedName name="A128087902J_Latest">Data11!$HF$17</definedName>
    <definedName name="A128087906T">Data11!$HK$1:$HK$10,Data11!$HK$11:$HK$17</definedName>
    <definedName name="A128087906T_Data">Data11!$HK$11:$HK$17</definedName>
    <definedName name="A128087906T_Latest">Data11!$HK$17</definedName>
    <definedName name="A128087910J">Data11!$HR$1:$HR$10,Data11!$HR$11:$HR$17</definedName>
    <definedName name="A128087910J_Data">Data11!$HR$11:$HR$17</definedName>
    <definedName name="A128087910J_Latest">Data11!$HR$17</definedName>
    <definedName name="A128087914T">Data11!$HW$1:$HW$10,Data11!$HW$11:$HW$17</definedName>
    <definedName name="A128087914T_Data">Data11!$HW$11:$HW$17</definedName>
    <definedName name="A128087914T_Latest">Data11!$HW$17</definedName>
    <definedName name="A128087918A">Data11!$GY$1:$GY$10,Data11!$GY$11:$GY$17</definedName>
    <definedName name="A128087918A_Data">Data11!$GY$11:$GY$17</definedName>
    <definedName name="A128087918A_Latest">Data11!$GY$17</definedName>
    <definedName name="A128087922T">Data9!$EC$1:$EC$10,Data9!$EC$11:$EC$17</definedName>
    <definedName name="A128087922T_Data">Data9!$EC$11:$EC$17</definedName>
    <definedName name="A128087922T_Latest">Data9!$EC$17</definedName>
    <definedName name="A128087926A">Data9!$EF$1:$EF$10,Data9!$EF$11:$EF$17</definedName>
    <definedName name="A128087926A_Data">Data9!$EF$11:$EF$17</definedName>
    <definedName name="A128087926A_Latest">Data9!$EF$17</definedName>
    <definedName name="A128087930T">Data9!$EL$1:$EL$10,Data9!$EL$11:$EL$17</definedName>
    <definedName name="A128087930T_Data">Data9!$EL$11:$EL$17</definedName>
    <definedName name="A128087930T_Latest">Data9!$EL$17</definedName>
    <definedName name="A128087934A">Data9!$DW$1:$DW$10,Data9!$DW$11:$DW$17</definedName>
    <definedName name="A128087934A_Data">Data9!$DW$11:$DW$17</definedName>
    <definedName name="A128087934A_Latest">Data9!$DW$17</definedName>
    <definedName name="A128087958V">Data11!$IB$1:$IB$10,Data11!$IB$11:$IB$17</definedName>
    <definedName name="A128087958V_Data">Data11!$IB$11:$IB$17</definedName>
    <definedName name="A128087958V_Latest">Data11!$IB$17</definedName>
    <definedName name="A128087966V">Data9!$FL$1:$FL$10,Data9!$FL$11:$FL$17</definedName>
    <definedName name="A128087966V_Data">Data9!$FL$11:$FL$17</definedName>
    <definedName name="A128087966V_Latest">Data9!$FL$17</definedName>
    <definedName name="A128087970K">Data9!$FO$1:$FO$10,Data9!$FO$11:$FO$17</definedName>
    <definedName name="A128087970K_Data">Data9!$FO$11:$FO$17</definedName>
    <definedName name="A128087970K_Latest">Data9!$FO$17</definedName>
    <definedName name="A128087974V">Data9!$GF$1:$GF$10,Data9!$GF$11:$GF$17</definedName>
    <definedName name="A128087974V_Data">Data9!$GF$11:$GF$17</definedName>
    <definedName name="A128087974V_Latest">Data9!$GF$17</definedName>
    <definedName name="A128087978C">Data9!$HH$1:$HH$10,Data9!$HH$11:$HH$17</definedName>
    <definedName name="A128087978C_Data">Data9!$HH$11:$HH$17</definedName>
    <definedName name="A128087978C_Latest">Data9!$HH$17</definedName>
    <definedName name="A128087982V">Data9!$GQ$1:$GQ$10,Data9!$GQ$11:$GQ$17</definedName>
    <definedName name="A128087982V_Data">Data9!$GQ$11:$GQ$17</definedName>
    <definedName name="A128087982V_Latest">Data9!$GQ$17</definedName>
    <definedName name="A128087986C">Data9!$IM$1:$IM$10,Data9!$IM$11:$IM$17</definedName>
    <definedName name="A128087986C_Data">Data9!$IM$11:$IM$17</definedName>
    <definedName name="A128087986C_Latest">Data9!$IM$17</definedName>
    <definedName name="A128087990V">Data9!$IQ$1:$IQ$10,Data9!$IQ$11:$IQ$17</definedName>
    <definedName name="A128087990V_Data">Data9!$IQ$11:$IQ$17</definedName>
    <definedName name="A128087990V_Latest">Data9!$IQ$17</definedName>
    <definedName name="A128087994C">Data9!$HU$1:$HU$10,Data9!$HU$11:$HU$17</definedName>
    <definedName name="A128087994C_Data">Data9!$HU$11:$HU$17</definedName>
    <definedName name="A128087994C_Latest">Data9!$HU$17</definedName>
    <definedName name="A128087998L">Data9!$HZ$1:$HZ$10,Data9!$HZ$11:$HZ$17</definedName>
    <definedName name="A128087998L_Data">Data9!$HZ$11:$HZ$17</definedName>
    <definedName name="A128087998L_Latest">Data9!$HZ$17</definedName>
    <definedName name="A128088002V">Data10!$S$1:$S$10,Data10!$S$11:$S$17</definedName>
    <definedName name="A128088002V_Data">Data10!$S$11:$S$17</definedName>
    <definedName name="A128088002V_Latest">Data10!$S$17</definedName>
    <definedName name="A128088006C">Data10!$W$1:$W$10,Data10!$W$11:$W$17</definedName>
    <definedName name="A128088006C_Data">Data10!$W$11:$W$17</definedName>
    <definedName name="A128088006C_Latest">Data10!$W$17</definedName>
    <definedName name="A128088010V">Data10!$K$1:$K$10,Data10!$K$11:$K$17</definedName>
    <definedName name="A128088010V_Data">Data10!$K$11:$K$17</definedName>
    <definedName name="A128088010V_Latest">Data10!$K$17</definedName>
    <definedName name="A128088014C">Data10!$N$1:$N$10,Data10!$N$11:$N$17</definedName>
    <definedName name="A128088014C_Data">Data10!$N$11:$N$17</definedName>
    <definedName name="A128088014C_Latest">Data10!$N$17</definedName>
    <definedName name="A128088018L">Data10!$BC$1:$BC$10,Data10!$BC$11:$BC$17</definedName>
    <definedName name="A128088018L_Data">Data10!$BC$11:$BC$17</definedName>
    <definedName name="A128088018L_Latest">Data10!$BC$17</definedName>
    <definedName name="A128088022C">Data10!$BD$1:$BD$10,Data10!$BD$11:$BD$17</definedName>
    <definedName name="A128088022C_Data">Data10!$BD$11:$BD$17</definedName>
    <definedName name="A128088022C_Latest">Data10!$BD$17</definedName>
    <definedName name="A128088026L">Data10!$BO$1:$BO$10,Data10!$BO$11:$BO$17</definedName>
    <definedName name="A128088026L_Data">Data10!$BO$11:$BO$17</definedName>
    <definedName name="A128088026L_Latest">Data10!$BO$17</definedName>
    <definedName name="A128088030C">Data10!$BQ$1:$BQ$10,Data10!$BQ$11:$BQ$17</definedName>
    <definedName name="A128088030C_Data">Data10!$BQ$11:$BQ$17</definedName>
    <definedName name="A128088030C_Latest">Data10!$BQ$17</definedName>
    <definedName name="A128088034L">Data10!$BW$1:$BW$10,Data10!$BW$11:$BW$17</definedName>
    <definedName name="A128088034L_Data">Data10!$BW$11:$BW$17</definedName>
    <definedName name="A128088034L_Latest">Data10!$BW$17</definedName>
    <definedName name="A128088038W">Data10!$AZ$1:$AZ$10,Data10!$AZ$11:$AZ$17</definedName>
    <definedName name="A128088038W_Data">Data10!$AZ$11:$AZ$17</definedName>
    <definedName name="A128088038W_Latest">Data10!$AZ$17</definedName>
    <definedName name="A128088042L">Data10!$CN$1:$CN$10,Data10!$CN$11:$CN$17</definedName>
    <definedName name="A128088042L_Data">Data10!$CN$11:$CN$17</definedName>
    <definedName name="A128088042L_Latest">Data10!$CN$17</definedName>
    <definedName name="A128088046W">Data10!$CO$1:$CO$10,Data10!$CO$11:$CO$17</definedName>
    <definedName name="A128088046W_Data">Data10!$CO$11:$CO$17</definedName>
    <definedName name="A128088046W_Latest">Data10!$CO$17</definedName>
    <definedName name="A128088050L">Data10!$CR$1:$CR$10,Data10!$CR$11:$CR$17</definedName>
    <definedName name="A128088050L_Data">Data10!$CR$11:$CR$17</definedName>
    <definedName name="A128088050L_Latest">Data10!$CR$17</definedName>
    <definedName name="A128088058F">Data10!$CC$1:$CC$10,Data10!$CC$11:$CC$17</definedName>
    <definedName name="A128088058F_Data">Data10!$CC$11:$CC$17</definedName>
    <definedName name="A128088058F_Latest">Data10!$CC$17</definedName>
    <definedName name="A128088062W">Data10!$DS$1:$DS$10,Data10!$DS$11:$DS$17</definedName>
    <definedName name="A128088062W_Data">Data10!$DS$11:$DS$17</definedName>
    <definedName name="A128088062W_Latest">Data10!$DS$17</definedName>
    <definedName name="A128088066F">Data10!$DU$1:$DU$10,Data10!$DU$11:$DU$17</definedName>
    <definedName name="A128088066F_Data">Data10!$DU$11:$DU$17</definedName>
    <definedName name="A128088066F_Latest">Data10!$DU$17</definedName>
    <definedName name="A128088070W">Data10!$DY$1:$DY$10,Data10!$DY$11:$DY$17</definedName>
    <definedName name="A128088070W_Data">Data10!$DY$11:$DY$17</definedName>
    <definedName name="A128088070W_Latest">Data10!$DY$17</definedName>
    <definedName name="A128088074F">Data10!$EH$1:$EH$10,Data10!$EH$11:$EH$17</definedName>
    <definedName name="A128088074F_Data">Data10!$EH$11:$EH$17</definedName>
    <definedName name="A128088074F_Latest">Data10!$EH$17</definedName>
    <definedName name="A128088078R">Data10!$EL$1:$EL$10,Data10!$EL$11:$EL$17</definedName>
    <definedName name="A128088078R_Data">Data10!$EL$11:$EL$17</definedName>
    <definedName name="A128088078R_Latest">Data10!$EL$17</definedName>
    <definedName name="A128088082F">Data10!$DK$1:$DK$10,Data10!$DK$11:$DK$17</definedName>
    <definedName name="A128088082F_Data">Data10!$DK$11:$DK$17</definedName>
    <definedName name="A128088082F_Latest">Data10!$DK$17</definedName>
    <definedName name="A128088086R">Data10!$EN$1:$EN$10,Data10!$EN$11:$EN$17</definedName>
    <definedName name="A128088086R_Data">Data10!$EN$11:$EN$17</definedName>
    <definedName name="A128088086R_Latest">Data10!$EN$17</definedName>
    <definedName name="A128088090F">Data10!$DO$1:$DO$10,Data10!$DO$11:$DO$17</definedName>
    <definedName name="A128088090F_Data">Data10!$DO$11:$DO$17</definedName>
    <definedName name="A128088090F_Latest">Data10!$DO$17</definedName>
    <definedName name="A128089806V">Data12!$J$1:$J$10,Data12!$J$11:$J$17</definedName>
    <definedName name="A128089806V_Data">Data12!$J$11:$J$17</definedName>
    <definedName name="A128089806V_Latest">Data12!$J$17</definedName>
    <definedName name="A128089810K">Data12!$L$1:$L$10,Data12!$L$11:$L$17</definedName>
    <definedName name="A128089810K_Data">Data12!$L$11:$L$17</definedName>
    <definedName name="A128089810K_Latest">Data12!$L$17</definedName>
    <definedName name="A128089814V">Data12!$N$1:$N$10,Data12!$N$11:$N$17</definedName>
    <definedName name="A128089814V_Data">Data12!$N$11:$N$17</definedName>
    <definedName name="A128089814V_Latest">Data12!$N$17</definedName>
    <definedName name="A128089818C">Data11!$IG$1:$IG$10,Data11!$IG$11:$IG$17</definedName>
    <definedName name="A128089818C_Data">Data11!$IG$11:$IG$17</definedName>
    <definedName name="A128089818C_Latest">Data11!$IG$17</definedName>
    <definedName name="A128089822V">Data12!$R$1:$R$10,Data12!$R$11:$R$17</definedName>
    <definedName name="A128089822V_Data">Data12!$R$11:$R$17</definedName>
    <definedName name="A128089822V_Latest">Data12!$R$17</definedName>
    <definedName name="A128089826C">Data12!$AN$1:$AN$10,Data12!$AN$11:$AN$17</definedName>
    <definedName name="A128089826C_Data">Data12!$AN$11:$AN$17</definedName>
    <definedName name="A128089826C_Latest">Data12!$AN$17</definedName>
    <definedName name="A128089830V">Data12!$AA$1:$AA$10,Data12!$AA$11:$AA$17</definedName>
    <definedName name="A128089830V_Data">Data12!$AA$11:$AA$17</definedName>
    <definedName name="A128089830V_Latest">Data12!$AA$17</definedName>
    <definedName name="A128089834C">Data12!$BC$1:$BC$10,Data12!$BC$11:$BC$17</definedName>
    <definedName name="A128089834C_Data">Data12!$BC$11:$BC$17</definedName>
    <definedName name="A128089834C_Latest">Data12!$BC$17</definedName>
    <definedName name="A128089838L">Data13!$CK$1:$CK$10,Data13!$CK$11:$CK$17</definedName>
    <definedName name="A128089838L_Data">Data13!$CK$11:$CK$17</definedName>
    <definedName name="A128089838L_Latest">Data13!$CK$17</definedName>
    <definedName name="A128089842C">Data13!$CC$1:$CC$10,Data13!$CC$11:$CC$17</definedName>
    <definedName name="A128089842C_Data">Data13!$CC$11:$CC$17</definedName>
    <definedName name="A128089842C_Latest">Data13!$CC$17</definedName>
    <definedName name="A128089846L">Data13!$DF$1:$DF$10,Data13!$DF$11:$DF$17</definedName>
    <definedName name="A128089846L_Data">Data13!$DF$11:$DF$17</definedName>
    <definedName name="A128089846L_Latest">Data13!$DF$17</definedName>
    <definedName name="A128089850C">Data13!$CG$1:$CG$10,Data13!$CG$11:$CG$17</definedName>
    <definedName name="A128089850C_Data">Data13!$CG$11:$CG$17</definedName>
    <definedName name="A128089850C_Latest">Data13!$CG$17</definedName>
    <definedName name="A128089854L">Data13!$DL$1:$DL$10,Data13!$DL$11:$DL$17</definedName>
    <definedName name="A128089854L_Data">Data13!$DL$11:$DL$17</definedName>
    <definedName name="A128089854L_Latest">Data13!$DL$17</definedName>
    <definedName name="A128089858W">Data13!$EP$1:$EP$10,Data13!$EP$11:$EP$17</definedName>
    <definedName name="A128089858W_Data">Data13!$EP$11:$EP$17</definedName>
    <definedName name="A128089858W_Latest">Data13!$EP$17</definedName>
    <definedName name="A128089862L">Data13!$FA$1:$FA$10,Data13!$FA$11:$FA$17</definedName>
    <definedName name="A128089862L_Data">Data13!$FA$11:$FA$17</definedName>
    <definedName name="A128089862L_Latest">Data13!$FA$17</definedName>
    <definedName name="A128089866W">Data13!$FE$1:$FE$10,Data13!$FE$11:$FE$17</definedName>
    <definedName name="A128089866W_Data">Data13!$FE$11:$FE$17</definedName>
    <definedName name="A128089866W_Latest">Data13!$FE$17</definedName>
    <definedName name="A128089870L">Data13!$FK$1:$FK$10,Data13!$FK$11:$FK$17</definedName>
    <definedName name="A128089870L_Data">Data13!$FK$11:$FK$17</definedName>
    <definedName name="A128089870L_Latest">Data13!$FK$17</definedName>
    <definedName name="A128089874W">Data13!$GR$1:$GR$10,Data13!$GR$11:$GR$17</definedName>
    <definedName name="A128089874W_Data">Data13!$GR$11:$GR$17</definedName>
    <definedName name="A128089874W_Latest">Data13!$GR$17</definedName>
    <definedName name="A128089878F">Data13!$GA$1:$GA$10,Data13!$GA$11:$GA$17</definedName>
    <definedName name="A128089878F_Data">Data13!$GA$11:$GA$17</definedName>
    <definedName name="A128089878F_Latest">Data13!$GA$17</definedName>
    <definedName name="A128089882W">Data13!$GV$1:$GV$10,Data13!$GV$11:$GV$17</definedName>
    <definedName name="A128089882W_Data">Data13!$GV$11:$GV$17</definedName>
    <definedName name="A128089882W_Latest">Data13!$GV$17</definedName>
    <definedName name="A128089886F">Data13!$GX$1:$GX$10,Data13!$GX$11:$GX$17</definedName>
    <definedName name="A128089886F_Data">Data13!$GX$11:$GX$17</definedName>
    <definedName name="A128089886F_Latest">Data13!$GX$17</definedName>
    <definedName name="A128089890W">Data13!$GY$1:$GY$10,Data13!$GY$11:$GY$17</definedName>
    <definedName name="A128089890W_Data">Data13!$GY$11:$GY$17</definedName>
    <definedName name="A128089890W_Latest">Data13!$GY$17</definedName>
    <definedName name="A128089894F">Data14!$L$1:$L$10,Data14!$L$11:$L$17</definedName>
    <definedName name="A128089894F_Data">Data14!$L$11:$L$17</definedName>
    <definedName name="A128089894F_Latest">Data14!$L$17</definedName>
    <definedName name="A128089898R">Data14!$Q$1:$Q$10,Data14!$Q$11:$Q$17</definedName>
    <definedName name="A128089898R_Data">Data14!$Q$11:$Q$17</definedName>
    <definedName name="A128089898R_Latest">Data14!$Q$17</definedName>
    <definedName name="A128089902V">Data14!$F$1:$F$10,Data14!$F$11:$F$17</definedName>
    <definedName name="A128089902V_Data">Data14!$F$11:$F$17</definedName>
    <definedName name="A128089902V_Latest">Data14!$F$17</definedName>
    <definedName name="A128089906C">Data14!$AS$1:$AS$10,Data14!$AS$11:$AS$17</definedName>
    <definedName name="A128089906C_Data">Data14!$AS$11:$AS$17</definedName>
    <definedName name="A128089906C_Latest">Data14!$AS$17</definedName>
    <definedName name="A128089910V">Data14!$AG$1:$AG$10,Data14!$AG$11:$AG$17</definedName>
    <definedName name="A128089910V_Data">Data14!$AG$11:$AG$17</definedName>
    <definedName name="A128089910V_Latest">Data14!$AG$17</definedName>
    <definedName name="A128089914C">Data14!$AL$1:$AL$10,Data14!$AL$11:$AL$17</definedName>
    <definedName name="A128089914C_Data">Data14!$AL$11:$AL$17</definedName>
    <definedName name="A128089914C_Latest">Data14!$AL$17</definedName>
    <definedName name="A128089918L">Data14!$CB$1:$CB$10,Data14!$CB$11:$CB$17</definedName>
    <definedName name="A128089918L_Data">Data14!$CB$11:$CB$17</definedName>
    <definedName name="A128089918L_Latest">Data14!$CB$17</definedName>
    <definedName name="A128089922C">Data14!$CR$1:$CR$10,Data14!$CR$11:$CR$17</definedName>
    <definedName name="A128089922C_Data">Data14!$CR$11:$CR$17</definedName>
    <definedName name="A128089922C_Latest">Data14!$CR$17</definedName>
    <definedName name="A128089926L">Data14!$CS$1:$CS$10,Data14!$CS$11:$CS$17</definedName>
    <definedName name="A128089926L_Data">Data14!$CS$11:$CS$17</definedName>
    <definedName name="A128089926L_Latest">Data14!$CS$17</definedName>
    <definedName name="A128089934L">Data14!$CV$1:$CV$10,Data14!$CV$11:$CV$17</definedName>
    <definedName name="A128089934L_Data">Data14!$CV$11:$CV$17</definedName>
    <definedName name="A128089934L_Latest">Data14!$CV$17</definedName>
    <definedName name="A128089938W">Data14!$DT$1:$DT$10,Data14!$DT$11:$DT$17</definedName>
    <definedName name="A128089938W_Data">Data14!$DT$11:$DT$17</definedName>
    <definedName name="A128089938W_Latest">Data14!$DT$17</definedName>
    <definedName name="A128089942L">Data14!$DX$1:$DX$10,Data14!$DX$11:$DX$17</definedName>
    <definedName name="A128089942L_Data">Data14!$DX$11:$DX$17</definedName>
    <definedName name="A128089942L_Latest">Data14!$DX$17</definedName>
    <definedName name="A128089946W">Data14!$EX$1:$EX$10,Data14!$EX$11:$EX$17</definedName>
    <definedName name="A128089946W_Data">Data14!$EX$11:$EX$17</definedName>
    <definedName name="A128089946W_Latest">Data14!$EX$17</definedName>
    <definedName name="A128089950L">Data14!$EH$1:$EH$10,Data14!$EH$11:$EH$17</definedName>
    <definedName name="A128089950L_Data">Data14!$EH$11:$EH$17</definedName>
    <definedName name="A128089950L_Latest">Data14!$EH$17</definedName>
    <definedName name="A128089954W">Data12!$BO$1:$BO$10,Data12!$BO$11:$BO$17</definedName>
    <definedName name="A128089954W_Data">Data12!$BO$11:$BO$17</definedName>
    <definedName name="A128089954W_Latest">Data12!$BO$17</definedName>
    <definedName name="A128089958F">Data12!$BP$1:$BP$10,Data12!$BP$11:$BP$17</definedName>
    <definedName name="A128089958F_Data">Data12!$BP$11:$BP$17</definedName>
    <definedName name="A128089958F_Latest">Data12!$BP$17</definedName>
    <definedName name="A128089962W">Data12!$CA$1:$CA$10,Data12!$CA$11:$CA$17</definedName>
    <definedName name="A128089962W_Data">Data12!$CA$11:$CA$17</definedName>
    <definedName name="A128089962W_Latest">Data12!$CA$17</definedName>
    <definedName name="A128089966F">Data12!$CB$1:$CB$10,Data12!$CB$11:$CB$17</definedName>
    <definedName name="A128089966F_Data">Data12!$CB$11:$CB$17</definedName>
    <definedName name="A128089966F_Latest">Data12!$CB$17</definedName>
    <definedName name="A128089970W">Data12!$CF$1:$CF$10,Data12!$CF$11:$CF$17</definedName>
    <definedName name="A128089970W_Data">Data12!$CF$11:$CF$17</definedName>
    <definedName name="A128089970W_Latest">Data12!$CF$17</definedName>
    <definedName name="A128089978R">Data14!$FM$1:$FM$10,Data14!$FM$11:$FM$17</definedName>
    <definedName name="A128089978R_Data">Data14!$FM$11:$FM$17</definedName>
    <definedName name="A128089978R_Latest">Data14!$FM$17</definedName>
    <definedName name="A128089990F">Data12!$CX$1:$CX$10,Data12!$CX$11:$CX$17</definedName>
    <definedName name="A128089990F_Data">Data12!$CX$11:$CX$17</definedName>
    <definedName name="A128089990F_Latest">Data12!$CX$17</definedName>
    <definedName name="A128089994R">Data12!$CY$1:$CY$10,Data12!$CY$11:$CY$17</definedName>
    <definedName name="A128089994R_Data">Data12!$CY$11:$CY$17</definedName>
    <definedName name="A128089994R_Latest">Data12!$CY$17</definedName>
    <definedName name="A128089998X">Data12!$DQ$1:$DQ$10,Data12!$DQ$11:$DQ$17</definedName>
    <definedName name="A128089998X_Data">Data12!$DQ$11:$DQ$17</definedName>
    <definedName name="A128089998X_Latest">Data12!$DQ$17</definedName>
    <definedName name="A128090006V">Data12!$DV$1:$DV$10,Data12!$DV$11:$DV$17</definedName>
    <definedName name="A128090006V_Data">Data12!$DV$11:$DV$17</definedName>
    <definedName name="A128090006V_Latest">Data12!$DV$17</definedName>
    <definedName name="A128090010K">Data12!$EJ$1:$EJ$10,Data12!$EJ$11:$EJ$17</definedName>
    <definedName name="A128090010K_Data">Data12!$EJ$11:$EJ$17</definedName>
    <definedName name="A128090010K_Latest">Data12!$EJ$17</definedName>
    <definedName name="A128090014V">Data12!$EM$1:$EM$10,Data12!$EM$11:$EM$17</definedName>
    <definedName name="A128090014V_Data">Data12!$EM$11:$EM$17</definedName>
    <definedName name="A128090014V_Latest">Data12!$EM$17</definedName>
    <definedName name="A128090018C">Data12!$EQ$1:$EQ$10,Data12!$EQ$11:$EQ$17</definedName>
    <definedName name="A128090018C_Data">Data12!$EQ$11:$EQ$17</definedName>
    <definedName name="A128090018C_Latest">Data12!$EQ$17</definedName>
    <definedName name="A128090022V">Data12!$EW$1:$EW$10,Data12!$EW$11:$EW$17</definedName>
    <definedName name="A128090022V_Data">Data12!$EW$11:$EW$17</definedName>
    <definedName name="A128090022V_Latest">Data12!$EW$17</definedName>
    <definedName name="A128090026C">Data12!$EY$1:$EY$10,Data12!$EY$11:$EY$17</definedName>
    <definedName name="A128090026C_Data">Data12!$EY$11:$EY$17</definedName>
    <definedName name="A128090026C_Latest">Data12!$EY$17</definedName>
    <definedName name="A128090030V">Data12!$FD$1:$FD$10,Data12!$FD$11:$FD$17</definedName>
    <definedName name="A128090030V_Data">Data12!$FD$11:$FD$17</definedName>
    <definedName name="A128090030V_Latest">Data12!$FD$17</definedName>
    <definedName name="A128090034C">Data12!$FO$1:$FO$10,Data12!$FO$11:$FO$17</definedName>
    <definedName name="A128090034C_Data">Data12!$FO$11:$FO$17</definedName>
    <definedName name="A128090034C_Latest">Data12!$FO$17</definedName>
    <definedName name="A128090038L">Data12!$FR$1:$FR$10,Data12!$FR$11:$FR$17</definedName>
    <definedName name="A128090038L_Data">Data12!$FR$11:$FR$17</definedName>
    <definedName name="A128090038L_Latest">Data12!$FR$17</definedName>
    <definedName name="A128090042C">Data12!$FS$1:$FS$10,Data12!$FS$11:$FS$17</definedName>
    <definedName name="A128090042C_Data">Data12!$FS$11:$FS$17</definedName>
    <definedName name="A128090042C_Latest">Data12!$FS$17</definedName>
    <definedName name="A128090046L">Data12!$GB$1:$GB$10,Data12!$GB$11:$GB$17</definedName>
    <definedName name="A128090046L_Data">Data12!$GB$11:$GB$17</definedName>
    <definedName name="A128090046L_Latest">Data12!$GB$17</definedName>
    <definedName name="A128090050C">Data12!$GD$1:$GD$10,Data12!$GD$11:$GD$17</definedName>
    <definedName name="A128090050C_Data">Data12!$GD$11:$GD$17</definedName>
    <definedName name="A128090050C_Latest">Data12!$GD$17</definedName>
    <definedName name="A128090054L">Data12!$FH$1:$FH$10,Data12!$FH$11:$FH$17</definedName>
    <definedName name="A128090054L_Data">Data12!$FH$11:$FH$17</definedName>
    <definedName name="A128090054L_Latest">Data12!$FH$17</definedName>
    <definedName name="A128090058W">Data12!$GU$1:$GU$10,Data12!$GU$11:$GU$17</definedName>
    <definedName name="A128090058W_Data">Data12!$GU$11:$GU$17</definedName>
    <definedName name="A128090058W_Latest">Data12!$GU$17</definedName>
    <definedName name="A128090062L">Data12!$GW$1:$GW$10,Data12!$GW$11:$GW$17</definedName>
    <definedName name="A128090062L_Data">Data12!$GW$11:$GW$17</definedName>
    <definedName name="A128090062L_Latest">Data12!$GW$17</definedName>
    <definedName name="A128090066W">Data12!$HB$1:$HB$10,Data12!$HB$11:$HB$17</definedName>
    <definedName name="A128090066W_Data">Data12!$HB$11:$HB$17</definedName>
    <definedName name="A128090066W_Latest">Data12!$HB$17</definedName>
    <definedName name="A128090070L">Data12!$HG$1:$HG$10,Data12!$HG$11:$HG$17</definedName>
    <definedName name="A128090070L_Data">Data12!$HG$11:$HG$17</definedName>
    <definedName name="A128090070L_Latest">Data12!$HG$17</definedName>
    <definedName name="A128090074W">Data12!$GT$1:$GT$10,Data12!$GT$11:$GT$17</definedName>
    <definedName name="A128090074W_Data">Data12!$GT$11:$GT$17</definedName>
    <definedName name="A128090074W_Latest">Data12!$GT$17</definedName>
    <definedName name="A128090078F">Data12!$HT$1:$HT$10,Data12!$HT$11:$HT$17</definedName>
    <definedName name="A128090078F_Data">Data12!$HT$11:$HT$17</definedName>
    <definedName name="A128090078F_Latest">Data12!$HT$17</definedName>
    <definedName name="A128090082W">Data12!$IG$1:$IG$10,Data12!$IG$11:$IG$17</definedName>
    <definedName name="A128090082W_Data">Data12!$IG$11:$IG$17</definedName>
    <definedName name="A128090082W_Latest">Data12!$IG$17</definedName>
    <definedName name="A128090086F">Data12!$II$1:$II$10,Data12!$II$11:$II$17</definedName>
    <definedName name="A128090086F_Data">Data12!$II$11:$II$17</definedName>
    <definedName name="A128090086F_Latest">Data12!$II$17</definedName>
    <definedName name="A128090090W">Data12!$IQ$1:$IQ$10,Data12!$IQ$11:$IQ$17</definedName>
    <definedName name="A128090090W_Data">Data12!$IQ$11:$IQ$17</definedName>
    <definedName name="A128090090W_Latest">Data12!$IQ$17</definedName>
    <definedName name="A128090094F">Data13!$B$1:$B$10,Data13!$B$11:$B$17</definedName>
    <definedName name="A128090094F_Data">Data13!$B$11:$B$17</definedName>
    <definedName name="A128090094F_Latest">Data13!$B$17</definedName>
    <definedName name="A128090098R">Data12!$HV$1:$HV$10,Data12!$HV$11:$HV$17</definedName>
    <definedName name="A128090098R_Data">Data12!$HV$11:$HV$17</definedName>
    <definedName name="A128090098R_Latest">Data12!$HV$17</definedName>
    <definedName name="A128090102V">Data12!$HX$1:$HX$10,Data12!$HX$11:$HX$17</definedName>
    <definedName name="A128090102V_Data">Data12!$HX$11:$HX$17</definedName>
    <definedName name="A128090102V_Latest">Data12!$HX$17</definedName>
    <definedName name="A128090106C">Data13!$V$1:$V$10,Data13!$V$11:$V$17</definedName>
    <definedName name="A128090106C_Data">Data13!$V$11:$V$17</definedName>
    <definedName name="A128090106C_Latest">Data13!$V$17</definedName>
    <definedName name="A128090110V">Data13!$AH$1:$AH$10,Data13!$AH$11:$AH$17</definedName>
    <definedName name="A128090110V_Data">Data13!$AH$11:$AH$17</definedName>
    <definedName name="A128090110V_Latest">Data13!$AH$17</definedName>
    <definedName name="A128090114C">Data13!$AI$1:$AI$10,Data13!$AI$11:$AI$17</definedName>
    <definedName name="A128090114C_Data">Data13!$AI$11:$AI$17</definedName>
    <definedName name="A128090114C_Latest">Data13!$AI$17</definedName>
    <definedName name="A128090118L">Data13!$AJ$1:$AJ$10,Data13!$AJ$11:$AJ$17</definedName>
    <definedName name="A128090118L_Data">Data13!$AJ$11:$AJ$17</definedName>
    <definedName name="A128090118L_Latest">Data13!$AJ$17</definedName>
    <definedName name="A128090122C">Data13!$AN$1:$AN$10,Data13!$AN$11:$AN$17</definedName>
    <definedName name="A128090122C_Data">Data13!$AN$11:$AN$17</definedName>
    <definedName name="A128090122C_Latest">Data13!$AN$17</definedName>
    <definedName name="A128090130C">Data13!$K$1:$K$10,Data13!$K$11:$K$17</definedName>
    <definedName name="A128090130C_Data">Data13!$K$11:$K$17</definedName>
    <definedName name="A128090130C_Latest">Data13!$K$17</definedName>
    <definedName name="A128090134L">Data13!$O$1:$O$10,Data13!$O$11:$O$17</definedName>
    <definedName name="A128090134L_Data">Data13!$O$11:$O$17</definedName>
    <definedName name="A128090134L_Latest">Data13!$O$17</definedName>
    <definedName name="A128090138W">Data13!$BJ$1:$BJ$10,Data13!$BJ$11:$BJ$17</definedName>
    <definedName name="A128090138W_Data">Data13!$BJ$11:$BJ$17</definedName>
    <definedName name="A128090138W_Latest">Data13!$BJ$17</definedName>
    <definedName name="A128090142L">Data13!$BK$1:$BK$10,Data13!$BK$11:$BK$17</definedName>
    <definedName name="A128090142L_Data">Data13!$BK$11:$BK$17</definedName>
    <definedName name="A128090142L_Latest">Data13!$BK$17</definedName>
    <definedName name="A128090146W">Data13!$BL$1:$BL$10,Data13!$BL$11:$BL$17</definedName>
    <definedName name="A128090146W_Data">Data13!$BL$11:$BL$17</definedName>
    <definedName name="A128090146W_Latest">Data13!$BL$17</definedName>
    <definedName name="A128090150L">Data13!$AS$1:$AS$10,Data13!$AS$11:$AS$17</definedName>
    <definedName name="A128090150L_Data">Data13!$AS$11:$AS$17</definedName>
    <definedName name="A128090150L_Latest">Data13!$AS$17</definedName>
    <definedName name="A128090154W">Data13!$BY$1:$BY$10,Data13!$BY$11:$BY$17</definedName>
    <definedName name="A128090154W_Data">Data13!$BY$11:$BY$17</definedName>
    <definedName name="A128090154W_Latest">Data13!$BY$17</definedName>
    <definedName name="A128091810A">Data14!$GI$1:$GI$10,Data14!$GI$11:$GI$17</definedName>
    <definedName name="A128091810A_Data">Data14!$GI$11:$GI$17</definedName>
    <definedName name="A128091810A_Latest">Data14!$GI$17</definedName>
    <definedName name="A128091814K">Data14!$GN$1:$GN$10,Data14!$GN$11:$GN$17</definedName>
    <definedName name="A128091814K_Data">Data14!$GN$11:$GN$17</definedName>
    <definedName name="A128091814K_Latest">Data14!$GN$17</definedName>
    <definedName name="A128091818V">Data14!$GU$1:$GU$10,Data14!$GU$11:$GU$17</definedName>
    <definedName name="A128091818V_Data">Data14!$GU$11:$GU$17</definedName>
    <definedName name="A128091818V_Latest">Data14!$GU$17</definedName>
    <definedName name="A128091822K">Data14!$FX$1:$FX$10,Data14!$FX$11:$FX$17</definedName>
    <definedName name="A128091822K_Data">Data14!$FX$11:$FX$17</definedName>
    <definedName name="A128091822K_Latest">Data14!$FX$17</definedName>
    <definedName name="A128091826V">Data14!$HP$1:$HP$10,Data14!$HP$11:$HP$17</definedName>
    <definedName name="A128091826V_Data">Data14!$HP$11:$HP$17</definedName>
    <definedName name="A128091826V_Latest">Data14!$HP$17</definedName>
    <definedName name="A128091830K">Data14!$HA$1:$HA$10,Data14!$HA$11:$HA$17</definedName>
    <definedName name="A128091830K_Data">Data14!$HA$11:$HA$17</definedName>
    <definedName name="A128091830K_Latest">Data14!$HA$17</definedName>
    <definedName name="A128091838C">Data14!$IF$1:$IF$10,Data14!$IF$11:$IF$17</definedName>
    <definedName name="A128091838C_Data">Data14!$IF$11:$IF$17</definedName>
    <definedName name="A128091838C_Latest">Data14!$IF$17</definedName>
    <definedName name="A128091842V">Data16!$X$1:$X$10,Data16!$X$11:$X$17</definedName>
    <definedName name="A128091842V_Data">Data16!$X$11:$X$17</definedName>
    <definedName name="A128091842V_Latest">Data16!$X$17</definedName>
    <definedName name="A128091846C">Data16!$Z$1:$Z$10,Data16!$Z$11:$Z$17</definedName>
    <definedName name="A128091846C_Data">Data16!$Z$11:$Z$17</definedName>
    <definedName name="A128091846C_Latest">Data16!$Z$17</definedName>
    <definedName name="A128091850V">Data16!$AD$1:$AD$10,Data16!$AD$11:$AD$17</definedName>
    <definedName name="A128091850V_Data">Data16!$AD$11:$AD$17</definedName>
    <definedName name="A128091850V_Latest">Data16!$AD$17</definedName>
    <definedName name="A128091854C">Data16!$U$1:$U$10,Data16!$U$11:$U$17</definedName>
    <definedName name="A128091854C_Data">Data16!$U$11:$U$17</definedName>
    <definedName name="A128091854C_Latest">Data16!$U$17</definedName>
    <definedName name="A128091858L">Data16!$BV$1:$BV$10,Data16!$BV$11:$BV$17</definedName>
    <definedName name="A128091858L_Data">Data16!$BV$11:$BV$17</definedName>
    <definedName name="A128091858L_Latest">Data16!$BV$17</definedName>
    <definedName name="A128091862C">Data16!$BX$1:$BX$10,Data16!$BX$11:$BX$17</definedName>
    <definedName name="A128091862C_Data">Data16!$BX$11:$BX$17</definedName>
    <definedName name="A128091862C_Latest">Data16!$BX$17</definedName>
    <definedName name="A128091866L">Data16!$BY$1:$BY$10,Data16!$BY$11:$BY$17</definedName>
    <definedName name="A128091866L_Data">Data16!$BY$11:$BY$17</definedName>
    <definedName name="A128091866L_Latest">Data16!$BY$17</definedName>
    <definedName name="A128091870C">Data16!$CZ$1:$CZ$10,Data16!$CZ$11:$CZ$17</definedName>
    <definedName name="A128091870C_Data">Data16!$CZ$11:$CZ$17</definedName>
    <definedName name="A128091870C_Latest">Data16!$CZ$17</definedName>
    <definedName name="A128091874L">Data16!$DA$1:$DA$10,Data16!$DA$11:$DA$17</definedName>
    <definedName name="A128091874L_Data">Data16!$DA$11:$DA$17</definedName>
    <definedName name="A128091874L_Latest">Data16!$DA$17</definedName>
    <definedName name="A128091878W">Data16!$DD$1:$DD$10,Data16!$DD$11:$DD$17</definedName>
    <definedName name="A128091878W_Data">Data16!$DD$11:$DD$17</definedName>
    <definedName name="A128091878W_Latest">Data16!$DD$17</definedName>
    <definedName name="A128091882L">Data16!$DG$1:$DG$10,Data16!$DG$11:$DG$17</definedName>
    <definedName name="A128091882L_Data">Data16!$DG$11:$DG$17</definedName>
    <definedName name="A128091882L_Latest">Data16!$DG$17</definedName>
    <definedName name="A128091890L">Data16!$CC$1:$CC$10,Data16!$CC$11:$CC$17</definedName>
    <definedName name="A128091890L_Data">Data16!$CC$11:$CC$17</definedName>
    <definedName name="A128091890L_Latest">Data16!$CC$17</definedName>
    <definedName name="A128091894W">Data16!$DI$1:$DI$10,Data16!$DI$11:$DI$17</definedName>
    <definedName name="A128091894W_Data">Data16!$DI$11:$DI$17</definedName>
    <definedName name="A128091894W_Latest">Data16!$DI$17</definedName>
    <definedName name="A128091898F">Data16!$EB$1:$EB$10,Data16!$EB$11:$EB$17</definedName>
    <definedName name="A128091898F_Data">Data16!$EB$11:$EB$17</definedName>
    <definedName name="A128091898F_Latest">Data16!$EB$17</definedName>
    <definedName name="A128091902K">Data16!$EM$1:$EM$10,Data16!$EM$11:$EM$17</definedName>
    <definedName name="A128091902K_Data">Data16!$EM$11:$EM$17</definedName>
    <definedName name="A128091902K_Latest">Data16!$EM$17</definedName>
    <definedName name="A128091906V">Data16!$EO$1:$EO$10,Data16!$EO$11:$EO$17</definedName>
    <definedName name="A128091906V_Data">Data16!$EO$11:$EO$17</definedName>
    <definedName name="A128091906V_Latest">Data16!$EO$17</definedName>
    <definedName name="A128091910K">Data16!$DR$1:$DR$10,Data16!$DR$11:$DR$17</definedName>
    <definedName name="A128091910K_Data">Data16!$DR$11:$DR$17</definedName>
    <definedName name="A128091910K_Latest">Data16!$DR$17</definedName>
    <definedName name="A128091914V">Data16!$ET$1:$ET$10,Data16!$ET$11:$ET$17</definedName>
    <definedName name="A128091914V_Data">Data16!$ET$11:$ET$17</definedName>
    <definedName name="A128091914V_Latest">Data16!$ET$17</definedName>
    <definedName name="A128091918C">Data16!$FH$1:$FH$10,Data16!$FH$11:$FH$17</definedName>
    <definedName name="A128091918C_Data">Data16!$FH$11:$FH$17</definedName>
    <definedName name="A128091918C_Latest">Data16!$FH$17</definedName>
    <definedName name="A128091922V">Data16!$FI$1:$FI$10,Data16!$FI$11:$FI$17</definedName>
    <definedName name="A128091922V_Data">Data16!$FI$11:$FI$17</definedName>
    <definedName name="A128091922V_Latest">Data16!$FI$17</definedName>
    <definedName name="A128091926C">Data16!$FN$1:$FN$10,Data16!$FN$11:$FN$17</definedName>
    <definedName name="A128091926C_Data">Data16!$FN$11:$FN$17</definedName>
    <definedName name="A128091926C_Latest">Data16!$FN$17</definedName>
    <definedName name="A128091930V">Data16!$EV$1:$EV$10,Data16!$EV$11:$EV$17</definedName>
    <definedName name="A128091930V_Data">Data16!$EV$11:$EV$17</definedName>
    <definedName name="A128091930V_Latest">Data16!$EV$17</definedName>
    <definedName name="A128091934C">Data16!$EX$1:$EX$10,Data16!$EX$11:$EX$17</definedName>
    <definedName name="A128091934C_Data">Data16!$EX$11:$EX$17</definedName>
    <definedName name="A128091934C_Latest">Data16!$EX$17</definedName>
    <definedName name="A128091942C">Data16!$GF$1:$GF$10,Data16!$GF$11:$GF$17</definedName>
    <definedName name="A128091942C_Data">Data16!$GF$11:$GF$17</definedName>
    <definedName name="A128091942C_Latest">Data16!$GF$17</definedName>
    <definedName name="A128091946L">Data16!$HV$1:$HV$10,Data16!$HV$11:$HV$17</definedName>
    <definedName name="A128091946L_Data">Data16!$HV$11:$HV$17</definedName>
    <definedName name="A128091946L_Latest">Data16!$HV$17</definedName>
    <definedName name="A128091950C">Data16!$IG$1:$IG$10,Data16!$IG$11:$IG$17</definedName>
    <definedName name="A128091950C_Data">Data16!$IG$11:$IG$17</definedName>
    <definedName name="A128091950C_Latest">Data16!$IG$17</definedName>
    <definedName name="A128091954L">Data16!$II$1:$II$10,Data16!$II$11:$II$17</definedName>
    <definedName name="A128091954L_Data">Data16!$II$11:$II$17</definedName>
    <definedName name="A128091954L_Latest">Data16!$II$17</definedName>
    <definedName name="A128091958W">Data17!$K$1:$K$10,Data17!$K$11:$K$17</definedName>
    <definedName name="A128091958W_Data">Data17!$K$11:$K$17</definedName>
    <definedName name="A128091958W_Latest">Data17!$K$17</definedName>
    <definedName name="A128091962L">Data17!$W$1:$W$10,Data17!$W$11:$W$17</definedName>
    <definedName name="A128091962L_Data">Data17!$W$11:$W$17</definedName>
    <definedName name="A128091962L_Latest">Data17!$W$17</definedName>
    <definedName name="A128091966W">Data17!$AH$1:$AH$10,Data17!$AH$11:$AH$17</definedName>
    <definedName name="A128091966W_Data">Data17!$AH$11:$AH$17</definedName>
    <definedName name="A128091966W_Latest">Data17!$AH$17</definedName>
    <definedName name="A128091970L">Data17!$G$1:$G$10,Data17!$G$11:$G$17</definedName>
    <definedName name="A128091970L_Data">Data17!$G$11:$G$17</definedName>
    <definedName name="A128091970L_Latest">Data17!$G$17</definedName>
    <definedName name="A128091974W">Data17!$AS$1:$AS$10,Data17!$AS$11:$AS$17</definedName>
    <definedName name="A128091974W_Data">Data17!$AS$11:$AS$17</definedName>
    <definedName name="A128091974W_Latest">Data17!$AS$17</definedName>
    <definedName name="A128091978F">Data17!$AU$1:$AU$10,Data17!$AU$11:$AU$17</definedName>
    <definedName name="A128091978F_Data">Data17!$AU$11:$AU$17</definedName>
    <definedName name="A128091978F_Latest">Data17!$AU$17</definedName>
    <definedName name="A128091982W">Data17!$BB$1:$BB$10,Data17!$BB$11:$BB$17</definedName>
    <definedName name="A128091982W_Data">Data17!$BB$11:$BB$17</definedName>
    <definedName name="A128091982W_Latest">Data17!$BB$17</definedName>
    <definedName name="A128091986F">Data17!$BC$1:$BC$10,Data17!$BC$11:$BC$17</definedName>
    <definedName name="A128091986F_Data">Data17!$BC$11:$BC$17</definedName>
    <definedName name="A128091986F_Latest">Data17!$BC$17</definedName>
    <definedName name="A128091990W">Data17!$BD$1:$BD$10,Data17!$BD$11:$BD$17</definedName>
    <definedName name="A128091990W_Data">Data17!$BD$11:$BD$17</definedName>
    <definedName name="A128091990W_Latest">Data17!$BD$17</definedName>
    <definedName name="A128091998R">Data17!$AI$1:$AI$10,Data17!$AI$11:$AI$17</definedName>
    <definedName name="A128091998R_Data">Data17!$AI$11:$AI$17</definedName>
    <definedName name="A128091998R_Latest">Data17!$AI$17</definedName>
    <definedName name="A128092002W">Data17!$AM$1:$AM$10,Data17!$AM$11:$AM$17</definedName>
    <definedName name="A128092002W_Data">Data17!$AM$11:$AM$17</definedName>
    <definedName name="A128092002W_Latest">Data17!$AM$17</definedName>
    <definedName name="A128092006F">Data17!$AP$1:$AP$10,Data17!$AP$11:$AP$17</definedName>
    <definedName name="A128092006F_Data">Data17!$AP$11:$AP$17</definedName>
    <definedName name="A128092006F_Latest">Data17!$AP$17</definedName>
    <definedName name="A128092010W">Data17!$AQ$1:$AQ$10,Data17!$AQ$11:$AQ$17</definedName>
    <definedName name="A128092010W_Data">Data17!$AQ$11:$AQ$17</definedName>
    <definedName name="A128092010W_Latest">Data17!$AQ$17</definedName>
    <definedName name="A128092014F">Data17!$AR$1:$AR$10,Data17!$AR$11:$AR$17</definedName>
    <definedName name="A128092014F_Data">Data17!$AR$11:$AR$17</definedName>
    <definedName name="A128092014F_Latest">Data17!$AR$17</definedName>
    <definedName name="A128092018R">Data17!$CC$1:$CC$10,Data17!$CC$11:$CC$17</definedName>
    <definedName name="A128092018R_Data">Data17!$CC$11:$CC$17</definedName>
    <definedName name="A128092018R_Latest">Data17!$CC$17</definedName>
    <definedName name="A128092022F">Data17!$CM$1:$CM$10,Data17!$CM$11:$CM$17</definedName>
    <definedName name="A128092022F_Data">Data17!$CM$11:$CM$17</definedName>
    <definedName name="A128092022F_Latest">Data17!$CM$17</definedName>
    <definedName name="A128092026R">Data17!$BT$1:$BT$10,Data17!$BT$11:$BT$17</definedName>
    <definedName name="A128092026R_Data">Data17!$BT$11:$BT$17</definedName>
    <definedName name="A128092026R_Latest">Data17!$BT$17</definedName>
    <definedName name="A128092030F">Data17!$BQ$1:$BQ$10,Data17!$BQ$11:$BQ$17</definedName>
    <definedName name="A128092030F_Data">Data17!$BQ$11:$BQ$17</definedName>
    <definedName name="A128092030F_Latest">Data17!$BQ$17</definedName>
    <definedName name="A128092034R">Data15!$N$1:$N$10,Data15!$N$11:$N$17</definedName>
    <definedName name="A128092034R_Data">Data15!$N$11:$N$17</definedName>
    <definedName name="A128092034R_Latest">Data15!$N$17</definedName>
    <definedName name="A128092038X">Data14!$IK$1:$IK$10,Data14!$IK$11:$IK$17</definedName>
    <definedName name="A128092038X_Data">Data14!$IK$11:$IK$17</definedName>
    <definedName name="A128092038X_Latest">Data14!$IK$17</definedName>
    <definedName name="A128092042R">Data14!$IN$1:$IN$10,Data14!$IN$11:$IN$17</definedName>
    <definedName name="A128092042R_Data">Data14!$IN$11:$IN$17</definedName>
    <definedName name="A128092042R_Latest">Data14!$IN$17</definedName>
    <definedName name="A128092058J">Data15!$AU$1:$AU$10,Data15!$AU$11:$AU$17</definedName>
    <definedName name="A128092058J_Data">Data15!$AU$11:$AU$17</definedName>
    <definedName name="A128092058J_Latest">Data15!$AU$17</definedName>
    <definedName name="A128092062X">Data15!$AX$1:$AX$10,Data15!$AX$11:$AX$17</definedName>
    <definedName name="A128092062X_Data">Data15!$AX$11:$AX$17</definedName>
    <definedName name="A128092062X_Latest">Data15!$AX$17</definedName>
    <definedName name="A128092066J">Data15!$BD$1:$BD$10,Data15!$BD$11:$BD$17</definedName>
    <definedName name="A128092066J_Data">Data15!$BD$11:$BD$17</definedName>
    <definedName name="A128092066J_Latest">Data15!$BD$17</definedName>
    <definedName name="A128092074J">Data15!$AF$1:$AF$10,Data15!$AF$11:$AF$17</definedName>
    <definedName name="A128092074J_Data">Data15!$AF$11:$AF$17</definedName>
    <definedName name="A128092074J_Latest">Data15!$AF$17</definedName>
    <definedName name="A128092078T">Data15!$BU$1:$BU$10,Data15!$BU$11:$BU$17</definedName>
    <definedName name="A128092078T_Data">Data15!$BU$11:$BU$17</definedName>
    <definedName name="A128092078T_Latest">Data15!$BU$17</definedName>
    <definedName name="A128092082J">Data15!$CI$1:$CI$10,Data15!$CI$11:$CI$17</definedName>
    <definedName name="A128092082J_Data">Data15!$CI$11:$CI$17</definedName>
    <definedName name="A128092082J_Latest">Data15!$CI$17</definedName>
    <definedName name="A128092086T">Data15!$DO$1:$DO$10,Data15!$DO$11:$DO$17</definedName>
    <definedName name="A128092086T_Data">Data15!$DO$11:$DO$17</definedName>
    <definedName name="A128092086T_Latest">Data15!$DO$17</definedName>
    <definedName name="A128092090J">Data15!$CR$1:$CR$10,Data15!$CR$11:$CR$17</definedName>
    <definedName name="A128092090J_Data">Data15!$CR$11:$CR$17</definedName>
    <definedName name="A128092090J_Latest">Data15!$CR$17</definedName>
    <definedName name="A128092094T">Data15!$DT$1:$DT$10,Data15!$DT$11:$DT$17</definedName>
    <definedName name="A128092094T_Data">Data15!$DT$11:$DT$17</definedName>
    <definedName name="A128092094T_Latest">Data15!$DT$17</definedName>
    <definedName name="A128092098A">Data15!$EP$1:$EP$10,Data15!$EP$11:$EP$17</definedName>
    <definedName name="A128092098A_Data">Data15!$EP$11:$EP$17</definedName>
    <definedName name="A128092098A_Latest">Data15!$EP$17</definedName>
    <definedName name="A128092102F">Data15!$EQ$1:$EQ$10,Data15!$EQ$11:$EQ$17</definedName>
    <definedName name="A128092102F_Data">Data15!$EQ$11:$EQ$17</definedName>
    <definedName name="A128092102F_Latest">Data15!$EQ$17</definedName>
    <definedName name="A128092106R">Data15!$ET$1:$ET$10,Data15!$ET$11:$ET$17</definedName>
    <definedName name="A128092106R_Data">Data15!$ET$11:$ET$17</definedName>
    <definedName name="A128092106R_Latest">Data15!$ET$17</definedName>
    <definedName name="A128092110F">Data15!$FF$1:$FF$10,Data15!$FF$11:$FF$17</definedName>
    <definedName name="A128092110F_Data">Data15!$FF$11:$FF$17</definedName>
    <definedName name="A128092110F_Latest">Data15!$FF$17</definedName>
    <definedName name="A128092114R">Data15!$FV$1:$FV$10,Data15!$FV$11:$FV$17</definedName>
    <definedName name="A128092114R_Data">Data15!$FV$11:$FV$17</definedName>
    <definedName name="A128092114R_Latest">Data15!$FV$17</definedName>
    <definedName name="A128092118X">Data15!$FZ$1:$FZ$10,Data15!$FZ$11:$FZ$17</definedName>
    <definedName name="A128092118X_Data">Data15!$FZ$11:$FZ$17</definedName>
    <definedName name="A128092118X_Latest">Data15!$FZ$17</definedName>
    <definedName name="A128092122R">Data15!$FE$1:$FE$10,Data15!$FE$11:$FE$17</definedName>
    <definedName name="A128092122R_Data">Data15!$FE$11:$FE$17</definedName>
    <definedName name="A128092122R_Latest">Data15!$FE$17</definedName>
    <definedName name="A128092126X">Data15!$GL$1:$GL$10,Data15!$GL$11:$GL$17</definedName>
    <definedName name="A128092126X_Data">Data15!$GL$11:$GL$17</definedName>
    <definedName name="A128092126X_Latest">Data15!$GL$17</definedName>
    <definedName name="A128092130R">Data15!$HB$1:$HB$10,Data15!$HB$11:$HB$17</definedName>
    <definedName name="A128092130R_Data">Data15!$HB$11:$HB$17</definedName>
    <definedName name="A128092130R_Latest">Data15!$HB$17</definedName>
    <definedName name="A128092134X">Data15!$HC$1:$HC$10,Data15!$HC$11:$HC$17</definedName>
    <definedName name="A128092134X_Data">Data15!$HC$11:$HC$17</definedName>
    <definedName name="A128092134X_Latest">Data15!$HC$17</definedName>
    <definedName name="A128092138J">Data15!$HD$1:$HD$10,Data15!$HD$11:$HD$17</definedName>
    <definedName name="A128092138J_Data">Data15!$HD$11:$HD$17</definedName>
    <definedName name="A128092138J_Latest">Data15!$HD$17</definedName>
    <definedName name="A128092142X">Data15!$HE$1:$HE$10,Data15!$HE$11:$HE$17</definedName>
    <definedName name="A128092142X_Data">Data15!$HE$11:$HE$17</definedName>
    <definedName name="A128092142X_Latest">Data15!$HE$17</definedName>
    <definedName name="A128092146J">Data15!$GU$1:$GU$10,Data15!$GU$11:$GU$17</definedName>
    <definedName name="A128092146J_Data">Data15!$GU$11:$GU$17</definedName>
    <definedName name="A128092146J_Latest">Data15!$GU$17</definedName>
    <definedName name="A128092150X">Data15!$HW$1:$HW$10,Data15!$HW$11:$HW$17</definedName>
    <definedName name="A128092150X_Data">Data15!$HW$11:$HW$17</definedName>
    <definedName name="A128092150X_Latest">Data15!$HW$17</definedName>
    <definedName name="A128092154J">Data15!$IP$1:$IP$10,Data15!$IP$11:$IP$17</definedName>
    <definedName name="A128092154J_Data">Data15!$IP$11:$IP$17</definedName>
    <definedName name="A128092154J_Latest">Data15!$IP$17</definedName>
    <definedName name="A128092162J">Data16!$L$1:$L$10,Data16!$L$11:$L$17</definedName>
    <definedName name="A128092162J_Data">Data16!$L$11:$L$17</definedName>
    <definedName name="A128092162J_Latest">Data16!$L$17</definedName>
    <definedName name="A128093962X">Data17!$DC$1:$DC$10,Data17!$DC$11:$DC$17</definedName>
    <definedName name="A128093962X_Data">Data17!$DC$11:$DC$17</definedName>
    <definedName name="A128093962X_Latest">Data17!$DC$17</definedName>
    <definedName name="A128093966J">Data17!$DL$1:$DL$10,Data17!$DL$11:$DL$17</definedName>
    <definedName name="A128093966J_Data">Data17!$DL$11:$DL$17</definedName>
    <definedName name="A128093966J_Latest">Data17!$DL$17</definedName>
    <definedName name="A128093970X">Data17!$DO$1:$DO$10,Data17!$DO$11:$DO$17</definedName>
    <definedName name="A128093970X_Data">Data17!$DO$11:$DO$17</definedName>
    <definedName name="A128093970X_Latest">Data17!$DO$17</definedName>
    <definedName name="A128093974J">Data17!$DT$1:$DT$10,Data17!$DT$11:$DT$17</definedName>
    <definedName name="A128093974J_Data">Data17!$DT$11:$DT$17</definedName>
    <definedName name="A128093974J_Latest">Data17!$DT$17</definedName>
    <definedName name="A128093978T">Data17!$DU$1:$DU$10,Data17!$DU$11:$DU$17</definedName>
    <definedName name="A128093978T_Data">Data17!$DU$11:$DU$17</definedName>
    <definedName name="A128093978T_Latest">Data17!$DU$17</definedName>
    <definedName name="A128093982J">Data17!$DW$1:$DW$10,Data17!$DW$11:$DW$17</definedName>
    <definedName name="A128093982J_Data">Data17!$DW$11:$DW$17</definedName>
    <definedName name="A128093982J_Latest">Data17!$DW$17</definedName>
    <definedName name="A128093986T">Data17!$DX$1:$DX$10,Data17!$DX$11:$DX$17</definedName>
    <definedName name="A128093986T_Data">Data17!$DX$11:$DX$17</definedName>
    <definedName name="A128093986T_Latest">Data17!$DX$17</definedName>
    <definedName name="A128093990J">Data17!$ED$1:$ED$10,Data17!$ED$11:$ED$17</definedName>
    <definedName name="A128093990J_Data">Data17!$ED$11:$ED$17</definedName>
    <definedName name="A128093990J_Latest">Data17!$ED$17</definedName>
    <definedName name="A128093994T">Data17!$DG$1:$DG$10,Data17!$DG$11:$DG$17</definedName>
    <definedName name="A128093994T_Data">Data17!$DG$11:$DG$17</definedName>
    <definedName name="A128093994T_Latest">Data17!$DG$17</definedName>
    <definedName name="A128093998A">Data17!$DJ$1:$DJ$10,Data17!$DJ$11:$DJ$17</definedName>
    <definedName name="A128093998A_Data">Data17!$DJ$11:$DJ$17</definedName>
    <definedName name="A128093998A_Latest">Data17!$DJ$17</definedName>
    <definedName name="A128094002J">Data17!$EY$1:$EY$10,Data17!$EY$11:$EY$17</definedName>
    <definedName name="A128094002J_Data">Data17!$EY$11:$EY$17</definedName>
    <definedName name="A128094002J_Latest">Data17!$EY$17</definedName>
    <definedName name="A128094006T">Data17!$FF$1:$FF$10,Data17!$FF$11:$FF$17</definedName>
    <definedName name="A128094006T_Data">Data17!$FF$11:$FF$17</definedName>
    <definedName name="A128094006T_Latest">Data17!$FF$17</definedName>
    <definedName name="A128094010J">Data17!$FN$1:$FN$10,Data17!$FN$11:$FN$17</definedName>
    <definedName name="A128094010J_Data">Data17!$FN$11:$FN$17</definedName>
    <definedName name="A128094010J_Latest">Data17!$FN$17</definedName>
    <definedName name="A128094014T">Data17!$FO$1:$FO$10,Data17!$FO$11:$FO$17</definedName>
    <definedName name="A128094014T_Data">Data17!$FO$11:$FO$17</definedName>
    <definedName name="A128094014T_Latest">Data17!$FO$17</definedName>
    <definedName name="A128094018A">Data17!$FP$1:$FP$10,Data17!$FP$11:$FP$17</definedName>
    <definedName name="A128094018A_Data">Data17!$FP$11:$FP$17</definedName>
    <definedName name="A128094018A_Latest">Data17!$FP$17</definedName>
    <definedName name="A128094022T">Data17!$EP$1:$EP$10,Data17!$EP$11:$EP$17</definedName>
    <definedName name="A128094022T_Data">Data17!$EP$11:$EP$17</definedName>
    <definedName name="A128094022T_Latest">Data17!$EP$17</definedName>
    <definedName name="A128094030T">Data18!$GS$1:$GS$10,Data18!$GS$11:$GS$17</definedName>
    <definedName name="A128094030T_Data">Data18!$GS$11:$GS$17</definedName>
    <definedName name="A128094030T_Latest">Data18!$GS$17</definedName>
    <definedName name="A128094034A">Data18!$GW$1:$GW$10,Data18!$GW$11:$GW$17</definedName>
    <definedName name="A128094034A_Data">Data18!$GW$11:$GW$17</definedName>
    <definedName name="A128094034A_Latest">Data18!$GW$17</definedName>
    <definedName name="A128094038K">Data18!$IM$1:$IM$10,Data18!$IM$11:$IM$17</definedName>
    <definedName name="A128094038K_Data">Data18!$IM$11:$IM$17</definedName>
    <definedName name="A128094038K_Latest">Data18!$IM$17</definedName>
    <definedName name="A128094042A">Data18!$IA$1:$IA$10,Data18!$IA$11:$IA$17</definedName>
    <definedName name="A128094042A_Data">Data18!$IA$11:$IA$17</definedName>
    <definedName name="A128094042A_Latest">Data18!$IA$17</definedName>
    <definedName name="A128094046K">Data19!$N$1:$N$10,Data19!$N$11:$N$17</definedName>
    <definedName name="A128094046K_Data">Data19!$N$11:$N$17</definedName>
    <definedName name="A128094046K_Latest">Data19!$N$17</definedName>
    <definedName name="A128094050A">Data18!$IE$1:$IE$10,Data18!$IE$11:$IE$17</definedName>
    <definedName name="A128094050A_Data">Data18!$IE$11:$IE$17</definedName>
    <definedName name="A128094050A_Latest">Data18!$IE$17</definedName>
    <definedName name="A128094054K">Data19!$Q$1:$Q$10,Data19!$Q$11:$Q$17</definedName>
    <definedName name="A128094054K_Data">Data19!$Q$11:$Q$17</definedName>
    <definedName name="A128094054K_Latest">Data19!$Q$17</definedName>
    <definedName name="A128094058V">Data19!$AM$1:$AM$10,Data19!$AM$11:$AM$17</definedName>
    <definedName name="A128094058V_Data">Data19!$AM$11:$AM$17</definedName>
    <definedName name="A128094058V_Latest">Data19!$AM$17</definedName>
    <definedName name="A128094062K">Data19!$AO$1:$AO$10,Data19!$AO$11:$AO$17</definedName>
    <definedName name="A128094062K_Data">Data19!$AO$11:$AO$17</definedName>
    <definedName name="A128094062K_Latest">Data19!$AO$17</definedName>
    <definedName name="A128094066V">Data19!$AQ$1:$AQ$10,Data19!$AQ$11:$AQ$17</definedName>
    <definedName name="A128094066V_Data">Data19!$AQ$11:$AQ$17</definedName>
    <definedName name="A128094066V_Latest">Data19!$AQ$17</definedName>
    <definedName name="A128094070K">Data19!$AS$1:$AS$10,Data19!$AS$11:$AS$17</definedName>
    <definedName name="A128094070K_Data">Data19!$AS$11:$AS$17</definedName>
    <definedName name="A128094070K_Latest">Data19!$AS$17</definedName>
    <definedName name="A128094074V">Data19!$BS$1:$BS$10,Data19!$BS$11:$BS$17</definedName>
    <definedName name="A128094074V_Data">Data19!$BS$11:$BS$17</definedName>
    <definedName name="A128094074V_Latest">Data19!$BS$17</definedName>
    <definedName name="A128094078C">Data19!$BU$1:$BU$10,Data19!$BU$11:$BU$17</definedName>
    <definedName name="A128094078C_Data">Data19!$BU$11:$BU$17</definedName>
    <definedName name="A128094078C_Latest">Data19!$BU$17</definedName>
    <definedName name="A128094082V">Data19!$BV$1:$BV$10,Data19!$BV$11:$BV$17</definedName>
    <definedName name="A128094082V_Data">Data19!$BV$11:$BV$17</definedName>
    <definedName name="A128094082V_Latest">Data19!$BV$17</definedName>
    <definedName name="A128094086C">Data19!$BZ$1:$BZ$10,Data19!$BZ$11:$BZ$17</definedName>
    <definedName name="A128094086C_Data">Data19!$BZ$11:$BZ$17</definedName>
    <definedName name="A128094086C_Latest">Data19!$BZ$17</definedName>
    <definedName name="A128094090V">Data19!$DG$1:$DG$10,Data19!$DG$11:$DG$17</definedName>
    <definedName name="A128094090V_Data">Data19!$DG$11:$DG$17</definedName>
    <definedName name="A128094090V_Latest">Data19!$DG$17</definedName>
    <definedName name="A128094094C">Data19!$DH$1:$DH$10,Data19!$DH$11:$DH$17</definedName>
    <definedName name="A128094094C_Data">Data19!$DH$11:$DH$17</definedName>
    <definedName name="A128094094C_Latest">Data19!$DH$17</definedName>
    <definedName name="A128094098L">Data19!$CM$1:$CM$10,Data19!$CM$11:$CM$17</definedName>
    <definedName name="A128094098L_Data">Data19!$CM$11:$CM$17</definedName>
    <definedName name="A128094098L_Latest">Data19!$CM$17</definedName>
    <definedName name="A128094102T">Data19!$FF$1:$FF$10,Data19!$FF$11:$FF$17</definedName>
    <definedName name="A128094102T_Data">Data19!$FF$11:$FF$17</definedName>
    <definedName name="A128094102T_Latest">Data19!$FF$17</definedName>
    <definedName name="A128094106A">Data19!$GP$1:$GP$10,Data19!$GP$11:$GP$17</definedName>
    <definedName name="A128094106A_Data">Data19!$GP$11:$GP$17</definedName>
    <definedName name="A128094106A_Latest">Data19!$GP$17</definedName>
    <definedName name="A128094110T">Data19!$HE$1:$HE$10,Data19!$HE$11:$HE$17</definedName>
    <definedName name="A128094110T_Data">Data19!$HE$11:$HE$17</definedName>
    <definedName name="A128094110T_Latest">Data19!$HE$17</definedName>
    <definedName name="A128094114A">Data19!$GH$1:$GH$10,Data19!$GH$11:$GH$17</definedName>
    <definedName name="A128094114A_Data">Data19!$GH$11:$GH$17</definedName>
    <definedName name="A128094114A_Latest">Data19!$GH$17</definedName>
    <definedName name="A128094118K">Data19!$HQ$1:$HQ$10,Data19!$HQ$11:$HQ$17</definedName>
    <definedName name="A128094118K_Data">Data19!$HQ$11:$HQ$17</definedName>
    <definedName name="A128094118K_Latest">Data19!$HQ$17</definedName>
    <definedName name="A128094122A">Data19!$HT$1:$HT$10,Data19!$HT$11:$HT$17</definedName>
    <definedName name="A128094122A_Data">Data19!$HT$11:$HT$17</definedName>
    <definedName name="A128094122A_Latest">Data19!$HT$17</definedName>
    <definedName name="A128094126K">Data20!$F$1:$F$10,Data20!$F$11:$F$17</definedName>
    <definedName name="A128094126K_Data">Data20!$F$11:$F$17</definedName>
    <definedName name="A128094126K_Latest">Data20!$F$17</definedName>
    <definedName name="A128094130A">Data17!$GC$1:$GC$10,Data17!$GC$11:$GC$17</definedName>
    <definedName name="A128094130A_Data">Data17!$GC$11:$GC$17</definedName>
    <definedName name="A128094130A_Latest">Data17!$GC$17</definedName>
    <definedName name="A128094134K">Data17!$GY$1:$GY$10,Data17!$GY$11:$GY$17</definedName>
    <definedName name="A128094134K_Data">Data17!$GY$11:$GY$17</definedName>
    <definedName name="A128094134K_Latest">Data17!$GY$17</definedName>
    <definedName name="A128094138V">Data17!$FX$1:$FX$10,Data17!$FX$11:$FX$17</definedName>
    <definedName name="A128094138V_Data">Data17!$FX$11:$FX$17</definedName>
    <definedName name="A128094138V_Latest">Data17!$FX$17</definedName>
    <definedName name="A128094150K">Data17!$HC$1:$HC$10,Data17!$HC$11:$HC$17</definedName>
    <definedName name="A128094150K_Data">Data17!$HC$11:$HC$17</definedName>
    <definedName name="A128094150K_Latest">Data17!$HC$17</definedName>
    <definedName name="A128094154V">Data17!$HV$1:$HV$10,Data17!$HV$11:$HV$17</definedName>
    <definedName name="A128094154V_Data">Data17!$HV$11:$HV$17</definedName>
    <definedName name="A128094154V_Latest">Data17!$HV$17</definedName>
    <definedName name="A128094158C">Data17!$ID$1:$ID$10,Data17!$ID$11:$ID$17</definedName>
    <definedName name="A128094158C_Data">Data17!$ID$11:$ID$17</definedName>
    <definedName name="A128094158C_Latest">Data17!$ID$17</definedName>
    <definedName name="A128094162V">Data17!$HE$1:$HE$10,Data17!$HE$11:$HE$17</definedName>
    <definedName name="A128094162V_Data">Data17!$HE$11:$HE$17</definedName>
    <definedName name="A128094162V_Latest">Data17!$HE$17</definedName>
    <definedName name="A128094166C">Data17!$IH$1:$IH$10,Data17!$IH$11:$IH$17</definedName>
    <definedName name="A128094166C_Data">Data17!$IH$11:$IH$17</definedName>
    <definedName name="A128094166C_Latest">Data17!$IH$17</definedName>
    <definedName name="A128094170V">Data17!$HI$1:$HI$10,Data17!$HI$11:$HI$17</definedName>
    <definedName name="A128094170V_Data">Data17!$HI$11:$HI$17</definedName>
    <definedName name="A128094170V_Latest">Data17!$HI$17</definedName>
    <definedName name="A128094174C">Data18!$C$1:$C$10,Data18!$C$11:$C$17</definedName>
    <definedName name="A128094174C_Data">Data18!$C$11:$C$17</definedName>
    <definedName name="A128094174C_Latest">Data18!$C$17</definedName>
    <definedName name="A128094178L">Data18!$O$1:$O$10,Data18!$O$11:$O$17</definedName>
    <definedName name="A128094178L_Data">Data18!$O$11:$O$17</definedName>
    <definedName name="A128094178L_Latest">Data18!$O$17</definedName>
    <definedName name="A128094182C">Data18!$R$1:$R$10,Data18!$R$11:$R$17</definedName>
    <definedName name="A128094182C_Data">Data18!$R$11:$R$17</definedName>
    <definedName name="A128094182C_Latest">Data18!$R$17</definedName>
    <definedName name="A128094186L">Data18!$U$1:$U$10,Data18!$U$11:$U$17</definedName>
    <definedName name="A128094186L_Data">Data18!$U$11:$U$17</definedName>
    <definedName name="A128094186L_Latest">Data18!$U$17</definedName>
    <definedName name="A128094190C">Data17!$II$1:$II$10,Data17!$II$11:$II$17</definedName>
    <definedName name="A128094190C_Data">Data17!$II$11:$II$17</definedName>
    <definedName name="A128094190C_Latest">Data17!$II$17</definedName>
    <definedName name="A128094194L">Data18!$AO$1:$AO$10,Data18!$AO$11:$AO$17</definedName>
    <definedName name="A128094194L_Data">Data18!$AO$11:$AO$17</definedName>
    <definedName name="A128094194L_Latest">Data18!$AO$17</definedName>
    <definedName name="A128094198W">Data18!$AQ$1:$AQ$10,Data18!$AQ$11:$AQ$17</definedName>
    <definedName name="A128094198W_Data">Data18!$AQ$11:$AQ$17</definedName>
    <definedName name="A128094198W_Latest">Data18!$AQ$17</definedName>
    <definedName name="A128094202A">Data18!$AS$1:$AS$10,Data18!$AS$11:$AS$17</definedName>
    <definedName name="A128094202A_Data">Data18!$AS$11:$AS$17</definedName>
    <definedName name="A128094202A_Latest">Data18!$AS$17</definedName>
    <definedName name="A128094206K">Data18!$AC$1:$AC$10,Data18!$AC$11:$AC$17</definedName>
    <definedName name="A128094206K_Data">Data18!$AC$11:$AC$17</definedName>
    <definedName name="A128094206K_Latest">Data18!$AC$17</definedName>
    <definedName name="A128094210A">Data18!$BA$1:$BA$10,Data18!$BA$11:$BA$17</definedName>
    <definedName name="A128094210A_Data">Data18!$BA$11:$BA$17</definedName>
    <definedName name="A128094210A_Latest">Data18!$BA$17</definedName>
    <definedName name="A128094214K">Data18!$BF$1:$BF$10,Data18!$BF$11:$BF$17</definedName>
    <definedName name="A128094214K_Data">Data18!$BF$11:$BF$17</definedName>
    <definedName name="A128094214K_Latest">Data18!$BF$17</definedName>
    <definedName name="A128094222K">Data18!$CH$1:$CH$10,Data18!$CH$11:$CH$17</definedName>
    <definedName name="A128094222K_Data">Data18!$CH$11:$CH$17</definedName>
    <definedName name="A128094222K_Latest">Data18!$CH$17</definedName>
    <definedName name="A128094226V">Data18!$CI$1:$CI$10,Data18!$CI$11:$CI$17</definedName>
    <definedName name="A128094226V_Data">Data18!$CI$11:$CI$17</definedName>
    <definedName name="A128094226V_Latest">Data18!$CI$17</definedName>
    <definedName name="A128094230K">Data18!$BP$1:$BP$10,Data18!$BP$11:$BP$17</definedName>
    <definedName name="A128094230K_Data">Data18!$BP$11:$BP$17</definedName>
    <definedName name="A128094230K_Latest">Data18!$BP$17</definedName>
    <definedName name="A128094234V">Data18!$CR$1:$CR$10,Data18!$CR$11:$CR$17</definedName>
    <definedName name="A128094234V_Data">Data18!$CR$11:$CR$17</definedName>
    <definedName name="A128094234V_Latest">Data18!$CR$17</definedName>
    <definedName name="A128094238C">Data18!$DH$1:$DH$10,Data18!$DH$11:$DH$17</definedName>
    <definedName name="A128094238C_Data">Data18!$DH$11:$DH$17</definedName>
    <definedName name="A128094238C_Latest">Data18!$DH$17</definedName>
    <definedName name="A128094242V">Data18!$CV$1:$CV$10,Data18!$CV$11:$CV$17</definedName>
    <definedName name="A128094242V_Data">Data18!$CV$11:$CV$17</definedName>
    <definedName name="A128094242V_Latest">Data18!$CV$17</definedName>
    <definedName name="A128094246C">Data18!$CZ$1:$CZ$10,Data18!$CZ$11:$CZ$17</definedName>
    <definedName name="A128094246C_Data">Data18!$CZ$11:$CZ$17</definedName>
    <definedName name="A128094246C_Latest">Data18!$CZ$17</definedName>
    <definedName name="A128094250V">Data18!$EJ$1:$EJ$10,Data18!$EJ$11:$EJ$17</definedName>
    <definedName name="A128094250V_Data">Data18!$EJ$11:$EJ$17</definedName>
    <definedName name="A128094250V_Latest">Data18!$EJ$17</definedName>
    <definedName name="A128094254C">Data18!$EK$1:$EK$10,Data18!$EK$11:$EK$17</definedName>
    <definedName name="A128094254C_Data">Data18!$EK$11:$EK$17</definedName>
    <definedName name="A128094254C_Latest">Data18!$EK$17</definedName>
    <definedName name="A128094258L">Data18!$EM$1:$EM$10,Data18!$EM$11:$EM$17</definedName>
    <definedName name="A128094258L_Data">Data18!$EM$11:$EM$17</definedName>
    <definedName name="A128094258L_Latest">Data18!$EM$17</definedName>
    <definedName name="A128094262C">Data18!$EE$1:$EE$10,Data18!$EE$11:$EE$17</definedName>
    <definedName name="A128094262C_Data">Data18!$EE$11:$EE$17</definedName>
    <definedName name="A128094262C_Latest">Data18!$EE$17</definedName>
    <definedName name="A128094266L">Data18!$GL$1:$GL$10,Data18!$GL$11:$GL$17</definedName>
    <definedName name="A128094266L_Data">Data18!$GL$11:$GL$17</definedName>
    <definedName name="A128094266L_Latest">Data18!$GL$17</definedName>
    <definedName name="A128094270C">Data18!$FG$1:$FG$10,Data18!$FG$11:$FG$17</definedName>
    <definedName name="A128094270C_Data">Data18!$FG$11:$FG$17</definedName>
    <definedName name="A128094270C_Latest">Data18!$FG$17</definedName>
    <definedName name="A128095894V">Data20!$AO$1:$AO$10,Data20!$AO$11:$AO$17</definedName>
    <definedName name="A128095894V_Data">Data20!$AO$11:$AO$17</definedName>
    <definedName name="A128095894V_Latest">Data20!$AO$17</definedName>
    <definedName name="A128095898C">Data20!$AZ$1:$AZ$10,Data20!$AZ$11:$AZ$17</definedName>
    <definedName name="A128095898C_Data">Data20!$AZ$11:$AZ$17</definedName>
    <definedName name="A128095898C_Latest">Data20!$AZ$17</definedName>
    <definedName name="A128095902J">Data20!$BC$1:$BC$10,Data20!$BC$11:$BC$17</definedName>
    <definedName name="A128095902J_Data">Data20!$BC$11:$BC$17</definedName>
    <definedName name="A128095902J_Latest">Data20!$BC$17</definedName>
    <definedName name="A128095906T">Data20!$BE$1:$BE$10,Data20!$BE$11:$BE$17</definedName>
    <definedName name="A128095906T_Data">Data20!$BE$11:$BE$17</definedName>
    <definedName name="A128095906T_Latest">Data20!$BE$17</definedName>
    <definedName name="A128095910J">Data20!$BV$1:$BV$10,Data20!$BV$11:$BV$17</definedName>
    <definedName name="A128095910J_Data">Data20!$BV$11:$BV$17</definedName>
    <definedName name="A128095910J_Latest">Data20!$BV$17</definedName>
    <definedName name="A128095914T">Data20!$AU$1:$AU$10,Data20!$AU$11:$AU$17</definedName>
    <definedName name="A128095914T_Data">Data20!$AU$11:$AU$17</definedName>
    <definedName name="A128095914T_Latest">Data20!$AU$17</definedName>
    <definedName name="A128095918A">Data20!$CJ$1:$CJ$10,Data20!$CJ$11:$CJ$17</definedName>
    <definedName name="A128095918A_Data">Data20!$CJ$11:$CJ$17</definedName>
    <definedName name="A128095918A_Latest">Data20!$CJ$17</definedName>
    <definedName name="A128095922T">Data20!$CM$1:$CM$10,Data20!$CM$11:$CM$17</definedName>
    <definedName name="A128095922T_Data">Data20!$CM$11:$CM$17</definedName>
    <definedName name="A128095922T_Latest">Data20!$CM$17</definedName>
    <definedName name="A128095926A">Data20!$CR$1:$CR$10,Data20!$CR$11:$CR$17</definedName>
    <definedName name="A128095926A_Data">Data20!$CR$11:$CR$17</definedName>
    <definedName name="A128095926A_Latest">Data20!$CR$17</definedName>
    <definedName name="A128095930T">Data20!$CT$1:$CT$10,Data20!$CT$11:$CT$17</definedName>
    <definedName name="A128095930T_Data">Data20!$CT$11:$CT$17</definedName>
    <definedName name="A128095930T_Latest">Data20!$CT$17</definedName>
    <definedName name="A128095934A">Data20!$CB$1:$CB$10,Data20!$CB$11:$CB$17</definedName>
    <definedName name="A128095934A_Data">Data20!$CB$11:$CB$17</definedName>
    <definedName name="A128095934A_Latest">Data20!$CB$17</definedName>
    <definedName name="A128095938K">Data20!$CC$1:$CC$10,Data20!$CC$11:$CC$17</definedName>
    <definedName name="A128095938K_Data">Data20!$CC$11:$CC$17</definedName>
    <definedName name="A128095938K_Latest">Data20!$CC$17</definedName>
    <definedName name="A128095942A">Data20!$CE$1:$CE$10,Data20!$CE$11:$CE$17</definedName>
    <definedName name="A128095942A_Data">Data20!$CE$11:$CE$17</definedName>
    <definedName name="A128095942A_Latest">Data20!$CE$17</definedName>
    <definedName name="A128095946K">Data20!$CF$1:$CF$10,Data20!$CF$11:$CF$17</definedName>
    <definedName name="A128095946K_Data">Data20!$CF$11:$CF$17</definedName>
    <definedName name="A128095946K_Latest">Data20!$CF$17</definedName>
    <definedName name="A128095950A">Data21!$EN$1:$EN$10,Data21!$EN$11:$EN$17</definedName>
    <definedName name="A128095950A_Data">Data21!$EN$11:$EN$17</definedName>
    <definedName name="A128095950A_Latest">Data21!$EN$17</definedName>
    <definedName name="A128095954K">Data21!$EV$1:$EV$10,Data21!$EV$11:$EV$17</definedName>
    <definedName name="A128095954K_Data">Data21!$EV$11:$EV$17</definedName>
    <definedName name="A128095954K_Latest">Data21!$EV$17</definedName>
    <definedName name="A128095958V">Data21!$EZ$1:$EZ$10,Data21!$EZ$11:$EZ$17</definedName>
    <definedName name="A128095958V_Data">Data21!$EZ$11:$EZ$17</definedName>
    <definedName name="A128095958V_Latest">Data21!$EZ$17</definedName>
    <definedName name="A128095962K">Data21!$EF$1:$EF$10,Data21!$EF$11:$EF$17</definedName>
    <definedName name="A128095962K_Data">Data21!$EF$11:$EF$17</definedName>
    <definedName name="A128095962K_Latest">Data21!$EF$17</definedName>
    <definedName name="A128095966V">Data21!$EH$1:$EH$10,Data21!$EH$11:$EH$17</definedName>
    <definedName name="A128095966V_Data">Data21!$EH$11:$EH$17</definedName>
    <definedName name="A128095966V_Latest">Data21!$EH$17</definedName>
    <definedName name="A128095970K">Data21!$FJ$1:$FJ$10,Data21!$FJ$11:$FJ$17</definedName>
    <definedName name="A128095970K_Data">Data21!$FJ$11:$FJ$17</definedName>
    <definedName name="A128095970K_Latest">Data21!$FJ$17</definedName>
    <definedName name="A128095978C">Data21!$FP$1:$FP$10,Data21!$FP$11:$FP$17</definedName>
    <definedName name="A128095978C_Data">Data21!$FP$11:$FP$17</definedName>
    <definedName name="A128095978C_Latest">Data21!$FP$17</definedName>
    <definedName name="A128095982V">Data21!$HA$1:$HA$10,Data21!$HA$11:$HA$17</definedName>
    <definedName name="A128095982V_Data">Data21!$HA$11:$HA$17</definedName>
    <definedName name="A128095982V_Latest">Data21!$HA$17</definedName>
    <definedName name="A128095986C">Data21!$HC$1:$HC$10,Data21!$HC$11:$HC$17</definedName>
    <definedName name="A128095986C_Data">Data21!$HC$11:$HC$17</definedName>
    <definedName name="A128095986C_Latest">Data21!$HC$17</definedName>
    <definedName name="A128095990V">Data21!$HD$1:$HD$10,Data21!$HD$11:$HD$17</definedName>
    <definedName name="A128095990V_Data">Data21!$HD$11:$HD$17</definedName>
    <definedName name="A128095990V_Latest">Data21!$HD$17</definedName>
    <definedName name="A128095994C">Data21!$HJ$1:$HJ$10,Data21!$HJ$11:$HJ$17</definedName>
    <definedName name="A128095994C_Data">Data21!$HJ$11:$HJ$17</definedName>
    <definedName name="A128095994C_Latest">Data21!$HJ$17</definedName>
    <definedName name="A128095998L">Data21!$GS$1:$GS$10,Data21!$GS$11:$GS$17</definedName>
    <definedName name="A128095998L_Data">Data21!$GS$11:$GS$17</definedName>
    <definedName name="A128095998L_Latest">Data21!$GS$17</definedName>
    <definedName name="A128096002V">Data21!$HP$1:$HP$10,Data21!$HP$11:$HP$17</definedName>
    <definedName name="A128096002V_Data">Data21!$HP$11:$HP$17</definedName>
    <definedName name="A128096002V_Latest">Data21!$HP$17</definedName>
    <definedName name="A128096006C">Data21!$HQ$1:$HQ$10,Data21!$HQ$11:$HQ$17</definedName>
    <definedName name="A128096006C_Data">Data21!$HQ$11:$HQ$17</definedName>
    <definedName name="A128096006C_Latest">Data21!$HQ$17</definedName>
    <definedName name="A128096010V">Data21!$HR$1:$HR$10,Data21!$HR$11:$HR$17</definedName>
    <definedName name="A128096010V_Data">Data21!$HR$11:$HR$17</definedName>
    <definedName name="A128096010V_Latest">Data21!$HR$17</definedName>
    <definedName name="A128096014C">Data21!$GT$1:$GT$10,Data21!$GT$11:$GT$17</definedName>
    <definedName name="A128096014C_Data">Data21!$GT$11:$GT$17</definedName>
    <definedName name="A128096014C_Latest">Data21!$GT$17</definedName>
    <definedName name="A128096018L">Data21!$GU$1:$GU$10,Data21!$GU$11:$GU$17</definedName>
    <definedName name="A128096018L_Data">Data21!$GU$11:$GU$17</definedName>
    <definedName name="A128096018L_Latest">Data21!$GU$17</definedName>
    <definedName name="A128096022C">Data22!$H$1:$H$10,Data22!$H$11:$H$17</definedName>
    <definedName name="A128096022C_Data">Data22!$H$11:$H$17</definedName>
    <definedName name="A128096022C_Latest">Data22!$H$17</definedName>
    <definedName name="A128096026L">Data22!$N$1:$N$10,Data22!$N$11:$N$17</definedName>
    <definedName name="A128096026L_Data">Data22!$N$11:$N$17</definedName>
    <definedName name="A128096026L_Latest">Data22!$N$17</definedName>
    <definedName name="A128096030C">Data22!$P$1:$P$10,Data22!$P$11:$P$17</definedName>
    <definedName name="A128096030C_Data">Data22!$P$11:$P$17</definedName>
    <definedName name="A128096030C_Latest">Data22!$P$17</definedName>
    <definedName name="A128096034L">Data22!$AJ$1:$AJ$10,Data22!$AJ$11:$AJ$17</definedName>
    <definedName name="A128096034L_Data">Data22!$AJ$11:$AJ$17</definedName>
    <definedName name="A128096034L_Latest">Data22!$AJ$17</definedName>
    <definedName name="A128096038W">Data22!$AO$1:$AO$10,Data22!$AO$11:$AO$17</definedName>
    <definedName name="A128096038W_Data">Data22!$AO$11:$AO$17</definedName>
    <definedName name="A128096038W_Latest">Data22!$AO$17</definedName>
    <definedName name="A128096042L">Data22!$BY$1:$BY$10,Data22!$BY$11:$BY$17</definedName>
    <definedName name="A128096042L_Data">Data22!$BY$11:$BY$17</definedName>
    <definedName name="A128096042L_Latest">Data22!$BY$17</definedName>
    <definedName name="A128096046W">Data22!$BC$1:$BC$10,Data22!$BC$11:$BC$17</definedName>
    <definedName name="A128096046W_Data">Data22!$BC$11:$BC$17</definedName>
    <definedName name="A128096046W_Latest">Data22!$BC$17</definedName>
    <definedName name="A128096050L">Data22!$BF$1:$BF$10,Data22!$BF$11:$BF$17</definedName>
    <definedName name="A128096050L_Data">Data22!$BF$11:$BF$17</definedName>
    <definedName name="A128096050L_Latest">Data22!$BF$17</definedName>
    <definedName name="A128096054W">Data22!$DA$1:$DA$10,Data22!$DA$11:$DA$17</definedName>
    <definedName name="A128096054W_Data">Data22!$DA$11:$DA$17</definedName>
    <definedName name="A128096054W_Latest">Data22!$DA$17</definedName>
    <definedName name="A128096058F">Data22!$CL$1:$CL$10,Data22!$CL$11:$CL$17</definedName>
    <definedName name="A128096058F_Data">Data22!$CL$11:$CL$17</definedName>
    <definedName name="A128096058F_Latest">Data22!$CL$17</definedName>
    <definedName name="A128096062W">Data22!$CN$1:$CN$10,Data22!$CN$11:$CN$17</definedName>
    <definedName name="A128096062W_Data">Data22!$CN$11:$CN$17</definedName>
    <definedName name="A128096062W_Latest">Data22!$CN$17</definedName>
    <definedName name="A128096066F">Data22!$DP$1:$DP$10,Data22!$DP$11:$DP$17</definedName>
    <definedName name="A128096066F_Data">Data22!$DP$11:$DP$17</definedName>
    <definedName name="A128096066F_Latest">Data22!$DP$17</definedName>
    <definedName name="A128096070W">Data22!$EA$1:$EA$10,Data22!$EA$11:$EA$17</definedName>
    <definedName name="A128096070W_Data">Data22!$EA$11:$EA$17</definedName>
    <definedName name="A128096070W_Latest">Data22!$EA$17</definedName>
    <definedName name="A128096074F">Data22!$EC$1:$EC$10,Data22!$EC$11:$EC$17</definedName>
    <definedName name="A128096074F_Data">Data22!$EC$11:$EC$17</definedName>
    <definedName name="A128096074F_Latest">Data22!$EC$17</definedName>
    <definedName name="A128096078R">Data22!$EE$1:$EE$10,Data22!$EE$11:$EE$17</definedName>
    <definedName name="A128096078R_Data">Data22!$EE$11:$EE$17</definedName>
    <definedName name="A128096078R_Latest">Data22!$EE$17</definedName>
    <definedName name="A128096082F">Data22!$EJ$1:$EJ$10,Data22!$EJ$11:$EJ$17</definedName>
    <definedName name="A128096082F_Data">Data22!$EJ$11:$EJ$17</definedName>
    <definedName name="A128096082F_Latest">Data22!$EJ$17</definedName>
    <definedName name="A128096086R">Data22!$DR$1:$DR$10,Data22!$DR$11:$DR$17</definedName>
    <definedName name="A128096086R_Data">Data22!$DR$11:$DR$17</definedName>
    <definedName name="A128096086R_Latest">Data22!$DR$17</definedName>
    <definedName name="A128096090F">Data22!$FI$1:$FI$10,Data22!$FI$11:$FI$17</definedName>
    <definedName name="A128096090F_Data">Data22!$FI$11:$FI$17</definedName>
    <definedName name="A128096090F_Latest">Data22!$FI$17</definedName>
    <definedName name="A128096094R">Data22!$FK$1:$FK$10,Data22!$FK$11:$FK$17</definedName>
    <definedName name="A128096094R_Data">Data22!$FK$11:$FK$17</definedName>
    <definedName name="A128096094R_Latest">Data22!$FK$17</definedName>
    <definedName name="A128096098X">Data22!$FV$1:$FV$10,Data22!$FV$11:$FV$17</definedName>
    <definedName name="A128096098X_Data">Data22!$FV$11:$FV$17</definedName>
    <definedName name="A128096098X_Latest">Data22!$FV$17</definedName>
    <definedName name="A128096102C">Data22!$FE$1:$FE$10,Data22!$FE$11:$FE$17</definedName>
    <definedName name="A128096102C_Data">Data22!$FE$11:$FE$17</definedName>
    <definedName name="A128096102C_Latest">Data22!$FE$17</definedName>
    <definedName name="A128096106L">Data22!$GV$1:$GV$10,Data22!$GV$11:$GV$17</definedName>
    <definedName name="A128096106L_Data">Data22!$GV$11:$GV$17</definedName>
    <definedName name="A128096106L_Latest">Data22!$GV$17</definedName>
    <definedName name="A128096110C">Data20!$DP$1:$DP$10,Data20!$DP$11:$DP$17</definedName>
    <definedName name="A128096110C_Data">Data20!$DP$11:$DP$17</definedName>
    <definedName name="A128096110C_Latest">Data20!$DP$17</definedName>
    <definedName name="A128096114L">Data20!$DV$1:$DV$10,Data20!$DV$11:$DV$17</definedName>
    <definedName name="A128096114L_Data">Data20!$DV$11:$DV$17</definedName>
    <definedName name="A128096114L_Latest">Data20!$DV$17</definedName>
    <definedName name="A128096118W">Data20!$DW$1:$DW$10,Data20!$DW$11:$DW$17</definedName>
    <definedName name="A128096118W_Data">Data20!$DW$11:$DW$17</definedName>
    <definedName name="A128096118W_Latest">Data20!$DW$17</definedName>
    <definedName name="A128096122L">Data20!$DL$1:$DL$10,Data20!$DL$11:$DL$17</definedName>
    <definedName name="A128096122L_Data">Data20!$DL$11:$DL$17</definedName>
    <definedName name="A128096122L_Latest">Data20!$DL$17</definedName>
    <definedName name="A128096134W">Data22!$HM$1:$HM$10,Data22!$HM$11:$HM$17</definedName>
    <definedName name="A128096134W_Data">Data22!$HM$11:$HM$17</definedName>
    <definedName name="A128096134W_Latest">Data22!$HM$17</definedName>
    <definedName name="A128096138F">Data20!$EY$1:$EY$10,Data20!$EY$11:$EY$17</definedName>
    <definedName name="A128096138F_Data">Data20!$EY$11:$EY$17</definedName>
    <definedName name="A128096138F_Latest">Data20!$EY$17</definedName>
    <definedName name="A128096142W">Data20!$FA$1:$FA$10,Data20!$FA$11:$FA$17</definedName>
    <definedName name="A128096142W_Data">Data20!$FA$11:$FA$17</definedName>
    <definedName name="A128096142W_Latest">Data20!$FA$17</definedName>
    <definedName name="A128096146F">Data20!$FC$1:$FC$10,Data20!$FC$11:$FC$17</definedName>
    <definedName name="A128096146F_Data">Data20!$FC$11:$FC$17</definedName>
    <definedName name="A128096146F_Latest">Data20!$FC$17</definedName>
    <definedName name="A128096150W">Data20!$FG$1:$FG$10,Data20!$FG$11:$FG$17</definedName>
    <definedName name="A128096150W_Data">Data20!$FG$11:$FG$17</definedName>
    <definedName name="A128096150W_Latest">Data20!$FG$17</definedName>
    <definedName name="A128096154F">Data20!$FP$1:$FP$10,Data20!$FP$11:$FP$17</definedName>
    <definedName name="A128096154F_Data">Data20!$FP$11:$FP$17</definedName>
    <definedName name="A128096154F_Latest">Data20!$FP$17</definedName>
    <definedName name="A128096158R">Data20!$GJ$1:$GJ$10,Data20!$GJ$11:$GJ$17</definedName>
    <definedName name="A128096158R_Data">Data20!$GJ$11:$GJ$17</definedName>
    <definedName name="A128096158R_Latest">Data20!$GJ$17</definedName>
    <definedName name="A128096162F">Data20!$GK$1:$GK$10,Data20!$GK$11:$GK$17</definedName>
    <definedName name="A128096162F_Data">Data20!$GK$11:$GK$17</definedName>
    <definedName name="A128096162F_Latest">Data20!$GK$17</definedName>
    <definedName name="A128096166R">Data20!$GL$1:$GL$10,Data20!$GL$11:$GL$17</definedName>
    <definedName name="A128096166R_Data">Data20!$GL$11:$GL$17</definedName>
    <definedName name="A128096166R_Latest">Data20!$GL$17</definedName>
    <definedName name="A128096170F">Data20!$FW$1:$FW$10,Data20!$FW$11:$FW$17</definedName>
    <definedName name="A128096170F_Data">Data20!$FW$11:$FW$17</definedName>
    <definedName name="A128096170F_Latest">Data20!$FW$17</definedName>
    <definedName name="A128096174R">Data20!$GQ$1:$GQ$10,Data20!$GQ$11:$GQ$17</definedName>
    <definedName name="A128096174R_Data">Data20!$GQ$11:$GQ$17</definedName>
    <definedName name="A128096174R_Latest">Data20!$GQ$17</definedName>
    <definedName name="A128096178X">Data20!$GW$1:$GW$10,Data20!$GW$11:$GW$17</definedName>
    <definedName name="A128096178X_Data">Data20!$GW$11:$GW$17</definedName>
    <definedName name="A128096178X_Latest">Data20!$GW$17</definedName>
    <definedName name="A128096182R">Data20!$FY$1:$FY$10,Data20!$FY$11:$FY$17</definedName>
    <definedName name="A128096182R_Data">Data20!$FY$11:$FY$17</definedName>
    <definedName name="A128096182R_Latest">Data20!$FY$17</definedName>
    <definedName name="A128096186X">Data20!$GC$1:$GC$10,Data20!$GC$11:$GC$17</definedName>
    <definedName name="A128096186X_Data">Data20!$GC$11:$GC$17</definedName>
    <definedName name="A128096186X_Latest">Data20!$GC$17</definedName>
    <definedName name="A128096190R">Data20!$HM$1:$HM$10,Data20!$HM$11:$HM$17</definedName>
    <definedName name="A128096190R_Data">Data20!$HM$11:$HM$17</definedName>
    <definedName name="A128096190R_Latest">Data20!$HM$17</definedName>
    <definedName name="A128096194X">Data20!$HN$1:$HN$10,Data20!$HN$11:$HN$17</definedName>
    <definedName name="A128096194X_Data">Data20!$HN$11:$HN$17</definedName>
    <definedName name="A128096194X_Latest">Data20!$HN$17</definedName>
    <definedName name="A128096198J">Data20!$HU$1:$HU$10,Data20!$HU$11:$HU$17</definedName>
    <definedName name="A128096198J_Data">Data20!$HU$11:$HU$17</definedName>
    <definedName name="A128096198J_Latest">Data20!$HU$17</definedName>
    <definedName name="A128096202L">Data20!$HZ$1:$HZ$10,Data20!$HZ$11:$HZ$17</definedName>
    <definedName name="A128096202L_Data">Data20!$HZ$11:$HZ$17</definedName>
    <definedName name="A128096202L_Latest">Data20!$HZ$17</definedName>
    <definedName name="A128096206W">Data20!$IC$1:$IC$10,Data20!$IC$11:$IC$17</definedName>
    <definedName name="A128096206W_Data">Data20!$IC$11:$IC$17</definedName>
    <definedName name="A128096206W_Latest">Data20!$IC$17</definedName>
    <definedName name="A128096210L">Data20!$ID$1:$ID$10,Data20!$ID$11:$ID$17</definedName>
    <definedName name="A128096210L_Data">Data20!$ID$11:$ID$17</definedName>
    <definedName name="A128096210L_Latest">Data20!$ID$17</definedName>
    <definedName name="A128096214W">Data20!$IG$1:$IG$10,Data20!$IG$11:$IG$17</definedName>
    <definedName name="A128096214W_Data">Data20!$IG$11:$IG$17</definedName>
    <definedName name="A128096214W_Latest">Data20!$IG$17</definedName>
    <definedName name="A128096222W">Data20!$IJ$1:$IJ$10,Data20!$IJ$11:$IJ$17</definedName>
    <definedName name="A128096222W_Data">Data20!$IJ$11:$IJ$17</definedName>
    <definedName name="A128096222W_Latest">Data20!$IJ$17</definedName>
    <definedName name="A128096226F">Data20!$HH$1:$HH$10,Data20!$HH$11:$HH$17</definedName>
    <definedName name="A128096226F_Data">Data20!$HH$11:$HH$17</definedName>
    <definedName name="A128096226F_Latest">Data20!$HH$17</definedName>
    <definedName name="A128096230W">Data20!$HL$1:$HL$10,Data20!$HL$11:$HL$17</definedName>
    <definedName name="A128096230W_Data">Data20!$HL$11:$HL$17</definedName>
    <definedName name="A128096230W_Latest">Data20!$HL$17</definedName>
    <definedName name="A128096234F">Data21!$E$1:$E$10,Data21!$E$11:$E$17</definedName>
    <definedName name="A128096234F_Data">Data21!$E$11:$E$17</definedName>
    <definedName name="A128096234F_Latest">Data21!$E$17</definedName>
    <definedName name="A128096238R">Data21!$J$1:$J$10,Data21!$J$11:$J$17</definedName>
    <definedName name="A128096238R_Data">Data21!$J$11:$J$17</definedName>
    <definedName name="A128096238R_Latest">Data21!$J$17</definedName>
    <definedName name="A128096242F">Data21!$X$1:$X$10,Data21!$X$11:$X$17</definedName>
    <definedName name="A128096242F_Data">Data21!$X$11:$X$17</definedName>
    <definedName name="A128096242F_Latest">Data21!$X$17</definedName>
    <definedName name="A128096246R">Data21!$AD$1:$AD$10,Data21!$AD$11:$AD$17</definedName>
    <definedName name="A128096246R_Data">Data21!$AD$11:$AD$17</definedName>
    <definedName name="A128096246R_Latest">Data21!$AD$17</definedName>
    <definedName name="A128096250F">Data21!$AM$1:$AM$10,Data21!$AM$11:$AM$17</definedName>
    <definedName name="A128096250F_Data">Data21!$AM$11:$AM$17</definedName>
    <definedName name="A128096250F_Latest">Data21!$AM$17</definedName>
    <definedName name="A128096254R">Data21!$AX$1:$AX$10,Data21!$AX$11:$AX$17</definedName>
    <definedName name="A128096254R_Data">Data21!$AX$11:$AX$17</definedName>
    <definedName name="A128096254R_Latest">Data21!$AX$17</definedName>
    <definedName name="A128096258X">Data21!$AC$1:$AC$10,Data21!$AC$11:$AC$17</definedName>
    <definedName name="A128096258X_Data">Data21!$AC$11:$AC$17</definedName>
    <definedName name="A128096258X_Latest">Data21!$AC$17</definedName>
    <definedName name="A128096262R">Data21!$CK$1:$CK$10,Data21!$CK$11:$CK$17</definedName>
    <definedName name="A128096262R_Data">Data21!$CK$11:$CK$17</definedName>
    <definedName name="A128096262R_Latest">Data21!$CK$17</definedName>
    <definedName name="A128096266X">Data21!$DH$1:$DH$10,Data21!$DH$11:$DH$17</definedName>
    <definedName name="A128096266X_Data">Data21!$DH$11:$DH$17</definedName>
    <definedName name="A128096266X_Latest">Data21!$DH$17</definedName>
    <definedName name="A128096270R">Data21!$DL$1:$DL$10,Data21!$DL$11:$DL$17</definedName>
    <definedName name="A128096270R_Data">Data21!$DL$11:$DL$17</definedName>
    <definedName name="A128096270R_Latest">Data21!$DL$17</definedName>
    <definedName name="A128096274X">Data21!$DM$1:$DM$10,Data21!$DM$11:$DM$17</definedName>
    <definedName name="A128096274X_Data">Data21!$DM$11:$DM$17</definedName>
    <definedName name="A128096274X_Latest">Data21!$DM$17</definedName>
    <definedName name="A128096278J">Data21!$DR$1:$DR$10,Data21!$DR$11:$DR$17</definedName>
    <definedName name="A128096278J_Data">Data21!$DR$11:$DR$17</definedName>
    <definedName name="A128096278J_Latest">Data21!$DR$17</definedName>
    <definedName name="A128098074T">Data22!$IG$1:$IG$10,Data22!$IG$11:$IG$17</definedName>
    <definedName name="A128098074T_Data">Data22!$IG$11:$IG$17</definedName>
    <definedName name="A128098074T_Latest">Data22!$IG$17</definedName>
    <definedName name="A128098078A">Data22!$HR$1:$HR$10,Data22!$HR$11:$HR$17</definedName>
    <definedName name="A128098078A_Data">Data22!$HR$11:$HR$17</definedName>
    <definedName name="A128098078A_Latest">Data22!$HR$17</definedName>
    <definedName name="A128098082T">Data22!$IK$1:$IK$10,Data22!$IK$11:$IK$17</definedName>
    <definedName name="A128098082T_Data">Data22!$IK$11:$IK$17</definedName>
    <definedName name="A128098082T_Latest">Data22!$IK$17</definedName>
    <definedName name="A128098086A">Data22!$IM$1:$IM$10,Data22!$IM$11:$IM$17</definedName>
    <definedName name="A128098086A_Data">Data22!$IM$11:$IM$17</definedName>
    <definedName name="A128098086A_Latest">Data22!$IM$17</definedName>
    <definedName name="A128098090T">Data23!$F$1:$F$10,Data23!$F$11:$F$17</definedName>
    <definedName name="A128098090T_Data">Data23!$F$11:$F$17</definedName>
    <definedName name="A128098090T_Latest">Data23!$F$17</definedName>
    <definedName name="A128098094A">Data23!$V$1:$V$10,Data23!$V$11:$V$17</definedName>
    <definedName name="A128098094A_Data">Data23!$V$11:$V$17</definedName>
    <definedName name="A128098094A_Latest">Data23!$V$17</definedName>
    <definedName name="A128098098K">Data23!$Y$1:$Y$10,Data23!$Y$11:$Y$17</definedName>
    <definedName name="A128098098K_Data">Data23!$Y$11:$Y$17</definedName>
    <definedName name="A128098098K_Latest">Data23!$Y$17</definedName>
    <definedName name="A128098102R">Data23!$Z$1:$Z$10,Data23!$Z$11:$Z$17</definedName>
    <definedName name="A128098102R_Data">Data23!$Z$11:$Z$17</definedName>
    <definedName name="A128098102R_Latest">Data23!$Z$17</definedName>
    <definedName name="A128098106X">Data23!$K$1:$K$10,Data23!$K$11:$K$17</definedName>
    <definedName name="A128098106X_Data">Data23!$K$11:$K$17</definedName>
    <definedName name="A128098106X_Latest">Data23!$K$17</definedName>
    <definedName name="A128098110R">Data23!$AJ$1:$AJ$10,Data23!$AJ$11:$AJ$17</definedName>
    <definedName name="A128098110R_Data">Data23!$AJ$11:$AJ$17</definedName>
    <definedName name="A128098110R_Latest">Data23!$AJ$17</definedName>
    <definedName name="A128098114X">Data23!$AL$1:$AL$10,Data23!$AL$11:$AL$17</definedName>
    <definedName name="A128098114X_Data">Data23!$AL$11:$AL$17</definedName>
    <definedName name="A128098114X_Latest">Data23!$AL$17</definedName>
    <definedName name="A128098118J">Data23!$O$1:$O$10,Data23!$O$11:$O$17</definedName>
    <definedName name="A128098118J_Data">Data23!$O$11:$O$17</definedName>
    <definedName name="A128098118J_Latest">Data23!$O$17</definedName>
    <definedName name="A128098122X">Data24!$CB$1:$CB$10,Data24!$CB$11:$CB$17</definedName>
    <definedName name="A128098122X_Data">Data24!$CB$11:$CB$17</definedName>
    <definedName name="A128098122X_Latest">Data24!$CB$17</definedName>
    <definedName name="A128098126J">Data24!$DG$1:$DG$10,Data24!$DG$11:$DG$17</definedName>
    <definedName name="A128098126J_Data">Data24!$DG$11:$DG$17</definedName>
    <definedName name="A128098126J_Latest">Data24!$DG$17</definedName>
    <definedName name="A128098130X">Data24!$DN$1:$DN$10,Data24!$DN$11:$DN$17</definedName>
    <definedName name="A128098130X_Data">Data24!$DN$11:$DN$17</definedName>
    <definedName name="A128098130X_Latest">Data24!$DN$17</definedName>
    <definedName name="A128098134J">Data24!$DX$1:$DX$10,Data24!$DX$11:$DX$17</definedName>
    <definedName name="A128098134J_Data">Data24!$DX$11:$DX$17</definedName>
    <definedName name="A128098134J_Latest">Data24!$DX$17</definedName>
    <definedName name="A128098138T">Data24!$DY$1:$DY$10,Data24!$DY$11:$DY$17</definedName>
    <definedName name="A128098138T_Data">Data24!$DY$11:$DY$17</definedName>
    <definedName name="A128098138T_Latest">Data24!$DY$17</definedName>
    <definedName name="A128098142J">Data24!$EB$1:$EB$10,Data24!$EB$11:$EB$17</definedName>
    <definedName name="A128098142J_Data">Data24!$EB$11:$EB$17</definedName>
    <definedName name="A128098142J_Latest">Data24!$EB$17</definedName>
    <definedName name="A128098146T">Data24!$CZ$1:$CZ$10,Data24!$CZ$11:$CZ$17</definedName>
    <definedName name="A128098146T_Data">Data24!$CZ$11:$CZ$17</definedName>
    <definedName name="A128098146T_Latest">Data24!$CZ$17</definedName>
    <definedName name="A128098150J">Data24!$EM$1:$EM$10,Data24!$EM$11:$EM$17</definedName>
    <definedName name="A128098150J_Data">Data24!$EM$11:$EM$17</definedName>
    <definedName name="A128098150J_Latest">Data24!$EM$17</definedName>
    <definedName name="A128098154T">Data24!$ET$1:$ET$10,Data24!$ET$11:$ET$17</definedName>
    <definedName name="A128098154T_Data">Data24!$ET$11:$ET$17</definedName>
    <definedName name="A128098154T_Latest">Data24!$ET$17</definedName>
    <definedName name="A128098158A">Data24!$EY$1:$EY$10,Data24!$EY$11:$EY$17</definedName>
    <definedName name="A128098158A_Data">Data24!$EY$11:$EY$17</definedName>
    <definedName name="A128098158A_Latest">Data24!$EY$17</definedName>
    <definedName name="A128098162T">Data24!$FD$1:$FD$10,Data24!$FD$11:$FD$17</definedName>
    <definedName name="A128098162T_Data">Data24!$FD$11:$FD$17</definedName>
    <definedName name="A128098162T_Latest">Data24!$FD$17</definedName>
    <definedName name="A128098166A">Data24!$FV$1:$FV$10,Data24!$FV$11:$FV$17</definedName>
    <definedName name="A128098166A_Data">Data24!$FV$11:$FV$17</definedName>
    <definedName name="A128098166A_Latest">Data24!$FV$17</definedName>
    <definedName name="A128098170T">Data24!$GG$1:$GG$10,Data24!$GG$11:$GG$17</definedName>
    <definedName name="A128098170T_Data">Data24!$GG$11:$GG$17</definedName>
    <definedName name="A128098170T_Latest">Data24!$GG$17</definedName>
    <definedName name="A128098178K">Data24!$FS$1:$FS$10,Data24!$FS$11:$FS$17</definedName>
    <definedName name="A128098178K_Data">Data24!$FS$11:$FS$17</definedName>
    <definedName name="A128098178K_Latest">Data24!$FS$17</definedName>
    <definedName name="A128098182A">Data24!$HK$1:$HK$10,Data24!$HK$11:$HK$17</definedName>
    <definedName name="A128098182A_Data">Data24!$HK$11:$HK$17</definedName>
    <definedName name="A128098182A_Latest">Data24!$HK$17</definedName>
    <definedName name="A128098186K">Data24!$HP$1:$HP$10,Data24!$HP$11:$HP$17</definedName>
    <definedName name="A128098186K_Data">Data24!$HP$11:$HP$17</definedName>
    <definedName name="A128098186K_Latest">Data24!$HP$17</definedName>
    <definedName name="A128098190A">Data24!$GV$1:$GV$10,Data24!$GV$11:$GV$17</definedName>
    <definedName name="A128098190A_Data">Data24!$GV$11:$GV$17</definedName>
    <definedName name="A128098190A_Latest">Data24!$GV$17</definedName>
    <definedName name="A128098194K">Data24!$IB$1:$IB$10,Data24!$IB$11:$IB$17</definedName>
    <definedName name="A128098194K_Data">Data24!$IB$11:$IB$17</definedName>
    <definedName name="A128098194K_Latest">Data24!$IB$17</definedName>
    <definedName name="A128098198V">Data24!$IM$1:$IM$10,Data24!$IM$11:$IM$17</definedName>
    <definedName name="A128098198V_Data">Data24!$IM$11:$IM$17</definedName>
    <definedName name="A128098198V_Latest">Data24!$IM$17</definedName>
    <definedName name="A128098202X">Data25!$K$1:$K$10,Data25!$K$11:$K$17</definedName>
    <definedName name="A128098202X_Data">Data25!$K$11:$K$17</definedName>
    <definedName name="A128098202X_Latest">Data25!$K$17</definedName>
    <definedName name="A128098206J">Data25!$M$1:$M$10,Data25!$M$11:$M$17</definedName>
    <definedName name="A128098206J_Data">Data25!$M$11:$M$17</definedName>
    <definedName name="A128098206J_Latest">Data25!$M$17</definedName>
    <definedName name="A128098210X">Data24!$ID$1:$ID$10,Data24!$ID$11:$ID$17</definedName>
    <definedName name="A128098210X_Data">Data24!$ID$11:$ID$17</definedName>
    <definedName name="A128098210X_Latest">Data24!$ID$17</definedName>
    <definedName name="A128098214J">Data25!$P$1:$P$10,Data25!$P$11:$P$17</definedName>
    <definedName name="A128098214J_Data">Data25!$P$11:$P$17</definedName>
    <definedName name="A128098214J_Latest">Data25!$P$17</definedName>
    <definedName name="A128098218T">Data24!$IH$1:$IH$10,Data24!$IH$11:$IH$17</definedName>
    <definedName name="A128098218T_Data">Data24!$IH$11:$IH$17</definedName>
    <definedName name="A128098218T_Latest">Data24!$IH$17</definedName>
    <definedName name="A128098222J">Data24!$II$1:$II$10,Data24!$II$11:$II$17</definedName>
    <definedName name="A128098222J_Data">Data24!$II$11:$II$17</definedName>
    <definedName name="A128098222J_Latest">Data24!$II$17</definedName>
    <definedName name="A128098226T">Data25!$AD$1:$AD$10,Data25!$AD$11:$AD$17</definedName>
    <definedName name="A128098226T_Data">Data25!$AD$11:$AD$17</definedName>
    <definedName name="A128098226T_Latest">Data25!$AD$17</definedName>
    <definedName name="A128098230J">Data25!$AM$1:$AM$10,Data25!$AM$11:$AM$17</definedName>
    <definedName name="A128098230J_Data">Data25!$AM$11:$AM$17</definedName>
    <definedName name="A128098230J_Latest">Data25!$AM$17</definedName>
    <definedName name="A128098234T">Data25!$AT$1:$AT$10,Data25!$AT$11:$AT$17</definedName>
    <definedName name="A128098234T_Data">Data25!$AT$11:$AT$17</definedName>
    <definedName name="A128098234T_Latest">Data25!$AT$17</definedName>
    <definedName name="A128098238A">Data25!$V$1:$V$10,Data25!$V$11:$V$17</definedName>
    <definedName name="A128098238A_Data">Data25!$V$11:$V$17</definedName>
    <definedName name="A128098238A_Latest">Data25!$V$17</definedName>
    <definedName name="A128098242T">Data25!$AX$1:$AX$10,Data25!$AX$11:$AX$17</definedName>
    <definedName name="A128098242T_Data">Data25!$AX$11:$AX$17</definedName>
    <definedName name="A128098242T_Latest">Data25!$AX$17</definedName>
    <definedName name="A128098246A">Data25!$AB$1:$AB$10,Data25!$AB$11:$AB$17</definedName>
    <definedName name="A128098246A_Data">Data25!$AB$11:$AB$17</definedName>
    <definedName name="A128098246A_Latest">Data25!$AB$17</definedName>
    <definedName name="A128098250T">Data25!$BE$1:$BE$10,Data25!$BE$11:$BE$17</definedName>
    <definedName name="A128098250T_Data">Data25!$BE$11:$BE$17</definedName>
    <definedName name="A128098250T_Latest">Data25!$BE$17</definedName>
    <definedName name="A128098254A">Data25!$DF$1:$DF$10,Data25!$DF$11:$DF$17</definedName>
    <definedName name="A128098254A_Data">Data25!$DF$11:$DF$17</definedName>
    <definedName name="A128098254A_Latest">Data25!$DF$17</definedName>
    <definedName name="A128098258K">Data25!$DH$1:$DH$10,Data25!$DH$11:$DH$17</definedName>
    <definedName name="A128098258K_Data">Data25!$DH$11:$DH$17</definedName>
    <definedName name="A128098258K_Latest">Data25!$DH$17</definedName>
    <definedName name="A128098266K">Data25!$EA$1:$EA$10,Data25!$EA$11:$EA$17</definedName>
    <definedName name="A128098266K_Data">Data25!$EA$11:$EA$17</definedName>
    <definedName name="A128098266K_Latest">Data25!$EA$17</definedName>
    <definedName name="A128098270A">Data25!$EC$1:$EC$10,Data25!$EC$11:$EC$17</definedName>
    <definedName name="A128098270A_Data">Data25!$EC$11:$EC$17</definedName>
    <definedName name="A128098270A_Latest">Data25!$EC$17</definedName>
    <definedName name="A128098274K">Data25!$ET$1:$ET$10,Data25!$ET$11:$ET$17</definedName>
    <definedName name="A128098274K_Data">Data25!$ET$11:$ET$17</definedName>
    <definedName name="A128098274K_Latest">Data25!$ET$17</definedName>
    <definedName name="A128098278V">Data25!$EV$1:$EV$10,Data25!$EV$11:$EV$17</definedName>
    <definedName name="A128098278V_Data">Data25!$EV$11:$EV$17</definedName>
    <definedName name="A128098278V_Latest">Data25!$EV$17</definedName>
    <definedName name="A128098286V">Data25!$EX$1:$EX$10,Data25!$EX$11:$EX$17</definedName>
    <definedName name="A128098286V_Data">Data25!$EX$11:$EX$17</definedName>
    <definedName name="A128098286V_Latest">Data25!$EX$17</definedName>
    <definedName name="A128098290K">Data25!$DZ$1:$DZ$10,Data25!$DZ$11:$DZ$17</definedName>
    <definedName name="A128098290K_Data">Data25!$DZ$11:$DZ$17</definedName>
    <definedName name="A128098290K_Latest">Data25!$DZ$17</definedName>
    <definedName name="A128098294V">Data23!$BC$1:$BC$10,Data23!$BC$11:$BC$17</definedName>
    <definedName name="A128098294V_Data">Data23!$BC$11:$BC$17</definedName>
    <definedName name="A128098294V_Latest">Data23!$BC$17</definedName>
    <definedName name="A128098298C">Data23!$BM$1:$BM$10,Data23!$BM$11:$BM$17</definedName>
    <definedName name="A128098298C_Data">Data23!$BM$11:$BM$17</definedName>
    <definedName name="A128098298C_Latest">Data23!$BM$17</definedName>
    <definedName name="A128098302J">Data23!$BT$1:$BT$10,Data23!$BT$11:$BT$17</definedName>
    <definedName name="A128098302J_Data">Data23!$BT$11:$BT$17</definedName>
    <definedName name="A128098302J_Latest">Data23!$BT$17</definedName>
    <definedName name="A128098310J">Data23!$BZ$1:$BZ$10,Data23!$BZ$11:$BZ$17</definedName>
    <definedName name="A128098310J_Data">Data23!$BZ$11:$BZ$17</definedName>
    <definedName name="A128098310J_Latest">Data23!$BZ$17</definedName>
    <definedName name="A128098314T">Data23!$CI$1:$CI$10,Data23!$CI$11:$CI$17</definedName>
    <definedName name="A128098314T_Data">Data23!$CI$11:$CI$17</definedName>
    <definedName name="A128098314T_Latest">Data23!$CI$17</definedName>
    <definedName name="A128098318A">Data23!$CR$1:$CR$10,Data23!$CR$11:$CR$17</definedName>
    <definedName name="A128098318A_Data">Data23!$CR$11:$CR$17</definedName>
    <definedName name="A128098318A_Latest">Data23!$CR$17</definedName>
    <definedName name="A128098322T">Data23!$DB$1:$DB$10,Data23!$DB$11:$DB$17</definedName>
    <definedName name="A128098322T_Data">Data23!$DB$11:$DB$17</definedName>
    <definedName name="A128098322T_Latest">Data23!$DB$17</definedName>
    <definedName name="A128098326A">Data23!$CB$1:$CB$10,Data23!$CB$11:$CB$17</definedName>
    <definedName name="A128098326A_Data">Data23!$CB$11:$CB$17</definedName>
    <definedName name="A128098326A_Latest">Data23!$CB$17</definedName>
    <definedName name="A128098330T">Data23!$CG$1:$CG$10,Data23!$CG$11:$CG$17</definedName>
    <definedName name="A128098330T_Data">Data23!$CG$11:$CG$17</definedName>
    <definedName name="A128098330T_Latest">Data23!$CG$17</definedName>
    <definedName name="A128098334A">Data23!$EL$1:$EL$10,Data23!$EL$11:$EL$17</definedName>
    <definedName name="A128098334A_Data">Data23!$EL$11:$EL$17</definedName>
    <definedName name="A128098334A_Latest">Data23!$EL$17</definedName>
    <definedName name="A128098338K">Data23!$EZ$1:$EZ$10,Data23!$EZ$11:$EZ$17</definedName>
    <definedName name="A128098338K_Data">Data23!$EZ$11:$EZ$17</definedName>
    <definedName name="A128098338K_Latest">Data23!$EZ$17</definedName>
    <definedName name="A128098342A">Data23!$FD$1:$FD$10,Data23!$FD$11:$FD$17</definedName>
    <definedName name="A128098342A_Data">Data23!$FD$11:$FD$17</definedName>
    <definedName name="A128098342A_Latest">Data23!$FD$17</definedName>
    <definedName name="A128098346K">Data23!$FG$1:$FG$10,Data23!$FG$11:$FG$17</definedName>
    <definedName name="A128098346K_Data">Data23!$FG$11:$FG$17</definedName>
    <definedName name="A128098346K_Latest">Data23!$FG$17</definedName>
    <definedName name="A128098350A">Data23!$EQ$1:$EQ$10,Data23!$EQ$11:$EQ$17</definedName>
    <definedName name="A128098350A_Data">Data23!$EQ$11:$EQ$17</definedName>
    <definedName name="A128098350A_Latest">Data23!$EQ$17</definedName>
    <definedName name="A128098354K">Data23!$FJ$1:$FJ$10,Data23!$FJ$11:$FJ$17</definedName>
    <definedName name="A128098354K_Data">Data23!$FJ$11:$FJ$17</definedName>
    <definedName name="A128098354K_Latest">Data23!$FJ$17</definedName>
    <definedName name="A128098362K">Data23!$EV$1:$EV$10,Data23!$EV$11:$EV$17</definedName>
    <definedName name="A128098362K_Data">Data23!$EV$11:$EV$17</definedName>
    <definedName name="A128098362K_Latest">Data23!$EV$17</definedName>
    <definedName name="A128098366V">Data23!$HA$1:$HA$10,Data23!$HA$11:$HA$17</definedName>
    <definedName name="A128098366V_Data">Data23!$HA$11:$HA$17</definedName>
    <definedName name="A128098366V_Latest">Data23!$HA$17</definedName>
    <definedName name="A128098370K">Data23!$GA$1:$GA$10,Data23!$GA$11:$GA$17</definedName>
    <definedName name="A128098370K_Data">Data23!$GA$11:$GA$17</definedName>
    <definedName name="A128098370K_Latest">Data23!$GA$17</definedName>
    <definedName name="A128098374V">Data23!$HF$1:$HF$10,Data23!$HF$11:$HF$17</definedName>
    <definedName name="A128098374V_Data">Data23!$HF$11:$HF$17</definedName>
    <definedName name="A128098374V_Latest">Data23!$HF$17</definedName>
    <definedName name="A128098378C">Data23!$HT$1:$HT$10,Data23!$HT$11:$HT$17</definedName>
    <definedName name="A128098378C_Data">Data23!$HT$11:$HT$17</definedName>
    <definedName name="A128098378C_Latest">Data23!$HT$17</definedName>
    <definedName name="A128098382V">Data23!$ID$1:$ID$10,Data23!$ID$11:$ID$17</definedName>
    <definedName name="A128098382V_Data">Data23!$ID$11:$ID$17</definedName>
    <definedName name="A128098382V_Latest">Data23!$ID$17</definedName>
    <definedName name="A128098386C">Data23!$IE$1:$IE$10,Data23!$IE$11:$IE$17</definedName>
    <definedName name="A128098386C_Data">Data23!$IE$11:$IE$17</definedName>
    <definedName name="A128098386C_Latest">Data23!$IE$17</definedName>
    <definedName name="A128098390V">Data23!$HE$1:$HE$10,Data23!$HE$11:$HE$17</definedName>
    <definedName name="A128098390V_Data">Data23!$HE$11:$HE$17</definedName>
    <definedName name="A128098390V_Latest">Data23!$HE$17</definedName>
    <definedName name="A128098394C">Data24!$P$1:$P$10,Data24!$P$11:$P$17</definedName>
    <definedName name="A128098394C_Data">Data24!$P$11:$P$17</definedName>
    <definedName name="A128098394C_Latest">Data24!$P$17</definedName>
    <definedName name="A128098398L">Data23!$IQ$1:$IQ$10,Data23!$IQ$11:$IQ$17</definedName>
    <definedName name="A128098398L_Data">Data23!$IQ$11:$IQ$17</definedName>
    <definedName name="A128098398L_Latest">Data23!$IQ$17</definedName>
    <definedName name="A128098402T">Data24!$AC$1:$AC$10,Data24!$AC$11:$AC$17</definedName>
    <definedName name="A128098402T_Data">Data24!$AC$11:$AC$17</definedName>
    <definedName name="A128098402T_Latest">Data24!$AC$17</definedName>
    <definedName name="A128098406A">Data24!$AF$1:$AF$10,Data24!$AF$11:$AF$17</definedName>
    <definedName name="A128098406A_Data">Data24!$AF$11:$AF$17</definedName>
    <definedName name="A128098406A_Latest">Data24!$AF$17</definedName>
    <definedName name="A128098410T">Data24!$AR$1:$AR$10,Data24!$AR$11:$AR$17</definedName>
    <definedName name="A128098410T_Data">Data24!$AR$11:$AR$17</definedName>
    <definedName name="A128098410T_Latest">Data24!$AR$17</definedName>
    <definedName name="A128098414A">Data24!$AS$1:$AS$10,Data24!$AS$11:$AS$17</definedName>
    <definedName name="A128098414A_Data">Data24!$AS$11:$AS$17</definedName>
    <definedName name="A128098414A_Latest">Data24!$AS$17</definedName>
    <definedName name="A128098418K">Data24!$AH$1:$AH$10,Data24!$AH$11:$AH$17</definedName>
    <definedName name="A128098418K_Data">Data24!$AH$11:$AH$17</definedName>
    <definedName name="A128098418K_Latest">Data24!$AH$17</definedName>
    <definedName name="A128098422A">Data24!$AI$1:$AI$10,Data24!$AI$11:$AI$17</definedName>
    <definedName name="A128098422A_Data">Data24!$AI$11:$AI$17</definedName>
    <definedName name="A128098422A_Latest">Data24!$AI$17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 a="1"/>
  <c r="GI182" i="29" s="1"/>
  <c r="GH182" i="29" a="1"/>
  <c r="GH182" i="29" s="1"/>
  <c r="GG182" i="29" a="1"/>
  <c r="GG182" i="29" s="1"/>
  <c r="GF182" i="29" a="1"/>
  <c r="GF182" i="29" s="1"/>
  <c r="GE182" i="29" a="1"/>
  <c r="GE182" i="29" s="1"/>
  <c r="GD182" i="29" a="1"/>
  <c r="GD182" i="29" s="1"/>
  <c r="GC182" i="29" a="1"/>
  <c r="GC182" i="29" s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 a="1"/>
  <c r="FW182" i="29" s="1"/>
  <c r="FV182" i="29" a="1"/>
  <c r="FV182" i="29" s="1"/>
  <c r="FU182" i="29" a="1"/>
  <c r="FU182" i="29" s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 a="1"/>
  <c r="FO182" i="29" s="1"/>
  <c r="FN182" i="29" a="1"/>
  <c r="FN182" i="29" s="1"/>
  <c r="FM182" i="29" a="1"/>
  <c r="FM182" i="29" s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 a="1"/>
  <c r="FG182" i="29" s="1"/>
  <c r="FF182" i="29" a="1"/>
  <c r="FF182" i="29" s="1"/>
  <c r="FE182" i="29" a="1"/>
  <c r="FE182" i="29" s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 a="1"/>
  <c r="EY182" i="29" s="1"/>
  <c r="EX182" i="29" a="1"/>
  <c r="EX182" i="29" s="1"/>
  <c r="EW182" i="29" a="1"/>
  <c r="EW182" i="29" s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 a="1"/>
  <c r="EQ182" i="29" s="1"/>
  <c r="EP182" i="29" a="1"/>
  <c r="EP182" i="29" s="1"/>
  <c r="EO182" i="29" a="1"/>
  <c r="EO182" i="29" s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 a="1"/>
  <c r="EI182" i="29" s="1"/>
  <c r="EH182" i="29" a="1"/>
  <c r="EH182" i="29" s="1"/>
  <c r="EG182" i="29" a="1"/>
  <c r="EG182" i="29" s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 a="1"/>
  <c r="EA182" i="29" s="1"/>
  <c r="DZ182" i="29" a="1"/>
  <c r="DZ182" i="29" s="1"/>
  <c r="DY182" i="29" a="1"/>
  <c r="DY182" i="29" s="1"/>
  <c r="DX182" i="29" a="1"/>
  <c r="DX182" i="29" s="1"/>
  <c r="DW182" i="29" a="1"/>
  <c r="DW182" i="29" s="1"/>
  <c r="DV182" i="29" a="1"/>
  <c r="DV182" i="29" s="1"/>
  <c r="DU182" i="29" a="1"/>
  <c r="DU182" i="29" s="1"/>
  <c r="DT182" i="29" a="1"/>
  <c r="DT182" i="29" s="1"/>
  <c r="DS182" i="29" a="1"/>
  <c r="DS182" i="29" s="1"/>
  <c r="DR182" i="29" a="1"/>
  <c r="DR182" i="29" s="1"/>
  <c r="DQ182" i="29" a="1"/>
  <c r="DQ182" i="29" s="1"/>
  <c r="DP182" i="29" a="1"/>
  <c r="DP182" i="29" s="1"/>
  <c r="DO182" i="29" a="1"/>
  <c r="DO182" i="29" s="1"/>
  <c r="DN182" i="29" a="1"/>
  <c r="DN182" i="29" s="1"/>
  <c r="DM182" i="29" a="1"/>
  <c r="DM182" i="29" s="1"/>
  <c r="DL182" i="29" a="1"/>
  <c r="DL182" i="29" s="1"/>
  <c r="DK182" i="29" a="1"/>
  <c r="DK182" i="29" s="1"/>
  <c r="DJ182" i="29" a="1"/>
  <c r="DJ182" i="29" s="1"/>
  <c r="DI182" i="29" a="1"/>
  <c r="DI182" i="29" s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 a="1"/>
  <c r="DC182" i="29" s="1"/>
  <c r="DB182" i="29" a="1"/>
  <c r="DB182" i="29" s="1"/>
  <c r="DA182" i="29" a="1"/>
  <c r="DA182" i="29" s="1"/>
  <c r="CZ182" i="29" a="1"/>
  <c r="CZ182" i="29" s="1"/>
  <c r="CY182" i="29" a="1"/>
  <c r="CY182" i="29" s="1"/>
  <c r="CX182" i="29" a="1"/>
  <c r="CX182" i="29" s="1"/>
  <c r="CW182" i="29" a="1"/>
  <c r="CW182" i="29" s="1"/>
  <c r="CV182" i="29" a="1"/>
  <c r="CV182" i="29" s="1"/>
  <c r="CU182" i="29" a="1"/>
  <c r="CU182" i="29" s="1"/>
  <c r="CT182" i="29" a="1"/>
  <c r="CT182" i="29" s="1"/>
  <c r="CS182" i="29" a="1"/>
  <c r="CS182" i="29" s="1"/>
  <c r="CR182" i="29" a="1"/>
  <c r="CR182" i="29" s="1"/>
  <c r="CQ182" i="29" a="1"/>
  <c r="CQ182" i="29" s="1"/>
  <c r="CP182" i="29" a="1"/>
  <c r="CP182" i="29" s="1"/>
  <c r="CO182" i="29" a="1"/>
  <c r="CO182" i="29" s="1"/>
  <c r="CN182" i="29" a="1"/>
  <c r="CN182" i="29" s="1"/>
  <c r="CM182" i="29" a="1"/>
  <c r="CM182" i="29" s="1"/>
  <c r="CL182" i="29" a="1"/>
  <c r="CL182" i="29" s="1"/>
  <c r="CK182" i="29" a="1"/>
  <c r="CK182" i="29" s="1"/>
  <c r="CJ182" i="29" a="1"/>
  <c r="CJ182" i="29" s="1"/>
  <c r="CI182" i="29" a="1"/>
  <c r="CI182" i="29" s="1"/>
  <c r="CH182" i="29" a="1"/>
  <c r="CH182" i="29" s="1"/>
  <c r="CG182" i="29" a="1"/>
  <c r="CG182" i="29" s="1"/>
  <c r="CF182" i="29" a="1"/>
  <c r="CF182" i="29" s="1"/>
  <c r="CE182" i="29" a="1"/>
  <c r="CE182" i="29" s="1"/>
  <c r="CD182" i="29" a="1"/>
  <c r="CD182" i="29" s="1"/>
  <c r="CC182" i="29" a="1"/>
  <c r="CC182" i="29" s="1"/>
  <c r="CB182" i="29" a="1"/>
  <c r="CB182" i="29" s="1"/>
  <c r="CA182" i="29" a="1"/>
  <c r="CA182" i="29" s="1"/>
  <c r="BZ182" i="29" a="1"/>
  <c r="BZ182" i="29" s="1"/>
  <c r="BY182" i="29" a="1"/>
  <c r="BY182" i="29" s="1"/>
  <c r="BX182" i="29" a="1"/>
  <c r="BX182" i="29" s="1"/>
  <c r="BW182" i="29" a="1"/>
  <c r="BW182" i="29" s="1"/>
  <c r="BV182" i="29" a="1"/>
  <c r="BV182" i="29" s="1"/>
  <c r="BU182" i="29" a="1"/>
  <c r="BU182" i="29" s="1"/>
  <c r="BT182" i="29" a="1"/>
  <c r="BT182" i="29" s="1"/>
  <c r="BS182" i="29" a="1"/>
  <c r="BS182" i="29" s="1"/>
  <c r="BR182" i="29" a="1"/>
  <c r="BR182" i="29" s="1"/>
  <c r="BQ182" i="29" a="1"/>
  <c r="BQ182" i="29" s="1"/>
  <c r="BP182" i="29" a="1"/>
  <c r="BP182" i="29" s="1"/>
  <c r="BO182" i="29" a="1"/>
  <c r="BO182" i="29" s="1"/>
  <c r="BN182" i="29" a="1"/>
  <c r="BN182" i="29" s="1"/>
  <c r="BM182" i="29" a="1"/>
  <c r="BM182" i="29" s="1"/>
  <c r="BL182" i="29" a="1"/>
  <c r="BL182" i="29" s="1"/>
  <c r="BK182" i="29" a="1"/>
  <c r="BK182" i="29" s="1"/>
  <c r="BJ182" i="29" a="1"/>
  <c r="BJ182" i="29" s="1"/>
  <c r="BI182" i="29" a="1"/>
  <c r="BI182" i="29" s="1"/>
  <c r="BH182" i="29" a="1"/>
  <c r="BH182" i="29" s="1"/>
  <c r="BG182" i="29" a="1"/>
  <c r="BG182" i="29" s="1"/>
  <c r="BF182" i="29" a="1"/>
  <c r="BF182" i="29" s="1"/>
  <c r="BE182" i="29" a="1"/>
  <c r="BE182" i="29" s="1"/>
  <c r="BD182" i="29" a="1"/>
  <c r="BD182" i="29" s="1"/>
  <c r="BC182" i="29" a="1"/>
  <c r="BC182" i="29" s="1"/>
  <c r="BB182" i="29" a="1"/>
  <c r="BB182" i="29" s="1"/>
  <c r="BA182" i="29" a="1"/>
  <c r="BA182" i="29" s="1"/>
  <c r="AZ182" i="29" a="1"/>
  <c r="AZ182" i="29" s="1"/>
  <c r="AY182" i="29" a="1"/>
  <c r="AY182" i="29" s="1"/>
  <c r="AX182" i="29" a="1"/>
  <c r="AX182" i="29" s="1"/>
  <c r="AW182" i="29" a="1"/>
  <c r="AW182" i="29" s="1"/>
  <c r="AV182" i="29" a="1"/>
  <c r="AV182" i="29" s="1"/>
  <c r="AU182" i="29" a="1"/>
  <c r="AU182" i="29" s="1"/>
  <c r="AT182" i="29" a="1"/>
  <c r="AT182" i="29" s="1"/>
  <c r="AS182" i="29" a="1"/>
  <c r="AS182" i="29" s="1"/>
  <c r="AR182" i="29" a="1"/>
  <c r="AR182" i="29" s="1"/>
  <c r="AQ182" i="29" a="1"/>
  <c r="AQ182" i="29" s="1"/>
  <c r="AP182" i="29" a="1"/>
  <c r="AP182" i="29" s="1"/>
  <c r="AO182" i="29" a="1"/>
  <c r="AO182" i="29" s="1"/>
  <c r="AN182" i="29" a="1"/>
  <c r="AN182" i="29" s="1"/>
  <c r="AM182" i="29" a="1"/>
  <c r="AM182" i="29" s="1"/>
  <c r="AL182" i="29" a="1"/>
  <c r="AL182" i="29" s="1"/>
  <c r="AK182" i="29" a="1"/>
  <c r="AK182" i="29" s="1"/>
  <c r="AJ182" i="29" a="1"/>
  <c r="AJ182" i="29" s="1"/>
  <c r="AI182" i="29" a="1"/>
  <c r="AI182" i="29" s="1"/>
  <c r="AH182" i="29" a="1"/>
  <c r="AH182" i="29" s="1"/>
  <c r="AG182" i="29" a="1"/>
  <c r="AG182" i="29" s="1"/>
  <c r="AF182" i="29" a="1"/>
  <c r="AF182" i="29" s="1"/>
  <c r="AE182" i="29" a="1"/>
  <c r="AE182" i="29" s="1"/>
  <c r="AD182" i="29" a="1"/>
  <c r="AD182" i="29" s="1"/>
  <c r="AC182" i="29" a="1"/>
  <c r="AC182" i="29" s="1"/>
  <c r="AB182" i="29" a="1"/>
  <c r="AB182" i="29" s="1"/>
  <c r="AA182" i="29" a="1"/>
  <c r="AA182" i="29" s="1"/>
  <c r="Z182" i="29" a="1"/>
  <c r="Z182" i="29" s="1"/>
  <c r="Y182" i="29" a="1"/>
  <c r="Y182" i="29" s="1"/>
  <c r="X182" i="29" a="1"/>
  <c r="X182" i="29" s="1"/>
  <c r="W182" i="29" a="1"/>
  <c r="W182" i="29" s="1"/>
  <c r="V182" i="29" a="1"/>
  <c r="V182" i="29" s="1"/>
  <c r="U182" i="29" a="1"/>
  <c r="U182" i="29" s="1"/>
  <c r="T182" i="29" a="1"/>
  <c r="T182" i="29" s="1"/>
  <c r="S182" i="29" a="1"/>
  <c r="S182" i="29" s="1"/>
  <c r="R182" i="29" a="1"/>
  <c r="R182" i="29" s="1"/>
  <c r="Q182" i="29" a="1"/>
  <c r="Q182" i="29" s="1"/>
  <c r="P182" i="29" a="1"/>
  <c r="P182" i="29" s="1"/>
  <c r="O182" i="29" a="1"/>
  <c r="O182" i="29" s="1"/>
  <c r="N182" i="29" a="1"/>
  <c r="N182" i="29" s="1"/>
  <c r="M182" i="29" a="1"/>
  <c r="M182" i="29" s="1"/>
  <c r="L182" i="29" a="1"/>
  <c r="L182" i="29" s="1"/>
  <c r="K182" i="29" a="1"/>
  <c r="K182" i="29" s="1"/>
  <c r="J182" i="29" a="1"/>
  <c r="J182" i="29" s="1"/>
  <c r="I182" i="29" a="1"/>
  <c r="I182" i="29" s="1"/>
  <c r="H182" i="29" a="1"/>
  <c r="H182" i="29" s="1"/>
  <c r="G182" i="29" a="1"/>
  <c r="G182" i="29" s="1"/>
  <c r="F182" i="29" a="1"/>
  <c r="F182" i="29" s="1"/>
  <c r="E182" i="29" a="1"/>
  <c r="E182" i="29" s="1"/>
  <c r="D182" i="29" a="1"/>
  <c r="D182" i="29" s="1"/>
  <c r="GJ181" i="29" a="1"/>
  <c r="GJ181" i="29" s="1"/>
  <c r="GI181" i="29" a="1"/>
  <c r="GI181" i="29" s="1"/>
  <c r="GH181" i="29" a="1"/>
  <c r="GH181" i="29" s="1"/>
  <c r="GG181" i="29" a="1"/>
  <c r="GG181" i="29" s="1"/>
  <c r="GF181" i="29" a="1"/>
  <c r="GF181" i="29" s="1"/>
  <c r="GE181" i="29" a="1"/>
  <c r="GE181" i="29" s="1"/>
  <c r="GD181" i="29" a="1"/>
  <c r="GD181" i="29" s="1"/>
  <c r="GC181" i="29" a="1"/>
  <c r="GC181" i="29" s="1"/>
  <c r="GB181" i="29" a="1"/>
  <c r="GB181" i="29" s="1"/>
  <c r="GA181" i="29" a="1"/>
  <c r="GA181" i="29" s="1"/>
  <c r="FZ181" i="29" a="1"/>
  <c r="FZ181" i="29" s="1"/>
  <c r="FY181" i="29" a="1"/>
  <c r="FY181" i="29" s="1"/>
  <c r="FX181" i="29" a="1"/>
  <c r="FX181" i="29" s="1"/>
  <c r="FW181" i="29" a="1"/>
  <c r="FW181" i="29" s="1"/>
  <c r="FV181" i="29" a="1"/>
  <c r="FV181" i="29" s="1"/>
  <c r="FU181" i="29" a="1"/>
  <c r="FU181" i="29" s="1"/>
  <c r="FT181" i="29" a="1"/>
  <c r="FT181" i="29" s="1"/>
  <c r="FS181" i="29" a="1"/>
  <c r="FS181" i="29" s="1"/>
  <c r="FR181" i="29" a="1"/>
  <c r="FR181" i="29" s="1"/>
  <c r="FQ181" i="29" a="1"/>
  <c r="FQ181" i="29" s="1"/>
  <c r="FP181" i="29" a="1"/>
  <c r="FP181" i="29" s="1"/>
  <c r="FO181" i="29" a="1"/>
  <c r="FO181" i="29" s="1"/>
  <c r="FN181" i="29" a="1"/>
  <c r="FN181" i="29" s="1"/>
  <c r="FM181" i="29" a="1"/>
  <c r="FM181" i="29" s="1"/>
  <c r="FL181" i="29" a="1"/>
  <c r="FL181" i="29" s="1"/>
  <c r="FK181" i="29" a="1"/>
  <c r="FK181" i="29" s="1"/>
  <c r="FJ181" i="29" a="1"/>
  <c r="FJ181" i="29" s="1"/>
  <c r="FI181" i="29" a="1"/>
  <c r="FI181" i="29" s="1"/>
  <c r="FH181" i="29" a="1"/>
  <c r="FH181" i="29" s="1"/>
  <c r="FG181" i="29" a="1"/>
  <c r="FG181" i="29" s="1"/>
  <c r="FF181" i="29" a="1"/>
  <c r="FF181" i="29" s="1"/>
  <c r="FE181" i="29" a="1"/>
  <c r="FE181" i="29" s="1"/>
  <c r="FD181" i="29" a="1"/>
  <c r="FD181" i="29" s="1"/>
  <c r="FC181" i="29" a="1"/>
  <c r="FC181" i="29" s="1"/>
  <c r="FB181" i="29" a="1"/>
  <c r="FB181" i="29" s="1"/>
  <c r="FA181" i="29" a="1"/>
  <c r="FA181" i="29" s="1"/>
  <c r="EZ181" i="29" a="1"/>
  <c r="EZ181" i="29" s="1"/>
  <c r="EY181" i="29" a="1"/>
  <c r="EY181" i="29" s="1"/>
  <c r="EX181" i="29" a="1"/>
  <c r="EX181" i="29" s="1"/>
  <c r="EW181" i="29" a="1"/>
  <c r="EW181" i="29" s="1"/>
  <c r="EV181" i="29" a="1"/>
  <c r="EV181" i="29" s="1"/>
  <c r="EU181" i="29" a="1"/>
  <c r="EU181" i="29" s="1"/>
  <c r="ET181" i="29" a="1"/>
  <c r="ET181" i="29" s="1"/>
  <c r="ES181" i="29" a="1"/>
  <c r="ES181" i="29" s="1"/>
  <c r="ER181" i="29" a="1"/>
  <c r="ER181" i="29" s="1"/>
  <c r="EQ181" i="29" a="1"/>
  <c r="EQ181" i="29" s="1"/>
  <c r="EP181" i="29" a="1"/>
  <c r="EP181" i="29" s="1"/>
  <c r="EO181" i="29" a="1"/>
  <c r="EO181" i="29" s="1"/>
  <c r="EN181" i="29" a="1"/>
  <c r="EN181" i="29" s="1"/>
  <c r="EM181" i="29" a="1"/>
  <c r="EM181" i="29" s="1"/>
  <c r="EL181" i="29" a="1"/>
  <c r="EL181" i="29" s="1"/>
  <c r="EK181" i="29" a="1"/>
  <c r="EK181" i="29" s="1"/>
  <c r="EJ181" i="29" a="1"/>
  <c r="EJ181" i="29" s="1"/>
  <c r="EI181" i="29" a="1"/>
  <c r="EI181" i="29" s="1"/>
  <c r="EH181" i="29" a="1"/>
  <c r="EH181" i="29" s="1"/>
  <c r="EG181" i="29" a="1"/>
  <c r="EG181" i="29" s="1"/>
  <c r="EF181" i="29" a="1"/>
  <c r="EF181" i="29" s="1"/>
  <c r="EE181" i="29" a="1"/>
  <c r="EE181" i="29" s="1"/>
  <c r="ED181" i="29" a="1"/>
  <c r="ED181" i="29" s="1"/>
  <c r="EC181" i="29" a="1"/>
  <c r="EC181" i="29" s="1"/>
  <c r="EB181" i="29" a="1"/>
  <c r="EB181" i="29" s="1"/>
  <c r="EA181" i="29" a="1"/>
  <c r="EA181" i="29" s="1"/>
  <c r="DZ181" i="29" a="1"/>
  <c r="DZ181" i="29" s="1"/>
  <c r="DY181" i="29" a="1"/>
  <c r="DY181" i="29" s="1"/>
  <c r="DX181" i="29" a="1"/>
  <c r="DX181" i="29" s="1"/>
  <c r="DW181" i="29" a="1"/>
  <c r="DW181" i="29" s="1"/>
  <c r="DV181" i="29" a="1"/>
  <c r="DV181" i="29" s="1"/>
  <c r="DU181" i="29" a="1"/>
  <c r="DU181" i="29" s="1"/>
  <c r="DT181" i="29" a="1"/>
  <c r="DT181" i="29" s="1"/>
  <c r="DS181" i="29" a="1"/>
  <c r="DS181" i="29" s="1"/>
  <c r="DR181" i="29" a="1"/>
  <c r="DR181" i="29" s="1"/>
  <c r="DQ181" i="29" a="1"/>
  <c r="DQ181" i="29" s="1"/>
  <c r="DP181" i="29" a="1"/>
  <c r="DP181" i="29" s="1"/>
  <c r="DO181" i="29" a="1"/>
  <c r="DO181" i="29" s="1"/>
  <c r="DN181" i="29" a="1"/>
  <c r="DN181" i="29" s="1"/>
  <c r="DM181" i="29" a="1"/>
  <c r="DM181" i="29" s="1"/>
  <c r="DL181" i="29" a="1"/>
  <c r="DL181" i="29" s="1"/>
  <c r="DK181" i="29" a="1"/>
  <c r="DK181" i="29" s="1"/>
  <c r="DJ181" i="29" a="1"/>
  <c r="DJ181" i="29" s="1"/>
  <c r="DI181" i="29" a="1"/>
  <c r="DI181" i="29" s="1"/>
  <c r="DH181" i="29" a="1"/>
  <c r="DH181" i="29" s="1"/>
  <c r="DG181" i="29" a="1"/>
  <c r="DG181" i="29" s="1"/>
  <c r="DF181" i="29" a="1"/>
  <c r="DF181" i="29" s="1"/>
  <c r="DE181" i="29" a="1"/>
  <c r="DE181" i="29" s="1"/>
  <c r="DD181" i="29" a="1"/>
  <c r="DD181" i="29" s="1"/>
  <c r="DC181" i="29" a="1"/>
  <c r="DC181" i="29" s="1"/>
  <c r="DB181" i="29" a="1"/>
  <c r="DB181" i="29" s="1"/>
  <c r="DA181" i="29" a="1"/>
  <c r="DA181" i="29" s="1"/>
  <c r="CZ181" i="29" a="1"/>
  <c r="CZ181" i="29" s="1"/>
  <c r="CY181" i="29" a="1"/>
  <c r="CY181" i="29" s="1"/>
  <c r="CX181" i="29" a="1"/>
  <c r="CX181" i="29" s="1"/>
  <c r="CW181" i="29" a="1"/>
  <c r="CW181" i="29" s="1"/>
  <c r="CV181" i="29" a="1"/>
  <c r="CV181" i="29" s="1"/>
  <c r="CU181" i="29" a="1"/>
  <c r="CU181" i="29" s="1"/>
  <c r="CT181" i="29" a="1"/>
  <c r="CT181" i="29" s="1"/>
  <c r="CS181" i="29" a="1"/>
  <c r="CS181" i="29" s="1"/>
  <c r="CR181" i="29" a="1"/>
  <c r="CR181" i="29" s="1"/>
  <c r="CQ181" i="29" a="1"/>
  <c r="CQ181" i="29" s="1"/>
  <c r="CP181" i="29" a="1"/>
  <c r="CP181" i="29" s="1"/>
  <c r="CO181" i="29" a="1"/>
  <c r="CO181" i="29" s="1"/>
  <c r="CN181" i="29" a="1"/>
  <c r="CN181" i="29" s="1"/>
  <c r="CM181" i="29" a="1"/>
  <c r="CM181" i="29" s="1"/>
  <c r="CL181" i="29" a="1"/>
  <c r="CL181" i="29" s="1"/>
  <c r="CK181" i="29" a="1"/>
  <c r="CK181" i="29" s="1"/>
  <c r="CJ181" i="29" a="1"/>
  <c r="CJ181" i="29" s="1"/>
  <c r="CI181" i="29" a="1"/>
  <c r="CI181" i="29" s="1"/>
  <c r="CH181" i="29" a="1"/>
  <c r="CH181" i="29" s="1"/>
  <c r="CG181" i="29" a="1"/>
  <c r="CG181" i="29" s="1"/>
  <c r="CF181" i="29" a="1"/>
  <c r="CF181" i="29" s="1"/>
  <c r="CE181" i="29" a="1"/>
  <c r="CE181" i="29" s="1"/>
  <c r="CD181" i="29" a="1"/>
  <c r="CD181" i="29" s="1"/>
  <c r="CC181" i="29" a="1"/>
  <c r="CC181" i="29" s="1"/>
  <c r="CB181" i="29" a="1"/>
  <c r="CB181" i="29" s="1"/>
  <c r="CA181" i="29" a="1"/>
  <c r="CA181" i="29" s="1"/>
  <c r="BZ181" i="29" a="1"/>
  <c r="BZ181" i="29" s="1"/>
  <c r="BY181" i="29" a="1"/>
  <c r="BY181" i="29" s="1"/>
  <c r="BX181" i="29" a="1"/>
  <c r="BX181" i="29" s="1"/>
  <c r="BW181" i="29" a="1"/>
  <c r="BW181" i="29" s="1"/>
  <c r="BV181" i="29" a="1"/>
  <c r="BV181" i="29" s="1"/>
  <c r="BU181" i="29" a="1"/>
  <c r="BU181" i="29" s="1"/>
  <c r="BT181" i="29" a="1"/>
  <c r="BT181" i="29" s="1"/>
  <c r="BS181" i="29" a="1"/>
  <c r="BS181" i="29" s="1"/>
  <c r="BR181" i="29" a="1"/>
  <c r="BR181" i="29" s="1"/>
  <c r="BQ181" i="29" a="1"/>
  <c r="BQ181" i="29" s="1"/>
  <c r="BP181" i="29" a="1"/>
  <c r="BP181" i="29" s="1"/>
  <c r="BO181" i="29" a="1"/>
  <c r="BO181" i="29" s="1"/>
  <c r="BN181" i="29" a="1"/>
  <c r="BN181" i="29" s="1"/>
  <c r="BM181" i="29" a="1"/>
  <c r="BM181" i="29" s="1"/>
  <c r="BL181" i="29" a="1"/>
  <c r="BL181" i="29" s="1"/>
  <c r="BK181" i="29" a="1"/>
  <c r="BK181" i="29" s="1"/>
  <c r="BJ181" i="29" a="1"/>
  <c r="BJ181" i="29" s="1"/>
  <c r="BI181" i="29" a="1"/>
  <c r="BI181" i="29" s="1"/>
  <c r="BH181" i="29" a="1"/>
  <c r="BH181" i="29" s="1"/>
  <c r="BG181" i="29" a="1"/>
  <c r="BG181" i="29" s="1"/>
  <c r="BF181" i="29" a="1"/>
  <c r="BF181" i="29" s="1"/>
  <c r="BE181" i="29" a="1"/>
  <c r="BE181" i="29" s="1"/>
  <c r="BD181" i="29" a="1"/>
  <c r="BD181" i="29" s="1"/>
  <c r="BC181" i="29" a="1"/>
  <c r="BC181" i="29" s="1"/>
  <c r="BB181" i="29" a="1"/>
  <c r="BB181" i="29" s="1"/>
  <c r="BA181" i="29" a="1"/>
  <c r="BA181" i="29" s="1"/>
  <c r="AZ181" i="29" a="1"/>
  <c r="AZ181" i="29" s="1"/>
  <c r="AY181" i="29" a="1"/>
  <c r="AY181" i="29" s="1"/>
  <c r="AX181" i="29" a="1"/>
  <c r="AX181" i="29" s="1"/>
  <c r="AW181" i="29" a="1"/>
  <c r="AW181" i="29" s="1"/>
  <c r="AV181" i="29" a="1"/>
  <c r="AV181" i="29" s="1"/>
  <c r="AU181" i="29" a="1"/>
  <c r="AU181" i="29" s="1"/>
  <c r="AT181" i="29" a="1"/>
  <c r="AT181" i="29" s="1"/>
  <c r="AS181" i="29" a="1"/>
  <c r="AS181" i="29" s="1"/>
  <c r="AR181" i="29" a="1"/>
  <c r="AR181" i="29" s="1"/>
  <c r="AQ181" i="29" a="1"/>
  <c r="AQ181" i="29" s="1"/>
  <c r="AP181" i="29" a="1"/>
  <c r="AP181" i="29" s="1"/>
  <c r="AO181" i="29"/>
  <c r="AO181" i="29" a="1"/>
  <c r="AN181" i="29"/>
  <c r="AN181" i="29" a="1"/>
  <c r="AM181" i="29"/>
  <c r="AM181" i="29" a="1"/>
  <c r="AL181" i="29"/>
  <c r="AL181" i="29" a="1"/>
  <c r="AK181" i="29"/>
  <c r="AK181" i="29" a="1"/>
  <c r="AJ181" i="29"/>
  <c r="AJ181" i="29" a="1"/>
  <c r="AI181" i="29"/>
  <c r="AI181" i="29" a="1"/>
  <c r="AH181" i="29"/>
  <c r="AH181" i="29" a="1"/>
  <c r="AG181" i="29"/>
  <c r="AG181" i="29" a="1"/>
  <c r="AF181" i="29"/>
  <c r="AF181" i="29" a="1"/>
  <c r="AE181" i="29"/>
  <c r="AE181" i="29" a="1"/>
  <c r="AD181" i="29"/>
  <c r="AD181" i="29" a="1"/>
  <c r="AC181" i="29"/>
  <c r="AC181" i="29" a="1"/>
  <c r="AB181" i="29"/>
  <c r="AB181" i="29" a="1"/>
  <c r="AA181" i="29"/>
  <c r="AA181" i="29" a="1"/>
  <c r="Z181" i="29"/>
  <c r="Z181" i="29" a="1"/>
  <c r="Y181" i="29"/>
  <c r="Y181" i="29" a="1"/>
  <c r="X181" i="29"/>
  <c r="X181" i="29" a="1"/>
  <c r="W181" i="29"/>
  <c r="W181" i="29" a="1"/>
  <c r="V181" i="29"/>
  <c r="V181" i="29" a="1"/>
  <c r="U181" i="29"/>
  <c r="U181" i="29" a="1"/>
  <c r="T181" i="29" a="1"/>
  <c r="T181" i="29" s="1"/>
  <c r="S181" i="29" a="1"/>
  <c r="S181" i="29" s="1"/>
  <c r="R181" i="29" a="1"/>
  <c r="R181" i="29" s="1"/>
  <c r="Q181" i="29" a="1"/>
  <c r="Q181" i="29" s="1"/>
  <c r="P181" i="29" a="1"/>
  <c r="P181" i="29" s="1"/>
  <c r="O181" i="29" a="1"/>
  <c r="O181" i="29" s="1"/>
  <c r="N181" i="29" a="1"/>
  <c r="N181" i="29" s="1"/>
  <c r="M181" i="29" a="1"/>
  <c r="M181" i="29" s="1"/>
  <c r="L181" i="29" a="1"/>
  <c r="L181" i="29" s="1"/>
  <c r="K181" i="29" a="1"/>
  <c r="K181" i="29" s="1"/>
  <c r="J181" i="29" a="1"/>
  <c r="J181" i="29" s="1"/>
  <c r="I181" i="29" a="1"/>
  <c r="I181" i="29" s="1"/>
  <c r="H181" i="29" a="1"/>
  <c r="H181" i="29" s="1"/>
  <c r="G181" i="29" a="1"/>
  <c r="G181" i="29" s="1"/>
  <c r="F181" i="29" a="1"/>
  <c r="F181" i="29" s="1"/>
  <c r="E181" i="29" a="1"/>
  <c r="E181" i="29" s="1"/>
  <c r="D181" i="29" a="1"/>
  <c r="D181" i="29" s="1"/>
  <c r="GJ180" i="29" a="1"/>
  <c r="GJ180" i="29" s="1"/>
  <c r="GI180" i="29" a="1"/>
  <c r="GI180" i="29" s="1"/>
  <c r="GH180" i="29" a="1"/>
  <c r="GH180" i="29" s="1"/>
  <c r="GG180" i="29" a="1"/>
  <c r="GG180" i="29" s="1"/>
  <c r="GF180" i="29" a="1"/>
  <c r="GF180" i="29" s="1"/>
  <c r="GE180" i="29" a="1"/>
  <c r="GE180" i="29" s="1"/>
  <c r="GD180" i="29" a="1"/>
  <c r="GD180" i="29" s="1"/>
  <c r="GC180" i="29" a="1"/>
  <c r="GC180" i="29" s="1"/>
  <c r="GB180" i="29" a="1"/>
  <c r="GB180" i="29" s="1"/>
  <c r="GA180" i="29" a="1"/>
  <c r="GA180" i="29" s="1"/>
  <c r="FZ180" i="29" a="1"/>
  <c r="FZ180" i="29" s="1"/>
  <c r="FY180" i="29" a="1"/>
  <c r="FY180" i="29" s="1"/>
  <c r="FX180" i="29" a="1"/>
  <c r="FX180" i="29" s="1"/>
  <c r="FW180" i="29" a="1"/>
  <c r="FW180" i="29" s="1"/>
  <c r="FV180" i="29" a="1"/>
  <c r="FV180" i="29" s="1"/>
  <c r="FU180" i="29" a="1"/>
  <c r="FU180" i="29" s="1"/>
  <c r="FT180" i="29" a="1"/>
  <c r="FT180" i="29" s="1"/>
  <c r="FS180" i="29" a="1"/>
  <c r="FS180" i="29" s="1"/>
  <c r="FR180" i="29" a="1"/>
  <c r="FR180" i="29" s="1"/>
  <c r="FQ180" i="29" a="1"/>
  <c r="FQ180" i="29" s="1"/>
  <c r="FP180" i="29" a="1"/>
  <c r="FP180" i="29" s="1"/>
  <c r="FO180" i="29" a="1"/>
  <c r="FO180" i="29" s="1"/>
  <c r="FN180" i="29" a="1"/>
  <c r="FN180" i="29" s="1"/>
  <c r="FM180" i="29" a="1"/>
  <c r="FM180" i="29" s="1"/>
  <c r="FL180" i="29" a="1"/>
  <c r="FL180" i="29" s="1"/>
  <c r="FK180" i="29" a="1"/>
  <c r="FK180" i="29" s="1"/>
  <c r="FJ180" i="29" a="1"/>
  <c r="FJ180" i="29" s="1"/>
  <c r="FI180" i="29" a="1"/>
  <c r="FI180" i="29" s="1"/>
  <c r="FH180" i="29" a="1"/>
  <c r="FH180" i="29" s="1"/>
  <c r="FG180" i="29" a="1"/>
  <c r="FG180" i="29" s="1"/>
  <c r="FF180" i="29" a="1"/>
  <c r="FF180" i="29" s="1"/>
  <c r="FE180" i="29" a="1"/>
  <c r="FE180" i="29" s="1"/>
  <c r="FD180" i="29" a="1"/>
  <c r="FD180" i="29" s="1"/>
  <c r="FC180" i="29" a="1"/>
  <c r="FC180" i="29" s="1"/>
  <c r="FB180" i="29" a="1"/>
  <c r="FB180" i="29" s="1"/>
  <c r="FA180" i="29" a="1"/>
  <c r="FA180" i="29" s="1"/>
  <c r="EZ180" i="29" a="1"/>
  <c r="EZ180" i="29" s="1"/>
  <c r="EY180" i="29" a="1"/>
  <c r="EY180" i="29" s="1"/>
  <c r="EX180" i="29" a="1"/>
  <c r="EX180" i="29" s="1"/>
  <c r="EW180" i="29" a="1"/>
  <c r="EW180" i="29" s="1"/>
  <c r="EV180" i="29" a="1"/>
  <c r="EV180" i="29" s="1"/>
  <c r="EU180" i="29" a="1"/>
  <c r="EU180" i="29" s="1"/>
  <c r="ET180" i="29" a="1"/>
  <c r="ET180" i="29" s="1"/>
  <c r="ES180" i="29" a="1"/>
  <c r="ES180" i="29" s="1"/>
  <c r="ER180" i="29" a="1"/>
  <c r="ER180" i="29" s="1"/>
  <c r="EQ180" i="29" a="1"/>
  <c r="EQ180" i="29" s="1"/>
  <c r="EP180" i="29" a="1"/>
  <c r="EP180" i="29" s="1"/>
  <c r="EO180" i="29" a="1"/>
  <c r="EO180" i="29" s="1"/>
  <c r="EN180" i="29" a="1"/>
  <c r="EN180" i="29" s="1"/>
  <c r="EM180" i="29" a="1"/>
  <c r="EM180" i="29" s="1"/>
  <c r="EL180" i="29" a="1"/>
  <c r="EL180" i="29" s="1"/>
  <c r="EK180" i="29" a="1"/>
  <c r="EK180" i="29" s="1"/>
  <c r="EJ180" i="29" a="1"/>
  <c r="EJ180" i="29" s="1"/>
  <c r="EI180" i="29" a="1"/>
  <c r="EI180" i="29" s="1"/>
  <c r="EH180" i="29" a="1"/>
  <c r="EH180" i="29" s="1"/>
  <c r="EG180" i="29" a="1"/>
  <c r="EG180" i="29" s="1"/>
  <c r="EF180" i="29" a="1"/>
  <c r="EF180" i="29" s="1"/>
  <c r="EE180" i="29" a="1"/>
  <c r="EE180" i="29" s="1"/>
  <c r="ED180" i="29" a="1"/>
  <c r="ED180" i="29" s="1"/>
  <c r="EC180" i="29" a="1"/>
  <c r="EC180" i="29" s="1"/>
  <c r="EB180" i="29" a="1"/>
  <c r="EB180" i="29" s="1"/>
  <c r="EA180" i="29" a="1"/>
  <c r="EA180" i="29" s="1"/>
  <c r="DZ180" i="29" a="1"/>
  <c r="DZ180" i="29" s="1"/>
  <c r="DY180" i="29" a="1"/>
  <c r="DY180" i="29" s="1"/>
  <c r="DX180" i="29" a="1"/>
  <c r="DX180" i="29" s="1"/>
  <c r="DW180" i="29" a="1"/>
  <c r="DW180" i="29" s="1"/>
  <c r="DV180" i="29" a="1"/>
  <c r="DV180" i="29" s="1"/>
  <c r="DU180" i="29" a="1"/>
  <c r="DU180" i="29" s="1"/>
  <c r="DT180" i="29" a="1"/>
  <c r="DT180" i="29" s="1"/>
  <c r="DS180" i="29" a="1"/>
  <c r="DS180" i="29" s="1"/>
  <c r="DR180" i="29" a="1"/>
  <c r="DR180" i="29" s="1"/>
  <c r="DQ180" i="29" a="1"/>
  <c r="DQ180" i="29" s="1"/>
  <c r="DP180" i="29" a="1"/>
  <c r="DP180" i="29" s="1"/>
  <c r="DO180" i="29" a="1"/>
  <c r="DO180" i="29" s="1"/>
  <c r="DN180" i="29" a="1"/>
  <c r="DN180" i="29" s="1"/>
  <c r="DM180" i="29" a="1"/>
  <c r="DM180" i="29" s="1"/>
  <c r="DL180" i="29" a="1"/>
  <c r="DL180" i="29" s="1"/>
  <c r="DK180" i="29" a="1"/>
  <c r="DK180" i="29" s="1"/>
  <c r="DJ180" i="29" a="1"/>
  <c r="DJ180" i="29" s="1"/>
  <c r="DI180" i="29" a="1"/>
  <c r="DI180" i="29" s="1"/>
  <c r="DH180" i="29" a="1"/>
  <c r="DH180" i="29" s="1"/>
  <c r="DG180" i="29" a="1"/>
  <c r="DG180" i="29" s="1"/>
  <c r="DF180" i="29" a="1"/>
  <c r="DF180" i="29" s="1"/>
  <c r="DE180" i="29" a="1"/>
  <c r="DE180" i="29" s="1"/>
  <c r="DD180" i="29" a="1"/>
  <c r="DD180" i="29" s="1"/>
  <c r="DC180" i="29" a="1"/>
  <c r="DC180" i="29" s="1"/>
  <c r="DB180" i="29" a="1"/>
  <c r="DB180" i="29" s="1"/>
  <c r="DA180" i="29" a="1"/>
  <c r="DA180" i="29" s="1"/>
  <c r="CZ180" i="29" a="1"/>
  <c r="CZ180" i="29" s="1"/>
  <c r="CY180" i="29" a="1"/>
  <c r="CY180" i="29" s="1"/>
  <c r="CX180" i="29" a="1"/>
  <c r="CX180" i="29" s="1"/>
  <c r="CW180" i="29" a="1"/>
  <c r="CW180" i="29" s="1"/>
  <c r="CV180" i="29" a="1"/>
  <c r="CV180" i="29" s="1"/>
  <c r="CU180" i="29" a="1"/>
  <c r="CU180" i="29" s="1"/>
  <c r="CT180" i="29" a="1"/>
  <c r="CT180" i="29" s="1"/>
  <c r="CS180" i="29" a="1"/>
  <c r="CS180" i="29" s="1"/>
  <c r="CR180" i="29" a="1"/>
  <c r="CR180" i="29" s="1"/>
  <c r="CQ180" i="29" a="1"/>
  <c r="CQ180" i="29" s="1"/>
  <c r="CP180" i="29" a="1"/>
  <c r="CP180" i="29" s="1"/>
  <c r="CO180" i="29" a="1"/>
  <c r="CO180" i="29" s="1"/>
  <c r="CN180" i="29" a="1"/>
  <c r="CN180" i="29" s="1"/>
  <c r="CM180" i="29" a="1"/>
  <c r="CM180" i="29" s="1"/>
  <c r="CL180" i="29" a="1"/>
  <c r="CL180" i="29" s="1"/>
  <c r="CK180" i="29" a="1"/>
  <c r="CK180" i="29" s="1"/>
  <c r="CJ180" i="29" a="1"/>
  <c r="CJ180" i="29" s="1"/>
  <c r="CI180" i="29" a="1"/>
  <c r="CI180" i="29" s="1"/>
  <c r="CH180" i="29" a="1"/>
  <c r="CH180" i="29" s="1"/>
  <c r="CG180" i="29" a="1"/>
  <c r="CG180" i="29" s="1"/>
  <c r="CF180" i="29" a="1"/>
  <c r="CF180" i="29" s="1"/>
  <c r="CE180" i="29" a="1"/>
  <c r="CE180" i="29" s="1"/>
  <c r="CD180" i="29" a="1"/>
  <c r="CD180" i="29" s="1"/>
  <c r="CC180" i="29" a="1"/>
  <c r="CC180" i="29" s="1"/>
  <c r="CB180" i="29" a="1"/>
  <c r="CB180" i="29" s="1"/>
  <c r="CA180" i="29" a="1"/>
  <c r="CA180" i="29" s="1"/>
  <c r="BZ180" i="29" a="1"/>
  <c r="BZ180" i="29" s="1"/>
  <c r="BY180" i="29" a="1"/>
  <c r="BY180" i="29" s="1"/>
  <c r="BX180" i="29" a="1"/>
  <c r="BX180" i="29" s="1"/>
  <c r="BW180" i="29" a="1"/>
  <c r="BW180" i="29" s="1"/>
  <c r="BV180" i="29" a="1"/>
  <c r="BV180" i="29" s="1"/>
  <c r="BU180" i="29" a="1"/>
  <c r="BU180" i="29" s="1"/>
  <c r="BT180" i="29" a="1"/>
  <c r="BT180" i="29" s="1"/>
  <c r="BS180" i="29" a="1"/>
  <c r="BS180" i="29" s="1"/>
  <c r="BR180" i="29" a="1"/>
  <c r="BR180" i="29" s="1"/>
  <c r="BQ180" i="29" a="1"/>
  <c r="BQ180" i="29" s="1"/>
  <c r="BP180" i="29" a="1"/>
  <c r="BP180" i="29" s="1"/>
  <c r="BO180" i="29" a="1"/>
  <c r="BO180" i="29" s="1"/>
  <c r="BN180" i="29" a="1"/>
  <c r="BN180" i="29" s="1"/>
  <c r="BM180" i="29" a="1"/>
  <c r="BM180" i="29" s="1"/>
  <c r="BL180" i="29" a="1"/>
  <c r="BL180" i="29" s="1"/>
  <c r="BK180" i="29" a="1"/>
  <c r="BK180" i="29" s="1"/>
  <c r="BJ180" i="29" a="1"/>
  <c r="BJ180" i="29" s="1"/>
  <c r="BI180" i="29" a="1"/>
  <c r="BI180" i="29" s="1"/>
  <c r="BH180" i="29" a="1"/>
  <c r="BH180" i="29" s="1"/>
  <c r="BG180" i="29" a="1"/>
  <c r="BG180" i="29" s="1"/>
  <c r="BF180" i="29" a="1"/>
  <c r="BF180" i="29" s="1"/>
  <c r="BE180" i="29" a="1"/>
  <c r="BE180" i="29" s="1"/>
  <c r="BD180" i="29" a="1"/>
  <c r="BD180" i="29" s="1"/>
  <c r="BC180" i="29" a="1"/>
  <c r="BC180" i="29" s="1"/>
  <c r="BB180" i="29" a="1"/>
  <c r="BB180" i="29" s="1"/>
  <c r="BA180" i="29" a="1"/>
  <c r="BA180" i="29" s="1"/>
  <c r="AZ180" i="29" a="1"/>
  <c r="AZ180" i="29" s="1"/>
  <c r="AY180" i="29" a="1"/>
  <c r="AY180" i="29" s="1"/>
  <c r="AX180" i="29" a="1"/>
  <c r="AX180" i="29" s="1"/>
  <c r="AW180" i="29" a="1"/>
  <c r="AW180" i="29" s="1"/>
  <c r="AV180" i="29" a="1"/>
  <c r="AV180" i="29" s="1"/>
  <c r="AU180" i="29" a="1"/>
  <c r="AU180" i="29" s="1"/>
  <c r="AT180" i="29" a="1"/>
  <c r="AT180" i="29" s="1"/>
  <c r="AS180" i="29" a="1"/>
  <c r="AS180" i="29" s="1"/>
  <c r="AR180" i="29" a="1"/>
  <c r="AR180" i="29" s="1"/>
  <c r="AQ180" i="29" a="1"/>
  <c r="AQ180" i="29" s="1"/>
  <c r="AP180" i="29" a="1"/>
  <c r="AP180" i="29" s="1"/>
  <c r="AO180" i="29" a="1"/>
  <c r="AO180" i="29" s="1"/>
  <c r="AN180" i="29" a="1"/>
  <c r="AN180" i="29" s="1"/>
  <c r="AM180" i="29" a="1"/>
  <c r="AM180" i="29" s="1"/>
  <c r="AL180" i="29" a="1"/>
  <c r="AL180" i="29" s="1"/>
  <c r="AK180" i="29" a="1"/>
  <c r="AK180" i="29" s="1"/>
  <c r="AJ180" i="29" a="1"/>
  <c r="AJ180" i="29" s="1"/>
  <c r="AI180" i="29" a="1"/>
  <c r="AI180" i="29" s="1"/>
  <c r="AH180" i="29" a="1"/>
  <c r="AH180" i="29" s="1"/>
  <c r="AG180" i="29" a="1"/>
  <c r="AG180" i="29" s="1"/>
  <c r="AF180" i="29" a="1"/>
  <c r="AF180" i="29" s="1"/>
  <c r="AE180" i="29" a="1"/>
  <c r="AE180" i="29" s="1"/>
  <c r="AD180" i="29" a="1"/>
  <c r="AD180" i="29" s="1"/>
  <c r="AC180" i="29" a="1"/>
  <c r="AC180" i="29" s="1"/>
  <c r="AB180" i="29" a="1"/>
  <c r="AB180" i="29" s="1"/>
  <c r="AA180" i="29" a="1"/>
  <c r="AA180" i="29" s="1"/>
  <c r="Z180" i="29" a="1"/>
  <c r="Z180" i="29" s="1"/>
  <c r="Y180" i="29" a="1"/>
  <c r="Y180" i="29" s="1"/>
  <c r="X180" i="29" a="1"/>
  <c r="X180" i="29" s="1"/>
  <c r="W180" i="29" a="1"/>
  <c r="W180" i="29" s="1"/>
  <c r="V180" i="29" a="1"/>
  <c r="V180" i="29" s="1"/>
  <c r="U180" i="29" a="1"/>
  <c r="U180" i="29" s="1"/>
  <c r="T180" i="29" a="1"/>
  <c r="T180" i="29" s="1"/>
  <c r="S180" i="29" a="1"/>
  <c r="S180" i="29" s="1"/>
  <c r="R180" i="29" a="1"/>
  <c r="R180" i="29" s="1"/>
  <c r="Q180" i="29" a="1"/>
  <c r="Q180" i="29" s="1"/>
  <c r="P180" i="29" a="1"/>
  <c r="P180" i="29" s="1"/>
  <c r="O180" i="29" a="1"/>
  <c r="O180" i="29" s="1"/>
  <c r="N180" i="29" a="1"/>
  <c r="N180" i="29" s="1"/>
  <c r="M180" i="29" a="1"/>
  <c r="M180" i="29" s="1"/>
  <c r="L180" i="29" a="1"/>
  <c r="L180" i="29" s="1"/>
  <c r="K180" i="29" a="1"/>
  <c r="K180" i="29" s="1"/>
  <c r="J180" i="29" a="1"/>
  <c r="J180" i="29" s="1"/>
  <c r="I180" i="29" a="1"/>
  <c r="I180" i="29" s="1"/>
  <c r="H180" i="29" a="1"/>
  <c r="H180" i="29" s="1"/>
  <c r="G180" i="29" a="1"/>
  <c r="G180" i="29" s="1"/>
  <c r="F180" i="29" a="1"/>
  <c r="F180" i="29" s="1"/>
  <c r="E180" i="29" a="1"/>
  <c r="E180" i="29" s="1"/>
  <c r="D180" i="29" a="1"/>
  <c r="D180" i="29" s="1"/>
  <c r="GJ178" i="29" a="1"/>
  <c r="GJ178" i="29" s="1"/>
  <c r="GI178" i="29" a="1"/>
  <c r="GI178" i="29" s="1"/>
  <c r="GH178" i="29" a="1"/>
  <c r="GH178" i="29" s="1"/>
  <c r="GG178" i="29" a="1"/>
  <c r="GG178" i="29" s="1"/>
  <c r="GF178" i="29" a="1"/>
  <c r="GF178" i="29" s="1"/>
  <c r="GE178" i="29" a="1"/>
  <c r="GE178" i="29" s="1"/>
  <c r="GD178" i="29" a="1"/>
  <c r="GD178" i="29" s="1"/>
  <c r="GC178" i="29" a="1"/>
  <c r="GC178" i="29" s="1"/>
  <c r="GB178" i="29" a="1"/>
  <c r="GB178" i="29" s="1"/>
  <c r="GA178" i="29" a="1"/>
  <c r="GA178" i="29" s="1"/>
  <c r="FZ178" i="29" a="1"/>
  <c r="FZ178" i="29" s="1"/>
  <c r="FY178" i="29" a="1"/>
  <c r="FY178" i="29" s="1"/>
  <c r="FX178" i="29" a="1"/>
  <c r="FX178" i="29" s="1"/>
  <c r="FW178" i="29" a="1"/>
  <c r="FW178" i="29" s="1"/>
  <c r="FV178" i="29" a="1"/>
  <c r="FV178" i="29" s="1"/>
  <c r="FU178" i="29" a="1"/>
  <c r="FU178" i="29" s="1"/>
  <c r="FT178" i="29" a="1"/>
  <c r="FT178" i="29" s="1"/>
  <c r="FS178" i="29" a="1"/>
  <c r="FS178" i="29" s="1"/>
  <c r="FR178" i="29" a="1"/>
  <c r="FR178" i="29" s="1"/>
  <c r="FQ178" i="29" a="1"/>
  <c r="FQ178" i="29" s="1"/>
  <c r="FP178" i="29" a="1"/>
  <c r="FP178" i="29" s="1"/>
  <c r="FO178" i="29" a="1"/>
  <c r="FO178" i="29" s="1"/>
  <c r="FN178" i="29" a="1"/>
  <c r="FN178" i="29" s="1"/>
  <c r="FM178" i="29" a="1"/>
  <c r="FM178" i="29" s="1"/>
  <c r="FL178" i="29" a="1"/>
  <c r="FL178" i="29" s="1"/>
  <c r="FK178" i="29" a="1"/>
  <c r="FK178" i="29" s="1"/>
  <c r="FJ178" i="29" a="1"/>
  <c r="FJ178" i="29" s="1"/>
  <c r="FI178" i="29" a="1"/>
  <c r="FI178" i="29" s="1"/>
  <c r="FH178" i="29" a="1"/>
  <c r="FH178" i="29" s="1"/>
  <c r="FG178" i="29" a="1"/>
  <c r="FG178" i="29" s="1"/>
  <c r="FF178" i="29" a="1"/>
  <c r="FF178" i="29" s="1"/>
  <c r="FE178" i="29" a="1"/>
  <c r="FE178" i="29" s="1"/>
  <c r="FD178" i="29" a="1"/>
  <c r="FD178" i="29" s="1"/>
  <c r="FC178" i="29" a="1"/>
  <c r="FC178" i="29" s="1"/>
  <c r="FB178" i="29" a="1"/>
  <c r="FB178" i="29" s="1"/>
  <c r="FA178" i="29" a="1"/>
  <c r="FA178" i="29" s="1"/>
  <c r="EZ178" i="29" a="1"/>
  <c r="EZ178" i="29" s="1"/>
  <c r="EY178" i="29" a="1"/>
  <c r="EY178" i="29" s="1"/>
  <c r="EX178" i="29" a="1"/>
  <c r="EX178" i="29" s="1"/>
  <c r="EW178" i="29" a="1"/>
  <c r="EW178" i="29" s="1"/>
  <c r="EV178" i="29" a="1"/>
  <c r="EV178" i="29" s="1"/>
  <c r="EU178" i="29" a="1"/>
  <c r="EU178" i="29" s="1"/>
  <c r="ET178" i="29" a="1"/>
  <c r="ET178" i="29" s="1"/>
  <c r="ES178" i="29" a="1"/>
  <c r="ES178" i="29" s="1"/>
  <c r="ER178" i="29" a="1"/>
  <c r="ER178" i="29" s="1"/>
  <c r="EQ178" i="29" a="1"/>
  <c r="EQ178" i="29" s="1"/>
  <c r="EP178" i="29" a="1"/>
  <c r="EP178" i="29" s="1"/>
  <c r="EO178" i="29" a="1"/>
  <c r="EO178" i="29" s="1"/>
  <c r="EN178" i="29" a="1"/>
  <c r="EN178" i="29" s="1"/>
  <c r="EM178" i="29" a="1"/>
  <c r="EM178" i="29" s="1"/>
  <c r="EL178" i="29" a="1"/>
  <c r="EL178" i="29" s="1"/>
  <c r="EK178" i="29" a="1"/>
  <c r="EK178" i="29" s="1"/>
  <c r="EJ178" i="29" a="1"/>
  <c r="EJ178" i="29" s="1"/>
  <c r="EI178" i="29" a="1"/>
  <c r="EI178" i="29" s="1"/>
  <c r="EH178" i="29" a="1"/>
  <c r="EH178" i="29" s="1"/>
  <c r="EG178" i="29" a="1"/>
  <c r="EG178" i="29" s="1"/>
  <c r="EF178" i="29" a="1"/>
  <c r="EF178" i="29" s="1"/>
  <c r="EE178" i="29" a="1"/>
  <c r="EE178" i="29" s="1"/>
  <c r="ED178" i="29" a="1"/>
  <c r="ED178" i="29" s="1"/>
  <c r="EC178" i="29" a="1"/>
  <c r="EC178" i="29" s="1"/>
  <c r="EB178" i="29" a="1"/>
  <c r="EB178" i="29" s="1"/>
  <c r="EA178" i="29" a="1"/>
  <c r="EA178" i="29" s="1"/>
  <c r="DZ178" i="29" a="1"/>
  <c r="DZ178" i="29" s="1"/>
  <c r="DY178" i="29" a="1"/>
  <c r="DY178" i="29" s="1"/>
  <c r="DX178" i="29" a="1"/>
  <c r="DX178" i="29" s="1"/>
  <c r="DW178" i="29" a="1"/>
  <c r="DW178" i="29" s="1"/>
  <c r="DV178" i="29" a="1"/>
  <c r="DV178" i="29" s="1"/>
  <c r="DU178" i="29" a="1"/>
  <c r="DU178" i="29" s="1"/>
  <c r="DT178" i="29" a="1"/>
  <c r="DT178" i="29" s="1"/>
  <c r="DS178" i="29" a="1"/>
  <c r="DS178" i="29" s="1"/>
  <c r="DR178" i="29" a="1"/>
  <c r="DR178" i="29" s="1"/>
  <c r="DQ178" i="29" a="1"/>
  <c r="DQ178" i="29" s="1"/>
  <c r="DP178" i="29" a="1"/>
  <c r="DP178" i="29" s="1"/>
  <c r="DO178" i="29" a="1"/>
  <c r="DO178" i="29" s="1"/>
  <c r="DN178" i="29" a="1"/>
  <c r="DN178" i="29" s="1"/>
  <c r="DM178" i="29" a="1"/>
  <c r="DM178" i="29" s="1"/>
  <c r="DL178" i="29" a="1"/>
  <c r="DL178" i="29" s="1"/>
  <c r="DK178" i="29" a="1"/>
  <c r="DK178" i="29" s="1"/>
  <c r="DJ178" i="29" a="1"/>
  <c r="DJ178" i="29" s="1"/>
  <c r="DI178" i="29" a="1"/>
  <c r="DI178" i="29" s="1"/>
  <c r="DH178" i="29" a="1"/>
  <c r="DH178" i="29" s="1"/>
  <c r="DG178" i="29" a="1"/>
  <c r="DG178" i="29" s="1"/>
  <c r="DF178" i="29" a="1"/>
  <c r="DF178" i="29" s="1"/>
  <c r="DE178" i="29" a="1"/>
  <c r="DE178" i="29" s="1"/>
  <c r="DD178" i="29" a="1"/>
  <c r="DD178" i="29" s="1"/>
  <c r="DC178" i="29" a="1"/>
  <c r="DC178" i="29" s="1"/>
  <c r="DB178" i="29" a="1"/>
  <c r="DB178" i="29" s="1"/>
  <c r="DA178" i="29" a="1"/>
  <c r="DA178" i="29" s="1"/>
  <c r="CZ178" i="29" a="1"/>
  <c r="CZ178" i="29" s="1"/>
  <c r="CY178" i="29" a="1"/>
  <c r="CY178" i="29" s="1"/>
  <c r="CX178" i="29" a="1"/>
  <c r="CX178" i="29" s="1"/>
  <c r="CW178" i="29" a="1"/>
  <c r="CW178" i="29" s="1"/>
  <c r="CV178" i="29" a="1"/>
  <c r="CV178" i="29" s="1"/>
  <c r="CU178" i="29" a="1"/>
  <c r="CU178" i="29" s="1"/>
  <c r="CT178" i="29" a="1"/>
  <c r="CT178" i="29" s="1"/>
  <c r="CS178" i="29" a="1"/>
  <c r="CS178" i="29" s="1"/>
  <c r="CR178" i="29" a="1"/>
  <c r="CR178" i="29" s="1"/>
  <c r="CQ178" i="29" a="1"/>
  <c r="CQ178" i="29" s="1"/>
  <c r="CP178" i="29" a="1"/>
  <c r="CP178" i="29" s="1"/>
  <c r="CO178" i="29" a="1"/>
  <c r="CO178" i="29" s="1"/>
  <c r="CN178" i="29" a="1"/>
  <c r="CN178" i="29" s="1"/>
  <c r="CM178" i="29" a="1"/>
  <c r="CM178" i="29" s="1"/>
  <c r="CL178" i="29" a="1"/>
  <c r="CL178" i="29" s="1"/>
  <c r="CK178" i="29" a="1"/>
  <c r="CK178" i="29" s="1"/>
  <c r="CJ178" i="29" a="1"/>
  <c r="CJ178" i="29" s="1"/>
  <c r="CI178" i="29" a="1"/>
  <c r="CI178" i="29" s="1"/>
  <c r="CH178" i="29" a="1"/>
  <c r="CH178" i="29" s="1"/>
  <c r="CG178" i="29" a="1"/>
  <c r="CG178" i="29" s="1"/>
  <c r="CF178" i="29" a="1"/>
  <c r="CF178" i="29" s="1"/>
  <c r="CE178" i="29" a="1"/>
  <c r="CE178" i="29" s="1"/>
  <c r="CD178" i="29" a="1"/>
  <c r="CD178" i="29" s="1"/>
  <c r="CC178" i="29" a="1"/>
  <c r="CC178" i="29" s="1"/>
  <c r="CB178" i="29" a="1"/>
  <c r="CB178" i="29" s="1"/>
  <c r="CA178" i="29" a="1"/>
  <c r="CA178" i="29" s="1"/>
  <c r="BZ178" i="29" a="1"/>
  <c r="BZ178" i="29" s="1"/>
  <c r="BY178" i="29" a="1"/>
  <c r="BY178" i="29" s="1"/>
  <c r="BX178" i="29" a="1"/>
  <c r="BX178" i="29" s="1"/>
  <c r="BW178" i="29" a="1"/>
  <c r="BW178" i="29" s="1"/>
  <c r="BV178" i="29" a="1"/>
  <c r="BV178" i="29" s="1"/>
  <c r="BU178" i="29" a="1"/>
  <c r="BU178" i="29" s="1"/>
  <c r="BT178" i="29" a="1"/>
  <c r="BT178" i="29" s="1"/>
  <c r="BS178" i="29" a="1"/>
  <c r="BS178" i="29" s="1"/>
  <c r="BR178" i="29" a="1"/>
  <c r="BR178" i="29" s="1"/>
  <c r="BQ178" i="29" a="1"/>
  <c r="BQ178" i="29" s="1"/>
  <c r="BP178" i="29" a="1"/>
  <c r="BP178" i="29" s="1"/>
  <c r="BO178" i="29" a="1"/>
  <c r="BO178" i="29" s="1"/>
  <c r="BN178" i="29" a="1"/>
  <c r="BN178" i="29" s="1"/>
  <c r="BM178" i="29" a="1"/>
  <c r="BM178" i="29" s="1"/>
  <c r="BL178" i="29" a="1"/>
  <c r="BL178" i="29" s="1"/>
  <c r="BK178" i="29" a="1"/>
  <c r="BK178" i="29" s="1"/>
  <c r="BJ178" i="29" a="1"/>
  <c r="BJ178" i="29" s="1"/>
  <c r="BI178" i="29" a="1"/>
  <c r="BI178" i="29" s="1"/>
  <c r="BH178" i="29" a="1"/>
  <c r="BH178" i="29" s="1"/>
  <c r="BG178" i="29" a="1"/>
  <c r="BG178" i="29" s="1"/>
  <c r="BF178" i="29" a="1"/>
  <c r="BF178" i="29" s="1"/>
  <c r="BE178" i="29" a="1"/>
  <c r="BE178" i="29" s="1"/>
  <c r="BD178" i="29" a="1"/>
  <c r="BD178" i="29" s="1"/>
  <c r="BC178" i="29" a="1"/>
  <c r="BC178" i="29" s="1"/>
  <c r="BB178" i="29" a="1"/>
  <c r="BB178" i="29" s="1"/>
  <c r="BA178" i="29" a="1"/>
  <c r="BA178" i="29" s="1"/>
  <c r="AZ178" i="29" a="1"/>
  <c r="AZ178" i="29" s="1"/>
  <c r="AY178" i="29" a="1"/>
  <c r="AY178" i="29" s="1"/>
  <c r="AX178" i="29" a="1"/>
  <c r="AX178" i="29" s="1"/>
  <c r="AW178" i="29" a="1"/>
  <c r="AW178" i="29" s="1"/>
  <c r="AV178" i="29" a="1"/>
  <c r="AV178" i="29" s="1"/>
  <c r="AU178" i="29" a="1"/>
  <c r="AU178" i="29" s="1"/>
  <c r="AT178" i="29" a="1"/>
  <c r="AT178" i="29" s="1"/>
  <c r="AS178" i="29" a="1"/>
  <c r="AS178" i="29" s="1"/>
  <c r="AR178" i="29" a="1"/>
  <c r="AR178" i="29" s="1"/>
  <c r="AQ178" i="29" a="1"/>
  <c r="AQ178" i="29" s="1"/>
  <c r="AP178" i="29" a="1"/>
  <c r="AP178" i="29" s="1"/>
  <c r="AO178" i="29" a="1"/>
  <c r="AO178" i="29" s="1"/>
  <c r="AN178" i="29" a="1"/>
  <c r="AN178" i="29" s="1"/>
  <c r="AM178" i="29" a="1"/>
  <c r="AM178" i="29" s="1"/>
  <c r="AL178" i="29" a="1"/>
  <c r="AL178" i="29" s="1"/>
  <c r="AK178" i="29" a="1"/>
  <c r="AK178" i="29" s="1"/>
  <c r="AJ178" i="29" a="1"/>
  <c r="AJ178" i="29" s="1"/>
  <c r="AI178" i="29" a="1"/>
  <c r="AI178" i="29" s="1"/>
  <c r="AH178" i="29" a="1"/>
  <c r="AH178" i="29" s="1"/>
  <c r="AG178" i="29" a="1"/>
  <c r="AG178" i="29" s="1"/>
  <c r="AF178" i="29" a="1"/>
  <c r="AF178" i="29" s="1"/>
  <c r="AE178" i="29" a="1"/>
  <c r="AE178" i="29" s="1"/>
  <c r="AD178" i="29" a="1"/>
  <c r="AD178" i="29" s="1"/>
  <c r="AC178" i="29" a="1"/>
  <c r="AC178" i="29" s="1"/>
  <c r="AB178" i="29" a="1"/>
  <c r="AB178" i="29" s="1"/>
  <c r="AA178" i="29" a="1"/>
  <c r="AA178" i="29" s="1"/>
  <c r="Z178" i="29" a="1"/>
  <c r="Z178" i="29" s="1"/>
  <c r="Y178" i="29" a="1"/>
  <c r="Y178" i="29" s="1"/>
  <c r="X178" i="29" a="1"/>
  <c r="X178" i="29" s="1"/>
  <c r="W178" i="29" a="1"/>
  <c r="W178" i="29" s="1"/>
  <c r="V178" i="29" a="1"/>
  <c r="V178" i="29" s="1"/>
  <c r="U178" i="29" a="1"/>
  <c r="U178" i="29" s="1"/>
  <c r="T178" i="29" a="1"/>
  <c r="T178" i="29" s="1"/>
  <c r="S178" i="29" a="1"/>
  <c r="S178" i="29" s="1"/>
  <c r="R178" i="29" a="1"/>
  <c r="R178" i="29" s="1"/>
  <c r="Q178" i="29" a="1"/>
  <c r="Q178" i="29" s="1"/>
  <c r="P178" i="29" a="1"/>
  <c r="P178" i="29" s="1"/>
  <c r="O178" i="29" a="1"/>
  <c r="O178" i="29" s="1"/>
  <c r="N178" i="29" a="1"/>
  <c r="N178" i="29" s="1"/>
  <c r="M178" i="29" a="1"/>
  <c r="M178" i="29" s="1"/>
  <c r="L178" i="29" a="1"/>
  <c r="L178" i="29" s="1"/>
  <c r="K178" i="29" a="1"/>
  <c r="K178" i="29" s="1"/>
  <c r="J178" i="29" a="1"/>
  <c r="J178" i="29" s="1"/>
  <c r="I178" i="29" a="1"/>
  <c r="I178" i="29" s="1"/>
  <c r="H178" i="29" a="1"/>
  <c r="H178" i="29" s="1"/>
  <c r="G178" i="29" a="1"/>
  <c r="G178" i="29" s="1"/>
  <c r="F178" i="29" a="1"/>
  <c r="F178" i="29" s="1"/>
  <c r="E178" i="29" a="1"/>
  <c r="E178" i="29" s="1"/>
  <c r="D178" i="29" a="1"/>
  <c r="D178" i="29" s="1"/>
  <c r="GJ177" i="29" a="1"/>
  <c r="GJ177" i="29" s="1"/>
  <c r="GI177" i="29" a="1"/>
  <c r="GI177" i="29" s="1"/>
  <c r="GH177" i="29" a="1"/>
  <c r="GH177" i="29" s="1"/>
  <c r="GG177" i="29" a="1"/>
  <c r="GG177" i="29" s="1"/>
  <c r="GF177" i="29" a="1"/>
  <c r="GF177" i="29" s="1"/>
  <c r="GE177" i="29" a="1"/>
  <c r="GE177" i="29" s="1"/>
  <c r="GD177" i="29" a="1"/>
  <c r="GD177" i="29" s="1"/>
  <c r="GC177" i="29" a="1"/>
  <c r="GC177" i="29" s="1"/>
  <c r="GB177" i="29" a="1"/>
  <c r="GB177" i="29" s="1"/>
  <c r="GA177" i="29" a="1"/>
  <c r="GA177" i="29" s="1"/>
  <c r="FZ177" i="29" a="1"/>
  <c r="FZ177" i="29" s="1"/>
  <c r="FY177" i="29" a="1"/>
  <c r="FY177" i="29" s="1"/>
  <c r="FX177" i="29" a="1"/>
  <c r="FX177" i="29" s="1"/>
  <c r="FW177" i="29" a="1"/>
  <c r="FW177" i="29" s="1"/>
  <c r="FV177" i="29" a="1"/>
  <c r="FV177" i="29" s="1"/>
  <c r="FU177" i="29" a="1"/>
  <c r="FU177" i="29" s="1"/>
  <c r="FT177" i="29" a="1"/>
  <c r="FT177" i="29" s="1"/>
  <c r="FS177" i="29" a="1"/>
  <c r="FS177" i="29" s="1"/>
  <c r="FR177" i="29" a="1"/>
  <c r="FR177" i="29" s="1"/>
  <c r="FQ177" i="29" a="1"/>
  <c r="FQ177" i="29" s="1"/>
  <c r="FP177" i="29" a="1"/>
  <c r="FP177" i="29" s="1"/>
  <c r="FO177" i="29" a="1"/>
  <c r="FO177" i="29" s="1"/>
  <c r="FN177" i="29" a="1"/>
  <c r="FN177" i="29" s="1"/>
  <c r="FM177" i="29" a="1"/>
  <c r="FM177" i="29" s="1"/>
  <c r="FL177" i="29" a="1"/>
  <c r="FL177" i="29" s="1"/>
  <c r="FK177" i="29" a="1"/>
  <c r="FK177" i="29" s="1"/>
  <c r="FJ177" i="29" a="1"/>
  <c r="FJ177" i="29" s="1"/>
  <c r="FI177" i="29" a="1"/>
  <c r="FI177" i="29" s="1"/>
  <c r="FH177" i="29" a="1"/>
  <c r="FH177" i="29" s="1"/>
  <c r="FG177" i="29" a="1"/>
  <c r="FG177" i="29" s="1"/>
  <c r="FF177" i="29" a="1"/>
  <c r="FF177" i="29" s="1"/>
  <c r="FE177" i="29" a="1"/>
  <c r="FE177" i="29" s="1"/>
  <c r="FD177" i="29" a="1"/>
  <c r="FD177" i="29" s="1"/>
  <c r="FC177" i="29" a="1"/>
  <c r="FC177" i="29" s="1"/>
  <c r="FB177" i="29" a="1"/>
  <c r="FB177" i="29" s="1"/>
  <c r="FA177" i="29" a="1"/>
  <c r="FA177" i="29" s="1"/>
  <c r="EZ177" i="29" a="1"/>
  <c r="EZ177" i="29" s="1"/>
  <c r="EY177" i="29" a="1"/>
  <c r="EY177" i="29" s="1"/>
  <c r="EX177" i="29" a="1"/>
  <c r="EX177" i="29" s="1"/>
  <c r="EW177" i="29" a="1"/>
  <c r="EW177" i="29" s="1"/>
  <c r="EV177" i="29" a="1"/>
  <c r="EV177" i="29" s="1"/>
  <c r="EU177" i="29" a="1"/>
  <c r="EU177" i="29" s="1"/>
  <c r="ET177" i="29" a="1"/>
  <c r="ET177" i="29" s="1"/>
  <c r="ES177" i="29" a="1"/>
  <c r="ES177" i="29" s="1"/>
  <c r="ER177" i="29" a="1"/>
  <c r="ER177" i="29" s="1"/>
  <c r="EQ177" i="29" a="1"/>
  <c r="EQ177" i="29" s="1"/>
  <c r="EP177" i="29" a="1"/>
  <c r="EP177" i="29" s="1"/>
  <c r="EO177" i="29" a="1"/>
  <c r="EO177" i="29" s="1"/>
  <c r="EN177" i="29" a="1"/>
  <c r="EN177" i="29" s="1"/>
  <c r="EM177" i="29" a="1"/>
  <c r="EM177" i="29" s="1"/>
  <c r="EL177" i="29" a="1"/>
  <c r="EL177" i="29" s="1"/>
  <c r="EK177" i="29" a="1"/>
  <c r="EK177" i="29" s="1"/>
  <c r="EJ177" i="29" a="1"/>
  <c r="EJ177" i="29" s="1"/>
  <c r="EI177" i="29" a="1"/>
  <c r="EI177" i="29" s="1"/>
  <c r="EH177" i="29" a="1"/>
  <c r="EH177" i="29" s="1"/>
  <c r="EG177" i="29" a="1"/>
  <c r="EG177" i="29" s="1"/>
  <c r="EF177" i="29" a="1"/>
  <c r="EF177" i="29" s="1"/>
  <c r="EE177" i="29" a="1"/>
  <c r="EE177" i="29" s="1"/>
  <c r="ED177" i="29" a="1"/>
  <c r="ED177" i="29" s="1"/>
  <c r="EC177" i="29" a="1"/>
  <c r="EC177" i="29" s="1"/>
  <c r="EB177" i="29" a="1"/>
  <c r="EB177" i="29" s="1"/>
  <c r="EA177" i="29" a="1"/>
  <c r="EA177" i="29" s="1"/>
  <c r="DZ177" i="29" a="1"/>
  <c r="DZ177" i="29" s="1"/>
  <c r="DY177" i="29" a="1"/>
  <c r="DY177" i="29" s="1"/>
  <c r="DX177" i="29" a="1"/>
  <c r="DX177" i="29" s="1"/>
  <c r="DW177" i="29" a="1"/>
  <c r="DW177" i="29" s="1"/>
  <c r="DV177" i="29" a="1"/>
  <c r="DV177" i="29" s="1"/>
  <c r="DU177" i="29" a="1"/>
  <c r="DU177" i="29" s="1"/>
  <c r="DT177" i="29" a="1"/>
  <c r="DT177" i="29" s="1"/>
  <c r="DS177" i="29" a="1"/>
  <c r="DS177" i="29" s="1"/>
  <c r="DR177" i="29" a="1"/>
  <c r="DR177" i="29" s="1"/>
  <c r="DQ177" i="29" a="1"/>
  <c r="DQ177" i="29" s="1"/>
  <c r="DP177" i="29" a="1"/>
  <c r="DP177" i="29" s="1"/>
  <c r="DO177" i="29" a="1"/>
  <c r="DO177" i="29" s="1"/>
  <c r="DN177" i="29" a="1"/>
  <c r="DN177" i="29" s="1"/>
  <c r="DM177" i="29" a="1"/>
  <c r="DM177" i="29" s="1"/>
  <c r="DL177" i="29" a="1"/>
  <c r="DL177" i="29" s="1"/>
  <c r="DK177" i="29" a="1"/>
  <c r="DK177" i="29" s="1"/>
  <c r="DJ177" i="29" a="1"/>
  <c r="DJ177" i="29" s="1"/>
  <c r="DI177" i="29" a="1"/>
  <c r="DI177" i="29" s="1"/>
  <c r="DH177" i="29" a="1"/>
  <c r="DH177" i="29" s="1"/>
  <c r="DG177" i="29" a="1"/>
  <c r="DG177" i="29" s="1"/>
  <c r="DF177" i="29" a="1"/>
  <c r="DF177" i="29" s="1"/>
  <c r="DE177" i="29" a="1"/>
  <c r="DE177" i="29" s="1"/>
  <c r="DD177" i="29" a="1"/>
  <c r="DD177" i="29" s="1"/>
  <c r="DC177" i="29" a="1"/>
  <c r="DC177" i="29" s="1"/>
  <c r="DB177" i="29" a="1"/>
  <c r="DB177" i="29" s="1"/>
  <c r="DA177" i="29" a="1"/>
  <c r="DA177" i="29" s="1"/>
  <c r="CZ177" i="29" a="1"/>
  <c r="CZ177" i="29" s="1"/>
  <c r="CY177" i="29" a="1"/>
  <c r="CY177" i="29" s="1"/>
  <c r="CX177" i="29" a="1"/>
  <c r="CX177" i="29" s="1"/>
  <c r="CW177" i="29" a="1"/>
  <c r="CW177" i="29" s="1"/>
  <c r="CV177" i="29" a="1"/>
  <c r="CV177" i="29" s="1"/>
  <c r="CU177" i="29" a="1"/>
  <c r="CU177" i="29" s="1"/>
  <c r="CT177" i="29" a="1"/>
  <c r="CT177" i="29" s="1"/>
  <c r="CS177" i="29" a="1"/>
  <c r="CS177" i="29" s="1"/>
  <c r="CR177" i="29" a="1"/>
  <c r="CR177" i="29" s="1"/>
  <c r="CQ177" i="29" a="1"/>
  <c r="CQ177" i="29" s="1"/>
  <c r="CP177" i="29" a="1"/>
  <c r="CP177" i="29" s="1"/>
  <c r="CO177" i="29" a="1"/>
  <c r="CO177" i="29" s="1"/>
  <c r="CN177" i="29" a="1"/>
  <c r="CN177" i="29" s="1"/>
  <c r="CM177" i="29" a="1"/>
  <c r="CM177" i="29" s="1"/>
  <c r="CL177" i="29" a="1"/>
  <c r="CL177" i="29" s="1"/>
  <c r="CK177" i="29" a="1"/>
  <c r="CK177" i="29" s="1"/>
  <c r="CJ177" i="29" a="1"/>
  <c r="CJ177" i="29" s="1"/>
  <c r="CI177" i="29" a="1"/>
  <c r="CI177" i="29" s="1"/>
  <c r="CH177" i="29" a="1"/>
  <c r="CH177" i="29" s="1"/>
  <c r="CG177" i="29" a="1"/>
  <c r="CG177" i="29" s="1"/>
  <c r="CF177" i="29" a="1"/>
  <c r="CF177" i="29" s="1"/>
  <c r="CE177" i="29" a="1"/>
  <c r="CE177" i="29" s="1"/>
  <c r="CD177" i="29" a="1"/>
  <c r="CD177" i="29" s="1"/>
  <c r="CC177" i="29" a="1"/>
  <c r="CC177" i="29" s="1"/>
  <c r="CB177" i="29" a="1"/>
  <c r="CB177" i="29" s="1"/>
  <c r="CA177" i="29" a="1"/>
  <c r="CA177" i="29" s="1"/>
  <c r="BZ177" i="29" a="1"/>
  <c r="BZ177" i="29" s="1"/>
  <c r="BY177" i="29" a="1"/>
  <c r="BY177" i="29" s="1"/>
  <c r="BX177" i="29" a="1"/>
  <c r="BX177" i="29" s="1"/>
  <c r="BW177" i="29" a="1"/>
  <c r="BW177" i="29" s="1"/>
  <c r="BV177" i="29" a="1"/>
  <c r="BV177" i="29" s="1"/>
  <c r="BU177" i="29" a="1"/>
  <c r="BU177" i="29" s="1"/>
  <c r="BT177" i="29" a="1"/>
  <c r="BT177" i="29" s="1"/>
  <c r="BS177" i="29" a="1"/>
  <c r="BS177" i="29" s="1"/>
  <c r="BR177" i="29" a="1"/>
  <c r="BR177" i="29" s="1"/>
  <c r="BQ177" i="29" a="1"/>
  <c r="BQ177" i="29" s="1"/>
  <c r="BP177" i="29" a="1"/>
  <c r="BP177" i="29" s="1"/>
  <c r="BO177" i="29" a="1"/>
  <c r="BO177" i="29" s="1"/>
  <c r="BN177" i="29" a="1"/>
  <c r="BN177" i="29" s="1"/>
  <c r="BM177" i="29" a="1"/>
  <c r="BM177" i="29" s="1"/>
  <c r="BL177" i="29" a="1"/>
  <c r="BL177" i="29" s="1"/>
  <c r="BK177" i="29" a="1"/>
  <c r="BK177" i="29" s="1"/>
  <c r="BJ177" i="29" a="1"/>
  <c r="BJ177" i="29" s="1"/>
  <c r="BI177" i="29" a="1"/>
  <c r="BI177" i="29" s="1"/>
  <c r="BH177" i="29" a="1"/>
  <c r="BH177" i="29" s="1"/>
  <c r="BG177" i="29" a="1"/>
  <c r="BG177" i="29" s="1"/>
  <c r="BF177" i="29" a="1"/>
  <c r="BF177" i="29" s="1"/>
  <c r="BE177" i="29" a="1"/>
  <c r="BE177" i="29" s="1"/>
  <c r="BD177" i="29" a="1"/>
  <c r="BD177" i="29" s="1"/>
  <c r="BC177" i="29" a="1"/>
  <c r="BC177" i="29" s="1"/>
  <c r="BB177" i="29" a="1"/>
  <c r="BB177" i="29" s="1"/>
  <c r="BA177" i="29" a="1"/>
  <c r="BA177" i="29" s="1"/>
  <c r="AZ177" i="29" a="1"/>
  <c r="AZ177" i="29" s="1"/>
  <c r="AY177" i="29" a="1"/>
  <c r="AY177" i="29" s="1"/>
  <c r="AX177" i="29" a="1"/>
  <c r="AX177" i="29" s="1"/>
  <c r="AW177" i="29" a="1"/>
  <c r="AW177" i="29" s="1"/>
  <c r="AV177" i="29" a="1"/>
  <c r="AV177" i="29" s="1"/>
  <c r="AU177" i="29" a="1"/>
  <c r="AU177" i="29" s="1"/>
  <c r="AT177" i="29" a="1"/>
  <c r="AT177" i="29" s="1"/>
  <c r="AS177" i="29" a="1"/>
  <c r="AS177" i="29" s="1"/>
  <c r="AR177" i="29" a="1"/>
  <c r="AR177" i="29" s="1"/>
  <c r="AQ177" i="29" a="1"/>
  <c r="AQ177" i="29" s="1"/>
  <c r="AP177" i="29" a="1"/>
  <c r="AP177" i="29" s="1"/>
  <c r="AO177" i="29" a="1"/>
  <c r="AO177" i="29" s="1"/>
  <c r="AN177" i="29" a="1"/>
  <c r="AN177" i="29" s="1"/>
  <c r="AM177" i="29" a="1"/>
  <c r="AM177" i="29" s="1"/>
  <c r="AL177" i="29" a="1"/>
  <c r="AL177" i="29" s="1"/>
  <c r="AK177" i="29" a="1"/>
  <c r="AK177" i="29" s="1"/>
  <c r="AJ177" i="29" a="1"/>
  <c r="AJ177" i="29" s="1"/>
  <c r="AI177" i="29" a="1"/>
  <c r="AI177" i="29" s="1"/>
  <c r="AH177" i="29" a="1"/>
  <c r="AH177" i="29" s="1"/>
  <c r="AG177" i="29" a="1"/>
  <c r="AG177" i="29" s="1"/>
  <c r="AF177" i="29" a="1"/>
  <c r="AF177" i="29" s="1"/>
  <c r="AE177" i="29" a="1"/>
  <c r="AE177" i="29" s="1"/>
  <c r="AD177" i="29" a="1"/>
  <c r="AD177" i="29" s="1"/>
  <c r="AC177" i="29" a="1"/>
  <c r="AC177" i="29" s="1"/>
  <c r="AB177" i="29" a="1"/>
  <c r="AB177" i="29" s="1"/>
  <c r="AA177" i="29" a="1"/>
  <c r="AA177" i="29" s="1"/>
  <c r="Z177" i="29" a="1"/>
  <c r="Z177" i="29" s="1"/>
  <c r="Y177" i="29" a="1"/>
  <c r="Y177" i="29" s="1"/>
  <c r="X177" i="29" a="1"/>
  <c r="X177" i="29" s="1"/>
  <c r="W177" i="29" a="1"/>
  <c r="W177" i="29" s="1"/>
  <c r="V177" i="29" a="1"/>
  <c r="V177" i="29" s="1"/>
  <c r="U177" i="29" a="1"/>
  <c r="U177" i="29" s="1"/>
  <c r="T177" i="29" a="1"/>
  <c r="T177" i="29" s="1"/>
  <c r="S177" i="29" a="1"/>
  <c r="S177" i="29" s="1"/>
  <c r="R177" i="29" a="1"/>
  <c r="R177" i="29" s="1"/>
  <c r="Q177" i="29" a="1"/>
  <c r="Q177" i="29" s="1"/>
  <c r="P177" i="29" a="1"/>
  <c r="P177" i="29" s="1"/>
  <c r="O177" i="29" a="1"/>
  <c r="O177" i="29" s="1"/>
  <c r="N177" i="29" a="1"/>
  <c r="N177" i="29" s="1"/>
  <c r="M177" i="29" a="1"/>
  <c r="M177" i="29" s="1"/>
  <c r="L177" i="29" a="1"/>
  <c r="L177" i="29" s="1"/>
  <c r="K177" i="29" a="1"/>
  <c r="K177" i="29" s="1"/>
  <c r="J177" i="29" a="1"/>
  <c r="J177" i="29" s="1"/>
  <c r="I177" i="29" a="1"/>
  <c r="I177" i="29" s="1"/>
  <c r="H177" i="29" a="1"/>
  <c r="H177" i="29" s="1"/>
  <c r="G177" i="29" a="1"/>
  <c r="G177" i="29" s="1"/>
  <c r="F177" i="29" a="1"/>
  <c r="F177" i="29" s="1"/>
  <c r="E177" i="29" a="1"/>
  <c r="E177" i="29" s="1"/>
  <c r="D177" i="29" a="1"/>
  <c r="D177" i="29" s="1"/>
  <c r="GJ176" i="29" a="1"/>
  <c r="GJ176" i="29" s="1"/>
  <c r="GI176" i="29" a="1"/>
  <c r="GI176" i="29" s="1"/>
  <c r="GH176" i="29" a="1"/>
  <c r="GH176" i="29" s="1"/>
  <c r="GG176" i="29" a="1"/>
  <c r="GG176" i="29" s="1"/>
  <c r="GF176" i="29" a="1"/>
  <c r="GF176" i="29" s="1"/>
  <c r="GE176" i="29" a="1"/>
  <c r="GE176" i="29" s="1"/>
  <c r="GD176" i="29" a="1"/>
  <c r="GD176" i="29" s="1"/>
  <c r="GC176" i="29" a="1"/>
  <c r="GC176" i="29" s="1"/>
  <c r="GB176" i="29" a="1"/>
  <c r="GB176" i="29" s="1"/>
  <c r="GA176" i="29" a="1"/>
  <c r="GA176" i="29" s="1"/>
  <c r="FZ176" i="29" a="1"/>
  <c r="FZ176" i="29" s="1"/>
  <c r="FY176" i="29" a="1"/>
  <c r="FY176" i="29" s="1"/>
  <c r="FX176" i="29" a="1"/>
  <c r="FX176" i="29" s="1"/>
  <c r="FW176" i="29" a="1"/>
  <c r="FW176" i="29" s="1"/>
  <c r="FV176" i="29" a="1"/>
  <c r="FV176" i="29" s="1"/>
  <c r="FU176" i="29" a="1"/>
  <c r="FU176" i="29" s="1"/>
  <c r="FT176" i="29" a="1"/>
  <c r="FT176" i="29" s="1"/>
  <c r="FS176" i="29" a="1"/>
  <c r="FS176" i="29" s="1"/>
  <c r="FR176" i="29" a="1"/>
  <c r="FR176" i="29" s="1"/>
  <c r="FQ176" i="29" a="1"/>
  <c r="FQ176" i="29" s="1"/>
  <c r="FP176" i="29" a="1"/>
  <c r="FP176" i="29" s="1"/>
  <c r="FO176" i="29" a="1"/>
  <c r="FO176" i="29" s="1"/>
  <c r="FN176" i="29" a="1"/>
  <c r="FN176" i="29" s="1"/>
  <c r="FM176" i="29" a="1"/>
  <c r="FM176" i="29" s="1"/>
  <c r="FL176" i="29" a="1"/>
  <c r="FL176" i="29" s="1"/>
  <c r="FK176" i="29" a="1"/>
  <c r="FK176" i="29" s="1"/>
  <c r="FJ176" i="29" a="1"/>
  <c r="FJ176" i="29" s="1"/>
  <c r="FI176" i="29" a="1"/>
  <c r="FI176" i="29" s="1"/>
  <c r="FH176" i="29" a="1"/>
  <c r="FH176" i="29" s="1"/>
  <c r="FG176" i="29" a="1"/>
  <c r="FG176" i="29" s="1"/>
  <c r="FF176" i="29" a="1"/>
  <c r="FF176" i="29" s="1"/>
  <c r="FE176" i="29" a="1"/>
  <c r="FE176" i="29" s="1"/>
  <c r="FD176" i="29" a="1"/>
  <c r="FD176" i="29" s="1"/>
  <c r="FC176" i="29" a="1"/>
  <c r="FC176" i="29" s="1"/>
  <c r="FB176" i="29" a="1"/>
  <c r="FB176" i="29" s="1"/>
  <c r="FA176" i="29" a="1"/>
  <c r="FA176" i="29" s="1"/>
  <c r="EZ176" i="29" a="1"/>
  <c r="EZ176" i="29" s="1"/>
  <c r="EY176" i="29" a="1"/>
  <c r="EY176" i="29" s="1"/>
  <c r="EX176" i="29" a="1"/>
  <c r="EX176" i="29" s="1"/>
  <c r="EW176" i="29" a="1"/>
  <c r="EW176" i="29" s="1"/>
  <c r="EV176" i="29" a="1"/>
  <c r="EV176" i="29" s="1"/>
  <c r="EU176" i="29" a="1"/>
  <c r="EU176" i="29" s="1"/>
  <c r="ET176" i="29" a="1"/>
  <c r="ET176" i="29" s="1"/>
  <c r="ES176" i="29" a="1"/>
  <c r="ES176" i="29" s="1"/>
  <c r="ER176" i="29" a="1"/>
  <c r="ER176" i="29" s="1"/>
  <c r="EQ176" i="29" a="1"/>
  <c r="EQ176" i="29" s="1"/>
  <c r="EP176" i="29" a="1"/>
  <c r="EP176" i="29" s="1"/>
  <c r="EO176" i="29" a="1"/>
  <c r="EO176" i="29" s="1"/>
  <c r="EN176" i="29" a="1"/>
  <c r="EN176" i="29" s="1"/>
  <c r="EM176" i="29" a="1"/>
  <c r="EM176" i="29" s="1"/>
  <c r="EL176" i="29" a="1"/>
  <c r="EL176" i="29" s="1"/>
  <c r="EK176" i="29" a="1"/>
  <c r="EK176" i="29" s="1"/>
  <c r="EJ176" i="29" a="1"/>
  <c r="EJ176" i="29" s="1"/>
  <c r="EI176" i="29" a="1"/>
  <c r="EI176" i="29" s="1"/>
  <c r="EH176" i="29" a="1"/>
  <c r="EH176" i="29" s="1"/>
  <c r="EG176" i="29" a="1"/>
  <c r="EG176" i="29" s="1"/>
  <c r="EF176" i="29" a="1"/>
  <c r="EF176" i="29" s="1"/>
  <c r="EE176" i="29" a="1"/>
  <c r="EE176" i="29" s="1"/>
  <c r="ED176" i="29" a="1"/>
  <c r="ED176" i="29" s="1"/>
  <c r="EC176" i="29" a="1"/>
  <c r="EC176" i="29" s="1"/>
  <c r="EB176" i="29" a="1"/>
  <c r="EB176" i="29" s="1"/>
  <c r="EA176" i="29" a="1"/>
  <c r="EA176" i="29" s="1"/>
  <c r="DZ176" i="29" a="1"/>
  <c r="DZ176" i="29" s="1"/>
  <c r="DY176" i="29" a="1"/>
  <c r="DY176" i="29" s="1"/>
  <c r="DX176" i="29" a="1"/>
  <c r="DX176" i="29" s="1"/>
  <c r="DW176" i="29" a="1"/>
  <c r="DW176" i="29" s="1"/>
  <c r="DV176" i="29" a="1"/>
  <c r="DV176" i="29" s="1"/>
  <c r="DU176" i="29" a="1"/>
  <c r="DU176" i="29" s="1"/>
  <c r="DT176" i="29" a="1"/>
  <c r="DT176" i="29" s="1"/>
  <c r="DS176" i="29" a="1"/>
  <c r="DS176" i="29" s="1"/>
  <c r="DR176" i="29" a="1"/>
  <c r="DR176" i="29" s="1"/>
  <c r="DQ176" i="29" a="1"/>
  <c r="DQ176" i="29" s="1"/>
  <c r="DP176" i="29" a="1"/>
  <c r="DP176" i="29" s="1"/>
  <c r="DO176" i="29" a="1"/>
  <c r="DO176" i="29" s="1"/>
  <c r="DN176" i="29" a="1"/>
  <c r="DN176" i="29" s="1"/>
  <c r="DM176" i="29" a="1"/>
  <c r="DM176" i="29" s="1"/>
  <c r="DL176" i="29" a="1"/>
  <c r="DL176" i="29" s="1"/>
  <c r="DK176" i="29" a="1"/>
  <c r="DK176" i="29" s="1"/>
  <c r="DJ176" i="29" a="1"/>
  <c r="DJ176" i="29" s="1"/>
  <c r="DI176" i="29" a="1"/>
  <c r="DI176" i="29" s="1"/>
  <c r="DH176" i="29" a="1"/>
  <c r="DH176" i="29" s="1"/>
  <c r="DG176" i="29" a="1"/>
  <c r="DG176" i="29" s="1"/>
  <c r="DF176" i="29" a="1"/>
  <c r="DF176" i="29" s="1"/>
  <c r="DE176" i="29" a="1"/>
  <c r="DE176" i="29" s="1"/>
  <c r="DD176" i="29" a="1"/>
  <c r="DD176" i="29" s="1"/>
  <c r="DC176" i="29" a="1"/>
  <c r="DC176" i="29" s="1"/>
  <c r="DB176" i="29" a="1"/>
  <c r="DB176" i="29" s="1"/>
  <c r="DA176" i="29" a="1"/>
  <c r="DA176" i="29" s="1"/>
  <c r="CZ176" i="29" a="1"/>
  <c r="CZ176" i="29" s="1"/>
  <c r="CY176" i="29" a="1"/>
  <c r="CY176" i="29" s="1"/>
  <c r="CX176" i="29" a="1"/>
  <c r="CX176" i="29" s="1"/>
  <c r="CW176" i="29" a="1"/>
  <c r="CW176" i="29" s="1"/>
  <c r="CV176" i="29" a="1"/>
  <c r="CV176" i="29" s="1"/>
  <c r="CU176" i="29" a="1"/>
  <c r="CU176" i="29" s="1"/>
  <c r="CT176" i="29" a="1"/>
  <c r="CT176" i="29" s="1"/>
  <c r="CS176" i="29" a="1"/>
  <c r="CS176" i="29" s="1"/>
  <c r="CR176" i="29" a="1"/>
  <c r="CR176" i="29" s="1"/>
  <c r="CQ176" i="29" a="1"/>
  <c r="CQ176" i="29" s="1"/>
  <c r="CP176" i="29" a="1"/>
  <c r="CP176" i="29" s="1"/>
  <c r="CO176" i="29" a="1"/>
  <c r="CO176" i="29" s="1"/>
  <c r="CN176" i="29" a="1"/>
  <c r="CN176" i="29" s="1"/>
  <c r="CM176" i="29" a="1"/>
  <c r="CM176" i="29" s="1"/>
  <c r="CL176" i="29" a="1"/>
  <c r="CL176" i="29" s="1"/>
  <c r="CK176" i="29" a="1"/>
  <c r="CK176" i="29" s="1"/>
  <c r="CJ176" i="29" a="1"/>
  <c r="CJ176" i="29" s="1"/>
  <c r="CI176" i="29" a="1"/>
  <c r="CI176" i="29" s="1"/>
  <c r="CH176" i="29" a="1"/>
  <c r="CH176" i="29" s="1"/>
  <c r="CG176" i="29" a="1"/>
  <c r="CG176" i="29" s="1"/>
  <c r="CF176" i="29" a="1"/>
  <c r="CF176" i="29" s="1"/>
  <c r="CE176" i="29" a="1"/>
  <c r="CE176" i="29" s="1"/>
  <c r="CD176" i="29" a="1"/>
  <c r="CD176" i="29" s="1"/>
  <c r="CC176" i="29" a="1"/>
  <c r="CC176" i="29" s="1"/>
  <c r="CB176" i="29" a="1"/>
  <c r="CB176" i="29" s="1"/>
  <c r="CA176" i="29" a="1"/>
  <c r="CA176" i="29" s="1"/>
  <c r="BZ176" i="29" a="1"/>
  <c r="BZ176" i="29" s="1"/>
  <c r="BY176" i="29" a="1"/>
  <c r="BY176" i="29" s="1"/>
  <c r="BX176" i="29" a="1"/>
  <c r="BX176" i="29" s="1"/>
  <c r="BW176" i="29" a="1"/>
  <c r="BW176" i="29" s="1"/>
  <c r="BV176" i="29" a="1"/>
  <c r="BV176" i="29" s="1"/>
  <c r="BU176" i="29" a="1"/>
  <c r="BU176" i="29" s="1"/>
  <c r="BT176" i="29" a="1"/>
  <c r="BT176" i="29" s="1"/>
  <c r="BS176" i="29" a="1"/>
  <c r="BS176" i="29" s="1"/>
  <c r="BR176" i="29" a="1"/>
  <c r="BR176" i="29" s="1"/>
  <c r="BQ176" i="29" a="1"/>
  <c r="BQ176" i="29" s="1"/>
  <c r="BP176" i="29" a="1"/>
  <c r="BP176" i="29" s="1"/>
  <c r="BO176" i="29" a="1"/>
  <c r="BO176" i="29" s="1"/>
  <c r="BN176" i="29" a="1"/>
  <c r="BN176" i="29" s="1"/>
  <c r="BM176" i="29" a="1"/>
  <c r="BM176" i="29" s="1"/>
  <c r="BL176" i="29" a="1"/>
  <c r="BL176" i="29" s="1"/>
  <c r="BK176" i="29" a="1"/>
  <c r="BK176" i="29" s="1"/>
  <c r="BJ176" i="29" a="1"/>
  <c r="BJ176" i="29" s="1"/>
  <c r="BI176" i="29" a="1"/>
  <c r="BI176" i="29" s="1"/>
  <c r="BH176" i="29" a="1"/>
  <c r="BH176" i="29" s="1"/>
  <c r="BG176" i="29" a="1"/>
  <c r="BG176" i="29" s="1"/>
  <c r="BF176" i="29" a="1"/>
  <c r="BF176" i="29" s="1"/>
  <c r="BE176" i="29" a="1"/>
  <c r="BE176" i="29" s="1"/>
  <c r="BD176" i="29" a="1"/>
  <c r="BD176" i="29" s="1"/>
  <c r="BC176" i="29" a="1"/>
  <c r="BC176" i="29" s="1"/>
  <c r="BB176" i="29" a="1"/>
  <c r="BB176" i="29" s="1"/>
  <c r="BA176" i="29" a="1"/>
  <c r="BA176" i="29" s="1"/>
  <c r="AZ176" i="29" a="1"/>
  <c r="AZ176" i="29" s="1"/>
  <c r="AY176" i="29" a="1"/>
  <c r="AY176" i="29" s="1"/>
  <c r="AX176" i="29" a="1"/>
  <c r="AX176" i="29" s="1"/>
  <c r="AW176" i="29" a="1"/>
  <c r="AW176" i="29" s="1"/>
  <c r="AV176" i="29" a="1"/>
  <c r="AV176" i="29" s="1"/>
  <c r="AU176" i="29" a="1"/>
  <c r="AU176" i="29" s="1"/>
  <c r="AT176" i="29" a="1"/>
  <c r="AT176" i="29" s="1"/>
  <c r="AS176" i="29" a="1"/>
  <c r="AS176" i="29" s="1"/>
  <c r="AR176" i="29" a="1"/>
  <c r="AR176" i="29" s="1"/>
  <c r="AQ176" i="29" a="1"/>
  <c r="AQ176" i="29" s="1"/>
  <c r="AP176" i="29" a="1"/>
  <c r="AP176" i="29" s="1"/>
  <c r="AO176" i="29" a="1"/>
  <c r="AO176" i="29" s="1"/>
  <c r="AN176" i="29" a="1"/>
  <c r="AN176" i="29" s="1"/>
  <c r="AM176" i="29" a="1"/>
  <c r="AM176" i="29" s="1"/>
  <c r="AL176" i="29" a="1"/>
  <c r="AL176" i="29" s="1"/>
  <c r="AK176" i="29" a="1"/>
  <c r="AK176" i="29" s="1"/>
  <c r="AJ176" i="29" a="1"/>
  <c r="AJ176" i="29" s="1"/>
  <c r="AI176" i="29" a="1"/>
  <c r="AI176" i="29" s="1"/>
  <c r="AH176" i="29" a="1"/>
  <c r="AH176" i="29" s="1"/>
  <c r="AG176" i="29" a="1"/>
  <c r="AG176" i="29" s="1"/>
  <c r="AF176" i="29" a="1"/>
  <c r="AF176" i="29" s="1"/>
  <c r="AE176" i="29" a="1"/>
  <c r="AE176" i="29" s="1"/>
  <c r="AD176" i="29" a="1"/>
  <c r="AD176" i="29" s="1"/>
  <c r="AC176" i="29" a="1"/>
  <c r="AC176" i="29" s="1"/>
  <c r="AB176" i="29" a="1"/>
  <c r="AB176" i="29" s="1"/>
  <c r="AA176" i="29" a="1"/>
  <c r="AA176" i="29" s="1"/>
  <c r="Z176" i="29" a="1"/>
  <c r="Z176" i="29" s="1"/>
  <c r="Y176" i="29" a="1"/>
  <c r="Y176" i="29" s="1"/>
  <c r="X176" i="29" a="1"/>
  <c r="X176" i="29" s="1"/>
  <c r="W176" i="29" a="1"/>
  <c r="W176" i="29" s="1"/>
  <c r="V176" i="29" a="1"/>
  <c r="V176" i="29" s="1"/>
  <c r="U176" i="29" a="1"/>
  <c r="U176" i="29" s="1"/>
  <c r="T176" i="29" a="1"/>
  <c r="T176" i="29" s="1"/>
  <c r="S176" i="29" a="1"/>
  <c r="S176" i="29" s="1"/>
  <c r="R176" i="29" a="1"/>
  <c r="R176" i="29" s="1"/>
  <c r="Q176" i="29" a="1"/>
  <c r="Q176" i="29" s="1"/>
  <c r="P176" i="29" a="1"/>
  <c r="P176" i="29" s="1"/>
  <c r="O176" i="29" a="1"/>
  <c r="O176" i="29" s="1"/>
  <c r="N176" i="29" a="1"/>
  <c r="N176" i="29" s="1"/>
  <c r="M176" i="29" a="1"/>
  <c r="M176" i="29" s="1"/>
  <c r="L176" i="29" a="1"/>
  <c r="L176" i="29" s="1"/>
  <c r="K176" i="29" a="1"/>
  <c r="K176" i="29" s="1"/>
  <c r="J176" i="29" a="1"/>
  <c r="J176" i="29" s="1"/>
  <c r="I176" i="29" a="1"/>
  <c r="I176" i="29" s="1"/>
  <c r="H176" i="29" a="1"/>
  <c r="H176" i="29" s="1"/>
  <c r="G176" i="29" a="1"/>
  <c r="G176" i="29" s="1"/>
  <c r="F176" i="29" a="1"/>
  <c r="F176" i="29" s="1"/>
  <c r="E176" i="29" a="1"/>
  <c r="E176" i="29" s="1"/>
  <c r="D176" i="29" a="1"/>
  <c r="D176" i="29" s="1"/>
  <c r="GJ175" i="29" a="1"/>
  <c r="GJ175" i="29" s="1"/>
  <c r="GI175" i="29" a="1"/>
  <c r="GI175" i="29" s="1"/>
  <c r="GH175" i="29" a="1"/>
  <c r="GH175" i="29" s="1"/>
  <c r="GG175" i="29" a="1"/>
  <c r="GG175" i="29" s="1"/>
  <c r="GF175" i="29" a="1"/>
  <c r="GF175" i="29" s="1"/>
  <c r="GE175" i="29" a="1"/>
  <c r="GE175" i="29" s="1"/>
  <c r="GD175" i="29" a="1"/>
  <c r="GD175" i="29" s="1"/>
  <c r="GC175" i="29" a="1"/>
  <c r="GC175" i="29" s="1"/>
  <c r="GB175" i="29" a="1"/>
  <c r="GB175" i="29" s="1"/>
  <c r="GA175" i="29" a="1"/>
  <c r="GA175" i="29" s="1"/>
  <c r="FZ175" i="29" a="1"/>
  <c r="FZ175" i="29" s="1"/>
  <c r="FY175" i="29" a="1"/>
  <c r="FY175" i="29" s="1"/>
  <c r="FX175" i="29" a="1"/>
  <c r="FX175" i="29" s="1"/>
  <c r="FW175" i="29" a="1"/>
  <c r="FW175" i="29" s="1"/>
  <c r="FV175" i="29" a="1"/>
  <c r="FV175" i="29" s="1"/>
  <c r="FU175" i="29" a="1"/>
  <c r="FU175" i="29" s="1"/>
  <c r="FT175" i="29" a="1"/>
  <c r="FT175" i="29" s="1"/>
  <c r="FS175" i="29" a="1"/>
  <c r="FS175" i="29" s="1"/>
  <c r="FR175" i="29" a="1"/>
  <c r="FR175" i="29" s="1"/>
  <c r="FQ175" i="29" a="1"/>
  <c r="FQ175" i="29" s="1"/>
  <c r="FP175" i="29" a="1"/>
  <c r="FP175" i="29" s="1"/>
  <c r="FO175" i="29" a="1"/>
  <c r="FO175" i="29" s="1"/>
  <c r="FN175" i="29" a="1"/>
  <c r="FN175" i="29" s="1"/>
  <c r="FM175" i="29" a="1"/>
  <c r="FM175" i="29" s="1"/>
  <c r="FL175" i="29" a="1"/>
  <c r="FL175" i="29" s="1"/>
  <c r="FK175" i="29" a="1"/>
  <c r="FK175" i="29" s="1"/>
  <c r="FJ175" i="29" a="1"/>
  <c r="FJ175" i="29" s="1"/>
  <c r="FI175" i="29" a="1"/>
  <c r="FI175" i="29" s="1"/>
  <c r="FH175" i="29" a="1"/>
  <c r="FH175" i="29" s="1"/>
  <c r="FG175" i="29" a="1"/>
  <c r="FG175" i="29" s="1"/>
  <c r="FF175" i="29" a="1"/>
  <c r="FF175" i="29" s="1"/>
  <c r="FE175" i="29" a="1"/>
  <c r="FE175" i="29" s="1"/>
  <c r="FD175" i="29" a="1"/>
  <c r="FD175" i="29" s="1"/>
  <c r="FC175" i="29" a="1"/>
  <c r="FC175" i="29" s="1"/>
  <c r="FB175" i="29" a="1"/>
  <c r="FB175" i="29" s="1"/>
  <c r="FA175" i="29" a="1"/>
  <c r="FA175" i="29" s="1"/>
  <c r="EZ175" i="29" a="1"/>
  <c r="EZ175" i="29" s="1"/>
  <c r="EY175" i="29" a="1"/>
  <c r="EY175" i="29" s="1"/>
  <c r="EX175" i="29" a="1"/>
  <c r="EX175" i="29" s="1"/>
  <c r="EW175" i="29" a="1"/>
  <c r="EW175" i="29" s="1"/>
  <c r="EV175" i="29" a="1"/>
  <c r="EV175" i="29" s="1"/>
  <c r="EU175" i="29" a="1"/>
  <c r="EU175" i="29" s="1"/>
  <c r="ET175" i="29" a="1"/>
  <c r="ET175" i="29" s="1"/>
  <c r="ES175" i="29" a="1"/>
  <c r="ES175" i="29" s="1"/>
  <c r="ER175" i="29" a="1"/>
  <c r="ER175" i="29" s="1"/>
  <c r="EQ175" i="29" a="1"/>
  <c r="EQ175" i="29" s="1"/>
  <c r="EP175" i="29" a="1"/>
  <c r="EP175" i="29" s="1"/>
  <c r="EO175" i="29" a="1"/>
  <c r="EO175" i="29" s="1"/>
  <c r="EN175" i="29" a="1"/>
  <c r="EN175" i="29" s="1"/>
  <c r="EM175" i="29" a="1"/>
  <c r="EM175" i="29" s="1"/>
  <c r="EL175" i="29" a="1"/>
  <c r="EL175" i="29" s="1"/>
  <c r="EK175" i="29" a="1"/>
  <c r="EK175" i="29" s="1"/>
  <c r="EJ175" i="29" a="1"/>
  <c r="EJ175" i="29" s="1"/>
  <c r="EI175" i="29" a="1"/>
  <c r="EI175" i="29" s="1"/>
  <c r="EH175" i="29" a="1"/>
  <c r="EH175" i="29" s="1"/>
  <c r="EG175" i="29" a="1"/>
  <c r="EG175" i="29" s="1"/>
  <c r="EF175" i="29" a="1"/>
  <c r="EF175" i="29" s="1"/>
  <c r="EE175" i="29" a="1"/>
  <c r="EE175" i="29" s="1"/>
  <c r="ED175" i="29" a="1"/>
  <c r="ED175" i="29" s="1"/>
  <c r="EC175" i="29" a="1"/>
  <c r="EC175" i="29" s="1"/>
  <c r="EB175" i="29" a="1"/>
  <c r="EB175" i="29" s="1"/>
  <c r="EA175" i="29" a="1"/>
  <c r="EA175" i="29" s="1"/>
  <c r="DZ175" i="29" a="1"/>
  <c r="DZ175" i="29" s="1"/>
  <c r="DY175" i="29" a="1"/>
  <c r="DY175" i="29" s="1"/>
  <c r="DX175" i="29" a="1"/>
  <c r="DX175" i="29" s="1"/>
  <c r="DW175" i="29" a="1"/>
  <c r="DW175" i="29" s="1"/>
  <c r="DV175" i="29" a="1"/>
  <c r="DV175" i="29" s="1"/>
  <c r="DU175" i="29" a="1"/>
  <c r="DU175" i="29" s="1"/>
  <c r="DT175" i="29" a="1"/>
  <c r="DT175" i="29" s="1"/>
  <c r="DS175" i="29" a="1"/>
  <c r="DS175" i="29" s="1"/>
  <c r="DR175" i="29" a="1"/>
  <c r="DR175" i="29" s="1"/>
  <c r="DQ175" i="29" a="1"/>
  <c r="DQ175" i="29" s="1"/>
  <c r="DP175" i="29" a="1"/>
  <c r="DP175" i="29" s="1"/>
  <c r="DO175" i="29" a="1"/>
  <c r="DO175" i="29" s="1"/>
  <c r="DN175" i="29" a="1"/>
  <c r="DN175" i="29" s="1"/>
  <c r="DM175" i="29" a="1"/>
  <c r="DM175" i="29" s="1"/>
  <c r="DL175" i="29" a="1"/>
  <c r="DL175" i="29" s="1"/>
  <c r="DK175" i="29" a="1"/>
  <c r="DK175" i="29" s="1"/>
  <c r="DJ175" i="29" a="1"/>
  <c r="DJ175" i="29" s="1"/>
  <c r="DI175" i="29" a="1"/>
  <c r="DI175" i="29" s="1"/>
  <c r="DH175" i="29" a="1"/>
  <c r="DH175" i="29" s="1"/>
  <c r="DG175" i="29" a="1"/>
  <c r="DG175" i="29" s="1"/>
  <c r="DF175" i="29" a="1"/>
  <c r="DF175" i="29" s="1"/>
  <c r="DE175" i="29" a="1"/>
  <c r="DE175" i="29" s="1"/>
  <c r="DD175" i="29" a="1"/>
  <c r="DD175" i="29" s="1"/>
  <c r="DC175" i="29" a="1"/>
  <c r="DC175" i="29" s="1"/>
  <c r="DB175" i="29" a="1"/>
  <c r="DB175" i="29" s="1"/>
  <c r="DA175" i="29" a="1"/>
  <c r="DA175" i="29" s="1"/>
  <c r="CZ175" i="29" a="1"/>
  <c r="CZ175" i="29" s="1"/>
  <c r="CY175" i="29" a="1"/>
  <c r="CY175" i="29" s="1"/>
  <c r="CX175" i="29" a="1"/>
  <c r="CX175" i="29" s="1"/>
  <c r="CW175" i="29" a="1"/>
  <c r="CW175" i="29" s="1"/>
  <c r="CV175" i="29" a="1"/>
  <c r="CV175" i="29" s="1"/>
  <c r="CU175" i="29" a="1"/>
  <c r="CU175" i="29" s="1"/>
  <c r="CT175" i="29" a="1"/>
  <c r="CT175" i="29" s="1"/>
  <c r="CS175" i="29" a="1"/>
  <c r="CS175" i="29" s="1"/>
  <c r="CR175" i="29" a="1"/>
  <c r="CR175" i="29" s="1"/>
  <c r="CQ175" i="29" a="1"/>
  <c r="CQ175" i="29" s="1"/>
  <c r="CP175" i="29" a="1"/>
  <c r="CP175" i="29" s="1"/>
  <c r="CO175" i="29" a="1"/>
  <c r="CO175" i="29" s="1"/>
  <c r="CN175" i="29" a="1"/>
  <c r="CN175" i="29" s="1"/>
  <c r="CM175" i="29" a="1"/>
  <c r="CM175" i="29" s="1"/>
  <c r="CL175" i="29" a="1"/>
  <c r="CL175" i="29" s="1"/>
  <c r="CK175" i="29" a="1"/>
  <c r="CK175" i="29" s="1"/>
  <c r="CJ175" i="29" a="1"/>
  <c r="CJ175" i="29" s="1"/>
  <c r="CI175" i="29" a="1"/>
  <c r="CI175" i="29" s="1"/>
  <c r="CH175" i="29" a="1"/>
  <c r="CH175" i="29" s="1"/>
  <c r="CG175" i="29" a="1"/>
  <c r="CG175" i="29" s="1"/>
  <c r="CF175" i="29" a="1"/>
  <c r="CF175" i="29" s="1"/>
  <c r="CE175" i="29" a="1"/>
  <c r="CE175" i="29" s="1"/>
  <c r="CD175" i="29" a="1"/>
  <c r="CD175" i="29" s="1"/>
  <c r="CC175" i="29" a="1"/>
  <c r="CC175" i="29" s="1"/>
  <c r="CB175" i="29" a="1"/>
  <c r="CB175" i="29" s="1"/>
  <c r="CA175" i="29" a="1"/>
  <c r="CA175" i="29" s="1"/>
  <c r="BZ175" i="29" a="1"/>
  <c r="BZ175" i="29" s="1"/>
  <c r="BY175" i="29" a="1"/>
  <c r="BY175" i="29" s="1"/>
  <c r="BX175" i="29" a="1"/>
  <c r="BX175" i="29" s="1"/>
  <c r="BW175" i="29" a="1"/>
  <c r="BW175" i="29" s="1"/>
  <c r="BV175" i="29" a="1"/>
  <c r="BV175" i="29" s="1"/>
  <c r="BU175" i="29" a="1"/>
  <c r="BU175" i="29" s="1"/>
  <c r="BT175" i="29" a="1"/>
  <c r="BT175" i="29" s="1"/>
  <c r="BS175" i="29" a="1"/>
  <c r="BS175" i="29" s="1"/>
  <c r="BR175" i="29" a="1"/>
  <c r="BR175" i="29" s="1"/>
  <c r="BQ175" i="29" a="1"/>
  <c r="BQ175" i="29" s="1"/>
  <c r="BP175" i="29" a="1"/>
  <c r="BP175" i="29" s="1"/>
  <c r="BO175" i="29" a="1"/>
  <c r="BO175" i="29" s="1"/>
  <c r="BN175" i="29" a="1"/>
  <c r="BN175" i="29" s="1"/>
  <c r="BM175" i="29" a="1"/>
  <c r="BM175" i="29" s="1"/>
  <c r="BL175" i="29" a="1"/>
  <c r="BL175" i="29" s="1"/>
  <c r="BK175" i="29" a="1"/>
  <c r="BK175" i="29" s="1"/>
  <c r="BJ175" i="29" a="1"/>
  <c r="BJ175" i="29" s="1"/>
  <c r="BI175" i="29" a="1"/>
  <c r="BI175" i="29" s="1"/>
  <c r="BH175" i="29" a="1"/>
  <c r="BH175" i="29" s="1"/>
  <c r="BG175" i="29" a="1"/>
  <c r="BG175" i="29" s="1"/>
  <c r="BF175" i="29" a="1"/>
  <c r="BF175" i="29" s="1"/>
  <c r="BE175" i="29" a="1"/>
  <c r="BE175" i="29" s="1"/>
  <c r="BD175" i="29" a="1"/>
  <c r="BD175" i="29" s="1"/>
  <c r="BC175" i="29" a="1"/>
  <c r="BC175" i="29" s="1"/>
  <c r="BB175" i="29" a="1"/>
  <c r="BB175" i="29" s="1"/>
  <c r="BA175" i="29" a="1"/>
  <c r="BA175" i="29" s="1"/>
  <c r="AZ175" i="29" a="1"/>
  <c r="AZ175" i="29" s="1"/>
  <c r="AY175" i="29" a="1"/>
  <c r="AY175" i="29" s="1"/>
  <c r="AX175" i="29" a="1"/>
  <c r="AX175" i="29" s="1"/>
  <c r="AW175" i="29" a="1"/>
  <c r="AW175" i="29" s="1"/>
  <c r="AV175" i="29" a="1"/>
  <c r="AV175" i="29" s="1"/>
  <c r="AU175" i="29" a="1"/>
  <c r="AU175" i="29" s="1"/>
  <c r="AT175" i="29" a="1"/>
  <c r="AT175" i="29" s="1"/>
  <c r="AS175" i="29" a="1"/>
  <c r="AS175" i="29" s="1"/>
  <c r="AR175" i="29" a="1"/>
  <c r="AR175" i="29" s="1"/>
  <c r="AQ175" i="29" a="1"/>
  <c r="AQ175" i="29" s="1"/>
  <c r="AP175" i="29" a="1"/>
  <c r="AP175" i="29" s="1"/>
  <c r="AO175" i="29" a="1"/>
  <c r="AO175" i="29" s="1"/>
  <c r="AN175" i="29" a="1"/>
  <c r="AN175" i="29" s="1"/>
  <c r="AM175" i="29" a="1"/>
  <c r="AM175" i="29" s="1"/>
  <c r="AL175" i="29" a="1"/>
  <c r="AL175" i="29" s="1"/>
  <c r="AK175" i="29" a="1"/>
  <c r="AK175" i="29" s="1"/>
  <c r="AJ175" i="29" a="1"/>
  <c r="AJ175" i="29" s="1"/>
  <c r="AI175" i="29" a="1"/>
  <c r="AI175" i="29" s="1"/>
  <c r="AH175" i="29" a="1"/>
  <c r="AH175" i="29" s="1"/>
  <c r="AG175" i="29" a="1"/>
  <c r="AG175" i="29" s="1"/>
  <c r="AF175" i="29" a="1"/>
  <c r="AF175" i="29" s="1"/>
  <c r="AE175" i="29" a="1"/>
  <c r="AE175" i="29" s="1"/>
  <c r="AD175" i="29" a="1"/>
  <c r="AD175" i="29" s="1"/>
  <c r="AC175" i="29" a="1"/>
  <c r="AC175" i="29" s="1"/>
  <c r="AB175" i="29" a="1"/>
  <c r="AB175" i="29" s="1"/>
  <c r="AA175" i="29" a="1"/>
  <c r="AA175" i="29" s="1"/>
  <c r="Z175" i="29" a="1"/>
  <c r="Z175" i="29" s="1"/>
  <c r="Y175" i="29" a="1"/>
  <c r="Y175" i="29" s="1"/>
  <c r="X175" i="29" a="1"/>
  <c r="X175" i="29" s="1"/>
  <c r="W175" i="29" a="1"/>
  <c r="W175" i="29" s="1"/>
  <c r="V175" i="29" a="1"/>
  <c r="V175" i="29" s="1"/>
  <c r="U175" i="29" a="1"/>
  <c r="U175" i="29" s="1"/>
  <c r="T175" i="29" a="1"/>
  <c r="T175" i="29" s="1"/>
  <c r="S175" i="29" a="1"/>
  <c r="S175" i="29" s="1"/>
  <c r="R175" i="29" a="1"/>
  <c r="R175" i="29" s="1"/>
  <c r="Q175" i="29" a="1"/>
  <c r="Q175" i="29" s="1"/>
  <c r="P175" i="29" a="1"/>
  <c r="P175" i="29" s="1"/>
  <c r="O175" i="29" a="1"/>
  <c r="O175" i="29" s="1"/>
  <c r="N175" i="29" a="1"/>
  <c r="N175" i="29" s="1"/>
  <c r="M175" i="29" a="1"/>
  <c r="M175" i="29" s="1"/>
  <c r="L175" i="29" a="1"/>
  <c r="L175" i="29" s="1"/>
  <c r="K175" i="29" a="1"/>
  <c r="K175" i="29" s="1"/>
  <c r="J175" i="29" a="1"/>
  <c r="J175" i="29" s="1"/>
  <c r="I175" i="29" a="1"/>
  <c r="I175" i="29" s="1"/>
  <c r="H175" i="29" a="1"/>
  <c r="H175" i="29" s="1"/>
  <c r="G175" i="29" a="1"/>
  <c r="G175" i="29" s="1"/>
  <c r="F175" i="29" a="1"/>
  <c r="F175" i="29" s="1"/>
  <c r="E175" i="29" a="1"/>
  <c r="E175" i="29" s="1"/>
  <c r="D175" i="29" a="1"/>
  <c r="D175" i="29" s="1"/>
  <c r="GJ173" i="29" a="1"/>
  <c r="GJ173" i="29" s="1"/>
  <c r="GI173" i="29" a="1"/>
  <c r="GI173" i="29" s="1"/>
  <c r="GH173" i="29" a="1"/>
  <c r="GH173" i="29" s="1"/>
  <c r="GG173" i="29" a="1"/>
  <c r="GG173" i="29" s="1"/>
  <c r="GF173" i="29" a="1"/>
  <c r="GF173" i="29" s="1"/>
  <c r="GE173" i="29" a="1"/>
  <c r="GE173" i="29" s="1"/>
  <c r="GD173" i="29" a="1"/>
  <c r="GD173" i="29" s="1"/>
  <c r="GC173" i="29" a="1"/>
  <c r="GC173" i="29" s="1"/>
  <c r="GB173" i="29" a="1"/>
  <c r="GB173" i="29" s="1"/>
  <c r="GA173" i="29" a="1"/>
  <c r="GA173" i="29" s="1"/>
  <c r="FZ173" i="29" a="1"/>
  <c r="FZ173" i="29" s="1"/>
  <c r="FY173" i="29" a="1"/>
  <c r="FY173" i="29" s="1"/>
  <c r="FX173" i="29" a="1"/>
  <c r="FX173" i="29" s="1"/>
  <c r="FW173" i="29" a="1"/>
  <c r="FW173" i="29" s="1"/>
  <c r="FV173" i="29" a="1"/>
  <c r="FV173" i="29" s="1"/>
  <c r="FU173" i="29" a="1"/>
  <c r="FU173" i="29" s="1"/>
  <c r="FT173" i="29" a="1"/>
  <c r="FT173" i="29" s="1"/>
  <c r="FS173" i="29" a="1"/>
  <c r="FS173" i="29" s="1"/>
  <c r="FR173" i="29" a="1"/>
  <c r="FR173" i="29" s="1"/>
  <c r="FQ173" i="29" a="1"/>
  <c r="FQ173" i="29" s="1"/>
  <c r="FP173" i="29" a="1"/>
  <c r="FP173" i="29" s="1"/>
  <c r="FO173" i="29" a="1"/>
  <c r="FO173" i="29" s="1"/>
  <c r="FN173" i="29" a="1"/>
  <c r="FN173" i="29" s="1"/>
  <c r="FM173" i="29" a="1"/>
  <c r="FM173" i="29" s="1"/>
  <c r="FL173" i="29" a="1"/>
  <c r="FL173" i="29" s="1"/>
  <c r="FK173" i="29" a="1"/>
  <c r="FK173" i="29" s="1"/>
  <c r="FJ173" i="29" a="1"/>
  <c r="FJ173" i="29" s="1"/>
  <c r="FI173" i="29" a="1"/>
  <c r="FI173" i="29" s="1"/>
  <c r="FH173" i="29" a="1"/>
  <c r="FH173" i="29" s="1"/>
  <c r="FG173" i="29" a="1"/>
  <c r="FG173" i="29" s="1"/>
  <c r="FF173" i="29" a="1"/>
  <c r="FF173" i="29" s="1"/>
  <c r="FE173" i="29" a="1"/>
  <c r="FE173" i="29" s="1"/>
  <c r="FD173" i="29" a="1"/>
  <c r="FD173" i="29" s="1"/>
  <c r="FC173" i="29" a="1"/>
  <c r="FC173" i="29" s="1"/>
  <c r="FB173" i="29" a="1"/>
  <c r="FB173" i="29" s="1"/>
  <c r="FA173" i="29" a="1"/>
  <c r="FA173" i="29" s="1"/>
  <c r="EZ173" i="29" a="1"/>
  <c r="EZ173" i="29" s="1"/>
  <c r="EY173" i="29" a="1"/>
  <c r="EY173" i="29" s="1"/>
  <c r="EX173" i="29" a="1"/>
  <c r="EX173" i="29" s="1"/>
  <c r="EW173" i="29" a="1"/>
  <c r="EW173" i="29" s="1"/>
  <c r="EV173" i="29" a="1"/>
  <c r="EV173" i="29" s="1"/>
  <c r="EU173" i="29" a="1"/>
  <c r="EU173" i="29" s="1"/>
  <c r="ET173" i="29" a="1"/>
  <c r="ET173" i="29" s="1"/>
  <c r="ES173" i="29" a="1"/>
  <c r="ES173" i="29" s="1"/>
  <c r="ER173" i="29" a="1"/>
  <c r="ER173" i="29" s="1"/>
  <c r="EQ173" i="29" a="1"/>
  <c r="EQ173" i="29" s="1"/>
  <c r="EP173" i="29" a="1"/>
  <c r="EP173" i="29" s="1"/>
  <c r="EO173" i="29" a="1"/>
  <c r="EO173" i="29" s="1"/>
  <c r="EN173" i="29" a="1"/>
  <c r="EN173" i="29" s="1"/>
  <c r="EM173" i="29" a="1"/>
  <c r="EM173" i="29" s="1"/>
  <c r="EL173" i="29" a="1"/>
  <c r="EL173" i="29" s="1"/>
  <c r="EK173" i="29" a="1"/>
  <c r="EK173" i="29" s="1"/>
  <c r="EJ173" i="29" a="1"/>
  <c r="EJ173" i="29" s="1"/>
  <c r="EI173" i="29" a="1"/>
  <c r="EI173" i="29" s="1"/>
  <c r="EH173" i="29" a="1"/>
  <c r="EH173" i="29" s="1"/>
  <c r="EG173" i="29" a="1"/>
  <c r="EG173" i="29" s="1"/>
  <c r="EF173" i="29" a="1"/>
  <c r="EF173" i="29" s="1"/>
  <c r="EE173" i="29" a="1"/>
  <c r="EE173" i="29" s="1"/>
  <c r="ED173" i="29" a="1"/>
  <c r="ED173" i="29" s="1"/>
  <c r="EC173" i="29" a="1"/>
  <c r="EC173" i="29" s="1"/>
  <c r="EB173" i="29" a="1"/>
  <c r="EB173" i="29" s="1"/>
  <c r="EA173" i="29" a="1"/>
  <c r="EA173" i="29" s="1"/>
  <c r="DZ173" i="29" a="1"/>
  <c r="DZ173" i="29" s="1"/>
  <c r="DY173" i="29" a="1"/>
  <c r="DY173" i="29" s="1"/>
  <c r="DX173" i="29" a="1"/>
  <c r="DX173" i="29" s="1"/>
  <c r="DW173" i="29" a="1"/>
  <c r="DW173" i="29" s="1"/>
  <c r="DV173" i="29" a="1"/>
  <c r="DV173" i="29" s="1"/>
  <c r="DU173" i="29" a="1"/>
  <c r="DU173" i="29" s="1"/>
  <c r="DT173" i="29" a="1"/>
  <c r="DT173" i="29" s="1"/>
  <c r="DS173" i="29" a="1"/>
  <c r="DS173" i="29" s="1"/>
  <c r="DR173" i="29" a="1"/>
  <c r="DR173" i="29" s="1"/>
  <c r="DQ173" i="29" a="1"/>
  <c r="DQ173" i="29" s="1"/>
  <c r="DP173" i="29" a="1"/>
  <c r="DP173" i="29" s="1"/>
  <c r="DO173" i="29" a="1"/>
  <c r="DO173" i="29" s="1"/>
  <c r="DN173" i="29" a="1"/>
  <c r="DN173" i="29" s="1"/>
  <c r="DM173" i="29" a="1"/>
  <c r="DM173" i="29" s="1"/>
  <c r="DL173" i="29" a="1"/>
  <c r="DL173" i="29" s="1"/>
  <c r="DK173" i="29" a="1"/>
  <c r="DK173" i="29" s="1"/>
  <c r="DJ173" i="29" a="1"/>
  <c r="DJ173" i="29" s="1"/>
  <c r="DI173" i="29" a="1"/>
  <c r="DI173" i="29" s="1"/>
  <c r="DH173" i="29" a="1"/>
  <c r="DH173" i="29" s="1"/>
  <c r="DG173" i="29" a="1"/>
  <c r="DG173" i="29" s="1"/>
  <c r="DF173" i="29" a="1"/>
  <c r="DF173" i="29" s="1"/>
  <c r="DE173" i="29" a="1"/>
  <c r="DE173" i="29" s="1"/>
  <c r="DD173" i="29" a="1"/>
  <c r="DD173" i="29" s="1"/>
  <c r="DC173" i="29" a="1"/>
  <c r="DC173" i="29" s="1"/>
  <c r="DB173" i="29" a="1"/>
  <c r="DB173" i="29" s="1"/>
  <c r="DA173" i="29" a="1"/>
  <c r="DA173" i="29" s="1"/>
  <c r="CZ173" i="29" a="1"/>
  <c r="CZ173" i="29" s="1"/>
  <c r="CY173" i="29" a="1"/>
  <c r="CY173" i="29" s="1"/>
  <c r="CX173" i="29" a="1"/>
  <c r="CX173" i="29" s="1"/>
  <c r="CW173" i="29" a="1"/>
  <c r="CW173" i="29" s="1"/>
  <c r="CV173" i="29" a="1"/>
  <c r="CV173" i="29" s="1"/>
  <c r="CU173" i="29" a="1"/>
  <c r="CU173" i="29" s="1"/>
  <c r="CT173" i="29" a="1"/>
  <c r="CT173" i="29" s="1"/>
  <c r="CS173" i="29" a="1"/>
  <c r="CS173" i="29" s="1"/>
  <c r="CR173" i="29" a="1"/>
  <c r="CR173" i="29" s="1"/>
  <c r="CQ173" i="29" a="1"/>
  <c r="CQ173" i="29" s="1"/>
  <c r="CP173" i="29" a="1"/>
  <c r="CP173" i="29" s="1"/>
  <c r="CO173" i="29" a="1"/>
  <c r="CO173" i="29" s="1"/>
  <c r="CN173" i="29" a="1"/>
  <c r="CN173" i="29" s="1"/>
  <c r="CM173" i="29" a="1"/>
  <c r="CM173" i="29" s="1"/>
  <c r="CL173" i="29" a="1"/>
  <c r="CL173" i="29" s="1"/>
  <c r="CK173" i="29" a="1"/>
  <c r="CK173" i="29" s="1"/>
  <c r="CJ173" i="29" a="1"/>
  <c r="CJ173" i="29" s="1"/>
  <c r="CI173" i="29" a="1"/>
  <c r="CI173" i="29" s="1"/>
  <c r="CH173" i="29" a="1"/>
  <c r="CH173" i="29" s="1"/>
  <c r="CG173" i="29" a="1"/>
  <c r="CG173" i="29" s="1"/>
  <c r="CF173" i="29" a="1"/>
  <c r="CF173" i="29" s="1"/>
  <c r="CE173" i="29" a="1"/>
  <c r="CE173" i="29" s="1"/>
  <c r="CD173" i="29" a="1"/>
  <c r="CD173" i="29" s="1"/>
  <c r="CC173" i="29" a="1"/>
  <c r="CC173" i="29" s="1"/>
  <c r="CB173" i="29" a="1"/>
  <c r="CB173" i="29" s="1"/>
  <c r="CA173" i="29" a="1"/>
  <c r="CA173" i="29" s="1"/>
  <c r="BZ173" i="29" a="1"/>
  <c r="BZ173" i="29" s="1"/>
  <c r="BY173" i="29" a="1"/>
  <c r="BY173" i="29" s="1"/>
  <c r="BX173" i="29" a="1"/>
  <c r="BX173" i="29" s="1"/>
  <c r="BW173" i="29" a="1"/>
  <c r="BW173" i="29" s="1"/>
  <c r="BV173" i="29" a="1"/>
  <c r="BV173" i="29" s="1"/>
  <c r="BU173" i="29" a="1"/>
  <c r="BU173" i="29" s="1"/>
  <c r="BT173" i="29" a="1"/>
  <c r="BT173" i="29" s="1"/>
  <c r="BS173" i="29" a="1"/>
  <c r="BS173" i="29" s="1"/>
  <c r="BR173" i="29" a="1"/>
  <c r="BR173" i="29" s="1"/>
  <c r="BQ173" i="29" a="1"/>
  <c r="BQ173" i="29" s="1"/>
  <c r="BP173" i="29" a="1"/>
  <c r="BP173" i="29" s="1"/>
  <c r="BO173" i="29" a="1"/>
  <c r="BO173" i="29" s="1"/>
  <c r="BN173" i="29" a="1"/>
  <c r="BN173" i="29" s="1"/>
  <c r="BM173" i="29" a="1"/>
  <c r="BM173" i="29" s="1"/>
  <c r="BL173" i="29" a="1"/>
  <c r="BL173" i="29" s="1"/>
  <c r="BK173" i="29" a="1"/>
  <c r="BK173" i="29" s="1"/>
  <c r="BJ173" i="29" a="1"/>
  <c r="BJ173" i="29" s="1"/>
  <c r="BI173" i="29" a="1"/>
  <c r="BI173" i="29" s="1"/>
  <c r="BH173" i="29" a="1"/>
  <c r="BH173" i="29" s="1"/>
  <c r="BG173" i="29" a="1"/>
  <c r="BG173" i="29" s="1"/>
  <c r="BF173" i="29" a="1"/>
  <c r="BF173" i="29" s="1"/>
  <c r="BE173" i="29" a="1"/>
  <c r="BE173" i="29" s="1"/>
  <c r="BD173" i="29" a="1"/>
  <c r="BD173" i="29" s="1"/>
  <c r="BC173" i="29" a="1"/>
  <c r="BC173" i="29" s="1"/>
  <c r="BB173" i="29" a="1"/>
  <c r="BB173" i="29" s="1"/>
  <c r="BA173" i="29" a="1"/>
  <c r="BA173" i="29" s="1"/>
  <c r="AZ173" i="29" a="1"/>
  <c r="AZ173" i="29" s="1"/>
  <c r="AY173" i="29" a="1"/>
  <c r="AY173" i="29" s="1"/>
  <c r="AX173" i="29" a="1"/>
  <c r="AX173" i="29" s="1"/>
  <c r="AW173" i="29" a="1"/>
  <c r="AW173" i="29" s="1"/>
  <c r="AV173" i="29" a="1"/>
  <c r="AV173" i="29" s="1"/>
  <c r="AU173" i="29" a="1"/>
  <c r="AU173" i="29" s="1"/>
  <c r="AT173" i="29" a="1"/>
  <c r="AT173" i="29" s="1"/>
  <c r="AS173" i="29" a="1"/>
  <c r="AS173" i="29" s="1"/>
  <c r="AR173" i="29" a="1"/>
  <c r="AR173" i="29" s="1"/>
  <c r="AQ173" i="29" a="1"/>
  <c r="AQ173" i="29" s="1"/>
  <c r="AP173" i="29" a="1"/>
  <c r="AP173" i="29" s="1"/>
  <c r="AO173" i="29" a="1"/>
  <c r="AO173" i="29" s="1"/>
  <c r="AN173" i="29" a="1"/>
  <c r="AN173" i="29" s="1"/>
  <c r="AM173" i="29" a="1"/>
  <c r="AM173" i="29" s="1"/>
  <c r="AL173" i="29" a="1"/>
  <c r="AL173" i="29" s="1"/>
  <c r="AK173" i="29" a="1"/>
  <c r="AK173" i="29" s="1"/>
  <c r="AJ173" i="29" a="1"/>
  <c r="AJ173" i="29" s="1"/>
  <c r="AI173" i="29" a="1"/>
  <c r="AI173" i="29" s="1"/>
  <c r="AH173" i="29" a="1"/>
  <c r="AH173" i="29" s="1"/>
  <c r="AG173" i="29" a="1"/>
  <c r="AG173" i="29" s="1"/>
  <c r="AF173" i="29" a="1"/>
  <c r="AF173" i="29" s="1"/>
  <c r="AE173" i="29" a="1"/>
  <c r="AE173" i="29" s="1"/>
  <c r="AD173" i="29" a="1"/>
  <c r="AD173" i="29" s="1"/>
  <c r="AC173" i="29" a="1"/>
  <c r="AC173" i="29" s="1"/>
  <c r="AB173" i="29" a="1"/>
  <c r="AB173" i="29" s="1"/>
  <c r="AA173" i="29" a="1"/>
  <c r="AA173" i="29" s="1"/>
  <c r="Z173" i="29" a="1"/>
  <c r="Z173" i="29" s="1"/>
  <c r="Y173" i="29" a="1"/>
  <c r="Y173" i="29" s="1"/>
  <c r="X173" i="29" a="1"/>
  <c r="X173" i="29" s="1"/>
  <c r="W173" i="29" a="1"/>
  <c r="W173" i="29" s="1"/>
  <c r="V173" i="29" a="1"/>
  <c r="V173" i="29" s="1"/>
  <c r="U173" i="29" a="1"/>
  <c r="U173" i="29" s="1"/>
  <c r="T173" i="29" a="1"/>
  <c r="T173" i="29" s="1"/>
  <c r="S173" i="29" a="1"/>
  <c r="S173" i="29" s="1"/>
  <c r="R173" i="29" a="1"/>
  <c r="R173" i="29" s="1"/>
  <c r="Q173" i="29" a="1"/>
  <c r="Q173" i="29" s="1"/>
  <c r="P173" i="29" a="1"/>
  <c r="P173" i="29" s="1"/>
  <c r="O173" i="29" a="1"/>
  <c r="O173" i="29" s="1"/>
  <c r="N173" i="29" a="1"/>
  <c r="N173" i="29" s="1"/>
  <c r="M173" i="29" a="1"/>
  <c r="M173" i="29" s="1"/>
  <c r="L173" i="29" a="1"/>
  <c r="L173" i="29" s="1"/>
  <c r="K173" i="29" a="1"/>
  <c r="K173" i="29" s="1"/>
  <c r="J173" i="29" a="1"/>
  <c r="J173" i="29" s="1"/>
  <c r="I173" i="29" a="1"/>
  <c r="I173" i="29" s="1"/>
  <c r="H173" i="29" a="1"/>
  <c r="H173" i="29" s="1"/>
  <c r="G173" i="29" a="1"/>
  <c r="G173" i="29" s="1"/>
  <c r="F173" i="29" a="1"/>
  <c r="F173" i="29" s="1"/>
  <c r="E173" i="29" a="1"/>
  <c r="E173" i="29" s="1"/>
  <c r="D173" i="29" a="1"/>
  <c r="D173" i="29" s="1"/>
  <c r="GJ172" i="29" a="1"/>
  <c r="GJ172" i="29" s="1"/>
  <c r="GI172" i="29" a="1"/>
  <c r="GI172" i="29" s="1"/>
  <c r="GH172" i="29" a="1"/>
  <c r="GH172" i="29" s="1"/>
  <c r="GG172" i="29" a="1"/>
  <c r="GG172" i="29" s="1"/>
  <c r="GF172" i="29" a="1"/>
  <c r="GF172" i="29" s="1"/>
  <c r="GE172" i="29" a="1"/>
  <c r="GE172" i="29" s="1"/>
  <c r="GD172" i="29" a="1"/>
  <c r="GD172" i="29" s="1"/>
  <c r="GC172" i="29" a="1"/>
  <c r="GC172" i="29" s="1"/>
  <c r="GB172" i="29" a="1"/>
  <c r="GB172" i="29" s="1"/>
  <c r="GA172" i="29" a="1"/>
  <c r="GA172" i="29" s="1"/>
  <c r="FZ172" i="29" a="1"/>
  <c r="FZ172" i="29" s="1"/>
  <c r="FY172" i="29" a="1"/>
  <c r="FY172" i="29" s="1"/>
  <c r="FX172" i="29" a="1"/>
  <c r="FX172" i="29" s="1"/>
  <c r="FW172" i="29" a="1"/>
  <c r="FW172" i="29" s="1"/>
  <c r="FV172" i="29" a="1"/>
  <c r="FV172" i="29" s="1"/>
  <c r="FU172" i="29" a="1"/>
  <c r="FU172" i="29" s="1"/>
  <c r="FT172" i="29" a="1"/>
  <c r="FT172" i="29" s="1"/>
  <c r="FS172" i="29" a="1"/>
  <c r="FS172" i="29" s="1"/>
  <c r="FR172" i="29" a="1"/>
  <c r="FR172" i="29" s="1"/>
  <c r="FQ172" i="29" a="1"/>
  <c r="FQ172" i="29" s="1"/>
  <c r="FP172" i="29" a="1"/>
  <c r="FP172" i="29" s="1"/>
  <c r="FO172" i="29" a="1"/>
  <c r="FO172" i="29" s="1"/>
  <c r="FN172" i="29" a="1"/>
  <c r="FN172" i="29" s="1"/>
  <c r="FM172" i="29" a="1"/>
  <c r="FM172" i="29" s="1"/>
  <c r="FL172" i="29" a="1"/>
  <c r="FL172" i="29" s="1"/>
  <c r="FK172" i="29" a="1"/>
  <c r="FK172" i="29" s="1"/>
  <c r="FJ172" i="29" a="1"/>
  <c r="FJ172" i="29" s="1"/>
  <c r="FI172" i="29" a="1"/>
  <c r="FI172" i="29" s="1"/>
  <c r="FH172" i="29" a="1"/>
  <c r="FH172" i="29" s="1"/>
  <c r="FG172" i="29" a="1"/>
  <c r="FG172" i="29" s="1"/>
  <c r="FF172" i="29" a="1"/>
  <c r="FF172" i="29" s="1"/>
  <c r="FE172" i="29" a="1"/>
  <c r="FE172" i="29" s="1"/>
  <c r="FD172" i="29" a="1"/>
  <c r="FD172" i="29" s="1"/>
  <c r="FC172" i="29" a="1"/>
  <c r="FC172" i="29" s="1"/>
  <c r="FB172" i="29" a="1"/>
  <c r="FB172" i="29" s="1"/>
  <c r="FA172" i="29" a="1"/>
  <c r="FA172" i="29" s="1"/>
  <c r="EZ172" i="29" a="1"/>
  <c r="EZ172" i="29" s="1"/>
  <c r="EY172" i="29" a="1"/>
  <c r="EY172" i="29" s="1"/>
  <c r="EX172" i="29" a="1"/>
  <c r="EX172" i="29" s="1"/>
  <c r="EW172" i="29" a="1"/>
  <c r="EW172" i="29" s="1"/>
  <c r="EV172" i="29" a="1"/>
  <c r="EV172" i="29" s="1"/>
  <c r="EU172" i="29" a="1"/>
  <c r="EU172" i="29" s="1"/>
  <c r="ET172" i="29" a="1"/>
  <c r="ET172" i="29" s="1"/>
  <c r="ES172" i="29" a="1"/>
  <c r="ES172" i="29" s="1"/>
  <c r="ER172" i="29" a="1"/>
  <c r="ER172" i="29" s="1"/>
  <c r="EQ172" i="29" a="1"/>
  <c r="EQ172" i="29" s="1"/>
  <c r="EP172" i="29" a="1"/>
  <c r="EP172" i="29" s="1"/>
  <c r="EO172" i="29" a="1"/>
  <c r="EO172" i="29" s="1"/>
  <c r="EN172" i="29" a="1"/>
  <c r="EN172" i="29" s="1"/>
  <c r="EM172" i="29" a="1"/>
  <c r="EM172" i="29" s="1"/>
  <c r="EL172" i="29" a="1"/>
  <c r="EL172" i="29" s="1"/>
  <c r="EK172" i="29" a="1"/>
  <c r="EK172" i="29" s="1"/>
  <c r="EJ172" i="29" a="1"/>
  <c r="EJ172" i="29" s="1"/>
  <c r="EI172" i="29" a="1"/>
  <c r="EI172" i="29" s="1"/>
  <c r="EH172" i="29" a="1"/>
  <c r="EH172" i="29" s="1"/>
  <c r="EG172" i="29" a="1"/>
  <c r="EG172" i="29" s="1"/>
  <c r="EF172" i="29" a="1"/>
  <c r="EF172" i="29" s="1"/>
  <c r="EE172" i="29" a="1"/>
  <c r="EE172" i="29" s="1"/>
  <c r="ED172" i="29" a="1"/>
  <c r="ED172" i="29" s="1"/>
  <c r="EC172" i="29" a="1"/>
  <c r="EC172" i="29" s="1"/>
  <c r="EB172" i="29" a="1"/>
  <c r="EB172" i="29" s="1"/>
  <c r="EA172" i="29" a="1"/>
  <c r="EA172" i="29" s="1"/>
  <c r="DZ172" i="29" a="1"/>
  <c r="DZ172" i="29" s="1"/>
  <c r="DY172" i="29" a="1"/>
  <c r="DY172" i="29" s="1"/>
  <c r="DX172" i="29" a="1"/>
  <c r="DX172" i="29" s="1"/>
  <c r="DW172" i="29" a="1"/>
  <c r="DW172" i="29" s="1"/>
  <c r="DV172" i="29" a="1"/>
  <c r="DV172" i="29" s="1"/>
  <c r="DU172" i="29" a="1"/>
  <c r="DU172" i="29" s="1"/>
  <c r="DT172" i="29" a="1"/>
  <c r="DT172" i="29" s="1"/>
  <c r="DS172" i="29" a="1"/>
  <c r="DS172" i="29" s="1"/>
  <c r="DR172" i="29" a="1"/>
  <c r="DR172" i="29" s="1"/>
  <c r="DQ172" i="29" a="1"/>
  <c r="DQ172" i="29" s="1"/>
  <c r="DP172" i="29" a="1"/>
  <c r="DP172" i="29" s="1"/>
  <c r="DO172" i="29" a="1"/>
  <c r="DO172" i="29" s="1"/>
  <c r="DN172" i="29" a="1"/>
  <c r="DN172" i="29" s="1"/>
  <c r="DM172" i="29" a="1"/>
  <c r="DM172" i="29" s="1"/>
  <c r="DL172" i="29" a="1"/>
  <c r="DL172" i="29" s="1"/>
  <c r="DK172" i="29" a="1"/>
  <c r="DK172" i="29" s="1"/>
  <c r="DJ172" i="29" a="1"/>
  <c r="DJ172" i="29" s="1"/>
  <c r="DI172" i="29" a="1"/>
  <c r="DI172" i="29" s="1"/>
  <c r="DH172" i="29" a="1"/>
  <c r="DH172" i="29" s="1"/>
  <c r="DG172" i="29" a="1"/>
  <c r="DG172" i="29" s="1"/>
  <c r="DF172" i="29" a="1"/>
  <c r="DF172" i="29" s="1"/>
  <c r="DE172" i="29" a="1"/>
  <c r="DE172" i="29" s="1"/>
  <c r="DD172" i="29" a="1"/>
  <c r="DD172" i="29" s="1"/>
  <c r="DC172" i="29" a="1"/>
  <c r="DC172" i="29" s="1"/>
  <c r="DB172" i="29" a="1"/>
  <c r="DB172" i="29" s="1"/>
  <c r="DA172" i="29" a="1"/>
  <c r="DA172" i="29" s="1"/>
  <c r="CZ172" i="29" a="1"/>
  <c r="CZ172" i="29" s="1"/>
  <c r="CY172" i="29" a="1"/>
  <c r="CY172" i="29" s="1"/>
  <c r="CX172" i="29" a="1"/>
  <c r="CX172" i="29" s="1"/>
  <c r="CW172" i="29" a="1"/>
  <c r="CW172" i="29" s="1"/>
  <c r="CV172" i="29" a="1"/>
  <c r="CV172" i="29" s="1"/>
  <c r="CU172" i="29" a="1"/>
  <c r="CU172" i="29" s="1"/>
  <c r="CT172" i="29" a="1"/>
  <c r="CT172" i="29" s="1"/>
  <c r="CS172" i="29" a="1"/>
  <c r="CS172" i="29" s="1"/>
  <c r="CR172" i="29" a="1"/>
  <c r="CR172" i="29" s="1"/>
  <c r="CQ172" i="29" a="1"/>
  <c r="CQ172" i="29" s="1"/>
  <c r="CP172" i="29" a="1"/>
  <c r="CP172" i="29" s="1"/>
  <c r="CO172" i="29" a="1"/>
  <c r="CO172" i="29" s="1"/>
  <c r="CN172" i="29" a="1"/>
  <c r="CN172" i="29" s="1"/>
  <c r="CM172" i="29" a="1"/>
  <c r="CM172" i="29" s="1"/>
  <c r="CL172" i="29" a="1"/>
  <c r="CL172" i="29" s="1"/>
  <c r="CK172" i="29" a="1"/>
  <c r="CK172" i="29" s="1"/>
  <c r="CJ172" i="29" a="1"/>
  <c r="CJ172" i="29" s="1"/>
  <c r="CI172" i="29" a="1"/>
  <c r="CI172" i="29" s="1"/>
  <c r="CH172" i="29" a="1"/>
  <c r="CH172" i="29" s="1"/>
  <c r="CG172" i="29" a="1"/>
  <c r="CG172" i="29" s="1"/>
  <c r="CF172" i="29" a="1"/>
  <c r="CF172" i="29" s="1"/>
  <c r="CE172" i="29" a="1"/>
  <c r="CE172" i="29" s="1"/>
  <c r="CD172" i="29" a="1"/>
  <c r="CD172" i="29" s="1"/>
  <c r="CC172" i="29" a="1"/>
  <c r="CC172" i="29" s="1"/>
  <c r="CB172" i="29" a="1"/>
  <c r="CB172" i="29" s="1"/>
  <c r="CA172" i="29" a="1"/>
  <c r="CA172" i="29" s="1"/>
  <c r="BZ172" i="29" a="1"/>
  <c r="BZ172" i="29" s="1"/>
  <c r="BY172" i="29" a="1"/>
  <c r="BY172" i="29" s="1"/>
  <c r="BX172" i="29" a="1"/>
  <c r="BX172" i="29" s="1"/>
  <c r="BW172" i="29" a="1"/>
  <c r="BW172" i="29" s="1"/>
  <c r="BV172" i="29" a="1"/>
  <c r="BV172" i="29" s="1"/>
  <c r="BU172" i="29" a="1"/>
  <c r="BU172" i="29" s="1"/>
  <c r="BT172" i="29" a="1"/>
  <c r="BT172" i="29" s="1"/>
  <c r="BS172" i="29" a="1"/>
  <c r="BS172" i="29" s="1"/>
  <c r="BR172" i="29" a="1"/>
  <c r="BR172" i="29" s="1"/>
  <c r="BQ172" i="29" a="1"/>
  <c r="BQ172" i="29" s="1"/>
  <c r="BP172" i="29" a="1"/>
  <c r="BP172" i="29" s="1"/>
  <c r="BO172" i="29" a="1"/>
  <c r="BO172" i="29" s="1"/>
  <c r="BN172" i="29" a="1"/>
  <c r="BN172" i="29" s="1"/>
  <c r="BM172" i="29" a="1"/>
  <c r="BM172" i="29" s="1"/>
  <c r="BL172" i="29" a="1"/>
  <c r="BL172" i="29" s="1"/>
  <c r="BK172" i="29" a="1"/>
  <c r="BK172" i="29" s="1"/>
  <c r="BJ172" i="29" a="1"/>
  <c r="BJ172" i="29" s="1"/>
  <c r="BI172" i="29" a="1"/>
  <c r="BI172" i="29" s="1"/>
  <c r="BH172" i="29" a="1"/>
  <c r="BH172" i="29" s="1"/>
  <c r="BG172" i="29" a="1"/>
  <c r="BG172" i="29" s="1"/>
  <c r="BF172" i="29" a="1"/>
  <c r="BF172" i="29" s="1"/>
  <c r="BE172" i="29" a="1"/>
  <c r="BE172" i="29" s="1"/>
  <c r="BD172" i="29" a="1"/>
  <c r="BD172" i="29" s="1"/>
  <c r="BC172" i="29" a="1"/>
  <c r="BC172" i="29" s="1"/>
  <c r="BB172" i="29" a="1"/>
  <c r="BB172" i="29" s="1"/>
  <c r="BA172" i="29" a="1"/>
  <c r="BA172" i="29" s="1"/>
  <c r="AZ172" i="29" a="1"/>
  <c r="AZ172" i="29" s="1"/>
  <c r="AY172" i="29" a="1"/>
  <c r="AY172" i="29" s="1"/>
  <c r="AX172" i="29" a="1"/>
  <c r="AX172" i="29" s="1"/>
  <c r="AW172" i="29" a="1"/>
  <c r="AW172" i="29" s="1"/>
  <c r="AV172" i="29" a="1"/>
  <c r="AV172" i="29" s="1"/>
  <c r="AU172" i="29" a="1"/>
  <c r="AU172" i="29" s="1"/>
  <c r="AT172" i="29" a="1"/>
  <c r="AT172" i="29" s="1"/>
  <c r="AS172" i="29" a="1"/>
  <c r="AS172" i="29" s="1"/>
  <c r="AR172" i="29" a="1"/>
  <c r="AR172" i="29" s="1"/>
  <c r="AQ172" i="29" a="1"/>
  <c r="AQ172" i="29" s="1"/>
  <c r="AP172" i="29" a="1"/>
  <c r="AP172" i="29" s="1"/>
  <c r="AO172" i="29" a="1"/>
  <c r="AO172" i="29" s="1"/>
  <c r="AN172" i="29" a="1"/>
  <c r="AN172" i="29" s="1"/>
  <c r="AM172" i="29" a="1"/>
  <c r="AM172" i="29" s="1"/>
  <c r="AL172" i="29" a="1"/>
  <c r="AL172" i="29" s="1"/>
  <c r="AK172" i="29" a="1"/>
  <c r="AK172" i="29" s="1"/>
  <c r="AJ172" i="29" a="1"/>
  <c r="AJ172" i="29" s="1"/>
  <c r="AI172" i="29" a="1"/>
  <c r="AI172" i="29" s="1"/>
  <c r="AH172" i="29" a="1"/>
  <c r="AH172" i="29" s="1"/>
  <c r="AG172" i="29" a="1"/>
  <c r="AG172" i="29" s="1"/>
  <c r="AF172" i="29" a="1"/>
  <c r="AF172" i="29" s="1"/>
  <c r="AE172" i="29" a="1"/>
  <c r="AE172" i="29" s="1"/>
  <c r="AD172" i="29" a="1"/>
  <c r="AD172" i="29" s="1"/>
  <c r="AC172" i="29" a="1"/>
  <c r="AC172" i="29" s="1"/>
  <c r="AB172" i="29" a="1"/>
  <c r="AB172" i="29" s="1"/>
  <c r="AA172" i="29" a="1"/>
  <c r="AA172" i="29" s="1"/>
  <c r="Z172" i="29" a="1"/>
  <c r="Z172" i="29" s="1"/>
  <c r="Y172" i="29" a="1"/>
  <c r="Y172" i="29" s="1"/>
  <c r="X172" i="29" a="1"/>
  <c r="X172" i="29" s="1"/>
  <c r="W172" i="29" a="1"/>
  <c r="W172" i="29" s="1"/>
  <c r="V172" i="29" a="1"/>
  <c r="V172" i="29" s="1"/>
  <c r="U172" i="29" a="1"/>
  <c r="U172" i="29" s="1"/>
  <c r="T172" i="29" a="1"/>
  <c r="T172" i="29" s="1"/>
  <c r="S172" i="29" a="1"/>
  <c r="S172" i="29" s="1"/>
  <c r="R172" i="29" a="1"/>
  <c r="R172" i="29" s="1"/>
  <c r="Q172" i="29" a="1"/>
  <c r="Q172" i="29" s="1"/>
  <c r="P172" i="29" a="1"/>
  <c r="P172" i="29" s="1"/>
  <c r="O172" i="29" a="1"/>
  <c r="O172" i="29" s="1"/>
  <c r="N172" i="29" a="1"/>
  <c r="N172" i="29" s="1"/>
  <c r="M172" i="29" a="1"/>
  <c r="M172" i="29" s="1"/>
  <c r="L172" i="29" a="1"/>
  <c r="L172" i="29" s="1"/>
  <c r="K172" i="29" a="1"/>
  <c r="K172" i="29" s="1"/>
  <c r="J172" i="29" a="1"/>
  <c r="J172" i="29" s="1"/>
  <c r="I172" i="29" a="1"/>
  <c r="I172" i="29" s="1"/>
  <c r="H172" i="29" a="1"/>
  <c r="H172" i="29" s="1"/>
  <c r="G172" i="29" a="1"/>
  <c r="G172" i="29" s="1"/>
  <c r="F172" i="29" a="1"/>
  <c r="F172" i="29" s="1"/>
  <c r="E172" i="29" a="1"/>
  <c r="E172" i="29" s="1"/>
  <c r="D172" i="29" a="1"/>
  <c r="D172" i="29" s="1"/>
  <c r="GJ171" i="29" a="1"/>
  <c r="GJ171" i="29" s="1"/>
  <c r="GI171" i="29" a="1"/>
  <c r="GI171" i="29" s="1"/>
  <c r="GH171" i="29" a="1"/>
  <c r="GH171" i="29" s="1"/>
  <c r="GG171" i="29" a="1"/>
  <c r="GG171" i="29" s="1"/>
  <c r="GF171" i="29" a="1"/>
  <c r="GF171" i="29" s="1"/>
  <c r="GE171" i="29" a="1"/>
  <c r="GE171" i="29" s="1"/>
  <c r="GD171" i="29" a="1"/>
  <c r="GD171" i="29" s="1"/>
  <c r="GC171" i="29" a="1"/>
  <c r="GC171" i="29" s="1"/>
  <c r="GB171" i="29" a="1"/>
  <c r="GB171" i="29" s="1"/>
  <c r="GA171" i="29" a="1"/>
  <c r="GA171" i="29" s="1"/>
  <c r="FZ171" i="29" a="1"/>
  <c r="FZ171" i="29" s="1"/>
  <c r="FY171" i="29" a="1"/>
  <c r="FY171" i="29" s="1"/>
  <c r="FX171" i="29" a="1"/>
  <c r="FX171" i="29" s="1"/>
  <c r="FW171" i="29" a="1"/>
  <c r="FW171" i="29" s="1"/>
  <c r="FV171" i="29" a="1"/>
  <c r="FV171" i="29" s="1"/>
  <c r="FU171" i="29" a="1"/>
  <c r="FU171" i="29" s="1"/>
  <c r="FT171" i="29" a="1"/>
  <c r="FT171" i="29" s="1"/>
  <c r="FS171" i="29" a="1"/>
  <c r="FS171" i="29" s="1"/>
  <c r="FR171" i="29" a="1"/>
  <c r="FR171" i="29" s="1"/>
  <c r="FQ171" i="29" a="1"/>
  <c r="FQ171" i="29" s="1"/>
  <c r="FP171" i="29" a="1"/>
  <c r="FP171" i="29" s="1"/>
  <c r="FO171" i="29" a="1"/>
  <c r="FO171" i="29" s="1"/>
  <c r="FN171" i="29" a="1"/>
  <c r="FN171" i="29" s="1"/>
  <c r="FM171" i="29" a="1"/>
  <c r="FM171" i="29" s="1"/>
  <c r="FL171" i="29" a="1"/>
  <c r="FL171" i="29" s="1"/>
  <c r="FK171" i="29" a="1"/>
  <c r="FK171" i="29" s="1"/>
  <c r="FJ171" i="29" a="1"/>
  <c r="FJ171" i="29" s="1"/>
  <c r="FI171" i="29" a="1"/>
  <c r="FI171" i="29" s="1"/>
  <c r="FH171" i="29" a="1"/>
  <c r="FH171" i="29" s="1"/>
  <c r="FG171" i="29" a="1"/>
  <c r="FG171" i="29" s="1"/>
  <c r="FF171" i="29" a="1"/>
  <c r="FF171" i="29" s="1"/>
  <c r="FE171" i="29" a="1"/>
  <c r="FE171" i="29" s="1"/>
  <c r="FD171" i="29" a="1"/>
  <c r="FD171" i="29" s="1"/>
  <c r="FC171" i="29" a="1"/>
  <c r="FC171" i="29" s="1"/>
  <c r="FB171" i="29" a="1"/>
  <c r="FB171" i="29" s="1"/>
  <c r="FA171" i="29" a="1"/>
  <c r="FA171" i="29" s="1"/>
  <c r="EZ171" i="29" a="1"/>
  <c r="EZ171" i="29" s="1"/>
  <c r="EY171" i="29" a="1"/>
  <c r="EY171" i="29" s="1"/>
  <c r="EX171" i="29" a="1"/>
  <c r="EX171" i="29" s="1"/>
  <c r="EW171" i="29" a="1"/>
  <c r="EW171" i="29" s="1"/>
  <c r="EV171" i="29" a="1"/>
  <c r="EV171" i="29" s="1"/>
  <c r="EU171" i="29" a="1"/>
  <c r="EU171" i="29" s="1"/>
  <c r="ET171" i="29" a="1"/>
  <c r="ET171" i="29" s="1"/>
  <c r="ES171" i="29" a="1"/>
  <c r="ES171" i="29" s="1"/>
  <c r="ER171" i="29" a="1"/>
  <c r="ER171" i="29" s="1"/>
  <c r="EQ171" i="29" a="1"/>
  <c r="EQ171" i="29" s="1"/>
  <c r="EP171" i="29" a="1"/>
  <c r="EP171" i="29" s="1"/>
  <c r="EO171" i="29" a="1"/>
  <c r="EO171" i="29" s="1"/>
  <c r="EN171" i="29" a="1"/>
  <c r="EN171" i="29" s="1"/>
  <c r="EM171" i="29" a="1"/>
  <c r="EM171" i="29" s="1"/>
  <c r="EL171" i="29" a="1"/>
  <c r="EL171" i="29" s="1"/>
  <c r="EK171" i="29" a="1"/>
  <c r="EK171" i="29" s="1"/>
  <c r="EJ171" i="29" a="1"/>
  <c r="EJ171" i="29" s="1"/>
  <c r="EI171" i="29" a="1"/>
  <c r="EI171" i="29" s="1"/>
  <c r="EH171" i="29" a="1"/>
  <c r="EH171" i="29" s="1"/>
  <c r="EG171" i="29" a="1"/>
  <c r="EG171" i="29" s="1"/>
  <c r="EF171" i="29" a="1"/>
  <c r="EF171" i="29" s="1"/>
  <c r="EE171" i="29" a="1"/>
  <c r="EE171" i="29" s="1"/>
  <c r="ED171" i="29" a="1"/>
  <c r="ED171" i="29" s="1"/>
  <c r="EC171" i="29" a="1"/>
  <c r="EC171" i="29" s="1"/>
  <c r="EB171" i="29" a="1"/>
  <c r="EB171" i="29" s="1"/>
  <c r="EA171" i="29" a="1"/>
  <c r="EA171" i="29" s="1"/>
  <c r="DZ171" i="29" a="1"/>
  <c r="DZ171" i="29" s="1"/>
  <c r="DY171" i="29" a="1"/>
  <c r="DY171" i="29" s="1"/>
  <c r="DX171" i="29" a="1"/>
  <c r="DX171" i="29" s="1"/>
  <c r="DW171" i="29" a="1"/>
  <c r="DW171" i="29" s="1"/>
  <c r="DV171" i="29" a="1"/>
  <c r="DV171" i="29" s="1"/>
  <c r="DU171" i="29" a="1"/>
  <c r="DU171" i="29" s="1"/>
  <c r="DT171" i="29" a="1"/>
  <c r="DT171" i="29" s="1"/>
  <c r="DS171" i="29" a="1"/>
  <c r="DS171" i="29" s="1"/>
  <c r="DR171" i="29" a="1"/>
  <c r="DR171" i="29" s="1"/>
  <c r="DQ171" i="29" a="1"/>
  <c r="DQ171" i="29" s="1"/>
  <c r="DP171" i="29" a="1"/>
  <c r="DP171" i="29" s="1"/>
  <c r="DO171" i="29" a="1"/>
  <c r="DO171" i="29" s="1"/>
  <c r="DN171" i="29" a="1"/>
  <c r="DN171" i="29" s="1"/>
  <c r="DM171" i="29" a="1"/>
  <c r="DM171" i="29" s="1"/>
  <c r="DL171" i="29" a="1"/>
  <c r="DL171" i="29" s="1"/>
  <c r="DK171" i="29" a="1"/>
  <c r="DK171" i="29" s="1"/>
  <c r="DJ171" i="29" a="1"/>
  <c r="DJ171" i="29" s="1"/>
  <c r="DI171" i="29" a="1"/>
  <c r="DI171" i="29" s="1"/>
  <c r="DH171" i="29" a="1"/>
  <c r="DH171" i="29" s="1"/>
  <c r="DG171" i="29" a="1"/>
  <c r="DG171" i="29" s="1"/>
  <c r="DF171" i="29" a="1"/>
  <c r="DF171" i="29" s="1"/>
  <c r="DE171" i="29" a="1"/>
  <c r="DE171" i="29" s="1"/>
  <c r="DD171" i="29" a="1"/>
  <c r="DD171" i="29" s="1"/>
  <c r="DC171" i="29" a="1"/>
  <c r="DC171" i="29" s="1"/>
  <c r="DB171" i="29" a="1"/>
  <c r="DB171" i="29" s="1"/>
  <c r="DA171" i="29" a="1"/>
  <c r="DA171" i="29" s="1"/>
  <c r="CZ171" i="29" a="1"/>
  <c r="CZ171" i="29" s="1"/>
  <c r="CY171" i="29" a="1"/>
  <c r="CY171" i="29" s="1"/>
  <c r="CX171" i="29" a="1"/>
  <c r="CX171" i="29" s="1"/>
  <c r="CW171" i="29" a="1"/>
  <c r="CW171" i="29" s="1"/>
  <c r="CV171" i="29" a="1"/>
  <c r="CV171" i="29" s="1"/>
  <c r="CU171" i="29" a="1"/>
  <c r="CU171" i="29" s="1"/>
  <c r="CT171" i="29" a="1"/>
  <c r="CT171" i="29" s="1"/>
  <c r="CS171" i="29" a="1"/>
  <c r="CS171" i="29" s="1"/>
  <c r="CR171" i="29" a="1"/>
  <c r="CR171" i="29" s="1"/>
  <c r="CQ171" i="29" a="1"/>
  <c r="CQ171" i="29" s="1"/>
  <c r="CP171" i="29" a="1"/>
  <c r="CP171" i="29" s="1"/>
  <c r="CO171" i="29" a="1"/>
  <c r="CO171" i="29" s="1"/>
  <c r="CN171" i="29" a="1"/>
  <c r="CN171" i="29" s="1"/>
  <c r="CM171" i="29" a="1"/>
  <c r="CM171" i="29" s="1"/>
  <c r="CL171" i="29" a="1"/>
  <c r="CL171" i="29" s="1"/>
  <c r="CK171" i="29" a="1"/>
  <c r="CK171" i="29" s="1"/>
  <c r="CJ171" i="29" a="1"/>
  <c r="CJ171" i="29" s="1"/>
  <c r="CI171" i="29" a="1"/>
  <c r="CI171" i="29" s="1"/>
  <c r="CH171" i="29" a="1"/>
  <c r="CH171" i="29" s="1"/>
  <c r="CG171" i="29" a="1"/>
  <c r="CG171" i="29" s="1"/>
  <c r="CF171" i="29" a="1"/>
  <c r="CF171" i="29" s="1"/>
  <c r="CE171" i="29" a="1"/>
  <c r="CE171" i="29" s="1"/>
  <c r="CD171" i="29" a="1"/>
  <c r="CD171" i="29" s="1"/>
  <c r="CC171" i="29" a="1"/>
  <c r="CC171" i="29" s="1"/>
  <c r="CB171" i="29" a="1"/>
  <c r="CB171" i="29" s="1"/>
  <c r="CA171" i="29" a="1"/>
  <c r="CA171" i="29" s="1"/>
  <c r="BZ171" i="29" a="1"/>
  <c r="BZ171" i="29" s="1"/>
  <c r="BY171" i="29" a="1"/>
  <c r="BY171" i="29" s="1"/>
  <c r="BX171" i="29" a="1"/>
  <c r="BX171" i="29" s="1"/>
  <c r="BW171" i="29" a="1"/>
  <c r="BW171" i="29" s="1"/>
  <c r="BV171" i="29" a="1"/>
  <c r="BV171" i="29" s="1"/>
  <c r="BU171" i="29" a="1"/>
  <c r="BU171" i="29" s="1"/>
  <c r="BT171" i="29" a="1"/>
  <c r="BT171" i="29" s="1"/>
  <c r="BS171" i="29" a="1"/>
  <c r="BS171" i="29" s="1"/>
  <c r="BR171" i="29" a="1"/>
  <c r="BR171" i="29" s="1"/>
  <c r="BQ171" i="29" a="1"/>
  <c r="BQ171" i="29" s="1"/>
  <c r="BP171" i="29" a="1"/>
  <c r="BP171" i="29" s="1"/>
  <c r="BO171" i="29" a="1"/>
  <c r="BO171" i="29" s="1"/>
  <c r="BN171" i="29" a="1"/>
  <c r="BN171" i="29" s="1"/>
  <c r="BM171" i="29" a="1"/>
  <c r="BM171" i="29" s="1"/>
  <c r="BL171" i="29" a="1"/>
  <c r="BL171" i="29" s="1"/>
  <c r="BK171" i="29" a="1"/>
  <c r="BK171" i="29" s="1"/>
  <c r="BJ171" i="29" a="1"/>
  <c r="BJ171" i="29" s="1"/>
  <c r="BI171" i="29" a="1"/>
  <c r="BI171" i="29" s="1"/>
  <c r="BH171" i="29" a="1"/>
  <c r="BH171" i="29" s="1"/>
  <c r="BG171" i="29" a="1"/>
  <c r="BG171" i="29" s="1"/>
  <c r="BF171" i="29" a="1"/>
  <c r="BF171" i="29" s="1"/>
  <c r="BE171" i="29" a="1"/>
  <c r="BE171" i="29" s="1"/>
  <c r="BD171" i="29" a="1"/>
  <c r="BD171" i="29" s="1"/>
  <c r="BC171" i="29" a="1"/>
  <c r="BC171" i="29" s="1"/>
  <c r="BB171" i="29" a="1"/>
  <c r="BB171" i="29" s="1"/>
  <c r="BA171" i="29" a="1"/>
  <c r="BA171" i="29" s="1"/>
  <c r="AZ171" i="29" a="1"/>
  <c r="AZ171" i="29" s="1"/>
  <c r="AY171" i="29" a="1"/>
  <c r="AY171" i="29" s="1"/>
  <c r="AX171" i="29" a="1"/>
  <c r="AX171" i="29" s="1"/>
  <c r="AW171" i="29" a="1"/>
  <c r="AW171" i="29" s="1"/>
  <c r="AV171" i="29" a="1"/>
  <c r="AV171" i="29" s="1"/>
  <c r="AU171" i="29" a="1"/>
  <c r="AU171" i="29" s="1"/>
  <c r="AT171" i="29" a="1"/>
  <c r="AT171" i="29" s="1"/>
  <c r="AS171" i="29" a="1"/>
  <c r="AS171" i="29" s="1"/>
  <c r="AR171" i="29" a="1"/>
  <c r="AR171" i="29" s="1"/>
  <c r="AQ171" i="29" a="1"/>
  <c r="AQ171" i="29" s="1"/>
  <c r="AP171" i="29" a="1"/>
  <c r="AP171" i="29" s="1"/>
  <c r="AO171" i="29" a="1"/>
  <c r="AO171" i="29" s="1"/>
  <c r="AN171" i="29" a="1"/>
  <c r="AN171" i="29" s="1"/>
  <c r="AM171" i="29" a="1"/>
  <c r="AM171" i="29" s="1"/>
  <c r="AL171" i="29" a="1"/>
  <c r="AL171" i="29" s="1"/>
  <c r="AK171" i="29" a="1"/>
  <c r="AK171" i="29" s="1"/>
  <c r="AJ171" i="29" a="1"/>
  <c r="AJ171" i="29" s="1"/>
  <c r="AI171" i="29" a="1"/>
  <c r="AI171" i="29" s="1"/>
  <c r="AH171" i="29" a="1"/>
  <c r="AH171" i="29" s="1"/>
  <c r="AG171" i="29" a="1"/>
  <c r="AG171" i="29" s="1"/>
  <c r="AF171" i="29" a="1"/>
  <c r="AF171" i="29" s="1"/>
  <c r="AE171" i="29" a="1"/>
  <c r="AE171" i="29" s="1"/>
  <c r="AD171" i="29" a="1"/>
  <c r="AD171" i="29" s="1"/>
  <c r="AC171" i="29" a="1"/>
  <c r="AC171" i="29" s="1"/>
  <c r="AB171" i="29" a="1"/>
  <c r="AB171" i="29" s="1"/>
  <c r="AA171" i="29" a="1"/>
  <c r="AA171" i="29" s="1"/>
  <c r="Z171" i="29" a="1"/>
  <c r="Z171" i="29" s="1"/>
  <c r="Y171" i="29" a="1"/>
  <c r="Y171" i="29" s="1"/>
  <c r="X171" i="29" a="1"/>
  <c r="X171" i="29" s="1"/>
  <c r="W171" i="29" a="1"/>
  <c r="W171" i="29" s="1"/>
  <c r="V171" i="29" a="1"/>
  <c r="V171" i="29" s="1"/>
  <c r="U171" i="29" a="1"/>
  <c r="U171" i="29" s="1"/>
  <c r="T171" i="29" a="1"/>
  <c r="T171" i="29" s="1"/>
  <c r="S171" i="29" a="1"/>
  <c r="S171" i="29" s="1"/>
  <c r="R171" i="29" a="1"/>
  <c r="R171" i="29" s="1"/>
  <c r="Q171" i="29" a="1"/>
  <c r="Q171" i="29" s="1"/>
  <c r="P171" i="29" a="1"/>
  <c r="P171" i="29" s="1"/>
  <c r="O171" i="29" a="1"/>
  <c r="O171" i="29" s="1"/>
  <c r="N171" i="29" a="1"/>
  <c r="N171" i="29" s="1"/>
  <c r="M171" i="29" a="1"/>
  <c r="M171" i="29" s="1"/>
  <c r="L171" i="29" a="1"/>
  <c r="L171" i="29" s="1"/>
  <c r="K171" i="29" a="1"/>
  <c r="K171" i="29" s="1"/>
  <c r="J171" i="29" a="1"/>
  <c r="J171" i="29" s="1"/>
  <c r="I171" i="29" a="1"/>
  <c r="I171" i="29" s="1"/>
  <c r="H171" i="29" a="1"/>
  <c r="H171" i="29" s="1"/>
  <c r="G171" i="29" a="1"/>
  <c r="G171" i="29" s="1"/>
  <c r="F171" i="29" a="1"/>
  <c r="F171" i="29" s="1"/>
  <c r="E171" i="29" a="1"/>
  <c r="E171" i="29" s="1"/>
  <c r="D171" i="29" a="1"/>
  <c r="D171" i="29" s="1"/>
  <c r="GJ170" i="29" a="1"/>
  <c r="GJ170" i="29" s="1"/>
  <c r="GI170" i="29" a="1"/>
  <c r="GI170" i="29" s="1"/>
  <c r="GH170" i="29" a="1"/>
  <c r="GH170" i="29" s="1"/>
  <c r="GG170" i="29" a="1"/>
  <c r="GG170" i="29" s="1"/>
  <c r="GF170" i="29" a="1"/>
  <c r="GF170" i="29" s="1"/>
  <c r="GE170" i="29"/>
  <c r="GE170" i="29" a="1"/>
  <c r="GD170" i="29"/>
  <c r="GD170" i="29" a="1"/>
  <c r="GC170" i="29"/>
  <c r="GC170" i="29" a="1"/>
  <c r="GB170" i="29"/>
  <c r="GB170" i="29" a="1"/>
  <c r="GA170" i="29"/>
  <c r="GA170" i="29" a="1"/>
  <c r="FZ170" i="29"/>
  <c r="FZ170" i="29" a="1"/>
  <c r="FY170" i="29"/>
  <c r="FY170" i="29" a="1"/>
  <c r="FX170" i="29"/>
  <c r="FX170" i="29" a="1"/>
  <c r="FW170" i="29"/>
  <c r="FW170" i="29" a="1"/>
  <c r="FV170" i="29"/>
  <c r="FV170" i="29" a="1"/>
  <c r="FU170" i="29"/>
  <c r="FU170" i="29" a="1"/>
  <c r="FT170" i="29"/>
  <c r="FT170" i="29" a="1"/>
  <c r="FS170" i="29"/>
  <c r="FS170" i="29" a="1"/>
  <c r="FR170" i="29"/>
  <c r="FR170" i="29" a="1"/>
  <c r="FQ170" i="29"/>
  <c r="FQ170" i="29" a="1"/>
  <c r="FP170" i="29"/>
  <c r="FP170" i="29" a="1"/>
  <c r="FO170" i="29"/>
  <c r="FO170" i="29" a="1"/>
  <c r="FN170" i="29"/>
  <c r="FN170" i="29" a="1"/>
  <c r="FM170" i="29"/>
  <c r="FM170" i="29" a="1"/>
  <c r="FL170" i="29"/>
  <c r="FL170" i="29" a="1"/>
  <c r="FK170" i="29"/>
  <c r="FK170" i="29" a="1"/>
  <c r="FJ170" i="29"/>
  <c r="FJ170" i="29" a="1"/>
  <c r="FI170" i="29"/>
  <c r="FI170" i="29" a="1"/>
  <c r="FH170" i="29"/>
  <c r="FH170" i="29" a="1"/>
  <c r="FG170" i="29"/>
  <c r="FG170" i="29" a="1"/>
  <c r="FF170" i="29"/>
  <c r="FF170" i="29" a="1"/>
  <c r="FE170" i="29"/>
  <c r="FE170" i="29" a="1"/>
  <c r="FD170" i="29"/>
  <c r="FD170" i="29" a="1"/>
  <c r="FC170" i="29"/>
  <c r="FC170" i="29" a="1"/>
  <c r="FB170" i="29"/>
  <c r="FB170" i="29" a="1"/>
  <c r="FA170" i="29"/>
  <c r="FA170" i="29" a="1"/>
  <c r="EZ170" i="29"/>
  <c r="EZ170" i="29" a="1"/>
  <c r="EY170" i="29"/>
  <c r="EY170" i="29" a="1"/>
  <c r="EX170" i="29"/>
  <c r="EX170" i="29" a="1"/>
  <c r="EW170" i="29"/>
  <c r="EW170" i="29" a="1"/>
  <c r="EV170" i="29"/>
  <c r="EV170" i="29" a="1"/>
  <c r="EU170" i="29"/>
  <c r="EU170" i="29" a="1"/>
  <c r="ET170" i="29"/>
  <c r="ET170" i="29" a="1"/>
  <c r="ES170" i="29"/>
  <c r="ES170" i="29" a="1"/>
  <c r="ER170" i="29"/>
  <c r="ER170" i="29" a="1"/>
  <c r="EQ170" i="29"/>
  <c r="EQ170" i="29" a="1"/>
  <c r="EP170" i="29"/>
  <c r="EP170" i="29" a="1"/>
  <c r="EO170" i="29"/>
  <c r="EO170" i="29" a="1"/>
  <c r="EN170" i="29"/>
  <c r="EN170" i="29" a="1"/>
  <c r="EM170" i="29"/>
  <c r="EM170" i="29" a="1"/>
  <c r="EL170" i="29"/>
  <c r="EL170" i="29" a="1"/>
  <c r="EK170" i="29"/>
  <c r="EK170" i="29" a="1"/>
  <c r="EJ170" i="29"/>
  <c r="EJ170" i="29" a="1"/>
  <c r="EI170" i="29"/>
  <c r="EI170" i="29" a="1"/>
  <c r="EH170" i="29"/>
  <c r="EH170" i="29" a="1"/>
  <c r="EG170" i="29"/>
  <c r="EG170" i="29" a="1"/>
  <c r="EF170" i="29"/>
  <c r="EF170" i="29" a="1"/>
  <c r="EE170" i="29"/>
  <c r="EE170" i="29" a="1"/>
  <c r="ED170" i="29"/>
  <c r="ED170" i="29" a="1"/>
  <c r="EC170" i="29"/>
  <c r="EC170" i="29" a="1"/>
  <c r="EB170" i="29"/>
  <c r="EB170" i="29" a="1"/>
  <c r="EA170" i="29"/>
  <c r="EA170" i="29" a="1"/>
  <c r="DZ170" i="29"/>
  <c r="DZ170" i="29" a="1"/>
  <c r="DY170" i="29" a="1"/>
  <c r="DY170" i="29" s="1"/>
  <c r="DX170" i="29" a="1"/>
  <c r="DX170" i="29" s="1"/>
  <c r="DW170" i="29" a="1"/>
  <c r="DW170" i="29" s="1"/>
  <c r="DV170" i="29" a="1"/>
  <c r="DV170" i="29" s="1"/>
  <c r="DU170" i="29" a="1"/>
  <c r="DU170" i="29" s="1"/>
  <c r="DT170" i="29" a="1"/>
  <c r="DT170" i="29" s="1"/>
  <c r="DS170" i="29" a="1"/>
  <c r="DS170" i="29" s="1"/>
  <c r="DR170" i="29" a="1"/>
  <c r="DR170" i="29" s="1"/>
  <c r="DQ170" i="29" a="1"/>
  <c r="DQ170" i="29" s="1"/>
  <c r="DP170" i="29" a="1"/>
  <c r="DP170" i="29" s="1"/>
  <c r="DO170" i="29" a="1"/>
  <c r="DO170" i="29" s="1"/>
  <c r="DN170" i="29" a="1"/>
  <c r="DN170" i="29" s="1"/>
  <c r="DM170" i="29" a="1"/>
  <c r="DM170" i="29" s="1"/>
  <c r="DL170" i="29" a="1"/>
  <c r="DL170" i="29" s="1"/>
  <c r="DK170" i="29" a="1"/>
  <c r="DK170" i="29" s="1"/>
  <c r="DJ170" i="29" a="1"/>
  <c r="DJ170" i="29" s="1"/>
  <c r="DI170" i="29" a="1"/>
  <c r="DI170" i="29" s="1"/>
  <c r="DH170" i="29" a="1"/>
  <c r="DH170" i="29" s="1"/>
  <c r="DG170" i="29" a="1"/>
  <c r="DG170" i="29" s="1"/>
  <c r="DF170" i="29" a="1"/>
  <c r="DF170" i="29" s="1"/>
  <c r="DE170" i="29" a="1"/>
  <c r="DE170" i="29" s="1"/>
  <c r="DD170" i="29" a="1"/>
  <c r="DD170" i="29" s="1"/>
  <c r="DC170" i="29" a="1"/>
  <c r="DC170" i="29" s="1"/>
  <c r="DB170" i="29" a="1"/>
  <c r="DB170" i="29" s="1"/>
  <c r="DA170" i="29" a="1"/>
  <c r="DA170" i="29" s="1"/>
  <c r="CZ170" i="29" a="1"/>
  <c r="CZ170" i="29" s="1"/>
  <c r="CY170" i="29" a="1"/>
  <c r="CY170" i="29" s="1"/>
  <c r="CX170" i="29" a="1"/>
  <c r="CX170" i="29" s="1"/>
  <c r="CW170" i="29" a="1"/>
  <c r="CW170" i="29" s="1"/>
  <c r="CV170" i="29" a="1"/>
  <c r="CV170" i="29" s="1"/>
  <c r="CU170" i="29" a="1"/>
  <c r="CU170" i="29" s="1"/>
  <c r="CT170" i="29" a="1"/>
  <c r="CT170" i="29" s="1"/>
  <c r="CS170" i="29" a="1"/>
  <c r="CS170" i="29" s="1"/>
  <c r="CR170" i="29" a="1"/>
  <c r="CR170" i="29" s="1"/>
  <c r="CQ170" i="29" a="1"/>
  <c r="CQ170" i="29" s="1"/>
  <c r="CP170" i="29" a="1"/>
  <c r="CP170" i="29" s="1"/>
  <c r="CO170" i="29" a="1"/>
  <c r="CO170" i="29" s="1"/>
  <c r="CN170" i="29" a="1"/>
  <c r="CN170" i="29" s="1"/>
  <c r="CM170" i="29" a="1"/>
  <c r="CM170" i="29" s="1"/>
  <c r="CL170" i="29" a="1"/>
  <c r="CL170" i="29" s="1"/>
  <c r="CK170" i="29" a="1"/>
  <c r="CK170" i="29" s="1"/>
  <c r="CJ170" i="29" a="1"/>
  <c r="CJ170" i="29" s="1"/>
  <c r="CI170" i="29" a="1"/>
  <c r="CI170" i="29" s="1"/>
  <c r="CH170" i="29" a="1"/>
  <c r="CH170" i="29" s="1"/>
  <c r="CG170" i="29" a="1"/>
  <c r="CG170" i="29" s="1"/>
  <c r="CF170" i="29" a="1"/>
  <c r="CF170" i="29" s="1"/>
  <c r="CE170" i="29" a="1"/>
  <c r="CE170" i="29" s="1"/>
  <c r="CD170" i="29" a="1"/>
  <c r="CD170" i="29" s="1"/>
  <c r="CC170" i="29" a="1"/>
  <c r="CC170" i="29" s="1"/>
  <c r="CB170" i="29" a="1"/>
  <c r="CB170" i="29" s="1"/>
  <c r="CA170" i="29" a="1"/>
  <c r="CA170" i="29" s="1"/>
  <c r="BZ170" i="29" a="1"/>
  <c r="BZ170" i="29" s="1"/>
  <c r="BY170" i="29" a="1"/>
  <c r="BY170" i="29" s="1"/>
  <c r="BX170" i="29" a="1"/>
  <c r="BX170" i="29" s="1"/>
  <c r="BW170" i="29" a="1"/>
  <c r="BW170" i="29" s="1"/>
  <c r="BV170" i="29" a="1"/>
  <c r="BV170" i="29" s="1"/>
  <c r="BU170" i="29" a="1"/>
  <c r="BU170" i="29" s="1"/>
  <c r="BT170" i="29" a="1"/>
  <c r="BT170" i="29" s="1"/>
  <c r="BS170" i="29" a="1"/>
  <c r="BS170" i="29" s="1"/>
  <c r="BR170" i="29" a="1"/>
  <c r="BR170" i="29" s="1"/>
  <c r="BQ170" i="29" a="1"/>
  <c r="BQ170" i="29" s="1"/>
  <c r="BP170" i="29" a="1"/>
  <c r="BP170" i="29" s="1"/>
  <c r="BO170" i="29" a="1"/>
  <c r="BO170" i="29" s="1"/>
  <c r="BN170" i="29" a="1"/>
  <c r="BN170" i="29" s="1"/>
  <c r="BM170" i="29" a="1"/>
  <c r="BM170" i="29" s="1"/>
  <c r="BL170" i="29" a="1"/>
  <c r="BL170" i="29" s="1"/>
  <c r="BK170" i="29" a="1"/>
  <c r="BK170" i="29" s="1"/>
  <c r="BJ170" i="29" a="1"/>
  <c r="BJ170" i="29" s="1"/>
  <c r="BI170" i="29" a="1"/>
  <c r="BI170" i="29" s="1"/>
  <c r="BH170" i="29" a="1"/>
  <c r="BH170" i="29" s="1"/>
  <c r="BG170" i="29" a="1"/>
  <c r="BG170" i="29" s="1"/>
  <c r="BF170" i="29" a="1"/>
  <c r="BF170" i="29" s="1"/>
  <c r="BE170" i="29" a="1"/>
  <c r="BE170" i="29" s="1"/>
  <c r="BD170" i="29" a="1"/>
  <c r="BD170" i="29" s="1"/>
  <c r="BC170" i="29" a="1"/>
  <c r="BC170" i="29" s="1"/>
  <c r="BB170" i="29" a="1"/>
  <c r="BB170" i="29" s="1"/>
  <c r="BA170" i="29" a="1"/>
  <c r="BA170" i="29" s="1"/>
  <c r="AZ170" i="29" a="1"/>
  <c r="AZ170" i="29" s="1"/>
  <c r="AY170" i="29" a="1"/>
  <c r="AY170" i="29" s="1"/>
  <c r="AX170" i="29" a="1"/>
  <c r="AX170" i="29" s="1"/>
  <c r="AW170" i="29" a="1"/>
  <c r="AW170" i="29" s="1"/>
  <c r="AV170" i="29" a="1"/>
  <c r="AV170" i="29" s="1"/>
  <c r="AU170" i="29" a="1"/>
  <c r="AU170" i="29" s="1"/>
  <c r="AT170" i="29" a="1"/>
  <c r="AT170" i="29" s="1"/>
  <c r="AS170" i="29" a="1"/>
  <c r="AS170" i="29" s="1"/>
  <c r="AR170" i="29" a="1"/>
  <c r="AR170" i="29" s="1"/>
  <c r="AQ170" i="29" a="1"/>
  <c r="AQ170" i="29" s="1"/>
  <c r="AP170" i="29" a="1"/>
  <c r="AP170" i="29" s="1"/>
  <c r="AO170" i="29" a="1"/>
  <c r="AO170" i="29" s="1"/>
  <c r="AN170" i="29" a="1"/>
  <c r="AN170" i="29" s="1"/>
  <c r="AM170" i="29" a="1"/>
  <c r="AM170" i="29" s="1"/>
  <c r="AL170" i="29" a="1"/>
  <c r="AL170" i="29" s="1"/>
  <c r="AK170" i="29" a="1"/>
  <c r="AK170" i="29" s="1"/>
  <c r="AJ170" i="29" a="1"/>
  <c r="AJ170" i="29" s="1"/>
  <c r="AI170" i="29" a="1"/>
  <c r="AI170" i="29" s="1"/>
  <c r="AH170" i="29" a="1"/>
  <c r="AH170" i="29" s="1"/>
  <c r="AG170" i="29" a="1"/>
  <c r="AG170" i="29" s="1"/>
  <c r="AF170" i="29" a="1"/>
  <c r="AF170" i="29" s="1"/>
  <c r="AE170" i="29" a="1"/>
  <c r="AE170" i="29" s="1"/>
  <c r="AD170" i="29" a="1"/>
  <c r="AD170" i="29" s="1"/>
  <c r="AC170" i="29" a="1"/>
  <c r="AC170" i="29" s="1"/>
  <c r="AB170" i="29" a="1"/>
  <c r="AB170" i="29" s="1"/>
  <c r="AA170" i="29" a="1"/>
  <c r="AA170" i="29" s="1"/>
  <c r="Z170" i="29" a="1"/>
  <c r="Z170" i="29" s="1"/>
  <c r="Y170" i="29" a="1"/>
  <c r="Y170" i="29" s="1"/>
  <c r="X170" i="29" a="1"/>
  <c r="X170" i="29" s="1"/>
  <c r="W170" i="29" a="1"/>
  <c r="W170" i="29" s="1"/>
  <c r="V170" i="29" a="1"/>
  <c r="V170" i="29" s="1"/>
  <c r="U170" i="29" a="1"/>
  <c r="U170" i="29" s="1"/>
  <c r="T170" i="29" a="1"/>
  <c r="T170" i="29" s="1"/>
  <c r="S170" i="29" a="1"/>
  <c r="S170" i="29" s="1"/>
  <c r="R170" i="29" a="1"/>
  <c r="R170" i="29" s="1"/>
  <c r="Q170" i="29" a="1"/>
  <c r="Q170" i="29" s="1"/>
  <c r="P170" i="29" a="1"/>
  <c r="P170" i="29" s="1"/>
  <c r="O170" i="29" a="1"/>
  <c r="O170" i="29" s="1"/>
  <c r="N170" i="29" a="1"/>
  <c r="N170" i="29" s="1"/>
  <c r="M170" i="29" a="1"/>
  <c r="M170" i="29" s="1"/>
  <c r="L170" i="29" a="1"/>
  <c r="L170" i="29" s="1"/>
  <c r="K170" i="29" a="1"/>
  <c r="K170" i="29" s="1"/>
  <c r="J170" i="29" a="1"/>
  <c r="J170" i="29" s="1"/>
  <c r="I170" i="29" a="1"/>
  <c r="I170" i="29" s="1"/>
  <c r="H170" i="29" a="1"/>
  <c r="H170" i="29" s="1"/>
  <c r="G170" i="29" a="1"/>
  <c r="G170" i="29" s="1"/>
  <c r="F170" i="29" a="1"/>
  <c r="F170" i="29" s="1"/>
  <c r="E170" i="29" a="1"/>
  <c r="E170" i="29" s="1"/>
  <c r="D170" i="29" a="1"/>
  <c r="D170" i="29" s="1"/>
  <c r="GJ168" i="29" a="1"/>
  <c r="GJ168" i="29" s="1"/>
  <c r="GI168" i="29" a="1"/>
  <c r="GI168" i="29" s="1"/>
  <c r="GH168" i="29" a="1"/>
  <c r="GH168" i="29" s="1"/>
  <c r="GG168" i="29" a="1"/>
  <c r="GG168" i="29" s="1"/>
  <c r="GF168" i="29" a="1"/>
  <c r="GF168" i="29" s="1"/>
  <c r="GE168" i="29" a="1"/>
  <c r="GE168" i="29" s="1"/>
  <c r="GD168" i="29" a="1"/>
  <c r="GD168" i="29" s="1"/>
  <c r="GC168" i="29" a="1"/>
  <c r="GC168" i="29" s="1"/>
  <c r="GB168" i="29" a="1"/>
  <c r="GB168" i="29" s="1"/>
  <c r="GA168" i="29" a="1"/>
  <c r="GA168" i="29" s="1"/>
  <c r="FZ168" i="29" a="1"/>
  <c r="FZ168" i="29" s="1"/>
  <c r="FY168" i="29" a="1"/>
  <c r="FY168" i="29" s="1"/>
  <c r="FX168" i="29" a="1"/>
  <c r="FX168" i="29" s="1"/>
  <c r="FW168" i="29" a="1"/>
  <c r="FW168" i="29" s="1"/>
  <c r="FV168" i="29" a="1"/>
  <c r="FV168" i="29" s="1"/>
  <c r="FU168" i="29" a="1"/>
  <c r="FU168" i="29" s="1"/>
  <c r="FT168" i="29" a="1"/>
  <c r="FT168" i="29" s="1"/>
  <c r="FS168" i="29" a="1"/>
  <c r="FS168" i="29" s="1"/>
  <c r="FR168" i="29" a="1"/>
  <c r="FR168" i="29" s="1"/>
  <c r="FQ168" i="29" a="1"/>
  <c r="FQ168" i="29" s="1"/>
  <c r="FP168" i="29" a="1"/>
  <c r="FP168" i="29" s="1"/>
  <c r="FO168" i="29" a="1"/>
  <c r="FO168" i="29" s="1"/>
  <c r="FN168" i="29" a="1"/>
  <c r="FN168" i="29" s="1"/>
  <c r="FM168" i="29" a="1"/>
  <c r="FM168" i="29" s="1"/>
  <c r="FL168" i="29" a="1"/>
  <c r="FL168" i="29" s="1"/>
  <c r="FK168" i="29" a="1"/>
  <c r="FK168" i="29" s="1"/>
  <c r="FJ168" i="29" a="1"/>
  <c r="FJ168" i="29" s="1"/>
  <c r="FI168" i="29" a="1"/>
  <c r="FI168" i="29" s="1"/>
  <c r="FH168" i="29" a="1"/>
  <c r="FH168" i="29" s="1"/>
  <c r="FG168" i="29" a="1"/>
  <c r="FG168" i="29" s="1"/>
  <c r="FF168" i="29" a="1"/>
  <c r="FF168" i="29" s="1"/>
  <c r="FE168" i="29" a="1"/>
  <c r="FE168" i="29" s="1"/>
  <c r="FD168" i="29" a="1"/>
  <c r="FD168" i="29" s="1"/>
  <c r="FC168" i="29" a="1"/>
  <c r="FC168" i="29" s="1"/>
  <c r="FB168" i="29" a="1"/>
  <c r="FB168" i="29" s="1"/>
  <c r="FA168" i="29" a="1"/>
  <c r="FA168" i="29" s="1"/>
  <c r="EZ168" i="29" a="1"/>
  <c r="EZ168" i="29" s="1"/>
  <c r="EY168" i="29" a="1"/>
  <c r="EY168" i="29" s="1"/>
  <c r="EX168" i="29" a="1"/>
  <c r="EX168" i="29" s="1"/>
  <c r="EW168" i="29" a="1"/>
  <c r="EW168" i="29" s="1"/>
  <c r="EV168" i="29" a="1"/>
  <c r="EV168" i="29" s="1"/>
  <c r="EU168" i="29" a="1"/>
  <c r="EU168" i="29" s="1"/>
  <c r="ET168" i="29" a="1"/>
  <c r="ET168" i="29" s="1"/>
  <c r="ES168" i="29" a="1"/>
  <c r="ES168" i="29" s="1"/>
  <c r="ER168" i="29" a="1"/>
  <c r="ER168" i="29" s="1"/>
  <c r="EQ168" i="29" a="1"/>
  <c r="EQ168" i="29" s="1"/>
  <c r="EP168" i="29" a="1"/>
  <c r="EP168" i="29" s="1"/>
  <c r="EO168" i="29" a="1"/>
  <c r="EO168" i="29" s="1"/>
  <c r="EN168" i="29" a="1"/>
  <c r="EN168" i="29" s="1"/>
  <c r="EM168" i="29" a="1"/>
  <c r="EM168" i="29" s="1"/>
  <c r="EL168" i="29" a="1"/>
  <c r="EL168" i="29" s="1"/>
  <c r="EK168" i="29" a="1"/>
  <c r="EK168" i="29" s="1"/>
  <c r="EJ168" i="29" a="1"/>
  <c r="EJ168" i="29" s="1"/>
  <c r="EI168" i="29" a="1"/>
  <c r="EI168" i="29" s="1"/>
  <c r="EH168" i="29" a="1"/>
  <c r="EH168" i="29" s="1"/>
  <c r="EG168" i="29" a="1"/>
  <c r="EG168" i="29" s="1"/>
  <c r="EF168" i="29" a="1"/>
  <c r="EF168" i="29" s="1"/>
  <c r="EE168" i="29" a="1"/>
  <c r="EE168" i="29" s="1"/>
  <c r="ED168" i="29" a="1"/>
  <c r="ED168" i="29" s="1"/>
  <c r="EC168" i="29" a="1"/>
  <c r="EC168" i="29" s="1"/>
  <c r="EB168" i="29" a="1"/>
  <c r="EB168" i="29" s="1"/>
  <c r="EA168" i="29" a="1"/>
  <c r="EA168" i="29" s="1"/>
  <c r="DZ168" i="29" a="1"/>
  <c r="DZ168" i="29" s="1"/>
  <c r="DY168" i="29" a="1"/>
  <c r="DY168" i="29" s="1"/>
  <c r="DX168" i="29" a="1"/>
  <c r="DX168" i="29" s="1"/>
  <c r="DW168" i="29" a="1"/>
  <c r="DW168" i="29" s="1"/>
  <c r="DV168" i="29" a="1"/>
  <c r="DV168" i="29" s="1"/>
  <c r="DU168" i="29" a="1"/>
  <c r="DU168" i="29" s="1"/>
  <c r="DT168" i="29" a="1"/>
  <c r="DT168" i="29" s="1"/>
  <c r="DS168" i="29" a="1"/>
  <c r="DS168" i="29" s="1"/>
  <c r="DR168" i="29" a="1"/>
  <c r="DR168" i="29" s="1"/>
  <c r="DQ168" i="29" a="1"/>
  <c r="DQ168" i="29" s="1"/>
  <c r="DP168" i="29" a="1"/>
  <c r="DP168" i="29" s="1"/>
  <c r="DO168" i="29" a="1"/>
  <c r="DO168" i="29" s="1"/>
  <c r="DN168" i="29" a="1"/>
  <c r="DN168" i="29" s="1"/>
  <c r="DM168" i="29" a="1"/>
  <c r="DM168" i="29" s="1"/>
  <c r="DL168" i="29" a="1"/>
  <c r="DL168" i="29" s="1"/>
  <c r="DK168" i="29" a="1"/>
  <c r="DK168" i="29" s="1"/>
  <c r="DJ168" i="29" a="1"/>
  <c r="DJ168" i="29" s="1"/>
  <c r="DI168" i="29" a="1"/>
  <c r="DI168" i="29" s="1"/>
  <c r="DH168" i="29" a="1"/>
  <c r="DH168" i="29" s="1"/>
  <c r="DG168" i="29" a="1"/>
  <c r="DG168" i="29" s="1"/>
  <c r="DF168" i="29" a="1"/>
  <c r="DF168" i="29" s="1"/>
  <c r="DE168" i="29" a="1"/>
  <c r="DE168" i="29" s="1"/>
  <c r="DD168" i="29" a="1"/>
  <c r="DD168" i="29" s="1"/>
  <c r="DC168" i="29" a="1"/>
  <c r="DC168" i="29" s="1"/>
  <c r="DB168" i="29" a="1"/>
  <c r="DB168" i="29" s="1"/>
  <c r="DA168" i="29" a="1"/>
  <c r="DA168" i="29" s="1"/>
  <c r="CZ168" i="29" a="1"/>
  <c r="CZ168" i="29" s="1"/>
  <c r="CY168" i="29" a="1"/>
  <c r="CY168" i="29" s="1"/>
  <c r="CX168" i="29" a="1"/>
  <c r="CX168" i="29" s="1"/>
  <c r="CW168" i="29" a="1"/>
  <c r="CW168" i="29" s="1"/>
  <c r="CV168" i="29" a="1"/>
  <c r="CV168" i="29" s="1"/>
  <c r="CU168" i="29" a="1"/>
  <c r="CU168" i="29" s="1"/>
  <c r="CT168" i="29" a="1"/>
  <c r="CT168" i="29" s="1"/>
  <c r="CS168" i="29" a="1"/>
  <c r="CS168" i="29" s="1"/>
  <c r="CR168" i="29" a="1"/>
  <c r="CR168" i="29" s="1"/>
  <c r="CQ168" i="29" a="1"/>
  <c r="CQ168" i="29" s="1"/>
  <c r="CP168" i="29" a="1"/>
  <c r="CP168" i="29" s="1"/>
  <c r="CO168" i="29" a="1"/>
  <c r="CO168" i="29" s="1"/>
  <c r="CN168" i="29" a="1"/>
  <c r="CN168" i="29" s="1"/>
  <c r="CM168" i="29" a="1"/>
  <c r="CM168" i="29" s="1"/>
  <c r="CL168" i="29" a="1"/>
  <c r="CL168" i="29" s="1"/>
  <c r="CK168" i="29" a="1"/>
  <c r="CK168" i="29" s="1"/>
  <c r="CJ168" i="29" a="1"/>
  <c r="CJ168" i="29" s="1"/>
  <c r="CI168" i="29" a="1"/>
  <c r="CI168" i="29" s="1"/>
  <c r="CH168" i="29" a="1"/>
  <c r="CH168" i="29" s="1"/>
  <c r="CG168" i="29" a="1"/>
  <c r="CG168" i="29" s="1"/>
  <c r="CF168" i="29" a="1"/>
  <c r="CF168" i="29" s="1"/>
  <c r="CE168" i="29" a="1"/>
  <c r="CE168" i="29" s="1"/>
  <c r="CD168" i="29" a="1"/>
  <c r="CD168" i="29" s="1"/>
  <c r="CC168" i="29" a="1"/>
  <c r="CC168" i="29" s="1"/>
  <c r="CB168" i="29" a="1"/>
  <c r="CB168" i="29" s="1"/>
  <c r="CA168" i="29" a="1"/>
  <c r="CA168" i="29" s="1"/>
  <c r="BZ168" i="29" a="1"/>
  <c r="BZ168" i="29" s="1"/>
  <c r="BY168" i="29" a="1"/>
  <c r="BY168" i="29" s="1"/>
  <c r="BX168" i="29" a="1"/>
  <c r="BX168" i="29" s="1"/>
  <c r="BW168" i="29" a="1"/>
  <c r="BW168" i="29" s="1"/>
  <c r="BV168" i="29" a="1"/>
  <c r="BV168" i="29" s="1"/>
  <c r="BU168" i="29" a="1"/>
  <c r="BU168" i="29" s="1"/>
  <c r="BT168" i="29" a="1"/>
  <c r="BT168" i="29" s="1"/>
  <c r="BS168" i="29" a="1"/>
  <c r="BS168" i="29" s="1"/>
  <c r="BR168" i="29" a="1"/>
  <c r="BR168" i="29" s="1"/>
  <c r="BQ168" i="29" a="1"/>
  <c r="BQ168" i="29" s="1"/>
  <c r="BP168" i="29" a="1"/>
  <c r="BP168" i="29" s="1"/>
  <c r="BO168" i="29" a="1"/>
  <c r="BO168" i="29" s="1"/>
  <c r="BN168" i="29" a="1"/>
  <c r="BN168" i="29" s="1"/>
  <c r="BM168" i="29" a="1"/>
  <c r="BM168" i="29" s="1"/>
  <c r="BL168" i="29" a="1"/>
  <c r="BL168" i="29" s="1"/>
  <c r="BK168" i="29" a="1"/>
  <c r="BK168" i="29" s="1"/>
  <c r="BJ168" i="29" a="1"/>
  <c r="BJ168" i="29" s="1"/>
  <c r="BI168" i="29" a="1"/>
  <c r="BI168" i="29" s="1"/>
  <c r="BH168" i="29" a="1"/>
  <c r="BH168" i="29" s="1"/>
  <c r="BG168" i="29" a="1"/>
  <c r="BG168" i="29" s="1"/>
  <c r="BF168" i="29" a="1"/>
  <c r="BF168" i="29" s="1"/>
  <c r="BE168" i="29" a="1"/>
  <c r="BE168" i="29" s="1"/>
  <c r="BD168" i="29" a="1"/>
  <c r="BD168" i="29" s="1"/>
  <c r="BC168" i="29" a="1"/>
  <c r="BC168" i="29" s="1"/>
  <c r="BB168" i="29" a="1"/>
  <c r="BB168" i="29" s="1"/>
  <c r="BA168" i="29" a="1"/>
  <c r="BA168" i="29" s="1"/>
  <c r="AZ168" i="29" a="1"/>
  <c r="AZ168" i="29" s="1"/>
  <c r="AY168" i="29" a="1"/>
  <c r="AY168" i="29" s="1"/>
  <c r="AX168" i="29" a="1"/>
  <c r="AX168" i="29" s="1"/>
  <c r="AW168" i="29" a="1"/>
  <c r="AW168" i="29" s="1"/>
  <c r="AV168" i="29" a="1"/>
  <c r="AV168" i="29" s="1"/>
  <c r="AU168" i="29" a="1"/>
  <c r="AU168" i="29" s="1"/>
  <c r="AT168" i="29" a="1"/>
  <c r="AT168" i="29" s="1"/>
  <c r="AS168" i="29" a="1"/>
  <c r="AS168" i="29" s="1"/>
  <c r="AR168" i="29" a="1"/>
  <c r="AR168" i="29" s="1"/>
  <c r="AQ168" i="29" a="1"/>
  <c r="AQ168" i="29" s="1"/>
  <c r="AP168" i="29" a="1"/>
  <c r="AP168" i="29" s="1"/>
  <c r="AO168" i="29" a="1"/>
  <c r="AO168" i="29" s="1"/>
  <c r="AN168" i="29" a="1"/>
  <c r="AN168" i="29" s="1"/>
  <c r="AM168" i="29" a="1"/>
  <c r="AM168" i="29" s="1"/>
  <c r="AL168" i="29" a="1"/>
  <c r="AL168" i="29" s="1"/>
  <c r="AK168" i="29" a="1"/>
  <c r="AK168" i="29" s="1"/>
  <c r="AJ168" i="29" a="1"/>
  <c r="AJ168" i="29" s="1"/>
  <c r="AI168" i="29" a="1"/>
  <c r="AI168" i="29" s="1"/>
  <c r="AH168" i="29" a="1"/>
  <c r="AH168" i="29" s="1"/>
  <c r="AG168" i="29" a="1"/>
  <c r="AG168" i="29" s="1"/>
  <c r="AF168" i="29" a="1"/>
  <c r="AF168" i="29" s="1"/>
  <c r="AE168" i="29" a="1"/>
  <c r="AE168" i="29" s="1"/>
  <c r="AD168" i="29" a="1"/>
  <c r="AD168" i="29" s="1"/>
  <c r="AC168" i="29" a="1"/>
  <c r="AC168" i="29" s="1"/>
  <c r="AB168" i="29" a="1"/>
  <c r="AB168" i="29" s="1"/>
  <c r="AA168" i="29" a="1"/>
  <c r="AA168" i="29" s="1"/>
  <c r="Z168" i="29" a="1"/>
  <c r="Z168" i="29" s="1"/>
  <c r="Y168" i="29" a="1"/>
  <c r="Y168" i="29" s="1"/>
  <c r="X168" i="29" a="1"/>
  <c r="X168" i="29" s="1"/>
  <c r="W168" i="29" a="1"/>
  <c r="W168" i="29" s="1"/>
  <c r="V168" i="29" a="1"/>
  <c r="V168" i="29" s="1"/>
  <c r="U168" i="29" a="1"/>
  <c r="U168" i="29" s="1"/>
  <c r="T168" i="29" a="1"/>
  <c r="T168" i="29" s="1"/>
  <c r="S168" i="29" a="1"/>
  <c r="S168" i="29" s="1"/>
  <c r="R168" i="29" a="1"/>
  <c r="R168" i="29" s="1"/>
  <c r="Q168" i="29" a="1"/>
  <c r="Q168" i="29" s="1"/>
  <c r="P168" i="29" a="1"/>
  <c r="P168" i="29" s="1"/>
  <c r="O168" i="29" a="1"/>
  <c r="O168" i="29" s="1"/>
  <c r="N168" i="29" a="1"/>
  <c r="N168" i="29" s="1"/>
  <c r="M168" i="29" a="1"/>
  <c r="M168" i="29" s="1"/>
  <c r="L168" i="29" a="1"/>
  <c r="L168" i="29" s="1"/>
  <c r="K168" i="29" a="1"/>
  <c r="K168" i="29" s="1"/>
  <c r="J168" i="29" a="1"/>
  <c r="J168" i="29" s="1"/>
  <c r="I168" i="29" a="1"/>
  <c r="I168" i="29" s="1"/>
  <c r="H168" i="29" a="1"/>
  <c r="H168" i="29" s="1"/>
  <c r="G168" i="29" a="1"/>
  <c r="G168" i="29" s="1"/>
  <c r="F168" i="29" a="1"/>
  <c r="F168" i="29" s="1"/>
  <c r="E168" i="29" a="1"/>
  <c r="E168" i="29" s="1"/>
  <c r="D168" i="29" a="1"/>
  <c r="D168" i="29" s="1"/>
  <c r="GJ167" i="29" a="1"/>
  <c r="GJ167" i="29" s="1"/>
  <c r="GI167" i="29" a="1"/>
  <c r="GI167" i="29" s="1"/>
  <c r="GH167" i="29" a="1"/>
  <c r="GH167" i="29" s="1"/>
  <c r="GG167" i="29" a="1"/>
  <c r="GG167" i="29" s="1"/>
  <c r="GF167" i="29" a="1"/>
  <c r="GF167" i="29" s="1"/>
  <c r="GE167" i="29" a="1"/>
  <c r="GE167" i="29" s="1"/>
  <c r="GD167" i="29" a="1"/>
  <c r="GD167" i="29" s="1"/>
  <c r="GC167" i="29" a="1"/>
  <c r="GC167" i="29" s="1"/>
  <c r="GB167" i="29" a="1"/>
  <c r="GB167" i="29" s="1"/>
  <c r="GA167" i="29" a="1"/>
  <c r="GA167" i="29" s="1"/>
  <c r="FZ167" i="29" a="1"/>
  <c r="FZ167" i="29" s="1"/>
  <c r="FY167" i="29" a="1"/>
  <c r="FY167" i="29" s="1"/>
  <c r="FX167" i="29" a="1"/>
  <c r="FX167" i="29" s="1"/>
  <c r="FW167" i="29" a="1"/>
  <c r="FW167" i="29" s="1"/>
  <c r="FV167" i="29" a="1"/>
  <c r="FV167" i="29" s="1"/>
  <c r="FU167" i="29" a="1"/>
  <c r="FU167" i="29" s="1"/>
  <c r="FT167" i="29" a="1"/>
  <c r="FT167" i="29" s="1"/>
  <c r="FS167" i="29" a="1"/>
  <c r="FS167" i="29" s="1"/>
  <c r="FR167" i="29" a="1"/>
  <c r="FR167" i="29" s="1"/>
  <c r="FQ167" i="29" a="1"/>
  <c r="FQ167" i="29" s="1"/>
  <c r="FP167" i="29" a="1"/>
  <c r="FP167" i="29" s="1"/>
  <c r="FO167" i="29" a="1"/>
  <c r="FO167" i="29" s="1"/>
  <c r="FN167" i="29" a="1"/>
  <c r="FN167" i="29" s="1"/>
  <c r="FM167" i="29" a="1"/>
  <c r="FM167" i="29" s="1"/>
  <c r="FL167" i="29" a="1"/>
  <c r="FL167" i="29" s="1"/>
  <c r="FK167" i="29" a="1"/>
  <c r="FK167" i="29" s="1"/>
  <c r="FJ167" i="29" a="1"/>
  <c r="FJ167" i="29" s="1"/>
  <c r="FI167" i="29" a="1"/>
  <c r="FI167" i="29" s="1"/>
  <c r="FH167" i="29" a="1"/>
  <c r="FH167" i="29" s="1"/>
  <c r="FG167" i="29" a="1"/>
  <c r="FG167" i="29" s="1"/>
  <c r="FF167" i="29" a="1"/>
  <c r="FF167" i="29" s="1"/>
  <c r="FE167" i="29" a="1"/>
  <c r="FE167" i="29" s="1"/>
  <c r="FD167" i="29" a="1"/>
  <c r="FD167" i="29" s="1"/>
  <c r="FC167" i="29" a="1"/>
  <c r="FC167" i="29" s="1"/>
  <c r="FB167" i="29" a="1"/>
  <c r="FB167" i="29" s="1"/>
  <c r="FA167" i="29" a="1"/>
  <c r="FA167" i="29" s="1"/>
  <c r="EZ167" i="29" a="1"/>
  <c r="EZ167" i="29" s="1"/>
  <c r="EY167" i="29" a="1"/>
  <c r="EY167" i="29" s="1"/>
  <c r="EX167" i="29" a="1"/>
  <c r="EX167" i="29" s="1"/>
  <c r="EW167" i="29" a="1"/>
  <c r="EW167" i="29" s="1"/>
  <c r="EV167" i="29" a="1"/>
  <c r="EV167" i="29" s="1"/>
  <c r="EU167" i="29" a="1"/>
  <c r="EU167" i="29" s="1"/>
  <c r="ET167" i="29" a="1"/>
  <c r="ET167" i="29" s="1"/>
  <c r="ES167" i="29" a="1"/>
  <c r="ES167" i="29" s="1"/>
  <c r="ER167" i="29" a="1"/>
  <c r="ER167" i="29" s="1"/>
  <c r="EQ167" i="29" a="1"/>
  <c r="EQ167" i="29" s="1"/>
  <c r="EP167" i="29" a="1"/>
  <c r="EP167" i="29" s="1"/>
  <c r="EO167" i="29" a="1"/>
  <c r="EO167" i="29" s="1"/>
  <c r="EN167" i="29" a="1"/>
  <c r="EN167" i="29" s="1"/>
  <c r="EM167" i="29" a="1"/>
  <c r="EM167" i="29" s="1"/>
  <c r="EL167" i="29" a="1"/>
  <c r="EL167" i="29" s="1"/>
  <c r="EK167" i="29" a="1"/>
  <c r="EK167" i="29" s="1"/>
  <c r="EJ167" i="29" a="1"/>
  <c r="EJ167" i="29" s="1"/>
  <c r="EI167" i="29" a="1"/>
  <c r="EI167" i="29" s="1"/>
  <c r="EH167" i="29" a="1"/>
  <c r="EH167" i="29" s="1"/>
  <c r="EG167" i="29" a="1"/>
  <c r="EG167" i="29" s="1"/>
  <c r="EF167" i="29" a="1"/>
  <c r="EF167" i="29" s="1"/>
  <c r="EE167" i="29" a="1"/>
  <c r="EE167" i="29" s="1"/>
  <c r="ED167" i="29" a="1"/>
  <c r="ED167" i="29" s="1"/>
  <c r="EC167" i="29" a="1"/>
  <c r="EC167" i="29" s="1"/>
  <c r="EB167" i="29" a="1"/>
  <c r="EB167" i="29" s="1"/>
  <c r="EA167" i="29" a="1"/>
  <c r="EA167" i="29" s="1"/>
  <c r="DZ167" i="29" a="1"/>
  <c r="DZ167" i="29" s="1"/>
  <c r="DY167" i="29" a="1"/>
  <c r="DY167" i="29" s="1"/>
  <c r="DX167" i="29" a="1"/>
  <c r="DX167" i="29" s="1"/>
  <c r="DW167" i="29" a="1"/>
  <c r="DW167" i="29" s="1"/>
  <c r="DV167" i="29" a="1"/>
  <c r="DV167" i="29" s="1"/>
  <c r="DU167" i="29" a="1"/>
  <c r="DU167" i="29" s="1"/>
  <c r="DT167" i="29" a="1"/>
  <c r="DT167" i="29" s="1"/>
  <c r="DS167" i="29" a="1"/>
  <c r="DS167" i="29" s="1"/>
  <c r="DR167" i="29" a="1"/>
  <c r="DR167" i="29" s="1"/>
  <c r="DQ167" i="29" a="1"/>
  <c r="DQ167" i="29" s="1"/>
  <c r="DP167" i="29" a="1"/>
  <c r="DP167" i="29" s="1"/>
  <c r="DO167" i="29" a="1"/>
  <c r="DO167" i="29" s="1"/>
  <c r="DN167" i="29" a="1"/>
  <c r="DN167" i="29" s="1"/>
  <c r="DM167" i="29" a="1"/>
  <c r="DM167" i="29" s="1"/>
  <c r="DL167" i="29" a="1"/>
  <c r="DL167" i="29" s="1"/>
  <c r="DK167" i="29" a="1"/>
  <c r="DK167" i="29" s="1"/>
  <c r="DJ167" i="29" a="1"/>
  <c r="DJ167" i="29" s="1"/>
  <c r="DI167" i="29" a="1"/>
  <c r="DI167" i="29" s="1"/>
  <c r="DH167" i="29" a="1"/>
  <c r="DH167" i="29" s="1"/>
  <c r="DG167" i="29" a="1"/>
  <c r="DG167" i="29" s="1"/>
  <c r="DF167" i="29" a="1"/>
  <c r="DF167" i="29" s="1"/>
  <c r="DE167" i="29" a="1"/>
  <c r="DE167" i="29" s="1"/>
  <c r="DD167" i="29" a="1"/>
  <c r="DD167" i="29" s="1"/>
  <c r="DC167" i="29" a="1"/>
  <c r="DC167" i="29" s="1"/>
  <c r="DB167" i="29" a="1"/>
  <c r="DB167" i="29" s="1"/>
  <c r="DA167" i="29" a="1"/>
  <c r="DA167" i="29" s="1"/>
  <c r="CZ167" i="29" a="1"/>
  <c r="CZ167" i="29" s="1"/>
  <c r="CY167" i="29" a="1"/>
  <c r="CY167" i="29" s="1"/>
  <c r="CX167" i="29" a="1"/>
  <c r="CX167" i="29" s="1"/>
  <c r="CW167" i="29" a="1"/>
  <c r="CW167" i="29" s="1"/>
  <c r="CV167" i="29" a="1"/>
  <c r="CV167" i="29" s="1"/>
  <c r="CU167" i="29" a="1"/>
  <c r="CU167" i="29" s="1"/>
  <c r="CT167" i="29" a="1"/>
  <c r="CT167" i="29" s="1"/>
  <c r="CS167" i="29" a="1"/>
  <c r="CS167" i="29" s="1"/>
  <c r="CR167" i="29" a="1"/>
  <c r="CR167" i="29" s="1"/>
  <c r="CQ167" i="29" a="1"/>
  <c r="CQ167" i="29" s="1"/>
  <c r="CP167" i="29" a="1"/>
  <c r="CP167" i="29" s="1"/>
  <c r="CO167" i="29" a="1"/>
  <c r="CO167" i="29" s="1"/>
  <c r="CN167" i="29" a="1"/>
  <c r="CN167" i="29" s="1"/>
  <c r="CM167" i="29" a="1"/>
  <c r="CM167" i="29" s="1"/>
  <c r="CL167" i="29" a="1"/>
  <c r="CL167" i="29" s="1"/>
  <c r="CK167" i="29" a="1"/>
  <c r="CK167" i="29" s="1"/>
  <c r="CJ167" i="29" a="1"/>
  <c r="CJ167" i="29" s="1"/>
  <c r="CI167" i="29" a="1"/>
  <c r="CI167" i="29" s="1"/>
  <c r="CH167" i="29" a="1"/>
  <c r="CH167" i="29" s="1"/>
  <c r="CG167" i="29" a="1"/>
  <c r="CG167" i="29" s="1"/>
  <c r="CF167" i="29" a="1"/>
  <c r="CF167" i="29" s="1"/>
  <c r="CE167" i="29" a="1"/>
  <c r="CE167" i="29" s="1"/>
  <c r="CD167" i="29" a="1"/>
  <c r="CD167" i="29" s="1"/>
  <c r="CC167" i="29" a="1"/>
  <c r="CC167" i="29" s="1"/>
  <c r="CB167" i="29" a="1"/>
  <c r="CB167" i="29" s="1"/>
  <c r="CA167" i="29" a="1"/>
  <c r="CA167" i="29" s="1"/>
  <c r="BZ167" i="29" a="1"/>
  <c r="BZ167" i="29" s="1"/>
  <c r="BY167" i="29" a="1"/>
  <c r="BY167" i="29" s="1"/>
  <c r="BX167" i="29" a="1"/>
  <c r="BX167" i="29" s="1"/>
  <c r="BW167" i="29" a="1"/>
  <c r="BW167" i="29" s="1"/>
  <c r="BV167" i="29" a="1"/>
  <c r="BV167" i="29" s="1"/>
  <c r="BU167" i="29" a="1"/>
  <c r="BU167" i="29" s="1"/>
  <c r="BT167" i="29" a="1"/>
  <c r="BT167" i="29" s="1"/>
  <c r="BS167" i="29" a="1"/>
  <c r="BS167" i="29" s="1"/>
  <c r="BR167" i="29" a="1"/>
  <c r="BR167" i="29" s="1"/>
  <c r="BQ167" i="29" a="1"/>
  <c r="BQ167" i="29" s="1"/>
  <c r="BP167" i="29" a="1"/>
  <c r="BP167" i="29" s="1"/>
  <c r="BO167" i="29" a="1"/>
  <c r="BO167" i="29" s="1"/>
  <c r="BN167" i="29" a="1"/>
  <c r="BN167" i="29" s="1"/>
  <c r="BM167" i="29" a="1"/>
  <c r="BM167" i="29" s="1"/>
  <c r="BL167" i="29" a="1"/>
  <c r="BL167" i="29" s="1"/>
  <c r="BK167" i="29" a="1"/>
  <c r="BK167" i="29" s="1"/>
  <c r="BJ167" i="29" a="1"/>
  <c r="BJ167" i="29" s="1"/>
  <c r="BI167" i="29" a="1"/>
  <c r="BI167" i="29" s="1"/>
  <c r="BH167" i="29" a="1"/>
  <c r="BH167" i="29" s="1"/>
  <c r="BG167" i="29" a="1"/>
  <c r="BG167" i="29" s="1"/>
  <c r="BF167" i="29" a="1"/>
  <c r="BF167" i="29" s="1"/>
  <c r="BE167" i="29" a="1"/>
  <c r="BE167" i="29" s="1"/>
  <c r="BD167" i="29" a="1"/>
  <c r="BD167" i="29" s="1"/>
  <c r="BC167" i="29" a="1"/>
  <c r="BC167" i="29" s="1"/>
  <c r="BB167" i="29" a="1"/>
  <c r="BB167" i="29" s="1"/>
  <c r="BA167" i="29" a="1"/>
  <c r="BA167" i="29" s="1"/>
  <c r="AZ167" i="29" a="1"/>
  <c r="AZ167" i="29" s="1"/>
  <c r="AY167" i="29" a="1"/>
  <c r="AY167" i="29" s="1"/>
  <c r="AX167" i="29" a="1"/>
  <c r="AX167" i="29" s="1"/>
  <c r="AW167" i="29" a="1"/>
  <c r="AW167" i="29" s="1"/>
  <c r="AV167" i="29" a="1"/>
  <c r="AV167" i="29" s="1"/>
  <c r="AU167" i="29" a="1"/>
  <c r="AU167" i="29" s="1"/>
  <c r="AT167" i="29" a="1"/>
  <c r="AT167" i="29" s="1"/>
  <c r="AS167" i="29" a="1"/>
  <c r="AS167" i="29" s="1"/>
  <c r="AR167" i="29" a="1"/>
  <c r="AR167" i="29" s="1"/>
  <c r="AQ167" i="29" a="1"/>
  <c r="AQ167" i="29" s="1"/>
  <c r="AP167" i="29" a="1"/>
  <c r="AP167" i="29" s="1"/>
  <c r="AO167" i="29" a="1"/>
  <c r="AO167" i="29" s="1"/>
  <c r="AN167" i="29" a="1"/>
  <c r="AN167" i="29" s="1"/>
  <c r="AM167" i="29" a="1"/>
  <c r="AM167" i="29" s="1"/>
  <c r="AL167" i="29" a="1"/>
  <c r="AL167" i="29" s="1"/>
  <c r="AK167" i="29" a="1"/>
  <c r="AK167" i="29" s="1"/>
  <c r="AJ167" i="29" a="1"/>
  <c r="AJ167" i="29" s="1"/>
  <c r="AI167" i="29" a="1"/>
  <c r="AI167" i="29" s="1"/>
  <c r="AH167" i="29" a="1"/>
  <c r="AH167" i="29" s="1"/>
  <c r="AG167" i="29" a="1"/>
  <c r="AG167" i="29" s="1"/>
  <c r="AF167" i="29" a="1"/>
  <c r="AF167" i="29" s="1"/>
  <c r="AE167" i="29" a="1"/>
  <c r="AE167" i="29" s="1"/>
  <c r="AD167" i="29" a="1"/>
  <c r="AD167" i="29" s="1"/>
  <c r="AC167" i="29" a="1"/>
  <c r="AC167" i="29" s="1"/>
  <c r="AB167" i="29" a="1"/>
  <c r="AB167" i="29" s="1"/>
  <c r="AA167" i="29" a="1"/>
  <c r="AA167" i="29" s="1"/>
  <c r="Z167" i="29" a="1"/>
  <c r="Z167" i="29" s="1"/>
  <c r="Y167" i="29" a="1"/>
  <c r="Y167" i="29" s="1"/>
  <c r="X167" i="29" a="1"/>
  <c r="X167" i="29" s="1"/>
  <c r="W167" i="29" a="1"/>
  <c r="W167" i="29" s="1"/>
  <c r="V167" i="29" a="1"/>
  <c r="V167" i="29" s="1"/>
  <c r="U167" i="29" a="1"/>
  <c r="U167" i="29" s="1"/>
  <c r="T167" i="29" a="1"/>
  <c r="T167" i="29" s="1"/>
  <c r="S167" i="29" a="1"/>
  <c r="S167" i="29" s="1"/>
  <c r="R167" i="29" a="1"/>
  <c r="R167" i="29" s="1"/>
  <c r="Q167" i="29" a="1"/>
  <c r="Q167" i="29" s="1"/>
  <c r="P167" i="29" a="1"/>
  <c r="P167" i="29" s="1"/>
  <c r="O167" i="29" a="1"/>
  <c r="O167" i="29" s="1"/>
  <c r="N167" i="29" a="1"/>
  <c r="N167" i="29" s="1"/>
  <c r="M167" i="29" a="1"/>
  <c r="M167" i="29" s="1"/>
  <c r="L167" i="29" a="1"/>
  <c r="L167" i="29" s="1"/>
  <c r="K167" i="29" a="1"/>
  <c r="K167" i="29" s="1"/>
  <c r="J167" i="29" a="1"/>
  <c r="J167" i="29" s="1"/>
  <c r="I167" i="29" a="1"/>
  <c r="I167" i="29" s="1"/>
  <c r="H167" i="29" a="1"/>
  <c r="H167" i="29" s="1"/>
  <c r="G167" i="29" a="1"/>
  <c r="G167" i="29" s="1"/>
  <c r="F167" i="29" a="1"/>
  <c r="F167" i="29" s="1"/>
  <c r="E167" i="29" a="1"/>
  <c r="E167" i="29" s="1"/>
  <c r="D167" i="29" a="1"/>
  <c r="D167" i="29" s="1"/>
  <c r="GJ166" i="29" a="1"/>
  <c r="GJ166" i="29" s="1"/>
  <c r="GI166" i="29" a="1"/>
  <c r="GI166" i="29" s="1"/>
  <c r="GH166" i="29" a="1"/>
  <c r="GH166" i="29" s="1"/>
  <c r="GG166" i="29" a="1"/>
  <c r="GG166" i="29" s="1"/>
  <c r="GF166" i="29" a="1"/>
  <c r="GF166" i="29" s="1"/>
  <c r="GE166" i="29" a="1"/>
  <c r="GE166" i="29" s="1"/>
  <c r="GD166" i="29" a="1"/>
  <c r="GD166" i="29" s="1"/>
  <c r="GC166" i="29" a="1"/>
  <c r="GC166" i="29" s="1"/>
  <c r="GB166" i="29" a="1"/>
  <c r="GB166" i="29" s="1"/>
  <c r="GA166" i="29" a="1"/>
  <c r="GA166" i="29" s="1"/>
  <c r="FZ166" i="29" a="1"/>
  <c r="FZ166" i="29" s="1"/>
  <c r="FY166" i="29" a="1"/>
  <c r="FY166" i="29" s="1"/>
  <c r="FX166" i="29" a="1"/>
  <c r="FX166" i="29" s="1"/>
  <c r="FW166" i="29" a="1"/>
  <c r="FW166" i="29" s="1"/>
  <c r="FV166" i="29" a="1"/>
  <c r="FV166" i="29" s="1"/>
  <c r="FU166" i="29" a="1"/>
  <c r="FU166" i="29" s="1"/>
  <c r="FT166" i="29" a="1"/>
  <c r="FT166" i="29" s="1"/>
  <c r="FS166" i="29" a="1"/>
  <c r="FS166" i="29" s="1"/>
  <c r="FR166" i="29" a="1"/>
  <c r="FR166" i="29" s="1"/>
  <c r="FQ166" i="29" a="1"/>
  <c r="FQ166" i="29" s="1"/>
  <c r="FP166" i="29" a="1"/>
  <c r="FP166" i="29" s="1"/>
  <c r="FO166" i="29" a="1"/>
  <c r="FO166" i="29" s="1"/>
  <c r="FN166" i="29" a="1"/>
  <c r="FN166" i="29" s="1"/>
  <c r="FM166" i="29" a="1"/>
  <c r="FM166" i="29" s="1"/>
  <c r="FL166" i="29" a="1"/>
  <c r="FL166" i="29" s="1"/>
  <c r="FK166" i="29" a="1"/>
  <c r="FK166" i="29" s="1"/>
  <c r="FJ166" i="29" a="1"/>
  <c r="FJ166" i="29" s="1"/>
  <c r="FI166" i="29" a="1"/>
  <c r="FI166" i="29" s="1"/>
  <c r="FH166" i="29" a="1"/>
  <c r="FH166" i="29" s="1"/>
  <c r="FG166" i="29" a="1"/>
  <c r="FG166" i="29" s="1"/>
  <c r="FF166" i="29" a="1"/>
  <c r="FF166" i="29" s="1"/>
  <c r="FE166" i="29" a="1"/>
  <c r="FE166" i="29" s="1"/>
  <c r="FD166" i="29" a="1"/>
  <c r="FD166" i="29" s="1"/>
  <c r="FC166" i="29" a="1"/>
  <c r="FC166" i="29" s="1"/>
  <c r="FB166" i="29" a="1"/>
  <c r="FB166" i="29" s="1"/>
  <c r="FA166" i="29" a="1"/>
  <c r="FA166" i="29" s="1"/>
  <c r="EZ166" i="29" a="1"/>
  <c r="EZ166" i="29" s="1"/>
  <c r="EY166" i="29" a="1"/>
  <c r="EY166" i="29" s="1"/>
  <c r="EX166" i="29" a="1"/>
  <c r="EX166" i="29" s="1"/>
  <c r="EW166" i="29" a="1"/>
  <c r="EW166" i="29" s="1"/>
  <c r="EV166" i="29" a="1"/>
  <c r="EV166" i="29" s="1"/>
  <c r="EU166" i="29" a="1"/>
  <c r="EU166" i="29" s="1"/>
  <c r="ET166" i="29" a="1"/>
  <c r="ET166" i="29" s="1"/>
  <c r="ES166" i="29" a="1"/>
  <c r="ES166" i="29" s="1"/>
  <c r="ER166" i="29" a="1"/>
  <c r="ER166" i="29" s="1"/>
  <c r="EQ166" i="29" a="1"/>
  <c r="EQ166" i="29" s="1"/>
  <c r="EP166" i="29" a="1"/>
  <c r="EP166" i="29" s="1"/>
  <c r="EO166" i="29" a="1"/>
  <c r="EO166" i="29" s="1"/>
  <c r="EN166" i="29" a="1"/>
  <c r="EN166" i="29" s="1"/>
  <c r="EM166" i="29" a="1"/>
  <c r="EM166" i="29" s="1"/>
  <c r="EL166" i="29" a="1"/>
  <c r="EL166" i="29" s="1"/>
  <c r="EK166" i="29" a="1"/>
  <c r="EK166" i="29" s="1"/>
  <c r="EJ166" i="29" a="1"/>
  <c r="EJ166" i="29" s="1"/>
  <c r="EI166" i="29" a="1"/>
  <c r="EI166" i="29" s="1"/>
  <c r="EH166" i="29" a="1"/>
  <c r="EH166" i="29" s="1"/>
  <c r="EG166" i="29" a="1"/>
  <c r="EG166" i="29" s="1"/>
  <c r="EF166" i="29" a="1"/>
  <c r="EF166" i="29" s="1"/>
  <c r="EE166" i="29" a="1"/>
  <c r="EE166" i="29" s="1"/>
  <c r="ED166" i="29" a="1"/>
  <c r="ED166" i="29" s="1"/>
  <c r="EC166" i="29" a="1"/>
  <c r="EC166" i="29" s="1"/>
  <c r="EB166" i="29" a="1"/>
  <c r="EB166" i="29" s="1"/>
  <c r="EA166" i="29" a="1"/>
  <c r="EA166" i="29" s="1"/>
  <c r="DZ166" i="29" a="1"/>
  <c r="DZ166" i="29" s="1"/>
  <c r="DY166" i="29" a="1"/>
  <c r="DY166" i="29" s="1"/>
  <c r="DX166" i="29" a="1"/>
  <c r="DX166" i="29" s="1"/>
  <c r="DW166" i="29" a="1"/>
  <c r="DW166" i="29" s="1"/>
  <c r="DV166" i="29" a="1"/>
  <c r="DV166" i="29" s="1"/>
  <c r="DU166" i="29" a="1"/>
  <c r="DU166" i="29" s="1"/>
  <c r="DT166" i="29" a="1"/>
  <c r="DT166" i="29" s="1"/>
  <c r="DS166" i="29" a="1"/>
  <c r="DS166" i="29" s="1"/>
  <c r="DR166" i="29" a="1"/>
  <c r="DR166" i="29" s="1"/>
  <c r="DQ166" i="29" a="1"/>
  <c r="DQ166" i="29" s="1"/>
  <c r="DP166" i="29" a="1"/>
  <c r="DP166" i="29" s="1"/>
  <c r="DO166" i="29" a="1"/>
  <c r="DO166" i="29" s="1"/>
  <c r="DN166" i="29" a="1"/>
  <c r="DN166" i="29" s="1"/>
  <c r="DM166" i="29" a="1"/>
  <c r="DM166" i="29" s="1"/>
  <c r="DL166" i="29" a="1"/>
  <c r="DL166" i="29" s="1"/>
  <c r="DK166" i="29" a="1"/>
  <c r="DK166" i="29" s="1"/>
  <c r="DJ166" i="29" a="1"/>
  <c r="DJ166" i="29" s="1"/>
  <c r="DI166" i="29" a="1"/>
  <c r="DI166" i="29" s="1"/>
  <c r="DH166" i="29" a="1"/>
  <c r="DH166" i="29" s="1"/>
  <c r="DG166" i="29" a="1"/>
  <c r="DG166" i="29" s="1"/>
  <c r="DF166" i="29" a="1"/>
  <c r="DF166" i="29" s="1"/>
  <c r="DE166" i="29" a="1"/>
  <c r="DE166" i="29" s="1"/>
  <c r="DD166" i="29" a="1"/>
  <c r="DD166" i="29" s="1"/>
  <c r="DC166" i="29" a="1"/>
  <c r="DC166" i="29" s="1"/>
  <c r="DB166" i="29" a="1"/>
  <c r="DB166" i="29" s="1"/>
  <c r="DA166" i="29" a="1"/>
  <c r="DA166" i="29" s="1"/>
  <c r="CZ166" i="29" a="1"/>
  <c r="CZ166" i="29" s="1"/>
  <c r="CY166" i="29" a="1"/>
  <c r="CY166" i="29" s="1"/>
  <c r="CX166" i="29" a="1"/>
  <c r="CX166" i="29" s="1"/>
  <c r="CW166" i="29" a="1"/>
  <c r="CW166" i="29" s="1"/>
  <c r="CV166" i="29" a="1"/>
  <c r="CV166" i="29" s="1"/>
  <c r="CU166" i="29" a="1"/>
  <c r="CU166" i="29" s="1"/>
  <c r="CT166" i="29" a="1"/>
  <c r="CT166" i="29" s="1"/>
  <c r="CS166" i="29" a="1"/>
  <c r="CS166" i="29" s="1"/>
  <c r="CR166" i="29" a="1"/>
  <c r="CR166" i="29" s="1"/>
  <c r="CQ166" i="29" a="1"/>
  <c r="CQ166" i="29" s="1"/>
  <c r="CP166" i="29" a="1"/>
  <c r="CP166" i="29" s="1"/>
  <c r="CO166" i="29" a="1"/>
  <c r="CO166" i="29" s="1"/>
  <c r="CN166" i="29" a="1"/>
  <c r="CN166" i="29" s="1"/>
  <c r="CM166" i="29" a="1"/>
  <c r="CM166" i="29" s="1"/>
  <c r="CL166" i="29" a="1"/>
  <c r="CL166" i="29" s="1"/>
  <c r="CK166" i="29" a="1"/>
  <c r="CK166" i="29" s="1"/>
  <c r="CJ166" i="29" a="1"/>
  <c r="CJ166" i="29" s="1"/>
  <c r="CI166" i="29" a="1"/>
  <c r="CI166" i="29" s="1"/>
  <c r="CH166" i="29" a="1"/>
  <c r="CH166" i="29" s="1"/>
  <c r="CG166" i="29" a="1"/>
  <c r="CG166" i="29" s="1"/>
  <c r="CF166" i="29" a="1"/>
  <c r="CF166" i="29" s="1"/>
  <c r="CE166" i="29" a="1"/>
  <c r="CE166" i="29" s="1"/>
  <c r="CD166" i="29" a="1"/>
  <c r="CD166" i="29" s="1"/>
  <c r="CC166" i="29" a="1"/>
  <c r="CC166" i="29" s="1"/>
  <c r="CB166" i="29" a="1"/>
  <c r="CB166" i="29" s="1"/>
  <c r="CA166" i="29" a="1"/>
  <c r="CA166" i="29" s="1"/>
  <c r="BZ166" i="29" a="1"/>
  <c r="BZ166" i="29" s="1"/>
  <c r="BY166" i="29" a="1"/>
  <c r="BY166" i="29" s="1"/>
  <c r="BX166" i="29" a="1"/>
  <c r="BX166" i="29" s="1"/>
  <c r="BW166" i="29" a="1"/>
  <c r="BW166" i="29" s="1"/>
  <c r="BV166" i="29" a="1"/>
  <c r="BV166" i="29" s="1"/>
  <c r="BU166" i="29" a="1"/>
  <c r="BU166" i="29" s="1"/>
  <c r="BT166" i="29" a="1"/>
  <c r="BT166" i="29" s="1"/>
  <c r="BS166" i="29" a="1"/>
  <c r="BS166" i="29" s="1"/>
  <c r="BR166" i="29" a="1"/>
  <c r="BR166" i="29" s="1"/>
  <c r="BQ166" i="29" a="1"/>
  <c r="BQ166" i="29" s="1"/>
  <c r="BP166" i="29" a="1"/>
  <c r="BP166" i="29" s="1"/>
  <c r="BO166" i="29" a="1"/>
  <c r="BO166" i="29" s="1"/>
  <c r="BN166" i="29" a="1"/>
  <c r="BN166" i="29" s="1"/>
  <c r="BM166" i="29" a="1"/>
  <c r="BM166" i="29" s="1"/>
  <c r="BL166" i="29" a="1"/>
  <c r="BL166" i="29" s="1"/>
  <c r="BK166" i="29" a="1"/>
  <c r="BK166" i="29" s="1"/>
  <c r="BJ166" i="29" a="1"/>
  <c r="BJ166" i="29" s="1"/>
  <c r="BI166" i="29" a="1"/>
  <c r="BI166" i="29" s="1"/>
  <c r="BH166" i="29" a="1"/>
  <c r="BH166" i="29" s="1"/>
  <c r="BG166" i="29" a="1"/>
  <c r="BG166" i="29" s="1"/>
  <c r="BF166" i="29" a="1"/>
  <c r="BF166" i="29" s="1"/>
  <c r="BE166" i="29" a="1"/>
  <c r="BE166" i="29" s="1"/>
  <c r="BD166" i="29" a="1"/>
  <c r="BD166" i="29" s="1"/>
  <c r="BC166" i="29" a="1"/>
  <c r="BC166" i="29" s="1"/>
  <c r="BB166" i="29" a="1"/>
  <c r="BB166" i="29" s="1"/>
  <c r="BA166" i="29" a="1"/>
  <c r="BA166" i="29" s="1"/>
  <c r="AZ166" i="29" a="1"/>
  <c r="AZ166" i="29" s="1"/>
  <c r="AY166" i="29" a="1"/>
  <c r="AY166" i="29" s="1"/>
  <c r="AX166" i="29" a="1"/>
  <c r="AX166" i="29" s="1"/>
  <c r="AW166" i="29" a="1"/>
  <c r="AW166" i="29" s="1"/>
  <c r="AV166" i="29" a="1"/>
  <c r="AV166" i="29" s="1"/>
  <c r="AU166" i="29" a="1"/>
  <c r="AU166" i="29" s="1"/>
  <c r="AT166" i="29" a="1"/>
  <c r="AT166" i="29" s="1"/>
  <c r="AS166" i="29" a="1"/>
  <c r="AS166" i="29" s="1"/>
  <c r="AR166" i="29" a="1"/>
  <c r="AR166" i="29" s="1"/>
  <c r="AQ166" i="29" a="1"/>
  <c r="AQ166" i="29" s="1"/>
  <c r="AP166" i="29" a="1"/>
  <c r="AP166" i="29" s="1"/>
  <c r="AO166" i="29" a="1"/>
  <c r="AO166" i="29" s="1"/>
  <c r="AN166" i="29" a="1"/>
  <c r="AN166" i="29" s="1"/>
  <c r="AM166" i="29" a="1"/>
  <c r="AM166" i="29" s="1"/>
  <c r="AL166" i="29" a="1"/>
  <c r="AL166" i="29" s="1"/>
  <c r="AK166" i="29" a="1"/>
  <c r="AK166" i="29" s="1"/>
  <c r="AJ166" i="29" a="1"/>
  <c r="AJ166" i="29" s="1"/>
  <c r="AI166" i="29" a="1"/>
  <c r="AI166" i="29" s="1"/>
  <c r="AH166" i="29" a="1"/>
  <c r="AH166" i="29" s="1"/>
  <c r="AG166" i="29" a="1"/>
  <c r="AG166" i="29" s="1"/>
  <c r="AF166" i="29" a="1"/>
  <c r="AF166" i="29" s="1"/>
  <c r="AE166" i="29" a="1"/>
  <c r="AE166" i="29" s="1"/>
  <c r="AD166" i="29" a="1"/>
  <c r="AD166" i="29" s="1"/>
  <c r="AC166" i="29" a="1"/>
  <c r="AC166" i="29" s="1"/>
  <c r="AB166" i="29" a="1"/>
  <c r="AB166" i="29" s="1"/>
  <c r="AA166" i="29" a="1"/>
  <c r="AA166" i="29" s="1"/>
  <c r="Z166" i="29" a="1"/>
  <c r="Z166" i="29" s="1"/>
  <c r="Y166" i="29" a="1"/>
  <c r="Y166" i="29" s="1"/>
  <c r="X166" i="29" a="1"/>
  <c r="X166" i="29" s="1"/>
  <c r="W166" i="29" a="1"/>
  <c r="W166" i="29" s="1"/>
  <c r="V166" i="29" a="1"/>
  <c r="V166" i="29" s="1"/>
  <c r="U166" i="29" a="1"/>
  <c r="U166" i="29" s="1"/>
  <c r="T166" i="29" a="1"/>
  <c r="T166" i="29" s="1"/>
  <c r="S166" i="29" a="1"/>
  <c r="S166" i="29" s="1"/>
  <c r="R166" i="29" a="1"/>
  <c r="R166" i="29" s="1"/>
  <c r="Q166" i="29" a="1"/>
  <c r="Q166" i="29" s="1"/>
  <c r="P166" i="29" a="1"/>
  <c r="P166" i="29" s="1"/>
  <c r="O166" i="29" a="1"/>
  <c r="O166" i="29" s="1"/>
  <c r="N166" i="29" a="1"/>
  <c r="N166" i="29" s="1"/>
  <c r="M166" i="29" a="1"/>
  <c r="M166" i="29" s="1"/>
  <c r="L166" i="29" a="1"/>
  <c r="L166" i="29" s="1"/>
  <c r="K166" i="29" a="1"/>
  <c r="K166" i="29" s="1"/>
  <c r="J166" i="29" a="1"/>
  <c r="J166" i="29" s="1"/>
  <c r="I166" i="29" a="1"/>
  <c r="I166" i="29" s="1"/>
  <c r="H166" i="29" a="1"/>
  <c r="H166" i="29" s="1"/>
  <c r="G166" i="29" a="1"/>
  <c r="G166" i="29" s="1"/>
  <c r="F166" i="29" a="1"/>
  <c r="F166" i="29" s="1"/>
  <c r="E166" i="29" a="1"/>
  <c r="E166" i="29" s="1"/>
  <c r="D166" i="29" a="1"/>
  <c r="D166" i="29" s="1"/>
  <c r="GJ163" i="29" a="1"/>
  <c r="GJ163" i="29" s="1"/>
  <c r="GI163" i="29" a="1"/>
  <c r="GI163" i="29" s="1"/>
  <c r="GH163" i="29" a="1"/>
  <c r="GH163" i="29" s="1"/>
  <c r="GG163" i="29" a="1"/>
  <c r="GG163" i="29" s="1"/>
  <c r="GF163" i="29" a="1"/>
  <c r="GF163" i="29" s="1"/>
  <c r="GE163" i="29" a="1"/>
  <c r="GE163" i="29" s="1"/>
  <c r="GD163" i="29" a="1"/>
  <c r="GD163" i="29" s="1"/>
  <c r="GC163" i="29" a="1"/>
  <c r="GC163" i="29" s="1"/>
  <c r="GB163" i="29" a="1"/>
  <c r="GB163" i="29" s="1"/>
  <c r="GA163" i="29" a="1"/>
  <c r="GA163" i="29" s="1"/>
  <c r="FZ163" i="29" a="1"/>
  <c r="FZ163" i="29" s="1"/>
  <c r="FY163" i="29" a="1"/>
  <c r="FY163" i="29" s="1"/>
  <c r="FX163" i="29" a="1"/>
  <c r="FX163" i="29" s="1"/>
  <c r="FW163" i="29" a="1"/>
  <c r="FW163" i="29" s="1"/>
  <c r="FV163" i="29" a="1"/>
  <c r="FV163" i="29" s="1"/>
  <c r="FU163" i="29" a="1"/>
  <c r="FU163" i="29" s="1"/>
  <c r="FT163" i="29" a="1"/>
  <c r="FT163" i="29" s="1"/>
  <c r="FS163" i="29" a="1"/>
  <c r="FS163" i="29" s="1"/>
  <c r="FR163" i="29" a="1"/>
  <c r="FR163" i="29" s="1"/>
  <c r="FQ163" i="29" a="1"/>
  <c r="FQ163" i="29" s="1"/>
  <c r="FP163" i="29" a="1"/>
  <c r="FP163" i="29" s="1"/>
  <c r="FO163" i="29" a="1"/>
  <c r="FO163" i="29" s="1"/>
  <c r="FN163" i="29" a="1"/>
  <c r="FN163" i="29" s="1"/>
  <c r="FM163" i="29" a="1"/>
  <c r="FM163" i="29" s="1"/>
  <c r="FL163" i="29" a="1"/>
  <c r="FL163" i="29" s="1"/>
  <c r="FK163" i="29" a="1"/>
  <c r="FK163" i="29" s="1"/>
  <c r="FJ163" i="29" a="1"/>
  <c r="FJ163" i="29" s="1"/>
  <c r="FI163" i="29" a="1"/>
  <c r="FI163" i="29" s="1"/>
  <c r="FH163" i="29" a="1"/>
  <c r="FH163" i="29" s="1"/>
  <c r="FG163" i="29" a="1"/>
  <c r="FG163" i="29" s="1"/>
  <c r="FF163" i="29" a="1"/>
  <c r="FF163" i="29" s="1"/>
  <c r="FE163" i="29" a="1"/>
  <c r="FE163" i="29" s="1"/>
  <c r="FD163" i="29" a="1"/>
  <c r="FD163" i="29" s="1"/>
  <c r="FC163" i="29" a="1"/>
  <c r="FC163" i="29" s="1"/>
  <c r="FB163" i="29" a="1"/>
  <c r="FB163" i="29" s="1"/>
  <c r="FA163" i="29" a="1"/>
  <c r="FA163" i="29" s="1"/>
  <c r="EZ163" i="29" a="1"/>
  <c r="EZ163" i="29" s="1"/>
  <c r="EY163" i="29" a="1"/>
  <c r="EY163" i="29" s="1"/>
  <c r="EX163" i="29" a="1"/>
  <c r="EX163" i="29" s="1"/>
  <c r="EW163" i="29" a="1"/>
  <c r="EW163" i="29" s="1"/>
  <c r="EV163" i="29" a="1"/>
  <c r="EV163" i="29" s="1"/>
  <c r="EU163" i="29" a="1"/>
  <c r="EU163" i="29" s="1"/>
  <c r="ET163" i="29" a="1"/>
  <c r="ET163" i="29" s="1"/>
  <c r="ES163" i="29" a="1"/>
  <c r="ES163" i="29" s="1"/>
  <c r="ER163" i="29" a="1"/>
  <c r="ER163" i="29" s="1"/>
  <c r="EQ163" i="29" a="1"/>
  <c r="EQ163" i="29" s="1"/>
  <c r="EP163" i="29" a="1"/>
  <c r="EP163" i="29" s="1"/>
  <c r="EO163" i="29" a="1"/>
  <c r="EO163" i="29" s="1"/>
  <c r="EN163" i="29" a="1"/>
  <c r="EN163" i="29" s="1"/>
  <c r="EM163" i="29" a="1"/>
  <c r="EM163" i="29" s="1"/>
  <c r="EL163" i="29" a="1"/>
  <c r="EL163" i="29" s="1"/>
  <c r="EK163" i="29" a="1"/>
  <c r="EK163" i="29" s="1"/>
  <c r="EJ163" i="29" a="1"/>
  <c r="EJ163" i="29" s="1"/>
  <c r="EI163" i="29" a="1"/>
  <c r="EI163" i="29" s="1"/>
  <c r="EH163" i="29" a="1"/>
  <c r="EH163" i="29" s="1"/>
  <c r="EG163" i="29" a="1"/>
  <c r="EG163" i="29" s="1"/>
  <c r="EF163" i="29" a="1"/>
  <c r="EF163" i="29" s="1"/>
  <c r="EE163" i="29" a="1"/>
  <c r="EE163" i="29" s="1"/>
  <c r="ED163" i="29" a="1"/>
  <c r="ED163" i="29" s="1"/>
  <c r="EC163" i="29" a="1"/>
  <c r="EC163" i="29" s="1"/>
  <c r="EB163" i="29" a="1"/>
  <c r="EB163" i="29" s="1"/>
  <c r="EA163" i="29" a="1"/>
  <c r="EA163" i="29" s="1"/>
  <c r="DZ163" i="29" a="1"/>
  <c r="DZ163" i="29" s="1"/>
  <c r="DY163" i="29" a="1"/>
  <c r="DY163" i="29" s="1"/>
  <c r="DX163" i="29" a="1"/>
  <c r="DX163" i="29" s="1"/>
  <c r="DW163" i="29" a="1"/>
  <c r="DW163" i="29" s="1"/>
  <c r="DV163" i="29" a="1"/>
  <c r="DV163" i="29" s="1"/>
  <c r="DU163" i="29" a="1"/>
  <c r="DU163" i="29" s="1"/>
  <c r="DT163" i="29" a="1"/>
  <c r="DT163" i="29" s="1"/>
  <c r="DS163" i="29" a="1"/>
  <c r="DS163" i="29" s="1"/>
  <c r="DR163" i="29" a="1"/>
  <c r="DR163" i="29" s="1"/>
  <c r="DQ163" i="29" a="1"/>
  <c r="DQ163" i="29" s="1"/>
  <c r="DP163" i="29" a="1"/>
  <c r="DP163" i="29" s="1"/>
  <c r="DO163" i="29" a="1"/>
  <c r="DO163" i="29" s="1"/>
  <c r="DN163" i="29" a="1"/>
  <c r="DN163" i="29" s="1"/>
  <c r="DM163" i="29" a="1"/>
  <c r="DM163" i="29" s="1"/>
  <c r="DL163" i="29" a="1"/>
  <c r="DL163" i="29" s="1"/>
  <c r="DK163" i="29" a="1"/>
  <c r="DK163" i="29" s="1"/>
  <c r="DJ163" i="29" a="1"/>
  <c r="DJ163" i="29" s="1"/>
  <c r="DI163" i="29" a="1"/>
  <c r="DI163" i="29" s="1"/>
  <c r="DH163" i="29" a="1"/>
  <c r="DH163" i="29" s="1"/>
  <c r="DG163" i="29" a="1"/>
  <c r="DG163" i="29" s="1"/>
  <c r="DF163" i="29" a="1"/>
  <c r="DF163" i="29" s="1"/>
  <c r="DE163" i="29" a="1"/>
  <c r="DE163" i="29" s="1"/>
  <c r="DD163" i="29" a="1"/>
  <c r="DD163" i="29" s="1"/>
  <c r="DC163" i="29" a="1"/>
  <c r="DC163" i="29" s="1"/>
  <c r="DB163" i="29" a="1"/>
  <c r="DB163" i="29" s="1"/>
  <c r="DA163" i="29" a="1"/>
  <c r="DA163" i="29" s="1"/>
  <c r="CZ163" i="29" a="1"/>
  <c r="CZ163" i="29" s="1"/>
  <c r="CY163" i="29" a="1"/>
  <c r="CY163" i="29" s="1"/>
  <c r="CX163" i="29" a="1"/>
  <c r="CX163" i="29" s="1"/>
  <c r="CW163" i="29" a="1"/>
  <c r="CW163" i="29" s="1"/>
  <c r="CV163" i="29" a="1"/>
  <c r="CV163" i="29" s="1"/>
  <c r="CU163" i="29" a="1"/>
  <c r="CU163" i="29" s="1"/>
  <c r="CT163" i="29" a="1"/>
  <c r="CT163" i="29" s="1"/>
  <c r="CS163" i="29" a="1"/>
  <c r="CS163" i="29" s="1"/>
  <c r="CR163" i="29" a="1"/>
  <c r="CR163" i="29" s="1"/>
  <c r="CQ163" i="29" a="1"/>
  <c r="CQ163" i="29" s="1"/>
  <c r="CP163" i="29" a="1"/>
  <c r="CP163" i="29" s="1"/>
  <c r="CO163" i="29" a="1"/>
  <c r="CO163" i="29" s="1"/>
  <c r="CN163" i="29" a="1"/>
  <c r="CN163" i="29" s="1"/>
  <c r="CM163" i="29" a="1"/>
  <c r="CM163" i="29" s="1"/>
  <c r="CL163" i="29" a="1"/>
  <c r="CL163" i="29" s="1"/>
  <c r="CK163" i="29" a="1"/>
  <c r="CK163" i="29" s="1"/>
  <c r="CJ163" i="29" a="1"/>
  <c r="CJ163" i="29" s="1"/>
  <c r="CI163" i="29" a="1"/>
  <c r="CI163" i="29" s="1"/>
  <c r="CH163" i="29" a="1"/>
  <c r="CH163" i="29" s="1"/>
  <c r="CG163" i="29" a="1"/>
  <c r="CG163" i="29" s="1"/>
  <c r="CF163" i="29" a="1"/>
  <c r="CF163" i="29" s="1"/>
  <c r="CE163" i="29" a="1"/>
  <c r="CE163" i="29" s="1"/>
  <c r="CD163" i="29" a="1"/>
  <c r="CD163" i="29" s="1"/>
  <c r="CC163" i="29" a="1"/>
  <c r="CC163" i="29" s="1"/>
  <c r="CB163" i="29" a="1"/>
  <c r="CB163" i="29" s="1"/>
  <c r="CA163" i="29" a="1"/>
  <c r="CA163" i="29" s="1"/>
  <c r="BZ163" i="29" a="1"/>
  <c r="BZ163" i="29" s="1"/>
  <c r="BY163" i="29" a="1"/>
  <c r="BY163" i="29" s="1"/>
  <c r="BX163" i="29" a="1"/>
  <c r="BX163" i="29" s="1"/>
  <c r="BW163" i="29" a="1"/>
  <c r="BW163" i="29" s="1"/>
  <c r="BV163" i="29" a="1"/>
  <c r="BV163" i="29" s="1"/>
  <c r="BU163" i="29" a="1"/>
  <c r="BU163" i="29" s="1"/>
  <c r="BT163" i="29" a="1"/>
  <c r="BT163" i="29" s="1"/>
  <c r="BS163" i="29" a="1"/>
  <c r="BS163" i="29" s="1"/>
  <c r="BR163" i="29" a="1"/>
  <c r="BR163" i="29" s="1"/>
  <c r="BQ163" i="29" a="1"/>
  <c r="BQ163" i="29" s="1"/>
  <c r="BP163" i="29" a="1"/>
  <c r="BP163" i="29" s="1"/>
  <c r="BO163" i="29" a="1"/>
  <c r="BO163" i="29" s="1"/>
  <c r="BN163" i="29" a="1"/>
  <c r="BN163" i="29" s="1"/>
  <c r="BM163" i="29" a="1"/>
  <c r="BM163" i="29" s="1"/>
  <c r="BL163" i="29" a="1"/>
  <c r="BL163" i="29" s="1"/>
  <c r="BK163" i="29" a="1"/>
  <c r="BK163" i="29" s="1"/>
  <c r="BJ163" i="29" a="1"/>
  <c r="BJ163" i="29" s="1"/>
  <c r="BI163" i="29" a="1"/>
  <c r="BI163" i="29" s="1"/>
  <c r="BH163" i="29" a="1"/>
  <c r="BH163" i="29" s="1"/>
  <c r="BG163" i="29" a="1"/>
  <c r="BG163" i="29" s="1"/>
  <c r="BF163" i="29" a="1"/>
  <c r="BF163" i="29" s="1"/>
  <c r="BE163" i="29" a="1"/>
  <c r="BE163" i="29" s="1"/>
  <c r="BD163" i="29" a="1"/>
  <c r="BD163" i="29" s="1"/>
  <c r="BC163" i="29" a="1"/>
  <c r="BC163" i="29" s="1"/>
  <c r="BB163" i="29" a="1"/>
  <c r="BB163" i="29" s="1"/>
  <c r="BA163" i="29" a="1"/>
  <c r="BA163" i="29" s="1"/>
  <c r="AZ163" i="29" a="1"/>
  <c r="AZ163" i="29" s="1"/>
  <c r="AY163" i="29" a="1"/>
  <c r="AY163" i="29" s="1"/>
  <c r="AX163" i="29" a="1"/>
  <c r="AX163" i="29" s="1"/>
  <c r="AW163" i="29" a="1"/>
  <c r="AW163" i="29" s="1"/>
  <c r="AV163" i="29" a="1"/>
  <c r="AV163" i="29" s="1"/>
  <c r="AU163" i="29" a="1"/>
  <c r="AU163" i="29" s="1"/>
  <c r="AT163" i="29" a="1"/>
  <c r="AT163" i="29" s="1"/>
  <c r="AS163" i="29" a="1"/>
  <c r="AS163" i="29" s="1"/>
  <c r="AR163" i="29" a="1"/>
  <c r="AR163" i="29" s="1"/>
  <c r="AQ163" i="29" a="1"/>
  <c r="AQ163" i="29" s="1"/>
  <c r="AP163" i="29" a="1"/>
  <c r="AP163" i="29" s="1"/>
  <c r="AO163" i="29" a="1"/>
  <c r="AO163" i="29" s="1"/>
  <c r="AN163" i="29" a="1"/>
  <c r="AN163" i="29" s="1"/>
  <c r="AM163" i="29" a="1"/>
  <c r="AM163" i="29" s="1"/>
  <c r="AL163" i="29" a="1"/>
  <c r="AL163" i="29" s="1"/>
  <c r="AK163" i="29" a="1"/>
  <c r="AK163" i="29" s="1"/>
  <c r="AJ163" i="29" a="1"/>
  <c r="AJ163" i="29" s="1"/>
  <c r="AI163" i="29" a="1"/>
  <c r="AI163" i="29" s="1"/>
  <c r="AH163" i="29" a="1"/>
  <c r="AH163" i="29" s="1"/>
  <c r="AG163" i="29" a="1"/>
  <c r="AG163" i="29" s="1"/>
  <c r="AF163" i="29" a="1"/>
  <c r="AF163" i="29" s="1"/>
  <c r="AE163" i="29" a="1"/>
  <c r="AE163" i="29" s="1"/>
  <c r="AD163" i="29" a="1"/>
  <c r="AD163" i="29" s="1"/>
  <c r="AC163" i="29" a="1"/>
  <c r="AC163" i="29" s="1"/>
  <c r="AB163" i="29" a="1"/>
  <c r="AB163" i="29" s="1"/>
  <c r="AA163" i="29" a="1"/>
  <c r="AA163" i="29" s="1"/>
  <c r="Z163" i="29" a="1"/>
  <c r="Z163" i="29" s="1"/>
  <c r="Y163" i="29" a="1"/>
  <c r="Y163" i="29" s="1"/>
  <c r="X163" i="29" a="1"/>
  <c r="X163" i="29" s="1"/>
  <c r="W163" i="29" a="1"/>
  <c r="W163" i="29" s="1"/>
  <c r="V163" i="29" a="1"/>
  <c r="V163" i="29" s="1"/>
  <c r="U163" i="29" a="1"/>
  <c r="U163" i="29" s="1"/>
  <c r="T163" i="29" a="1"/>
  <c r="T163" i="29" s="1"/>
  <c r="S163" i="29" a="1"/>
  <c r="S163" i="29" s="1"/>
  <c r="R163" i="29" a="1"/>
  <c r="R163" i="29" s="1"/>
  <c r="Q163" i="29" a="1"/>
  <c r="Q163" i="29" s="1"/>
  <c r="P163" i="29" a="1"/>
  <c r="P163" i="29" s="1"/>
  <c r="O163" i="29" a="1"/>
  <c r="O163" i="29" s="1"/>
  <c r="N163" i="29" a="1"/>
  <c r="N163" i="29" s="1"/>
  <c r="M163" i="29" a="1"/>
  <c r="M163" i="29" s="1"/>
  <c r="L163" i="29" a="1"/>
  <c r="L163" i="29" s="1"/>
  <c r="K163" i="29" a="1"/>
  <c r="K163" i="29" s="1"/>
  <c r="J163" i="29" a="1"/>
  <c r="J163" i="29" s="1"/>
  <c r="I163" i="29" a="1"/>
  <c r="I163" i="29" s="1"/>
  <c r="H163" i="29" a="1"/>
  <c r="H163" i="29" s="1"/>
  <c r="G163" i="29" a="1"/>
  <c r="G163" i="29" s="1"/>
  <c r="F163" i="29" a="1"/>
  <c r="F163" i="29" s="1"/>
  <c r="E163" i="29" a="1"/>
  <c r="E163" i="29" s="1"/>
  <c r="D163" i="29" a="1"/>
  <c r="D163" i="29" s="1"/>
  <c r="GJ162" i="29" a="1"/>
  <c r="GJ162" i="29" s="1"/>
  <c r="GI162" i="29" a="1"/>
  <c r="GI162" i="29" s="1"/>
  <c r="GH162" i="29" a="1"/>
  <c r="GH162" i="29" s="1"/>
  <c r="GG162" i="29" a="1"/>
  <c r="GG162" i="29" s="1"/>
  <c r="GF162" i="29" a="1"/>
  <c r="GF162" i="29" s="1"/>
  <c r="GE162" i="29" a="1"/>
  <c r="GE162" i="29" s="1"/>
  <c r="GD162" i="29" a="1"/>
  <c r="GD162" i="29" s="1"/>
  <c r="GC162" i="29" a="1"/>
  <c r="GC162" i="29" s="1"/>
  <c r="GB162" i="29" a="1"/>
  <c r="GB162" i="29" s="1"/>
  <c r="GA162" i="29" a="1"/>
  <c r="GA162" i="29" s="1"/>
  <c r="FZ162" i="29" a="1"/>
  <c r="FZ162" i="29" s="1"/>
  <c r="FY162" i="29" a="1"/>
  <c r="FY162" i="29" s="1"/>
  <c r="FX162" i="29" a="1"/>
  <c r="FX162" i="29" s="1"/>
  <c r="FW162" i="29" a="1"/>
  <c r="FW162" i="29" s="1"/>
  <c r="FV162" i="29" a="1"/>
  <c r="FV162" i="29" s="1"/>
  <c r="FU162" i="29" a="1"/>
  <c r="FU162" i="29" s="1"/>
  <c r="FT162" i="29" a="1"/>
  <c r="FT162" i="29" s="1"/>
  <c r="FS162" i="29" a="1"/>
  <c r="FS162" i="29" s="1"/>
  <c r="FR162" i="29" a="1"/>
  <c r="FR162" i="29" s="1"/>
  <c r="FQ162" i="29" a="1"/>
  <c r="FQ162" i="29" s="1"/>
  <c r="FP162" i="29" a="1"/>
  <c r="FP162" i="29" s="1"/>
  <c r="FO162" i="29" a="1"/>
  <c r="FO162" i="29" s="1"/>
  <c r="FN162" i="29" a="1"/>
  <c r="FN162" i="29" s="1"/>
  <c r="FM162" i="29" a="1"/>
  <c r="FM162" i="29" s="1"/>
  <c r="FL162" i="29" a="1"/>
  <c r="FL162" i="29" s="1"/>
  <c r="FK162" i="29" a="1"/>
  <c r="FK162" i="29" s="1"/>
  <c r="FJ162" i="29" a="1"/>
  <c r="FJ162" i="29" s="1"/>
  <c r="FI162" i="29" a="1"/>
  <c r="FI162" i="29" s="1"/>
  <c r="FH162" i="29" a="1"/>
  <c r="FH162" i="29" s="1"/>
  <c r="FG162" i="29" a="1"/>
  <c r="FG162" i="29" s="1"/>
  <c r="FF162" i="29" a="1"/>
  <c r="FF162" i="29" s="1"/>
  <c r="FE162" i="29" a="1"/>
  <c r="FE162" i="29" s="1"/>
  <c r="FD162" i="29" a="1"/>
  <c r="FD162" i="29" s="1"/>
  <c r="FC162" i="29" a="1"/>
  <c r="FC162" i="29" s="1"/>
  <c r="FB162" i="29" a="1"/>
  <c r="FB162" i="29" s="1"/>
  <c r="FA162" i="29" a="1"/>
  <c r="FA162" i="29" s="1"/>
  <c r="EZ162" i="29" a="1"/>
  <c r="EZ162" i="29" s="1"/>
  <c r="EY162" i="29" a="1"/>
  <c r="EY162" i="29" s="1"/>
  <c r="EX162" i="29" a="1"/>
  <c r="EX162" i="29" s="1"/>
  <c r="EW162" i="29" a="1"/>
  <c r="EW162" i="29" s="1"/>
  <c r="EV162" i="29" a="1"/>
  <c r="EV162" i="29" s="1"/>
  <c r="EU162" i="29" a="1"/>
  <c r="EU162" i="29" s="1"/>
  <c r="ET162" i="29" a="1"/>
  <c r="ET162" i="29" s="1"/>
  <c r="ES162" i="29" a="1"/>
  <c r="ES162" i="29" s="1"/>
  <c r="ER162" i="29" a="1"/>
  <c r="ER162" i="29" s="1"/>
  <c r="EQ162" i="29" a="1"/>
  <c r="EQ162" i="29" s="1"/>
  <c r="EP162" i="29" a="1"/>
  <c r="EP162" i="29" s="1"/>
  <c r="EO162" i="29" a="1"/>
  <c r="EO162" i="29" s="1"/>
  <c r="EN162" i="29" a="1"/>
  <c r="EN162" i="29" s="1"/>
  <c r="EM162" i="29" a="1"/>
  <c r="EM162" i="29" s="1"/>
  <c r="EL162" i="29" a="1"/>
  <c r="EL162" i="29" s="1"/>
  <c r="EK162" i="29" a="1"/>
  <c r="EK162" i="29" s="1"/>
  <c r="EJ162" i="29" a="1"/>
  <c r="EJ162" i="29" s="1"/>
  <c r="EI162" i="29" a="1"/>
  <c r="EI162" i="29" s="1"/>
  <c r="EH162" i="29" a="1"/>
  <c r="EH162" i="29" s="1"/>
  <c r="EG162" i="29" a="1"/>
  <c r="EG162" i="29" s="1"/>
  <c r="EF162" i="29" a="1"/>
  <c r="EF162" i="29" s="1"/>
  <c r="EE162" i="29" a="1"/>
  <c r="EE162" i="29" s="1"/>
  <c r="ED162" i="29" a="1"/>
  <c r="ED162" i="29" s="1"/>
  <c r="EC162" i="29" a="1"/>
  <c r="EC162" i="29" s="1"/>
  <c r="EB162" i="29" a="1"/>
  <c r="EB162" i="29" s="1"/>
  <c r="EA162" i="29" a="1"/>
  <c r="EA162" i="29" s="1"/>
  <c r="DZ162" i="29" a="1"/>
  <c r="DZ162" i="29" s="1"/>
  <c r="DY162" i="29" a="1"/>
  <c r="DY162" i="29" s="1"/>
  <c r="DX162" i="29" a="1"/>
  <c r="DX162" i="29" s="1"/>
  <c r="DW162" i="29" a="1"/>
  <c r="DW162" i="29" s="1"/>
  <c r="DV162" i="29" a="1"/>
  <c r="DV162" i="29" s="1"/>
  <c r="DU162" i="29" a="1"/>
  <c r="DU162" i="29" s="1"/>
  <c r="DT162" i="29" a="1"/>
  <c r="DT162" i="29" s="1"/>
  <c r="DS162" i="29" a="1"/>
  <c r="DS162" i="29" s="1"/>
  <c r="DR162" i="29" a="1"/>
  <c r="DR162" i="29" s="1"/>
  <c r="DQ162" i="29" a="1"/>
  <c r="DQ162" i="29" s="1"/>
  <c r="DP162" i="29" a="1"/>
  <c r="DP162" i="29" s="1"/>
  <c r="DO162" i="29" a="1"/>
  <c r="DO162" i="29" s="1"/>
  <c r="DN162" i="29" a="1"/>
  <c r="DN162" i="29" s="1"/>
  <c r="DM162" i="29" a="1"/>
  <c r="DM162" i="29" s="1"/>
  <c r="DL162" i="29" a="1"/>
  <c r="DL162" i="29" s="1"/>
  <c r="DK162" i="29" a="1"/>
  <c r="DK162" i="29" s="1"/>
  <c r="DJ162" i="29" a="1"/>
  <c r="DJ162" i="29" s="1"/>
  <c r="DI162" i="29" a="1"/>
  <c r="DI162" i="29" s="1"/>
  <c r="DH162" i="29" a="1"/>
  <c r="DH162" i="29" s="1"/>
  <c r="DG162" i="29" a="1"/>
  <c r="DG162" i="29" s="1"/>
  <c r="DF162" i="29" a="1"/>
  <c r="DF162" i="29" s="1"/>
  <c r="DE162" i="29" a="1"/>
  <c r="DE162" i="29" s="1"/>
  <c r="DD162" i="29" a="1"/>
  <c r="DD162" i="29" s="1"/>
  <c r="DC162" i="29" a="1"/>
  <c r="DC162" i="29" s="1"/>
  <c r="DB162" i="29" a="1"/>
  <c r="DB162" i="29" s="1"/>
  <c r="DA162" i="29" a="1"/>
  <c r="DA162" i="29" s="1"/>
  <c r="CZ162" i="29" a="1"/>
  <c r="CZ162" i="29" s="1"/>
  <c r="CY162" i="29" a="1"/>
  <c r="CY162" i="29" s="1"/>
  <c r="CX162" i="29" a="1"/>
  <c r="CX162" i="29" s="1"/>
  <c r="CW162" i="29" a="1"/>
  <c r="CW162" i="29" s="1"/>
  <c r="CV162" i="29" a="1"/>
  <c r="CV162" i="29" s="1"/>
  <c r="CU162" i="29" a="1"/>
  <c r="CU162" i="29" s="1"/>
  <c r="CT162" i="29" a="1"/>
  <c r="CT162" i="29" s="1"/>
  <c r="CS162" i="29" a="1"/>
  <c r="CS162" i="29" s="1"/>
  <c r="CR162" i="29" a="1"/>
  <c r="CR162" i="29" s="1"/>
  <c r="CQ162" i="29" a="1"/>
  <c r="CQ162" i="29" s="1"/>
  <c r="CP162" i="29" a="1"/>
  <c r="CP162" i="29" s="1"/>
  <c r="CO162" i="29" a="1"/>
  <c r="CO162" i="29" s="1"/>
  <c r="CN162" i="29" a="1"/>
  <c r="CN162" i="29" s="1"/>
  <c r="CM162" i="29" a="1"/>
  <c r="CM162" i="29" s="1"/>
  <c r="CL162" i="29" a="1"/>
  <c r="CL162" i="29" s="1"/>
  <c r="CK162" i="29" a="1"/>
  <c r="CK162" i="29" s="1"/>
  <c r="CJ162" i="29" a="1"/>
  <c r="CJ162" i="29" s="1"/>
  <c r="CI162" i="29" a="1"/>
  <c r="CI162" i="29" s="1"/>
  <c r="CH162" i="29" a="1"/>
  <c r="CH162" i="29" s="1"/>
  <c r="CG162" i="29" a="1"/>
  <c r="CG162" i="29" s="1"/>
  <c r="CF162" i="29" a="1"/>
  <c r="CF162" i="29" s="1"/>
  <c r="CE162" i="29" a="1"/>
  <c r="CE162" i="29" s="1"/>
  <c r="CD162" i="29" a="1"/>
  <c r="CD162" i="29" s="1"/>
  <c r="CC162" i="29" a="1"/>
  <c r="CC162" i="29" s="1"/>
  <c r="CB162" i="29" a="1"/>
  <c r="CB162" i="29" s="1"/>
  <c r="CA162" i="29" a="1"/>
  <c r="CA162" i="29" s="1"/>
  <c r="BZ162" i="29" a="1"/>
  <c r="BZ162" i="29" s="1"/>
  <c r="BY162" i="29" a="1"/>
  <c r="BY162" i="29" s="1"/>
  <c r="BX162" i="29" a="1"/>
  <c r="BX162" i="29" s="1"/>
  <c r="BW162" i="29" a="1"/>
  <c r="BW162" i="29" s="1"/>
  <c r="BV162" i="29" a="1"/>
  <c r="BV162" i="29" s="1"/>
  <c r="BU162" i="29" a="1"/>
  <c r="BU162" i="29" s="1"/>
  <c r="BT162" i="29" a="1"/>
  <c r="BT162" i="29" s="1"/>
  <c r="BS162" i="29" a="1"/>
  <c r="BS162" i="29" s="1"/>
  <c r="BR162" i="29" a="1"/>
  <c r="BR162" i="29" s="1"/>
  <c r="BQ162" i="29" a="1"/>
  <c r="BQ162" i="29" s="1"/>
  <c r="BP162" i="29" a="1"/>
  <c r="BP162" i="29" s="1"/>
  <c r="BO162" i="29" a="1"/>
  <c r="BO162" i="29" s="1"/>
  <c r="BN162" i="29" a="1"/>
  <c r="BN162" i="29" s="1"/>
  <c r="BM162" i="29" a="1"/>
  <c r="BM162" i="29" s="1"/>
  <c r="BL162" i="29" a="1"/>
  <c r="BL162" i="29" s="1"/>
  <c r="BK162" i="29" a="1"/>
  <c r="BK162" i="29" s="1"/>
  <c r="BJ162" i="29" a="1"/>
  <c r="BJ162" i="29" s="1"/>
  <c r="BI162" i="29" a="1"/>
  <c r="BI162" i="29" s="1"/>
  <c r="BH162" i="29" a="1"/>
  <c r="BH162" i="29" s="1"/>
  <c r="BG162" i="29" a="1"/>
  <c r="BG162" i="29" s="1"/>
  <c r="BF162" i="29" a="1"/>
  <c r="BF162" i="29" s="1"/>
  <c r="BE162" i="29" a="1"/>
  <c r="BE162" i="29" s="1"/>
  <c r="BD162" i="29" a="1"/>
  <c r="BD162" i="29" s="1"/>
  <c r="BC162" i="29" a="1"/>
  <c r="BC162" i="29" s="1"/>
  <c r="BB162" i="29" a="1"/>
  <c r="BB162" i="29" s="1"/>
  <c r="BA162" i="29" a="1"/>
  <c r="BA162" i="29" s="1"/>
  <c r="AZ162" i="29" a="1"/>
  <c r="AZ162" i="29" s="1"/>
  <c r="AY162" i="29" a="1"/>
  <c r="AY162" i="29" s="1"/>
  <c r="AX162" i="29" a="1"/>
  <c r="AX162" i="29" s="1"/>
  <c r="AW162" i="29" a="1"/>
  <c r="AW162" i="29" s="1"/>
  <c r="AV162" i="29" a="1"/>
  <c r="AV162" i="29" s="1"/>
  <c r="AU162" i="29" a="1"/>
  <c r="AU162" i="29" s="1"/>
  <c r="AT162" i="29" a="1"/>
  <c r="AT162" i="29" s="1"/>
  <c r="AS162" i="29" a="1"/>
  <c r="AS162" i="29" s="1"/>
  <c r="AR162" i="29" a="1"/>
  <c r="AR162" i="29" s="1"/>
  <c r="AQ162" i="29" a="1"/>
  <c r="AQ162" i="29" s="1"/>
  <c r="AP162" i="29" a="1"/>
  <c r="AP162" i="29" s="1"/>
  <c r="AO162" i="29" a="1"/>
  <c r="AO162" i="29" s="1"/>
  <c r="AN162" i="29" a="1"/>
  <c r="AN162" i="29" s="1"/>
  <c r="AM162" i="29" a="1"/>
  <c r="AM162" i="29" s="1"/>
  <c r="AL162" i="29" a="1"/>
  <c r="AL162" i="29" s="1"/>
  <c r="AK162" i="29" a="1"/>
  <c r="AK162" i="29" s="1"/>
  <c r="AJ162" i="29" a="1"/>
  <c r="AJ162" i="29" s="1"/>
  <c r="AI162" i="29" a="1"/>
  <c r="AI162" i="29" s="1"/>
  <c r="AH162" i="29" a="1"/>
  <c r="AH162" i="29" s="1"/>
  <c r="AG162" i="29" a="1"/>
  <c r="AG162" i="29" s="1"/>
  <c r="AF162" i="29" a="1"/>
  <c r="AF162" i="29" s="1"/>
  <c r="AE162" i="29" a="1"/>
  <c r="AE162" i="29" s="1"/>
  <c r="AD162" i="29" a="1"/>
  <c r="AD162" i="29" s="1"/>
  <c r="AC162" i="29" a="1"/>
  <c r="AC162" i="29" s="1"/>
  <c r="AB162" i="29" a="1"/>
  <c r="AB162" i="29" s="1"/>
  <c r="AA162" i="29" a="1"/>
  <c r="AA162" i="29" s="1"/>
  <c r="Z162" i="29" a="1"/>
  <c r="Z162" i="29" s="1"/>
  <c r="Y162" i="29" a="1"/>
  <c r="Y162" i="29" s="1"/>
  <c r="X162" i="29" a="1"/>
  <c r="X162" i="29" s="1"/>
  <c r="W162" i="29" a="1"/>
  <c r="W162" i="29" s="1"/>
  <c r="V162" i="29" a="1"/>
  <c r="V162" i="29" s="1"/>
  <c r="U162" i="29" a="1"/>
  <c r="U162" i="29" s="1"/>
  <c r="T162" i="29" a="1"/>
  <c r="T162" i="29" s="1"/>
  <c r="S162" i="29" a="1"/>
  <c r="S162" i="29" s="1"/>
  <c r="R162" i="29" a="1"/>
  <c r="R162" i="29" s="1"/>
  <c r="Q162" i="29" a="1"/>
  <c r="Q162" i="29" s="1"/>
  <c r="P162" i="29" a="1"/>
  <c r="P162" i="29" s="1"/>
  <c r="O162" i="29" a="1"/>
  <c r="O162" i="29" s="1"/>
  <c r="N162" i="29" a="1"/>
  <c r="N162" i="29" s="1"/>
  <c r="M162" i="29" a="1"/>
  <c r="M162" i="29" s="1"/>
  <c r="L162" i="29" a="1"/>
  <c r="L162" i="29" s="1"/>
  <c r="K162" i="29" a="1"/>
  <c r="K162" i="29" s="1"/>
  <c r="J162" i="29" a="1"/>
  <c r="J162" i="29" s="1"/>
  <c r="I162" i="29" a="1"/>
  <c r="I162" i="29" s="1"/>
  <c r="H162" i="29" a="1"/>
  <c r="H162" i="29" s="1"/>
  <c r="G162" i="29" a="1"/>
  <c r="G162" i="29" s="1"/>
  <c r="F162" i="29" a="1"/>
  <c r="F162" i="29" s="1"/>
  <c r="E162" i="29" a="1"/>
  <c r="E162" i="29" s="1"/>
  <c r="D162" i="29" a="1"/>
  <c r="D162" i="29" s="1"/>
  <c r="GJ161" i="29" a="1"/>
  <c r="GJ161" i="29" s="1"/>
  <c r="GI161" i="29" a="1"/>
  <c r="GI161" i="29" s="1"/>
  <c r="GH161" i="29" a="1"/>
  <c r="GH161" i="29" s="1"/>
  <c r="GG161" i="29" a="1"/>
  <c r="GG161" i="29" s="1"/>
  <c r="GF161" i="29" a="1"/>
  <c r="GF161" i="29" s="1"/>
  <c r="GE161" i="29" a="1"/>
  <c r="GE161" i="29" s="1"/>
  <c r="GD161" i="29" a="1"/>
  <c r="GD161" i="29" s="1"/>
  <c r="GC161" i="29" a="1"/>
  <c r="GC161" i="29" s="1"/>
  <c r="GB161" i="29" a="1"/>
  <c r="GB161" i="29" s="1"/>
  <c r="GA161" i="29" a="1"/>
  <c r="GA161" i="29" s="1"/>
  <c r="FZ161" i="29" a="1"/>
  <c r="FZ161" i="29" s="1"/>
  <c r="FY161" i="29" a="1"/>
  <c r="FY161" i="29" s="1"/>
  <c r="FX161" i="29" a="1"/>
  <c r="FX161" i="29" s="1"/>
  <c r="FW161" i="29" a="1"/>
  <c r="FW161" i="29" s="1"/>
  <c r="FV161" i="29" a="1"/>
  <c r="FV161" i="29" s="1"/>
  <c r="FU161" i="29" a="1"/>
  <c r="FU161" i="29" s="1"/>
  <c r="FT161" i="29" a="1"/>
  <c r="FT161" i="29" s="1"/>
  <c r="FS161" i="29" a="1"/>
  <c r="FS161" i="29" s="1"/>
  <c r="FR161" i="29" a="1"/>
  <c r="FR161" i="29" s="1"/>
  <c r="FQ161" i="29" a="1"/>
  <c r="FQ161" i="29" s="1"/>
  <c r="FP161" i="29" a="1"/>
  <c r="FP161" i="29" s="1"/>
  <c r="FO161" i="29" a="1"/>
  <c r="FO161" i="29" s="1"/>
  <c r="FN161" i="29" a="1"/>
  <c r="FN161" i="29" s="1"/>
  <c r="FM161" i="29" a="1"/>
  <c r="FM161" i="29" s="1"/>
  <c r="FL161" i="29" a="1"/>
  <c r="FL161" i="29" s="1"/>
  <c r="FK161" i="29" a="1"/>
  <c r="FK161" i="29" s="1"/>
  <c r="FJ161" i="29" a="1"/>
  <c r="FJ161" i="29" s="1"/>
  <c r="FI161" i="29" a="1"/>
  <c r="FI161" i="29" s="1"/>
  <c r="FH161" i="29" a="1"/>
  <c r="FH161" i="29" s="1"/>
  <c r="FG161" i="29" a="1"/>
  <c r="FG161" i="29" s="1"/>
  <c r="FF161" i="29" a="1"/>
  <c r="FF161" i="29" s="1"/>
  <c r="FE161" i="29" a="1"/>
  <c r="FE161" i="29" s="1"/>
  <c r="FD161" i="29" a="1"/>
  <c r="FD161" i="29" s="1"/>
  <c r="FC161" i="29" a="1"/>
  <c r="FC161" i="29" s="1"/>
  <c r="FB161" i="29" a="1"/>
  <c r="FB161" i="29" s="1"/>
  <c r="FA161" i="29" a="1"/>
  <c r="FA161" i="29" s="1"/>
  <c r="EZ161" i="29" a="1"/>
  <c r="EZ161" i="29" s="1"/>
  <c r="EY161" i="29" a="1"/>
  <c r="EY161" i="29" s="1"/>
  <c r="EX161" i="29" a="1"/>
  <c r="EX161" i="29" s="1"/>
  <c r="EW161" i="29" a="1"/>
  <c r="EW161" i="29" s="1"/>
  <c r="EV161" i="29" a="1"/>
  <c r="EV161" i="29" s="1"/>
  <c r="EU161" i="29" a="1"/>
  <c r="EU161" i="29" s="1"/>
  <c r="ET161" i="29" a="1"/>
  <c r="ET161" i="29" s="1"/>
  <c r="ES161" i="29" a="1"/>
  <c r="ES161" i="29" s="1"/>
  <c r="ER161" i="29" a="1"/>
  <c r="ER161" i="29" s="1"/>
  <c r="EQ161" i="29" a="1"/>
  <c r="EQ161" i="29" s="1"/>
  <c r="EP161" i="29" a="1"/>
  <c r="EP161" i="29" s="1"/>
  <c r="EO161" i="29" a="1"/>
  <c r="EO161" i="29" s="1"/>
  <c r="EN161" i="29" a="1"/>
  <c r="EN161" i="29" s="1"/>
  <c r="EM161" i="29" a="1"/>
  <c r="EM161" i="29" s="1"/>
  <c r="EL161" i="29" a="1"/>
  <c r="EL161" i="29" s="1"/>
  <c r="EK161" i="29" a="1"/>
  <c r="EK161" i="29" s="1"/>
  <c r="EJ161" i="29" a="1"/>
  <c r="EJ161" i="29" s="1"/>
  <c r="EI161" i="29" a="1"/>
  <c r="EI161" i="29" s="1"/>
  <c r="EH161" i="29" a="1"/>
  <c r="EH161" i="29" s="1"/>
  <c r="EG161" i="29" a="1"/>
  <c r="EG161" i="29" s="1"/>
  <c r="EF161" i="29" a="1"/>
  <c r="EF161" i="29" s="1"/>
  <c r="EE161" i="29" a="1"/>
  <c r="EE161" i="29" s="1"/>
  <c r="ED161" i="29" a="1"/>
  <c r="ED161" i="29" s="1"/>
  <c r="EC161" i="29" a="1"/>
  <c r="EC161" i="29" s="1"/>
  <c r="EB161" i="29" a="1"/>
  <c r="EB161" i="29" s="1"/>
  <c r="EA161" i="29" a="1"/>
  <c r="EA161" i="29" s="1"/>
  <c r="DZ161" i="29" a="1"/>
  <c r="DZ161" i="29" s="1"/>
  <c r="DY161" i="29" a="1"/>
  <c r="DY161" i="29" s="1"/>
  <c r="DX161" i="29" a="1"/>
  <c r="DX161" i="29" s="1"/>
  <c r="DW161" i="29" a="1"/>
  <c r="DW161" i="29" s="1"/>
  <c r="DV161" i="29" a="1"/>
  <c r="DV161" i="29" s="1"/>
  <c r="DU161" i="29" a="1"/>
  <c r="DU161" i="29" s="1"/>
  <c r="DT161" i="29" a="1"/>
  <c r="DT161" i="29" s="1"/>
  <c r="DS161" i="29" a="1"/>
  <c r="DS161" i="29" s="1"/>
  <c r="DR161" i="29" a="1"/>
  <c r="DR161" i="29" s="1"/>
  <c r="DQ161" i="29" a="1"/>
  <c r="DQ161" i="29" s="1"/>
  <c r="DP161" i="29" a="1"/>
  <c r="DP161" i="29" s="1"/>
  <c r="DO161" i="29" a="1"/>
  <c r="DO161" i="29" s="1"/>
  <c r="DN161" i="29" a="1"/>
  <c r="DN161" i="29" s="1"/>
  <c r="DM161" i="29" a="1"/>
  <c r="DM161" i="29" s="1"/>
  <c r="DL161" i="29" a="1"/>
  <c r="DL161" i="29" s="1"/>
  <c r="DK161" i="29" a="1"/>
  <c r="DK161" i="29" s="1"/>
  <c r="DJ161" i="29" a="1"/>
  <c r="DJ161" i="29" s="1"/>
  <c r="DI161" i="29" a="1"/>
  <c r="DI161" i="29" s="1"/>
  <c r="DH161" i="29" a="1"/>
  <c r="DH161" i="29" s="1"/>
  <c r="DG161" i="29" a="1"/>
  <c r="DG161" i="29" s="1"/>
  <c r="DF161" i="29" a="1"/>
  <c r="DF161" i="29" s="1"/>
  <c r="DE161" i="29" a="1"/>
  <c r="DE161" i="29" s="1"/>
  <c r="DD161" i="29" a="1"/>
  <c r="DD161" i="29" s="1"/>
  <c r="DC161" i="29" a="1"/>
  <c r="DC161" i="29" s="1"/>
  <c r="DB161" i="29" a="1"/>
  <c r="DB161" i="29" s="1"/>
  <c r="DA161" i="29" a="1"/>
  <c r="DA161" i="29" s="1"/>
  <c r="CZ161" i="29" a="1"/>
  <c r="CZ161" i="29" s="1"/>
  <c r="CY161" i="29" a="1"/>
  <c r="CY161" i="29" s="1"/>
  <c r="CX161" i="29" a="1"/>
  <c r="CX161" i="29" s="1"/>
  <c r="CW161" i="29" a="1"/>
  <c r="CW161" i="29" s="1"/>
  <c r="CV161" i="29" a="1"/>
  <c r="CV161" i="29" s="1"/>
  <c r="CU161" i="29" a="1"/>
  <c r="CU161" i="29" s="1"/>
  <c r="CT161" i="29" a="1"/>
  <c r="CT161" i="29" s="1"/>
  <c r="CS161" i="29" a="1"/>
  <c r="CS161" i="29" s="1"/>
  <c r="CR161" i="29" a="1"/>
  <c r="CR161" i="29" s="1"/>
  <c r="CQ161" i="29" a="1"/>
  <c r="CQ161" i="29" s="1"/>
  <c r="CP161" i="29" a="1"/>
  <c r="CP161" i="29" s="1"/>
  <c r="CO161" i="29" a="1"/>
  <c r="CO161" i="29" s="1"/>
  <c r="CN161" i="29" a="1"/>
  <c r="CN161" i="29" s="1"/>
  <c r="CM161" i="29" a="1"/>
  <c r="CM161" i="29" s="1"/>
  <c r="CL161" i="29" a="1"/>
  <c r="CL161" i="29" s="1"/>
  <c r="CK161" i="29" a="1"/>
  <c r="CK161" i="29" s="1"/>
  <c r="CJ161" i="29" a="1"/>
  <c r="CJ161" i="29" s="1"/>
  <c r="CI161" i="29" a="1"/>
  <c r="CI161" i="29" s="1"/>
  <c r="CH161" i="29" a="1"/>
  <c r="CH161" i="29" s="1"/>
  <c r="CG161" i="29" a="1"/>
  <c r="CG161" i="29" s="1"/>
  <c r="CF161" i="29" a="1"/>
  <c r="CF161" i="29" s="1"/>
  <c r="CE161" i="29" a="1"/>
  <c r="CE161" i="29" s="1"/>
  <c r="CD161" i="29" a="1"/>
  <c r="CD161" i="29" s="1"/>
  <c r="CC161" i="29" a="1"/>
  <c r="CC161" i="29" s="1"/>
  <c r="CB161" i="29" a="1"/>
  <c r="CB161" i="29" s="1"/>
  <c r="CA161" i="29" a="1"/>
  <c r="CA161" i="29" s="1"/>
  <c r="BZ161" i="29" a="1"/>
  <c r="BZ161" i="29" s="1"/>
  <c r="BY161" i="29" a="1"/>
  <c r="BY161" i="29" s="1"/>
  <c r="BX161" i="29" a="1"/>
  <c r="BX161" i="29" s="1"/>
  <c r="BW161" i="29" a="1"/>
  <c r="BW161" i="29" s="1"/>
  <c r="BV161" i="29" a="1"/>
  <c r="BV161" i="29" s="1"/>
  <c r="BU161" i="29" a="1"/>
  <c r="BU161" i="29" s="1"/>
  <c r="BT161" i="29" a="1"/>
  <c r="BT161" i="29" s="1"/>
  <c r="BS161" i="29" a="1"/>
  <c r="BS161" i="29" s="1"/>
  <c r="BR161" i="29" a="1"/>
  <c r="BR161" i="29" s="1"/>
  <c r="BQ161" i="29" a="1"/>
  <c r="BQ161" i="29" s="1"/>
  <c r="BP161" i="29" a="1"/>
  <c r="BP161" i="29" s="1"/>
  <c r="BO161" i="29" a="1"/>
  <c r="BO161" i="29" s="1"/>
  <c r="BN161" i="29" a="1"/>
  <c r="BN161" i="29" s="1"/>
  <c r="BM161" i="29" a="1"/>
  <c r="BM161" i="29" s="1"/>
  <c r="BL161" i="29" a="1"/>
  <c r="BL161" i="29" s="1"/>
  <c r="BK161" i="29" a="1"/>
  <c r="BK161" i="29" s="1"/>
  <c r="BJ161" i="29" a="1"/>
  <c r="BJ161" i="29" s="1"/>
  <c r="BI161" i="29" a="1"/>
  <c r="BI161" i="29" s="1"/>
  <c r="BH161" i="29" a="1"/>
  <c r="BH161" i="29" s="1"/>
  <c r="BG161" i="29" a="1"/>
  <c r="BG161" i="29" s="1"/>
  <c r="BF161" i="29" a="1"/>
  <c r="BF161" i="29" s="1"/>
  <c r="BE161" i="29" a="1"/>
  <c r="BE161" i="29" s="1"/>
  <c r="BD161" i="29" a="1"/>
  <c r="BD161" i="29" s="1"/>
  <c r="BC161" i="29" a="1"/>
  <c r="BC161" i="29" s="1"/>
  <c r="BB161" i="29" a="1"/>
  <c r="BB161" i="29" s="1"/>
  <c r="BA161" i="29" a="1"/>
  <c r="BA161" i="29" s="1"/>
  <c r="AZ161" i="29" a="1"/>
  <c r="AZ161" i="29" s="1"/>
  <c r="AY161" i="29" a="1"/>
  <c r="AY161" i="29" s="1"/>
  <c r="AX161" i="29" a="1"/>
  <c r="AX161" i="29" s="1"/>
  <c r="AW161" i="29" a="1"/>
  <c r="AW161" i="29" s="1"/>
  <c r="AV161" i="29" a="1"/>
  <c r="AV161" i="29" s="1"/>
  <c r="AU161" i="29" a="1"/>
  <c r="AU161" i="29" s="1"/>
  <c r="AT161" i="29" a="1"/>
  <c r="AT161" i="29" s="1"/>
  <c r="AS161" i="29" a="1"/>
  <c r="AS161" i="29" s="1"/>
  <c r="AR161" i="29" a="1"/>
  <c r="AR161" i="29" s="1"/>
  <c r="AQ161" i="29" a="1"/>
  <c r="AQ161" i="29" s="1"/>
  <c r="AP161" i="29" a="1"/>
  <c r="AP161" i="29" s="1"/>
  <c r="AO161" i="29" a="1"/>
  <c r="AO161" i="29" s="1"/>
  <c r="AN161" i="29" a="1"/>
  <c r="AN161" i="29" s="1"/>
  <c r="AM161" i="29" a="1"/>
  <c r="AM161" i="29" s="1"/>
  <c r="AL161" i="29" a="1"/>
  <c r="AL161" i="29" s="1"/>
  <c r="AK161" i="29" a="1"/>
  <c r="AK161" i="29" s="1"/>
  <c r="AJ161" i="29" a="1"/>
  <c r="AJ161" i="29" s="1"/>
  <c r="AI161" i="29" a="1"/>
  <c r="AI161" i="29" s="1"/>
  <c r="AH161" i="29" a="1"/>
  <c r="AH161" i="29" s="1"/>
  <c r="AG161" i="29" a="1"/>
  <c r="AG161" i="29" s="1"/>
  <c r="AF161" i="29" a="1"/>
  <c r="AF161" i="29" s="1"/>
  <c r="AE161" i="29" a="1"/>
  <c r="AE161" i="29" s="1"/>
  <c r="AD161" i="29" a="1"/>
  <c r="AD161" i="29" s="1"/>
  <c r="AC161" i="29" a="1"/>
  <c r="AC161" i="29" s="1"/>
  <c r="AB161" i="29" a="1"/>
  <c r="AB161" i="29" s="1"/>
  <c r="AA161" i="29" a="1"/>
  <c r="AA161" i="29" s="1"/>
  <c r="Z161" i="29" a="1"/>
  <c r="Z161" i="29" s="1"/>
  <c r="Y161" i="29" a="1"/>
  <c r="Y161" i="29" s="1"/>
  <c r="X161" i="29" a="1"/>
  <c r="X161" i="29" s="1"/>
  <c r="W161" i="29" a="1"/>
  <c r="W161" i="29" s="1"/>
  <c r="V161" i="29" a="1"/>
  <c r="V161" i="29" s="1"/>
  <c r="U161" i="29" a="1"/>
  <c r="U161" i="29" s="1"/>
  <c r="T161" i="29" a="1"/>
  <c r="T161" i="29" s="1"/>
  <c r="S161" i="29" a="1"/>
  <c r="S161" i="29" s="1"/>
  <c r="R161" i="29" a="1"/>
  <c r="R161" i="29" s="1"/>
  <c r="Q161" i="29" a="1"/>
  <c r="Q161" i="29" s="1"/>
  <c r="P161" i="29" a="1"/>
  <c r="P161" i="29" s="1"/>
  <c r="O161" i="29" a="1"/>
  <c r="O161" i="29" s="1"/>
  <c r="N161" i="29" a="1"/>
  <c r="N161" i="29" s="1"/>
  <c r="M161" i="29" a="1"/>
  <c r="M161" i="29" s="1"/>
  <c r="L161" i="29" a="1"/>
  <c r="L161" i="29" s="1"/>
  <c r="K161" i="29" a="1"/>
  <c r="K161" i="29" s="1"/>
  <c r="J161" i="29" a="1"/>
  <c r="J161" i="29" s="1"/>
  <c r="I161" i="29" a="1"/>
  <c r="I161" i="29" s="1"/>
  <c r="H161" i="29" a="1"/>
  <c r="H161" i="29" s="1"/>
  <c r="G161" i="29" a="1"/>
  <c r="G161" i="29" s="1"/>
  <c r="F161" i="29" a="1"/>
  <c r="F161" i="29" s="1"/>
  <c r="E161" i="29" a="1"/>
  <c r="E161" i="29" s="1"/>
  <c r="D161" i="29" a="1"/>
  <c r="D161" i="29" s="1"/>
  <c r="GJ158" i="29" a="1"/>
  <c r="GJ158" i="29" s="1"/>
  <c r="GI158" i="29" a="1"/>
  <c r="GI158" i="29" s="1"/>
  <c r="GH158" i="29" a="1"/>
  <c r="GH158" i="29" s="1"/>
  <c r="GG158" i="29" a="1"/>
  <c r="GG158" i="29" s="1"/>
  <c r="GF158" i="29" a="1"/>
  <c r="GF158" i="29" s="1"/>
  <c r="GE158" i="29" a="1"/>
  <c r="GE158" i="29" s="1"/>
  <c r="GD158" i="29" a="1"/>
  <c r="GD158" i="29" s="1"/>
  <c r="GC158" i="29" a="1"/>
  <c r="GC158" i="29" s="1"/>
  <c r="GB158" i="29" a="1"/>
  <c r="GB158" i="29" s="1"/>
  <c r="GA158" i="29" a="1"/>
  <c r="GA158" i="29" s="1"/>
  <c r="FZ158" i="29" a="1"/>
  <c r="FZ158" i="29" s="1"/>
  <c r="FY158" i="29" a="1"/>
  <c r="FY158" i="29" s="1"/>
  <c r="FX158" i="29" a="1"/>
  <c r="FX158" i="29" s="1"/>
  <c r="FW158" i="29" a="1"/>
  <c r="FW158" i="29" s="1"/>
  <c r="FV158" i="29" a="1"/>
  <c r="FV158" i="29" s="1"/>
  <c r="FU158" i="29" a="1"/>
  <c r="FU158" i="29" s="1"/>
  <c r="FT158" i="29" a="1"/>
  <c r="FT158" i="29" s="1"/>
  <c r="FS158" i="29" a="1"/>
  <c r="FS158" i="29" s="1"/>
  <c r="FR158" i="29" a="1"/>
  <c r="FR158" i="29" s="1"/>
  <c r="FQ158" i="29" a="1"/>
  <c r="FQ158" i="29" s="1"/>
  <c r="FP158" i="29" a="1"/>
  <c r="FP158" i="29" s="1"/>
  <c r="FO158" i="29" a="1"/>
  <c r="FO158" i="29" s="1"/>
  <c r="FN158" i="29" a="1"/>
  <c r="FN158" i="29" s="1"/>
  <c r="FM158" i="29" a="1"/>
  <c r="FM158" i="29" s="1"/>
  <c r="FL158" i="29" a="1"/>
  <c r="FL158" i="29" s="1"/>
  <c r="FK158" i="29" a="1"/>
  <c r="FK158" i="29" s="1"/>
  <c r="FJ158" i="29" a="1"/>
  <c r="FJ158" i="29" s="1"/>
  <c r="FI158" i="29" a="1"/>
  <c r="FI158" i="29" s="1"/>
  <c r="FH158" i="29" a="1"/>
  <c r="FH158" i="29" s="1"/>
  <c r="FG158" i="29" a="1"/>
  <c r="FG158" i="29" s="1"/>
  <c r="FF158" i="29" a="1"/>
  <c r="FF158" i="29" s="1"/>
  <c r="FE158" i="29" a="1"/>
  <c r="FE158" i="29" s="1"/>
  <c r="FD158" i="29" a="1"/>
  <c r="FD158" i="29" s="1"/>
  <c r="FC158" i="29" a="1"/>
  <c r="FC158" i="29" s="1"/>
  <c r="FB158" i="29" a="1"/>
  <c r="FB158" i="29" s="1"/>
  <c r="FA158" i="29" a="1"/>
  <c r="FA158" i="29" s="1"/>
  <c r="EZ158" i="29" a="1"/>
  <c r="EZ158" i="29" s="1"/>
  <c r="EY158" i="29" a="1"/>
  <c r="EY158" i="29" s="1"/>
  <c r="EX158" i="29" a="1"/>
  <c r="EX158" i="29" s="1"/>
  <c r="EW158" i="29" a="1"/>
  <c r="EW158" i="29" s="1"/>
  <c r="EV158" i="29" a="1"/>
  <c r="EV158" i="29" s="1"/>
  <c r="EU158" i="29" a="1"/>
  <c r="EU158" i="29" s="1"/>
  <c r="ET158" i="29" a="1"/>
  <c r="ET158" i="29" s="1"/>
  <c r="ES158" i="29" a="1"/>
  <c r="ES158" i="29" s="1"/>
  <c r="ER158" i="29" a="1"/>
  <c r="ER158" i="29" s="1"/>
  <c r="EQ158" i="29" a="1"/>
  <c r="EQ158" i="29" s="1"/>
  <c r="EP158" i="29" a="1"/>
  <c r="EP158" i="29" s="1"/>
  <c r="EO158" i="29" a="1"/>
  <c r="EO158" i="29" s="1"/>
  <c r="EN158" i="29" a="1"/>
  <c r="EN158" i="29" s="1"/>
  <c r="EM158" i="29" a="1"/>
  <c r="EM158" i="29" s="1"/>
  <c r="EL158" i="29" a="1"/>
  <c r="EL158" i="29" s="1"/>
  <c r="EK158" i="29" a="1"/>
  <c r="EK158" i="29" s="1"/>
  <c r="EJ158" i="29" a="1"/>
  <c r="EJ158" i="29" s="1"/>
  <c r="EI158" i="29" a="1"/>
  <c r="EI158" i="29" s="1"/>
  <c r="EH158" i="29" a="1"/>
  <c r="EH158" i="29" s="1"/>
  <c r="EG158" i="29" a="1"/>
  <c r="EG158" i="29" s="1"/>
  <c r="EF158" i="29" a="1"/>
  <c r="EF158" i="29" s="1"/>
  <c r="EE158" i="29" a="1"/>
  <c r="EE158" i="29" s="1"/>
  <c r="ED158" i="29" a="1"/>
  <c r="ED158" i="29" s="1"/>
  <c r="EC158" i="29" a="1"/>
  <c r="EC158" i="29" s="1"/>
  <c r="EB158" i="29" a="1"/>
  <c r="EB158" i="29" s="1"/>
  <c r="EA158" i="29" a="1"/>
  <c r="EA158" i="29" s="1"/>
  <c r="DZ158" i="29" a="1"/>
  <c r="DZ158" i="29" s="1"/>
  <c r="DY158" i="29" a="1"/>
  <c r="DY158" i="29" s="1"/>
  <c r="DX158" i="29" a="1"/>
  <c r="DX158" i="29" s="1"/>
  <c r="DW158" i="29" a="1"/>
  <c r="DW158" i="29" s="1"/>
  <c r="DV158" i="29" a="1"/>
  <c r="DV158" i="29" s="1"/>
  <c r="DU158" i="29" a="1"/>
  <c r="DU158" i="29" s="1"/>
  <c r="DT158" i="29" a="1"/>
  <c r="DT158" i="29" s="1"/>
  <c r="DS158" i="29" a="1"/>
  <c r="DS158" i="29" s="1"/>
  <c r="DR158" i="29" a="1"/>
  <c r="DR158" i="29" s="1"/>
  <c r="DQ158" i="29" a="1"/>
  <c r="DQ158" i="29" s="1"/>
  <c r="DP158" i="29" a="1"/>
  <c r="DP158" i="29" s="1"/>
  <c r="DO158" i="29" a="1"/>
  <c r="DO158" i="29" s="1"/>
  <c r="DN158" i="29" a="1"/>
  <c r="DN158" i="29" s="1"/>
  <c r="DM158" i="29" a="1"/>
  <c r="DM158" i="29" s="1"/>
  <c r="DL158" i="29" a="1"/>
  <c r="DL158" i="29" s="1"/>
  <c r="DK158" i="29" a="1"/>
  <c r="DK158" i="29" s="1"/>
  <c r="DJ158" i="29" a="1"/>
  <c r="DJ158" i="29" s="1"/>
  <c r="DI158" i="29" a="1"/>
  <c r="DI158" i="29" s="1"/>
  <c r="DH158" i="29" a="1"/>
  <c r="DH158" i="29" s="1"/>
  <c r="DG158" i="29" a="1"/>
  <c r="DG158" i="29" s="1"/>
  <c r="DF158" i="29" a="1"/>
  <c r="DF158" i="29" s="1"/>
  <c r="DE158" i="29" a="1"/>
  <c r="DE158" i="29" s="1"/>
  <c r="DD158" i="29" a="1"/>
  <c r="DD158" i="29" s="1"/>
  <c r="DC158" i="29" a="1"/>
  <c r="DC158" i="29" s="1"/>
  <c r="DB158" i="29" a="1"/>
  <c r="DB158" i="29" s="1"/>
  <c r="DA158" i="29" a="1"/>
  <c r="DA158" i="29" s="1"/>
  <c r="CZ158" i="29" a="1"/>
  <c r="CZ158" i="29" s="1"/>
  <c r="CY158" i="29" a="1"/>
  <c r="CY158" i="29" s="1"/>
  <c r="CX158" i="29" a="1"/>
  <c r="CX158" i="29" s="1"/>
  <c r="CW158" i="29" a="1"/>
  <c r="CW158" i="29" s="1"/>
  <c r="CV158" i="29" a="1"/>
  <c r="CV158" i="29" s="1"/>
  <c r="CU158" i="29" a="1"/>
  <c r="CU158" i="29" s="1"/>
  <c r="CT158" i="29" a="1"/>
  <c r="CT158" i="29" s="1"/>
  <c r="CS158" i="29" a="1"/>
  <c r="CS158" i="29" s="1"/>
  <c r="CR158" i="29" a="1"/>
  <c r="CR158" i="29" s="1"/>
  <c r="CQ158" i="29" a="1"/>
  <c r="CQ158" i="29" s="1"/>
  <c r="CP158" i="29" a="1"/>
  <c r="CP158" i="29" s="1"/>
  <c r="CO158" i="29" a="1"/>
  <c r="CO158" i="29" s="1"/>
  <c r="CN158" i="29" a="1"/>
  <c r="CN158" i="29" s="1"/>
  <c r="CM158" i="29" a="1"/>
  <c r="CM158" i="29" s="1"/>
  <c r="CL158" i="29" a="1"/>
  <c r="CL158" i="29" s="1"/>
  <c r="CK158" i="29" a="1"/>
  <c r="CK158" i="29" s="1"/>
  <c r="CJ158" i="29" a="1"/>
  <c r="CJ158" i="29" s="1"/>
  <c r="CI158" i="29" a="1"/>
  <c r="CI158" i="29" s="1"/>
  <c r="CH158" i="29" a="1"/>
  <c r="CH158" i="29" s="1"/>
  <c r="CG158" i="29" a="1"/>
  <c r="CG158" i="29" s="1"/>
  <c r="CF158" i="29" a="1"/>
  <c r="CF158" i="29" s="1"/>
  <c r="CE158" i="29" a="1"/>
  <c r="CE158" i="29" s="1"/>
  <c r="CD158" i="29" a="1"/>
  <c r="CD158" i="29" s="1"/>
  <c r="CC158" i="29" a="1"/>
  <c r="CC158" i="29" s="1"/>
  <c r="CB158" i="29" a="1"/>
  <c r="CB158" i="29" s="1"/>
  <c r="CA158" i="29" a="1"/>
  <c r="CA158" i="29" s="1"/>
  <c r="BZ158" i="29" a="1"/>
  <c r="BZ158" i="29" s="1"/>
  <c r="BY158" i="29" a="1"/>
  <c r="BY158" i="29" s="1"/>
  <c r="BX158" i="29" a="1"/>
  <c r="BX158" i="29" s="1"/>
  <c r="BW158" i="29" a="1"/>
  <c r="BW158" i="29" s="1"/>
  <c r="BV158" i="29" a="1"/>
  <c r="BV158" i="29" s="1"/>
  <c r="BU158" i="29" a="1"/>
  <c r="BU158" i="29" s="1"/>
  <c r="BT158" i="29" a="1"/>
  <c r="BT158" i="29" s="1"/>
  <c r="BS158" i="29" a="1"/>
  <c r="BS158" i="29" s="1"/>
  <c r="BR158" i="29" a="1"/>
  <c r="BR158" i="29" s="1"/>
  <c r="BQ158" i="29" a="1"/>
  <c r="BQ158" i="29" s="1"/>
  <c r="BP158" i="29" a="1"/>
  <c r="BP158" i="29" s="1"/>
  <c r="BO158" i="29" a="1"/>
  <c r="BO158" i="29" s="1"/>
  <c r="BN158" i="29" a="1"/>
  <c r="BN158" i="29" s="1"/>
  <c r="BM158" i="29" a="1"/>
  <c r="BM158" i="29" s="1"/>
  <c r="BL158" i="29" a="1"/>
  <c r="BL158" i="29" s="1"/>
  <c r="BK158" i="29" a="1"/>
  <c r="BK158" i="29" s="1"/>
  <c r="BJ158" i="29" a="1"/>
  <c r="BJ158" i="29" s="1"/>
  <c r="BI158" i="29" a="1"/>
  <c r="BI158" i="29" s="1"/>
  <c r="BH158" i="29" a="1"/>
  <c r="BH158" i="29" s="1"/>
  <c r="BG158" i="29" a="1"/>
  <c r="BG158" i="29" s="1"/>
  <c r="BF158" i="29" a="1"/>
  <c r="BF158" i="29" s="1"/>
  <c r="BE158" i="29" a="1"/>
  <c r="BE158" i="29" s="1"/>
  <c r="BD158" i="29" a="1"/>
  <c r="BD158" i="29" s="1"/>
  <c r="BC158" i="29" a="1"/>
  <c r="BC158" i="29" s="1"/>
  <c r="BB158" i="29" a="1"/>
  <c r="BB158" i="29" s="1"/>
  <c r="BA158" i="29" a="1"/>
  <c r="BA158" i="29" s="1"/>
  <c r="AZ158" i="29" a="1"/>
  <c r="AZ158" i="29" s="1"/>
  <c r="AY158" i="29" a="1"/>
  <c r="AY158" i="29" s="1"/>
  <c r="AX158" i="29" a="1"/>
  <c r="AX158" i="29" s="1"/>
  <c r="AW158" i="29" a="1"/>
  <c r="AW158" i="29" s="1"/>
  <c r="AV158" i="29" a="1"/>
  <c r="AV158" i="29" s="1"/>
  <c r="AU158" i="29" a="1"/>
  <c r="AU158" i="29" s="1"/>
  <c r="AT158" i="29" a="1"/>
  <c r="AT158" i="29" s="1"/>
  <c r="AS158" i="29" a="1"/>
  <c r="AS158" i="29" s="1"/>
  <c r="AR158" i="29" a="1"/>
  <c r="AR158" i="29" s="1"/>
  <c r="AQ158" i="29" a="1"/>
  <c r="AQ158" i="29" s="1"/>
  <c r="AP158" i="29" a="1"/>
  <c r="AP158" i="29" s="1"/>
  <c r="AO158" i="29" a="1"/>
  <c r="AO158" i="29" s="1"/>
  <c r="AN158" i="29" a="1"/>
  <c r="AN158" i="29" s="1"/>
  <c r="AM158" i="29" a="1"/>
  <c r="AM158" i="29" s="1"/>
  <c r="AL158" i="29" a="1"/>
  <c r="AL158" i="29" s="1"/>
  <c r="AK158" i="29" a="1"/>
  <c r="AK158" i="29" s="1"/>
  <c r="AJ158" i="29" a="1"/>
  <c r="AJ158" i="29" s="1"/>
  <c r="AI158" i="29" a="1"/>
  <c r="AI158" i="29" s="1"/>
  <c r="AH158" i="29" a="1"/>
  <c r="AH158" i="29" s="1"/>
  <c r="AG158" i="29" a="1"/>
  <c r="AG158" i="29" s="1"/>
  <c r="AF158" i="29" a="1"/>
  <c r="AF158" i="29" s="1"/>
  <c r="AE158" i="29" a="1"/>
  <c r="AE158" i="29" s="1"/>
  <c r="AD158" i="29" a="1"/>
  <c r="AD158" i="29" s="1"/>
  <c r="AC158" i="29" a="1"/>
  <c r="AC158" i="29" s="1"/>
  <c r="AB158" i="29" a="1"/>
  <c r="AB158" i="29" s="1"/>
  <c r="AA158" i="29" a="1"/>
  <c r="AA158" i="29" s="1"/>
  <c r="Z158" i="29" a="1"/>
  <c r="Z158" i="29" s="1"/>
  <c r="Y158" i="29" a="1"/>
  <c r="Y158" i="29" s="1"/>
  <c r="X158" i="29" a="1"/>
  <c r="X158" i="29" s="1"/>
  <c r="W158" i="29" a="1"/>
  <c r="W158" i="29" s="1"/>
  <c r="V158" i="29" a="1"/>
  <c r="V158" i="29" s="1"/>
  <c r="U158" i="29" a="1"/>
  <c r="U158" i="29" s="1"/>
  <c r="T158" i="29" a="1"/>
  <c r="T158" i="29" s="1"/>
  <c r="S158" i="29" a="1"/>
  <c r="S158" i="29" s="1"/>
  <c r="R158" i="29" a="1"/>
  <c r="R158" i="29" s="1"/>
  <c r="Q158" i="29" a="1"/>
  <c r="Q158" i="29" s="1"/>
  <c r="P158" i="29" a="1"/>
  <c r="P158" i="29" s="1"/>
  <c r="O158" i="29" a="1"/>
  <c r="O158" i="29" s="1"/>
  <c r="N158" i="29" a="1"/>
  <c r="N158" i="29" s="1"/>
  <c r="M158" i="29" a="1"/>
  <c r="M158" i="29" s="1"/>
  <c r="L158" i="29" a="1"/>
  <c r="L158" i="29" s="1"/>
  <c r="K158" i="29" a="1"/>
  <c r="K158" i="29" s="1"/>
  <c r="J158" i="29" a="1"/>
  <c r="J158" i="29" s="1"/>
  <c r="I158" i="29" a="1"/>
  <c r="I158" i="29" s="1"/>
  <c r="H158" i="29" a="1"/>
  <c r="H158" i="29" s="1"/>
  <c r="G158" i="29" a="1"/>
  <c r="G158" i="29" s="1"/>
  <c r="F158" i="29" a="1"/>
  <c r="F158" i="29" s="1"/>
  <c r="E158" i="29" a="1"/>
  <c r="E158" i="29" s="1"/>
  <c r="D158" i="29" a="1"/>
  <c r="D158" i="29" s="1"/>
  <c r="GJ157" i="29" a="1"/>
  <c r="GJ157" i="29" s="1"/>
  <c r="GI157" i="29" a="1"/>
  <c r="GI157" i="29" s="1"/>
  <c r="GH157" i="29" a="1"/>
  <c r="GH157" i="29" s="1"/>
  <c r="GG157" i="29" a="1"/>
  <c r="GG157" i="29" s="1"/>
  <c r="GF157" i="29" a="1"/>
  <c r="GF157" i="29" s="1"/>
  <c r="GE157" i="29" a="1"/>
  <c r="GE157" i="29" s="1"/>
  <c r="GD157" i="29" a="1"/>
  <c r="GD157" i="29" s="1"/>
  <c r="GC157" i="29" a="1"/>
  <c r="GC157" i="29" s="1"/>
  <c r="GB157" i="29" a="1"/>
  <c r="GB157" i="29" s="1"/>
  <c r="GA157" i="29" a="1"/>
  <c r="GA157" i="29" s="1"/>
  <c r="FZ157" i="29" a="1"/>
  <c r="FZ157" i="29" s="1"/>
  <c r="FY157" i="29" a="1"/>
  <c r="FY157" i="29" s="1"/>
  <c r="FX157" i="29" a="1"/>
  <c r="FX157" i="29" s="1"/>
  <c r="FW157" i="29" a="1"/>
  <c r="FW157" i="29" s="1"/>
  <c r="FV157" i="29" a="1"/>
  <c r="FV157" i="29" s="1"/>
  <c r="FU157" i="29" a="1"/>
  <c r="FU157" i="29" s="1"/>
  <c r="FT157" i="29" a="1"/>
  <c r="FT157" i="29" s="1"/>
  <c r="FS157" i="29" a="1"/>
  <c r="FS157" i="29" s="1"/>
  <c r="FR157" i="29" a="1"/>
  <c r="FR157" i="29" s="1"/>
  <c r="FQ157" i="29" a="1"/>
  <c r="FQ157" i="29" s="1"/>
  <c r="FP157" i="29" a="1"/>
  <c r="FP157" i="29" s="1"/>
  <c r="FO157" i="29" a="1"/>
  <c r="FO157" i="29" s="1"/>
  <c r="FN157" i="29" a="1"/>
  <c r="FN157" i="29" s="1"/>
  <c r="FM157" i="29" a="1"/>
  <c r="FM157" i="29" s="1"/>
  <c r="FL157" i="29" a="1"/>
  <c r="FL157" i="29" s="1"/>
  <c r="FK157" i="29" a="1"/>
  <c r="FK157" i="29" s="1"/>
  <c r="FJ157" i="29" a="1"/>
  <c r="FJ157" i="29" s="1"/>
  <c r="FI157" i="29" a="1"/>
  <c r="FI157" i="29" s="1"/>
  <c r="FH157" i="29" a="1"/>
  <c r="FH157" i="29" s="1"/>
  <c r="FG157" i="29" a="1"/>
  <c r="FG157" i="29" s="1"/>
  <c r="FF157" i="29" a="1"/>
  <c r="FF157" i="29" s="1"/>
  <c r="FE157" i="29" a="1"/>
  <c r="FE157" i="29" s="1"/>
  <c r="FD157" i="29" a="1"/>
  <c r="FD157" i="29" s="1"/>
  <c r="FC157" i="29" a="1"/>
  <c r="FC157" i="29" s="1"/>
  <c r="FB157" i="29" a="1"/>
  <c r="FB157" i="29" s="1"/>
  <c r="FA157" i="29" a="1"/>
  <c r="FA157" i="29" s="1"/>
  <c r="EZ157" i="29" a="1"/>
  <c r="EZ157" i="29" s="1"/>
  <c r="EY157" i="29" a="1"/>
  <c r="EY157" i="29" s="1"/>
  <c r="EX157" i="29" a="1"/>
  <c r="EX157" i="29" s="1"/>
  <c r="EW157" i="29" a="1"/>
  <c r="EW157" i="29" s="1"/>
  <c r="EV157" i="29" a="1"/>
  <c r="EV157" i="29" s="1"/>
  <c r="EU157" i="29" a="1"/>
  <c r="EU157" i="29" s="1"/>
  <c r="ET157" i="29" a="1"/>
  <c r="ET157" i="29" s="1"/>
  <c r="ES157" i="29" a="1"/>
  <c r="ES157" i="29" s="1"/>
  <c r="ER157" i="29" a="1"/>
  <c r="ER157" i="29" s="1"/>
  <c r="EQ157" i="29" a="1"/>
  <c r="EQ157" i="29" s="1"/>
  <c r="EP157" i="29" a="1"/>
  <c r="EP157" i="29" s="1"/>
  <c r="EO157" i="29" a="1"/>
  <c r="EO157" i="29" s="1"/>
  <c r="EN157" i="29" a="1"/>
  <c r="EN157" i="29" s="1"/>
  <c r="EM157" i="29" a="1"/>
  <c r="EM157" i="29" s="1"/>
  <c r="EL157" i="29" a="1"/>
  <c r="EL157" i="29" s="1"/>
  <c r="EK157" i="29" a="1"/>
  <c r="EK157" i="29" s="1"/>
  <c r="EJ157" i="29" a="1"/>
  <c r="EJ157" i="29" s="1"/>
  <c r="EI157" i="29" a="1"/>
  <c r="EI157" i="29" s="1"/>
  <c r="EH157" i="29" a="1"/>
  <c r="EH157" i="29" s="1"/>
  <c r="EG157" i="29" a="1"/>
  <c r="EG157" i="29" s="1"/>
  <c r="EF157" i="29" a="1"/>
  <c r="EF157" i="29" s="1"/>
  <c r="EE157" i="29" a="1"/>
  <c r="EE157" i="29" s="1"/>
  <c r="ED157" i="29" a="1"/>
  <c r="ED157" i="29" s="1"/>
  <c r="EC157" i="29" a="1"/>
  <c r="EC157" i="29" s="1"/>
  <c r="EB157" i="29" a="1"/>
  <c r="EB157" i="29" s="1"/>
  <c r="EA157" i="29" a="1"/>
  <c r="EA157" i="29" s="1"/>
  <c r="DZ157" i="29" a="1"/>
  <c r="DZ157" i="29" s="1"/>
  <c r="DY157" i="29" a="1"/>
  <c r="DY157" i="29" s="1"/>
  <c r="DX157" i="29" a="1"/>
  <c r="DX157" i="29" s="1"/>
  <c r="DW157" i="29" a="1"/>
  <c r="DW157" i="29" s="1"/>
  <c r="DV157" i="29" a="1"/>
  <c r="DV157" i="29" s="1"/>
  <c r="DU157" i="29" a="1"/>
  <c r="DU157" i="29" s="1"/>
  <c r="DT157" i="29" a="1"/>
  <c r="DT157" i="29" s="1"/>
  <c r="DS157" i="29" a="1"/>
  <c r="DS157" i="29" s="1"/>
  <c r="DR157" i="29" a="1"/>
  <c r="DR157" i="29" s="1"/>
  <c r="DQ157" i="29" a="1"/>
  <c r="DQ157" i="29" s="1"/>
  <c r="DP157" i="29" a="1"/>
  <c r="DP157" i="29" s="1"/>
  <c r="DO157" i="29" a="1"/>
  <c r="DO157" i="29" s="1"/>
  <c r="DN157" i="29" a="1"/>
  <c r="DN157" i="29" s="1"/>
  <c r="DM157" i="29" a="1"/>
  <c r="DM157" i="29" s="1"/>
  <c r="DL157" i="29" a="1"/>
  <c r="DL157" i="29" s="1"/>
  <c r="DK157" i="29" a="1"/>
  <c r="DK157" i="29" s="1"/>
  <c r="DJ157" i="29" a="1"/>
  <c r="DJ157" i="29" s="1"/>
  <c r="DI157" i="29" a="1"/>
  <c r="DI157" i="29" s="1"/>
  <c r="DH157" i="29" a="1"/>
  <c r="DH157" i="29" s="1"/>
  <c r="DG157" i="29" a="1"/>
  <c r="DG157" i="29" s="1"/>
  <c r="DF157" i="29" a="1"/>
  <c r="DF157" i="29" s="1"/>
  <c r="DE157" i="29" a="1"/>
  <c r="DE157" i="29" s="1"/>
  <c r="DD157" i="29" a="1"/>
  <c r="DD157" i="29" s="1"/>
  <c r="DC157" i="29" a="1"/>
  <c r="DC157" i="29" s="1"/>
  <c r="DB157" i="29" a="1"/>
  <c r="DB157" i="29" s="1"/>
  <c r="DA157" i="29" a="1"/>
  <c r="DA157" i="29" s="1"/>
  <c r="CZ157" i="29" a="1"/>
  <c r="CZ157" i="29" s="1"/>
  <c r="CY157" i="29" a="1"/>
  <c r="CY157" i="29" s="1"/>
  <c r="CX157" i="29" a="1"/>
  <c r="CX157" i="29" s="1"/>
  <c r="CW157" i="29" a="1"/>
  <c r="CW157" i="29" s="1"/>
  <c r="CV157" i="29" a="1"/>
  <c r="CV157" i="29" s="1"/>
  <c r="CU157" i="29" a="1"/>
  <c r="CU157" i="29" s="1"/>
  <c r="CT157" i="29" a="1"/>
  <c r="CT157" i="29" s="1"/>
  <c r="CS157" i="29" a="1"/>
  <c r="CS157" i="29" s="1"/>
  <c r="CR157" i="29" a="1"/>
  <c r="CR157" i="29" s="1"/>
  <c r="CQ157" i="29" a="1"/>
  <c r="CQ157" i="29" s="1"/>
  <c r="CP157" i="29" a="1"/>
  <c r="CP157" i="29" s="1"/>
  <c r="CO157" i="29" a="1"/>
  <c r="CO157" i="29" s="1"/>
  <c r="CN157" i="29" a="1"/>
  <c r="CN157" i="29" s="1"/>
  <c r="CM157" i="29" a="1"/>
  <c r="CM157" i="29" s="1"/>
  <c r="CL157" i="29" a="1"/>
  <c r="CL157" i="29" s="1"/>
  <c r="CK157" i="29" a="1"/>
  <c r="CK157" i="29" s="1"/>
  <c r="CJ157" i="29" a="1"/>
  <c r="CJ157" i="29" s="1"/>
  <c r="CI157" i="29" a="1"/>
  <c r="CI157" i="29" s="1"/>
  <c r="CH157" i="29" a="1"/>
  <c r="CH157" i="29" s="1"/>
  <c r="CG157" i="29" a="1"/>
  <c r="CG157" i="29" s="1"/>
  <c r="CF157" i="29" a="1"/>
  <c r="CF157" i="29" s="1"/>
  <c r="CE157" i="29" a="1"/>
  <c r="CE157" i="29" s="1"/>
  <c r="CD157" i="29" a="1"/>
  <c r="CD157" i="29" s="1"/>
  <c r="CC157" i="29" a="1"/>
  <c r="CC157" i="29" s="1"/>
  <c r="CB157" i="29" a="1"/>
  <c r="CB157" i="29" s="1"/>
  <c r="CA157" i="29" a="1"/>
  <c r="CA157" i="29" s="1"/>
  <c r="BZ157" i="29" a="1"/>
  <c r="BZ157" i="29" s="1"/>
  <c r="BY157" i="29" a="1"/>
  <c r="BY157" i="29" s="1"/>
  <c r="BX157" i="29" a="1"/>
  <c r="BX157" i="29" s="1"/>
  <c r="BW157" i="29" a="1"/>
  <c r="BW157" i="29" s="1"/>
  <c r="BV157" i="29" a="1"/>
  <c r="BV157" i="29" s="1"/>
  <c r="BU157" i="29" a="1"/>
  <c r="BU157" i="29" s="1"/>
  <c r="BT157" i="29" a="1"/>
  <c r="BT157" i="29" s="1"/>
  <c r="BS157" i="29" a="1"/>
  <c r="BS157" i="29" s="1"/>
  <c r="BR157" i="29" a="1"/>
  <c r="BR157" i="29" s="1"/>
  <c r="BQ157" i="29" a="1"/>
  <c r="BQ157" i="29" s="1"/>
  <c r="BP157" i="29" a="1"/>
  <c r="BP157" i="29" s="1"/>
  <c r="BO157" i="29" a="1"/>
  <c r="BO157" i="29" s="1"/>
  <c r="BN157" i="29" a="1"/>
  <c r="BN157" i="29" s="1"/>
  <c r="BM157" i="29" a="1"/>
  <c r="BM157" i="29" s="1"/>
  <c r="BL157" i="29" a="1"/>
  <c r="BL157" i="29" s="1"/>
  <c r="BK157" i="29" a="1"/>
  <c r="BK157" i="29" s="1"/>
  <c r="BJ157" i="29" a="1"/>
  <c r="BJ157" i="29" s="1"/>
  <c r="BI157" i="29" a="1"/>
  <c r="BI157" i="29" s="1"/>
  <c r="BH157" i="29" a="1"/>
  <c r="BH157" i="29" s="1"/>
  <c r="BG157" i="29" a="1"/>
  <c r="BG157" i="29" s="1"/>
  <c r="BF157" i="29" a="1"/>
  <c r="BF157" i="29" s="1"/>
  <c r="BE157" i="29" a="1"/>
  <c r="BE157" i="29" s="1"/>
  <c r="BD157" i="29" a="1"/>
  <c r="BD157" i="29" s="1"/>
  <c r="BC157" i="29" a="1"/>
  <c r="BC157" i="29" s="1"/>
  <c r="BB157" i="29" a="1"/>
  <c r="BB157" i="29" s="1"/>
  <c r="BA157" i="29" a="1"/>
  <c r="BA157" i="29" s="1"/>
  <c r="AZ157" i="29" a="1"/>
  <c r="AZ157" i="29" s="1"/>
  <c r="AY157" i="29" a="1"/>
  <c r="AY157" i="29" s="1"/>
  <c r="AX157" i="29" a="1"/>
  <c r="AX157" i="29" s="1"/>
  <c r="AW157" i="29" a="1"/>
  <c r="AW157" i="29" s="1"/>
  <c r="AV157" i="29" a="1"/>
  <c r="AV157" i="29" s="1"/>
  <c r="AU157" i="29" a="1"/>
  <c r="AU157" i="29" s="1"/>
  <c r="AT157" i="29" a="1"/>
  <c r="AT157" i="29" s="1"/>
  <c r="AS157" i="29" a="1"/>
  <c r="AS157" i="29" s="1"/>
  <c r="AR157" i="29" a="1"/>
  <c r="AR157" i="29" s="1"/>
  <c r="AQ157" i="29" a="1"/>
  <c r="AQ157" i="29" s="1"/>
  <c r="AP157" i="29" a="1"/>
  <c r="AP157" i="29" s="1"/>
  <c r="AO157" i="29" a="1"/>
  <c r="AO157" i="29" s="1"/>
  <c r="AN157" i="29" a="1"/>
  <c r="AN157" i="29" s="1"/>
  <c r="AM157" i="29" a="1"/>
  <c r="AM157" i="29" s="1"/>
  <c r="AL157" i="29" a="1"/>
  <c r="AL157" i="29" s="1"/>
  <c r="AK157" i="29" a="1"/>
  <c r="AK157" i="29" s="1"/>
  <c r="AJ157" i="29" a="1"/>
  <c r="AJ157" i="29" s="1"/>
  <c r="AI157" i="29" a="1"/>
  <c r="AI157" i="29" s="1"/>
  <c r="AH157" i="29" a="1"/>
  <c r="AH157" i="29" s="1"/>
  <c r="AG157" i="29" a="1"/>
  <c r="AG157" i="29" s="1"/>
  <c r="AF157" i="29" a="1"/>
  <c r="AF157" i="29" s="1"/>
  <c r="AE157" i="29" a="1"/>
  <c r="AE157" i="29" s="1"/>
  <c r="AD157" i="29" a="1"/>
  <c r="AD157" i="29" s="1"/>
  <c r="AC157" i="29" a="1"/>
  <c r="AC157" i="29" s="1"/>
  <c r="AB157" i="29" a="1"/>
  <c r="AB157" i="29" s="1"/>
  <c r="AA157" i="29" a="1"/>
  <c r="AA157" i="29" s="1"/>
  <c r="Z157" i="29" a="1"/>
  <c r="Z157" i="29" s="1"/>
  <c r="Y157" i="29" a="1"/>
  <c r="Y157" i="29" s="1"/>
  <c r="X157" i="29" a="1"/>
  <c r="X157" i="29" s="1"/>
  <c r="W157" i="29" a="1"/>
  <c r="W157" i="29" s="1"/>
  <c r="V157" i="29" a="1"/>
  <c r="V157" i="29" s="1"/>
  <c r="U157" i="29" a="1"/>
  <c r="U157" i="29" s="1"/>
  <c r="T157" i="29" a="1"/>
  <c r="T157" i="29" s="1"/>
  <c r="S157" i="29" a="1"/>
  <c r="S157" i="29" s="1"/>
  <c r="R157" i="29" a="1"/>
  <c r="R157" i="29" s="1"/>
  <c r="Q157" i="29" a="1"/>
  <c r="Q157" i="29" s="1"/>
  <c r="P157" i="29" a="1"/>
  <c r="P157" i="29" s="1"/>
  <c r="O157" i="29" a="1"/>
  <c r="O157" i="29" s="1"/>
  <c r="N157" i="29" a="1"/>
  <c r="N157" i="29" s="1"/>
  <c r="M157" i="29" a="1"/>
  <c r="M157" i="29" s="1"/>
  <c r="L157" i="29" a="1"/>
  <c r="L157" i="29" s="1"/>
  <c r="K157" i="29" a="1"/>
  <c r="K157" i="29" s="1"/>
  <c r="J157" i="29" a="1"/>
  <c r="J157" i="29" s="1"/>
  <c r="I157" i="29" a="1"/>
  <c r="I157" i="29" s="1"/>
  <c r="H157" i="29" a="1"/>
  <c r="H157" i="29" s="1"/>
  <c r="G157" i="29" a="1"/>
  <c r="G157" i="29" s="1"/>
  <c r="F157" i="29" a="1"/>
  <c r="F157" i="29" s="1"/>
  <c r="E157" i="29" a="1"/>
  <c r="E157" i="29" s="1"/>
  <c r="D157" i="29" a="1"/>
  <c r="D157" i="29" s="1"/>
  <c r="GJ156" i="29" a="1"/>
  <c r="GJ156" i="29" s="1"/>
  <c r="GI156" i="29" a="1"/>
  <c r="GI156" i="29" s="1"/>
  <c r="GH156" i="29" a="1"/>
  <c r="GH156" i="29" s="1"/>
  <c r="GG156" i="29" a="1"/>
  <c r="GG156" i="29" s="1"/>
  <c r="GF156" i="29" a="1"/>
  <c r="GF156" i="29" s="1"/>
  <c r="GE156" i="29" a="1"/>
  <c r="GE156" i="29" s="1"/>
  <c r="GD156" i="29" a="1"/>
  <c r="GD156" i="29" s="1"/>
  <c r="GC156" i="29" a="1"/>
  <c r="GC156" i="29" s="1"/>
  <c r="GB156" i="29" a="1"/>
  <c r="GB156" i="29" s="1"/>
  <c r="GA156" i="29" a="1"/>
  <c r="GA156" i="29" s="1"/>
  <c r="FZ156" i="29" a="1"/>
  <c r="FZ156" i="29" s="1"/>
  <c r="FY156" i="29" a="1"/>
  <c r="FY156" i="29" s="1"/>
  <c r="FX156" i="29" a="1"/>
  <c r="FX156" i="29" s="1"/>
  <c r="FW156" i="29" a="1"/>
  <c r="FW156" i="29" s="1"/>
  <c r="FV156" i="29" a="1"/>
  <c r="FV156" i="29" s="1"/>
  <c r="FU156" i="29" a="1"/>
  <c r="FU156" i="29" s="1"/>
  <c r="FT156" i="29" a="1"/>
  <c r="FT156" i="29" s="1"/>
  <c r="FS156" i="29" a="1"/>
  <c r="FS156" i="29" s="1"/>
  <c r="FR156" i="29" a="1"/>
  <c r="FR156" i="29" s="1"/>
  <c r="FQ156" i="29" a="1"/>
  <c r="FQ156" i="29" s="1"/>
  <c r="FP156" i="29" a="1"/>
  <c r="FP156" i="29" s="1"/>
  <c r="FO156" i="29" a="1"/>
  <c r="FO156" i="29" s="1"/>
  <c r="FN156" i="29" a="1"/>
  <c r="FN156" i="29" s="1"/>
  <c r="FM156" i="29" a="1"/>
  <c r="FM156" i="29" s="1"/>
  <c r="FL156" i="29" a="1"/>
  <c r="FL156" i="29" s="1"/>
  <c r="FK156" i="29" a="1"/>
  <c r="FK156" i="29" s="1"/>
  <c r="FJ156" i="29" a="1"/>
  <c r="FJ156" i="29" s="1"/>
  <c r="FI156" i="29" a="1"/>
  <c r="FI156" i="29" s="1"/>
  <c r="FH156" i="29" a="1"/>
  <c r="FH156" i="29" s="1"/>
  <c r="FG156" i="29" a="1"/>
  <c r="FG156" i="29" s="1"/>
  <c r="FF156" i="29" a="1"/>
  <c r="FF156" i="29" s="1"/>
  <c r="FE156" i="29" a="1"/>
  <c r="FE156" i="29" s="1"/>
  <c r="FD156" i="29" a="1"/>
  <c r="FD156" i="29" s="1"/>
  <c r="FC156" i="29" a="1"/>
  <c r="FC156" i="29" s="1"/>
  <c r="FB156" i="29" a="1"/>
  <c r="FB156" i="29" s="1"/>
  <c r="FA156" i="29" a="1"/>
  <c r="FA156" i="29" s="1"/>
  <c r="EZ156" i="29" a="1"/>
  <c r="EZ156" i="29" s="1"/>
  <c r="EY156" i="29" a="1"/>
  <c r="EY156" i="29" s="1"/>
  <c r="EX156" i="29" a="1"/>
  <c r="EX156" i="29" s="1"/>
  <c r="EW156" i="29" a="1"/>
  <c r="EW156" i="29" s="1"/>
  <c r="EV156" i="29" a="1"/>
  <c r="EV156" i="29" s="1"/>
  <c r="EU156" i="29" a="1"/>
  <c r="EU156" i="29" s="1"/>
  <c r="ET156" i="29" a="1"/>
  <c r="ET156" i="29" s="1"/>
  <c r="ES156" i="29" a="1"/>
  <c r="ES156" i="29" s="1"/>
  <c r="ER156" i="29" a="1"/>
  <c r="ER156" i="29" s="1"/>
  <c r="EQ156" i="29" a="1"/>
  <c r="EQ156" i="29" s="1"/>
  <c r="EP156" i="29" a="1"/>
  <c r="EP156" i="29" s="1"/>
  <c r="EO156" i="29" a="1"/>
  <c r="EO156" i="29" s="1"/>
  <c r="EN156" i="29" a="1"/>
  <c r="EN156" i="29" s="1"/>
  <c r="EM156" i="29" a="1"/>
  <c r="EM156" i="29" s="1"/>
  <c r="EL156" i="29" a="1"/>
  <c r="EL156" i="29" s="1"/>
  <c r="EK156" i="29" a="1"/>
  <c r="EK156" i="29" s="1"/>
  <c r="EJ156" i="29" a="1"/>
  <c r="EJ156" i="29" s="1"/>
  <c r="EI156" i="29" a="1"/>
  <c r="EI156" i="29" s="1"/>
  <c r="EH156" i="29" a="1"/>
  <c r="EH156" i="29" s="1"/>
  <c r="EG156" i="29" a="1"/>
  <c r="EG156" i="29" s="1"/>
  <c r="EF156" i="29" a="1"/>
  <c r="EF156" i="29" s="1"/>
  <c r="EE156" i="29" a="1"/>
  <c r="EE156" i="29" s="1"/>
  <c r="ED156" i="29" a="1"/>
  <c r="ED156" i="29" s="1"/>
  <c r="EC156" i="29" a="1"/>
  <c r="EC156" i="29" s="1"/>
  <c r="EB156" i="29" a="1"/>
  <c r="EB156" i="29" s="1"/>
  <c r="EA156" i="29" a="1"/>
  <c r="EA156" i="29" s="1"/>
  <c r="DZ156" i="29" a="1"/>
  <c r="DZ156" i="29" s="1"/>
  <c r="DY156" i="29" a="1"/>
  <c r="DY156" i="29" s="1"/>
  <c r="DX156" i="29" a="1"/>
  <c r="DX156" i="29" s="1"/>
  <c r="DW156" i="29" a="1"/>
  <c r="DW156" i="29" s="1"/>
  <c r="DV156" i="29" a="1"/>
  <c r="DV156" i="29" s="1"/>
  <c r="DU156" i="29" a="1"/>
  <c r="DU156" i="29" s="1"/>
  <c r="DT156" i="29" a="1"/>
  <c r="DT156" i="29" s="1"/>
  <c r="DS156" i="29" a="1"/>
  <c r="DS156" i="29" s="1"/>
  <c r="DR156" i="29" a="1"/>
  <c r="DR156" i="29" s="1"/>
  <c r="DQ156" i="29" a="1"/>
  <c r="DQ156" i="29" s="1"/>
  <c r="DP156" i="29" a="1"/>
  <c r="DP156" i="29" s="1"/>
  <c r="DO156" i="29" a="1"/>
  <c r="DO156" i="29" s="1"/>
  <c r="DN156" i="29" a="1"/>
  <c r="DN156" i="29" s="1"/>
  <c r="DM156" i="29" a="1"/>
  <c r="DM156" i="29" s="1"/>
  <c r="DL156" i="29" a="1"/>
  <c r="DL156" i="29" s="1"/>
  <c r="DK156" i="29" a="1"/>
  <c r="DK156" i="29" s="1"/>
  <c r="DJ156" i="29" a="1"/>
  <c r="DJ156" i="29" s="1"/>
  <c r="DI156" i="29" a="1"/>
  <c r="DI156" i="29" s="1"/>
  <c r="DH156" i="29" a="1"/>
  <c r="DH156" i="29" s="1"/>
  <c r="DG156" i="29" a="1"/>
  <c r="DG156" i="29" s="1"/>
  <c r="DF156" i="29" a="1"/>
  <c r="DF156" i="29" s="1"/>
  <c r="DE156" i="29" a="1"/>
  <c r="DE156" i="29" s="1"/>
  <c r="DD156" i="29" a="1"/>
  <c r="DD156" i="29" s="1"/>
  <c r="DC156" i="29" a="1"/>
  <c r="DC156" i="29" s="1"/>
  <c r="DB156" i="29" a="1"/>
  <c r="DB156" i="29" s="1"/>
  <c r="DA156" i="29" a="1"/>
  <c r="DA156" i="29" s="1"/>
  <c r="CZ156" i="29" a="1"/>
  <c r="CZ156" i="29" s="1"/>
  <c r="CY156" i="29" a="1"/>
  <c r="CY156" i="29" s="1"/>
  <c r="CX156" i="29" a="1"/>
  <c r="CX156" i="29" s="1"/>
  <c r="CW156" i="29" a="1"/>
  <c r="CW156" i="29" s="1"/>
  <c r="CV156" i="29" a="1"/>
  <c r="CV156" i="29" s="1"/>
  <c r="CU156" i="29" a="1"/>
  <c r="CU156" i="29" s="1"/>
  <c r="CT156" i="29" a="1"/>
  <c r="CT156" i="29" s="1"/>
  <c r="CS156" i="29" a="1"/>
  <c r="CS156" i="29" s="1"/>
  <c r="CR156" i="29" a="1"/>
  <c r="CR156" i="29" s="1"/>
  <c r="CQ156" i="29" a="1"/>
  <c r="CQ156" i="29" s="1"/>
  <c r="CP156" i="29" a="1"/>
  <c r="CP156" i="29" s="1"/>
  <c r="CO156" i="29" a="1"/>
  <c r="CO156" i="29" s="1"/>
  <c r="CN156" i="29" a="1"/>
  <c r="CN156" i="29" s="1"/>
  <c r="CM156" i="29" a="1"/>
  <c r="CM156" i="29" s="1"/>
  <c r="CL156" i="29" a="1"/>
  <c r="CL156" i="29" s="1"/>
  <c r="CK156" i="29" a="1"/>
  <c r="CK156" i="29" s="1"/>
  <c r="CJ156" i="29" a="1"/>
  <c r="CJ156" i="29" s="1"/>
  <c r="CI156" i="29" a="1"/>
  <c r="CI156" i="29" s="1"/>
  <c r="CH156" i="29" a="1"/>
  <c r="CH156" i="29" s="1"/>
  <c r="CG156" i="29" a="1"/>
  <c r="CG156" i="29" s="1"/>
  <c r="CF156" i="29" a="1"/>
  <c r="CF156" i="29" s="1"/>
  <c r="CE156" i="29" a="1"/>
  <c r="CE156" i="29" s="1"/>
  <c r="CD156" i="29" a="1"/>
  <c r="CD156" i="29" s="1"/>
  <c r="CC156" i="29" a="1"/>
  <c r="CC156" i="29" s="1"/>
  <c r="CB156" i="29" a="1"/>
  <c r="CB156" i="29" s="1"/>
  <c r="CA156" i="29" a="1"/>
  <c r="CA156" i="29" s="1"/>
  <c r="BZ156" i="29" a="1"/>
  <c r="BZ156" i="29" s="1"/>
  <c r="BY156" i="29" a="1"/>
  <c r="BY156" i="29" s="1"/>
  <c r="BX156" i="29" a="1"/>
  <c r="BX156" i="29" s="1"/>
  <c r="BW156" i="29" a="1"/>
  <c r="BW156" i="29" s="1"/>
  <c r="BV156" i="29" a="1"/>
  <c r="BV156" i="29" s="1"/>
  <c r="BU156" i="29" a="1"/>
  <c r="BU156" i="29" s="1"/>
  <c r="BT156" i="29" a="1"/>
  <c r="BT156" i="29" s="1"/>
  <c r="BS156" i="29" a="1"/>
  <c r="BS156" i="29" s="1"/>
  <c r="BR156" i="29" a="1"/>
  <c r="BR156" i="29" s="1"/>
  <c r="BQ156" i="29" a="1"/>
  <c r="BQ156" i="29" s="1"/>
  <c r="BP156" i="29" a="1"/>
  <c r="BP156" i="29" s="1"/>
  <c r="BO156" i="29" a="1"/>
  <c r="BO156" i="29" s="1"/>
  <c r="BN156" i="29" a="1"/>
  <c r="BN156" i="29" s="1"/>
  <c r="BM156" i="29" a="1"/>
  <c r="BM156" i="29" s="1"/>
  <c r="BL156" i="29" a="1"/>
  <c r="BL156" i="29" s="1"/>
  <c r="BK156" i="29" a="1"/>
  <c r="BK156" i="29" s="1"/>
  <c r="BJ156" i="29" a="1"/>
  <c r="BJ156" i="29" s="1"/>
  <c r="BI156" i="29" a="1"/>
  <c r="BI156" i="29" s="1"/>
  <c r="BH156" i="29" a="1"/>
  <c r="BH156" i="29" s="1"/>
  <c r="BG156" i="29" a="1"/>
  <c r="BG156" i="29" s="1"/>
  <c r="BF156" i="29" a="1"/>
  <c r="BF156" i="29" s="1"/>
  <c r="BE156" i="29" a="1"/>
  <c r="BE156" i="29" s="1"/>
  <c r="BD156" i="29" a="1"/>
  <c r="BD156" i="29" s="1"/>
  <c r="BC156" i="29" a="1"/>
  <c r="BC156" i="29" s="1"/>
  <c r="BB156" i="29" a="1"/>
  <c r="BB156" i="29" s="1"/>
  <c r="BA156" i="29" a="1"/>
  <c r="BA156" i="29" s="1"/>
  <c r="AZ156" i="29" a="1"/>
  <c r="AZ156" i="29" s="1"/>
  <c r="AY156" i="29" a="1"/>
  <c r="AY156" i="29" s="1"/>
  <c r="AX156" i="29" a="1"/>
  <c r="AX156" i="29" s="1"/>
  <c r="AW156" i="29" a="1"/>
  <c r="AW156" i="29" s="1"/>
  <c r="AV156" i="29" a="1"/>
  <c r="AV156" i="29" s="1"/>
  <c r="AU156" i="29" a="1"/>
  <c r="AU156" i="29" s="1"/>
  <c r="AT156" i="29" a="1"/>
  <c r="AT156" i="29" s="1"/>
  <c r="AS156" i="29" a="1"/>
  <c r="AS156" i="29" s="1"/>
  <c r="AR156" i="29" a="1"/>
  <c r="AR156" i="29" s="1"/>
  <c r="AQ156" i="29" a="1"/>
  <c r="AQ156" i="29" s="1"/>
  <c r="AP156" i="29" a="1"/>
  <c r="AP156" i="29" s="1"/>
  <c r="AO156" i="29" a="1"/>
  <c r="AO156" i="29" s="1"/>
  <c r="AN156" i="29" a="1"/>
  <c r="AN156" i="29" s="1"/>
  <c r="AM156" i="29" a="1"/>
  <c r="AM156" i="29" s="1"/>
  <c r="AL156" i="29" a="1"/>
  <c r="AL156" i="29" s="1"/>
  <c r="AK156" i="29" a="1"/>
  <c r="AK156" i="29" s="1"/>
  <c r="AJ156" i="29" a="1"/>
  <c r="AJ156" i="29" s="1"/>
  <c r="AI156" i="29" a="1"/>
  <c r="AI156" i="29" s="1"/>
  <c r="AH156" i="29" a="1"/>
  <c r="AH156" i="29" s="1"/>
  <c r="AG156" i="29" a="1"/>
  <c r="AG156" i="29" s="1"/>
  <c r="AF156" i="29" a="1"/>
  <c r="AF156" i="29" s="1"/>
  <c r="AE156" i="29" a="1"/>
  <c r="AE156" i="29" s="1"/>
  <c r="AD156" i="29" a="1"/>
  <c r="AD156" i="29" s="1"/>
  <c r="AC156" i="29" a="1"/>
  <c r="AC156" i="29" s="1"/>
  <c r="AB156" i="29" a="1"/>
  <c r="AB156" i="29" s="1"/>
  <c r="AA156" i="29" a="1"/>
  <c r="AA156" i="29" s="1"/>
  <c r="Z156" i="29" a="1"/>
  <c r="Z156" i="29" s="1"/>
  <c r="Y156" i="29" a="1"/>
  <c r="Y156" i="29" s="1"/>
  <c r="X156" i="29" a="1"/>
  <c r="X156" i="29" s="1"/>
  <c r="W156" i="29" a="1"/>
  <c r="W156" i="29" s="1"/>
  <c r="V156" i="29" a="1"/>
  <c r="V156" i="29" s="1"/>
  <c r="U156" i="29" a="1"/>
  <c r="U156" i="29" s="1"/>
  <c r="T156" i="29" a="1"/>
  <c r="T156" i="29" s="1"/>
  <c r="S156" i="29" a="1"/>
  <c r="S156" i="29" s="1"/>
  <c r="R156" i="29" a="1"/>
  <c r="R156" i="29" s="1"/>
  <c r="Q156" i="29" a="1"/>
  <c r="Q156" i="29" s="1"/>
  <c r="P156" i="29" a="1"/>
  <c r="P156" i="29" s="1"/>
  <c r="O156" i="29" a="1"/>
  <c r="O156" i="29" s="1"/>
  <c r="N156" i="29" a="1"/>
  <c r="N156" i="29" s="1"/>
  <c r="M156" i="29" a="1"/>
  <c r="M156" i="29" s="1"/>
  <c r="L156" i="29" a="1"/>
  <c r="L156" i="29" s="1"/>
  <c r="K156" i="29" a="1"/>
  <c r="K156" i="29" s="1"/>
  <c r="J156" i="29" a="1"/>
  <c r="J156" i="29" s="1"/>
  <c r="I156" i="29" a="1"/>
  <c r="I156" i="29" s="1"/>
  <c r="H156" i="29" a="1"/>
  <c r="H156" i="29" s="1"/>
  <c r="G156" i="29" a="1"/>
  <c r="G156" i="29" s="1"/>
  <c r="F156" i="29" a="1"/>
  <c r="F156" i="29" s="1"/>
  <c r="E156" i="29" a="1"/>
  <c r="E156" i="29" s="1"/>
  <c r="D156" i="29" a="1"/>
  <c r="D156" i="29" s="1"/>
  <c r="GJ154" i="29" a="1"/>
  <c r="GJ154" i="29" s="1"/>
  <c r="GI154" i="29" a="1"/>
  <c r="GI154" i="29" s="1"/>
  <c r="GH154" i="29" a="1"/>
  <c r="GH154" i="29" s="1"/>
  <c r="GG154" i="29" a="1"/>
  <c r="GG154" i="29" s="1"/>
  <c r="GF154" i="29" a="1"/>
  <c r="GF154" i="29" s="1"/>
  <c r="GE154" i="29" a="1"/>
  <c r="GE154" i="29" s="1"/>
  <c r="GD154" i="29" a="1"/>
  <c r="GD154" i="29" s="1"/>
  <c r="GC154" i="29" a="1"/>
  <c r="GC154" i="29" s="1"/>
  <c r="GB154" i="29" a="1"/>
  <c r="GB154" i="29" s="1"/>
  <c r="GA154" i="29" a="1"/>
  <c r="GA154" i="29" s="1"/>
  <c r="FZ154" i="29" a="1"/>
  <c r="FZ154" i="29" s="1"/>
  <c r="FY154" i="29" a="1"/>
  <c r="FY154" i="29" s="1"/>
  <c r="FX154" i="29" a="1"/>
  <c r="FX154" i="29" s="1"/>
  <c r="FW154" i="29" a="1"/>
  <c r="FW154" i="29" s="1"/>
  <c r="FV154" i="29" a="1"/>
  <c r="FV154" i="29" s="1"/>
  <c r="FU154" i="29" a="1"/>
  <c r="FU154" i="29" s="1"/>
  <c r="FT154" i="29" a="1"/>
  <c r="FT154" i="29" s="1"/>
  <c r="FS154" i="29" a="1"/>
  <c r="FS154" i="29" s="1"/>
  <c r="FR154" i="29" a="1"/>
  <c r="FR154" i="29" s="1"/>
  <c r="FQ154" i="29" a="1"/>
  <c r="FQ154" i="29" s="1"/>
  <c r="FP154" i="29" a="1"/>
  <c r="FP154" i="29" s="1"/>
  <c r="FO154" i="29" a="1"/>
  <c r="FO154" i="29" s="1"/>
  <c r="FN154" i="29" a="1"/>
  <c r="FN154" i="29" s="1"/>
  <c r="FM154" i="29" a="1"/>
  <c r="FM154" i="29" s="1"/>
  <c r="FL154" i="29" a="1"/>
  <c r="FL154" i="29" s="1"/>
  <c r="FK154" i="29" a="1"/>
  <c r="FK154" i="29" s="1"/>
  <c r="FJ154" i="29" a="1"/>
  <c r="FJ154" i="29" s="1"/>
  <c r="FI154" i="29" a="1"/>
  <c r="FI154" i="29" s="1"/>
  <c r="FH154" i="29" a="1"/>
  <c r="FH154" i="29" s="1"/>
  <c r="FG154" i="29" a="1"/>
  <c r="FG154" i="29" s="1"/>
  <c r="FF154" i="29" a="1"/>
  <c r="FF154" i="29" s="1"/>
  <c r="FE154" i="29" a="1"/>
  <c r="FE154" i="29" s="1"/>
  <c r="FD154" i="29" a="1"/>
  <c r="FD154" i="29" s="1"/>
  <c r="FC154" i="29" a="1"/>
  <c r="FC154" i="29" s="1"/>
  <c r="FB154" i="29" a="1"/>
  <c r="FB154" i="29" s="1"/>
  <c r="FA154" i="29" a="1"/>
  <c r="FA154" i="29" s="1"/>
  <c r="EZ154" i="29" a="1"/>
  <c r="EZ154" i="29" s="1"/>
  <c r="EY154" i="29" a="1"/>
  <c r="EY154" i="29" s="1"/>
  <c r="EX154" i="29" a="1"/>
  <c r="EX154" i="29" s="1"/>
  <c r="EW154" i="29" a="1"/>
  <c r="EW154" i="29" s="1"/>
  <c r="EV154" i="29" a="1"/>
  <c r="EV154" i="29" s="1"/>
  <c r="EU154" i="29" a="1"/>
  <c r="EU154" i="29" s="1"/>
  <c r="ET154" i="29" a="1"/>
  <c r="ET154" i="29" s="1"/>
  <c r="ES154" i="29" a="1"/>
  <c r="ES154" i="29" s="1"/>
  <c r="ER154" i="29" a="1"/>
  <c r="ER154" i="29" s="1"/>
  <c r="EQ154" i="29" a="1"/>
  <c r="EQ154" i="29" s="1"/>
  <c r="EP154" i="29" a="1"/>
  <c r="EP154" i="29" s="1"/>
  <c r="EO154" i="29" a="1"/>
  <c r="EO154" i="29" s="1"/>
  <c r="EN154" i="29" a="1"/>
  <c r="EN154" i="29" s="1"/>
  <c r="EM154" i="29" a="1"/>
  <c r="EM154" i="29" s="1"/>
  <c r="EL154" i="29" a="1"/>
  <c r="EL154" i="29" s="1"/>
  <c r="EK154" i="29" a="1"/>
  <c r="EK154" i="29" s="1"/>
  <c r="EJ154" i="29" a="1"/>
  <c r="EJ154" i="29" s="1"/>
  <c r="EI154" i="29" a="1"/>
  <c r="EI154" i="29" s="1"/>
  <c r="EH154" i="29" a="1"/>
  <c r="EH154" i="29" s="1"/>
  <c r="EG154" i="29" a="1"/>
  <c r="EG154" i="29" s="1"/>
  <c r="EF154" i="29" a="1"/>
  <c r="EF154" i="29" s="1"/>
  <c r="EE154" i="29" a="1"/>
  <c r="EE154" i="29" s="1"/>
  <c r="ED154" i="29" a="1"/>
  <c r="ED154" i="29" s="1"/>
  <c r="EC154" i="29" a="1"/>
  <c r="EC154" i="29" s="1"/>
  <c r="EB154" i="29" a="1"/>
  <c r="EB154" i="29" s="1"/>
  <c r="EA154" i="29" a="1"/>
  <c r="EA154" i="29" s="1"/>
  <c r="DZ154" i="29" a="1"/>
  <c r="DZ154" i="29" s="1"/>
  <c r="DY154" i="29" a="1"/>
  <c r="DY154" i="29" s="1"/>
  <c r="DX154" i="29" a="1"/>
  <c r="DX154" i="29" s="1"/>
  <c r="DW154" i="29" a="1"/>
  <c r="DW154" i="29" s="1"/>
  <c r="DV154" i="29" a="1"/>
  <c r="DV154" i="29" s="1"/>
  <c r="DU154" i="29" a="1"/>
  <c r="DU154" i="29" s="1"/>
  <c r="DT154" i="29" a="1"/>
  <c r="DT154" i="29" s="1"/>
  <c r="DS154" i="29" a="1"/>
  <c r="DS154" i="29" s="1"/>
  <c r="DR154" i="29" a="1"/>
  <c r="DR154" i="29" s="1"/>
  <c r="DQ154" i="29" a="1"/>
  <c r="DQ154" i="29" s="1"/>
  <c r="DP154" i="29" a="1"/>
  <c r="DP154" i="29" s="1"/>
  <c r="DO154" i="29" a="1"/>
  <c r="DO154" i="29" s="1"/>
  <c r="DN154" i="29" a="1"/>
  <c r="DN154" i="29" s="1"/>
  <c r="DM154" i="29" a="1"/>
  <c r="DM154" i="29" s="1"/>
  <c r="DL154" i="29" a="1"/>
  <c r="DL154" i="29" s="1"/>
  <c r="DK154" i="29" a="1"/>
  <c r="DK154" i="29" s="1"/>
  <c r="DJ154" i="29" a="1"/>
  <c r="DJ154" i="29" s="1"/>
  <c r="DI154" i="29" a="1"/>
  <c r="DI154" i="29" s="1"/>
  <c r="DH154" i="29" a="1"/>
  <c r="DH154" i="29" s="1"/>
  <c r="DG154" i="29" a="1"/>
  <c r="DG154" i="29" s="1"/>
  <c r="DF154" i="29" a="1"/>
  <c r="DF154" i="29" s="1"/>
  <c r="DE154" i="29" a="1"/>
  <c r="DE154" i="29" s="1"/>
  <c r="DD154" i="29" a="1"/>
  <c r="DD154" i="29" s="1"/>
  <c r="DC154" i="29" a="1"/>
  <c r="DC154" i="29" s="1"/>
  <c r="DB154" i="29" a="1"/>
  <c r="DB154" i="29" s="1"/>
  <c r="DA154" i="29" a="1"/>
  <c r="DA154" i="29" s="1"/>
  <c r="CZ154" i="29" a="1"/>
  <c r="CZ154" i="29" s="1"/>
  <c r="CY154" i="29" a="1"/>
  <c r="CY154" i="29" s="1"/>
  <c r="CX154" i="29" a="1"/>
  <c r="CX154" i="29" s="1"/>
  <c r="CW154" i="29" a="1"/>
  <c r="CW154" i="29" s="1"/>
  <c r="CV154" i="29" a="1"/>
  <c r="CV154" i="29" s="1"/>
  <c r="CU154" i="29" a="1"/>
  <c r="CU154" i="29" s="1"/>
  <c r="CT154" i="29" a="1"/>
  <c r="CT154" i="29" s="1"/>
  <c r="CS154" i="29" a="1"/>
  <c r="CS154" i="29" s="1"/>
  <c r="CR154" i="29" a="1"/>
  <c r="CR154" i="29" s="1"/>
  <c r="CQ154" i="29" a="1"/>
  <c r="CQ154" i="29" s="1"/>
  <c r="CP154" i="29" a="1"/>
  <c r="CP154" i="29" s="1"/>
  <c r="CO154" i="29" a="1"/>
  <c r="CO154" i="29" s="1"/>
  <c r="CN154" i="29" a="1"/>
  <c r="CN154" i="29" s="1"/>
  <c r="CM154" i="29" a="1"/>
  <c r="CM154" i="29" s="1"/>
  <c r="CL154" i="29" a="1"/>
  <c r="CL154" i="29" s="1"/>
  <c r="CK154" i="29" a="1"/>
  <c r="CK154" i="29" s="1"/>
  <c r="CJ154" i="29" a="1"/>
  <c r="CJ154" i="29" s="1"/>
  <c r="CI154" i="29" a="1"/>
  <c r="CI154" i="29" s="1"/>
  <c r="CH154" i="29" a="1"/>
  <c r="CH154" i="29" s="1"/>
  <c r="CG154" i="29" a="1"/>
  <c r="CG154" i="29" s="1"/>
  <c r="CF154" i="29" a="1"/>
  <c r="CF154" i="29" s="1"/>
  <c r="CE154" i="29" a="1"/>
  <c r="CE154" i="29" s="1"/>
  <c r="CD154" i="29" a="1"/>
  <c r="CD154" i="29" s="1"/>
  <c r="CC154" i="29" a="1"/>
  <c r="CC154" i="29" s="1"/>
  <c r="CB154" i="29" a="1"/>
  <c r="CB154" i="29" s="1"/>
  <c r="CA154" i="29" a="1"/>
  <c r="CA154" i="29" s="1"/>
  <c r="BZ154" i="29" a="1"/>
  <c r="BZ154" i="29" s="1"/>
  <c r="BY154" i="29" a="1"/>
  <c r="BY154" i="29" s="1"/>
  <c r="BX154" i="29" a="1"/>
  <c r="BX154" i="29" s="1"/>
  <c r="BW154" i="29" a="1"/>
  <c r="BW154" i="29" s="1"/>
  <c r="BV154" i="29" a="1"/>
  <c r="BV154" i="29" s="1"/>
  <c r="BU154" i="29" a="1"/>
  <c r="BU154" i="29" s="1"/>
  <c r="BT154" i="29" a="1"/>
  <c r="BT154" i="29" s="1"/>
  <c r="BS154" i="29" a="1"/>
  <c r="BS154" i="29" s="1"/>
  <c r="BR154" i="29" a="1"/>
  <c r="BR154" i="29" s="1"/>
  <c r="BQ154" i="29" a="1"/>
  <c r="BQ154" i="29" s="1"/>
  <c r="BP154" i="29" a="1"/>
  <c r="BP154" i="29" s="1"/>
  <c r="BO154" i="29" a="1"/>
  <c r="BO154" i="29" s="1"/>
  <c r="BN154" i="29" a="1"/>
  <c r="BN154" i="29" s="1"/>
  <c r="BM154" i="29" a="1"/>
  <c r="BM154" i="29" s="1"/>
  <c r="BL154" i="29" a="1"/>
  <c r="BL154" i="29" s="1"/>
  <c r="BK154" i="29" a="1"/>
  <c r="BK154" i="29" s="1"/>
  <c r="BJ154" i="29" a="1"/>
  <c r="BJ154" i="29" s="1"/>
  <c r="BI154" i="29" a="1"/>
  <c r="BI154" i="29" s="1"/>
  <c r="BH154" i="29" a="1"/>
  <c r="BH154" i="29" s="1"/>
  <c r="BG154" i="29" a="1"/>
  <c r="BG154" i="29" s="1"/>
  <c r="BF154" i="29" a="1"/>
  <c r="BF154" i="29" s="1"/>
  <c r="BE154" i="29" a="1"/>
  <c r="BE154" i="29" s="1"/>
  <c r="BD154" i="29" a="1"/>
  <c r="BD154" i="29" s="1"/>
  <c r="BC154" i="29" a="1"/>
  <c r="BC154" i="29" s="1"/>
  <c r="BB154" i="29" a="1"/>
  <c r="BB154" i="29" s="1"/>
  <c r="BA154" i="29" a="1"/>
  <c r="BA154" i="29" s="1"/>
  <c r="AZ154" i="29" a="1"/>
  <c r="AZ154" i="29" s="1"/>
  <c r="AY154" i="29" a="1"/>
  <c r="AY154" i="29" s="1"/>
  <c r="AX154" i="29" a="1"/>
  <c r="AX154" i="29" s="1"/>
  <c r="AW154" i="29" a="1"/>
  <c r="AW154" i="29" s="1"/>
  <c r="AV154" i="29" a="1"/>
  <c r="AV154" i="29" s="1"/>
  <c r="AU154" i="29" a="1"/>
  <c r="AU154" i="29" s="1"/>
  <c r="AT154" i="29" a="1"/>
  <c r="AT154" i="29" s="1"/>
  <c r="AS154" i="29" a="1"/>
  <c r="AS154" i="29" s="1"/>
  <c r="AR154" i="29" a="1"/>
  <c r="AR154" i="29" s="1"/>
  <c r="AQ154" i="29" a="1"/>
  <c r="AQ154" i="29" s="1"/>
  <c r="AP154" i="29" a="1"/>
  <c r="AP154" i="29" s="1"/>
  <c r="AO154" i="29" a="1"/>
  <c r="AO154" i="29" s="1"/>
  <c r="AN154" i="29" a="1"/>
  <c r="AN154" i="29" s="1"/>
  <c r="AM154" i="29" a="1"/>
  <c r="AM154" i="29" s="1"/>
  <c r="AL154" i="29" a="1"/>
  <c r="AL154" i="29" s="1"/>
  <c r="AK154" i="29" a="1"/>
  <c r="AK154" i="29" s="1"/>
  <c r="AJ154" i="29" a="1"/>
  <c r="AJ154" i="29" s="1"/>
  <c r="AI154" i="29" a="1"/>
  <c r="AI154" i="29" s="1"/>
  <c r="AH154" i="29" a="1"/>
  <c r="AH154" i="29" s="1"/>
  <c r="AG154" i="29" a="1"/>
  <c r="AG154" i="29" s="1"/>
  <c r="AF154" i="29" a="1"/>
  <c r="AF154" i="29" s="1"/>
  <c r="AE154" i="29" a="1"/>
  <c r="AE154" i="29" s="1"/>
  <c r="AD154" i="29" a="1"/>
  <c r="AD154" i="29" s="1"/>
  <c r="AC154" i="29" a="1"/>
  <c r="AC154" i="29" s="1"/>
  <c r="AB154" i="29" a="1"/>
  <c r="AB154" i="29" s="1"/>
  <c r="AA154" i="29" a="1"/>
  <c r="AA154" i="29" s="1"/>
  <c r="Z154" i="29" a="1"/>
  <c r="Z154" i="29" s="1"/>
  <c r="Y154" i="29" a="1"/>
  <c r="Y154" i="29" s="1"/>
  <c r="X154" i="29" a="1"/>
  <c r="X154" i="29" s="1"/>
  <c r="W154" i="29" a="1"/>
  <c r="W154" i="29" s="1"/>
  <c r="V154" i="29" a="1"/>
  <c r="V154" i="29" s="1"/>
  <c r="U154" i="29" a="1"/>
  <c r="U154" i="29" s="1"/>
  <c r="T154" i="29" a="1"/>
  <c r="T154" i="29" s="1"/>
  <c r="S154" i="29" a="1"/>
  <c r="S154" i="29" s="1"/>
  <c r="R154" i="29" a="1"/>
  <c r="R154" i="29" s="1"/>
  <c r="Q154" i="29" a="1"/>
  <c r="Q154" i="29" s="1"/>
  <c r="P154" i="29" a="1"/>
  <c r="P154" i="29" s="1"/>
  <c r="O154" i="29" a="1"/>
  <c r="O154" i="29" s="1"/>
  <c r="N154" i="29" a="1"/>
  <c r="N154" i="29" s="1"/>
  <c r="M154" i="29" a="1"/>
  <c r="M154" i="29" s="1"/>
  <c r="L154" i="29" a="1"/>
  <c r="L154" i="29" s="1"/>
  <c r="K154" i="29" a="1"/>
  <c r="K154" i="29" s="1"/>
  <c r="J154" i="29" a="1"/>
  <c r="J154" i="29" s="1"/>
  <c r="I154" i="29" a="1"/>
  <c r="I154" i="29" s="1"/>
  <c r="H154" i="29" a="1"/>
  <c r="H154" i="29" s="1"/>
  <c r="G154" i="29" a="1"/>
  <c r="G154" i="29" s="1"/>
  <c r="F154" i="29" a="1"/>
  <c r="F154" i="29" s="1"/>
  <c r="E154" i="29" a="1"/>
  <c r="E154" i="29" s="1"/>
  <c r="D154" i="29" a="1"/>
  <c r="D154" i="29" s="1"/>
  <c r="GJ153" i="29" a="1"/>
  <c r="GJ153" i="29" s="1"/>
  <c r="GI153" i="29" a="1"/>
  <c r="GI153" i="29" s="1"/>
  <c r="GH153" i="29" a="1"/>
  <c r="GH153" i="29" s="1"/>
  <c r="GG153" i="29" a="1"/>
  <c r="GG153" i="29" s="1"/>
  <c r="GF153" i="29" a="1"/>
  <c r="GF153" i="29" s="1"/>
  <c r="GE153" i="29" a="1"/>
  <c r="GE153" i="29" s="1"/>
  <c r="GD153" i="29" a="1"/>
  <c r="GD153" i="29" s="1"/>
  <c r="GC153" i="29" a="1"/>
  <c r="GC153" i="29" s="1"/>
  <c r="GB153" i="29" a="1"/>
  <c r="GB153" i="29" s="1"/>
  <c r="GA153" i="29" a="1"/>
  <c r="GA153" i="29" s="1"/>
  <c r="FZ153" i="29" a="1"/>
  <c r="FZ153" i="29" s="1"/>
  <c r="FY153" i="29" a="1"/>
  <c r="FY153" i="29" s="1"/>
  <c r="FX153" i="29" a="1"/>
  <c r="FX153" i="29" s="1"/>
  <c r="FW153" i="29" a="1"/>
  <c r="FW153" i="29" s="1"/>
  <c r="FV153" i="29" a="1"/>
  <c r="FV153" i="29" s="1"/>
  <c r="FU153" i="29" a="1"/>
  <c r="FU153" i="29" s="1"/>
  <c r="FT153" i="29" a="1"/>
  <c r="FT153" i="29" s="1"/>
  <c r="FS153" i="29" a="1"/>
  <c r="FS153" i="29" s="1"/>
  <c r="FR153" i="29" a="1"/>
  <c r="FR153" i="29" s="1"/>
  <c r="FQ153" i="29" a="1"/>
  <c r="FQ153" i="29" s="1"/>
  <c r="FP153" i="29" a="1"/>
  <c r="FP153" i="29" s="1"/>
  <c r="FO153" i="29" a="1"/>
  <c r="FO153" i="29" s="1"/>
  <c r="FN153" i="29" a="1"/>
  <c r="FN153" i="29" s="1"/>
  <c r="FM153" i="29" a="1"/>
  <c r="FM153" i="29" s="1"/>
  <c r="FL153" i="29" a="1"/>
  <c r="FL153" i="29" s="1"/>
  <c r="FK153" i="29" a="1"/>
  <c r="FK153" i="29" s="1"/>
  <c r="FJ153" i="29" a="1"/>
  <c r="FJ153" i="29" s="1"/>
  <c r="FI153" i="29" a="1"/>
  <c r="FI153" i="29" s="1"/>
  <c r="FH153" i="29" a="1"/>
  <c r="FH153" i="29" s="1"/>
  <c r="FG153" i="29" a="1"/>
  <c r="FG153" i="29" s="1"/>
  <c r="FF153" i="29" a="1"/>
  <c r="FF153" i="29" s="1"/>
  <c r="FE153" i="29" a="1"/>
  <c r="FE153" i="29" s="1"/>
  <c r="FD153" i="29" a="1"/>
  <c r="FD153" i="29" s="1"/>
  <c r="FC153" i="29" a="1"/>
  <c r="FC153" i="29" s="1"/>
  <c r="FB153" i="29" a="1"/>
  <c r="FB153" i="29" s="1"/>
  <c r="FA153" i="29" a="1"/>
  <c r="FA153" i="29" s="1"/>
  <c r="EZ153" i="29" a="1"/>
  <c r="EZ153" i="29" s="1"/>
  <c r="EY153" i="29" a="1"/>
  <c r="EY153" i="29" s="1"/>
  <c r="EX153" i="29" a="1"/>
  <c r="EX153" i="29" s="1"/>
  <c r="EW153" i="29" a="1"/>
  <c r="EW153" i="29" s="1"/>
  <c r="EV153" i="29" a="1"/>
  <c r="EV153" i="29" s="1"/>
  <c r="EU153" i="29" a="1"/>
  <c r="EU153" i="29" s="1"/>
  <c r="ET153" i="29" a="1"/>
  <c r="ET153" i="29" s="1"/>
  <c r="ES153" i="29" a="1"/>
  <c r="ES153" i="29" s="1"/>
  <c r="ER153" i="29" a="1"/>
  <c r="ER153" i="29" s="1"/>
  <c r="EQ153" i="29" a="1"/>
  <c r="EQ153" i="29" s="1"/>
  <c r="EP153" i="29" a="1"/>
  <c r="EP153" i="29" s="1"/>
  <c r="EO153" i="29" a="1"/>
  <c r="EO153" i="29" s="1"/>
  <c r="EN153" i="29" a="1"/>
  <c r="EN153" i="29" s="1"/>
  <c r="EM153" i="29" a="1"/>
  <c r="EM153" i="29" s="1"/>
  <c r="EL153" i="29" a="1"/>
  <c r="EL153" i="29" s="1"/>
  <c r="EK153" i="29" a="1"/>
  <c r="EK153" i="29" s="1"/>
  <c r="EJ153" i="29" a="1"/>
  <c r="EJ153" i="29" s="1"/>
  <c r="EI153" i="29" a="1"/>
  <c r="EI153" i="29" s="1"/>
  <c r="EH153" i="29" a="1"/>
  <c r="EH153" i="29" s="1"/>
  <c r="EG153" i="29" a="1"/>
  <c r="EG153" i="29" s="1"/>
  <c r="EF153" i="29" a="1"/>
  <c r="EF153" i="29" s="1"/>
  <c r="EE153" i="29" a="1"/>
  <c r="EE153" i="29" s="1"/>
  <c r="ED153" i="29" a="1"/>
  <c r="ED153" i="29" s="1"/>
  <c r="EC153" i="29" a="1"/>
  <c r="EC153" i="29" s="1"/>
  <c r="EB153" i="29" a="1"/>
  <c r="EB153" i="29" s="1"/>
  <c r="EA153" i="29" a="1"/>
  <c r="EA153" i="29" s="1"/>
  <c r="DZ153" i="29" a="1"/>
  <c r="DZ153" i="29" s="1"/>
  <c r="DY153" i="29" a="1"/>
  <c r="DY153" i="29" s="1"/>
  <c r="DX153" i="29" a="1"/>
  <c r="DX153" i="29" s="1"/>
  <c r="DW153" i="29" a="1"/>
  <c r="DW153" i="29" s="1"/>
  <c r="DV153" i="29" a="1"/>
  <c r="DV153" i="29" s="1"/>
  <c r="DU153" i="29" a="1"/>
  <c r="DU153" i="29" s="1"/>
  <c r="DT153" i="29" a="1"/>
  <c r="DT153" i="29" s="1"/>
  <c r="DS153" i="29" a="1"/>
  <c r="DS153" i="29" s="1"/>
  <c r="DR153" i="29" a="1"/>
  <c r="DR153" i="29" s="1"/>
  <c r="DQ153" i="29" a="1"/>
  <c r="DQ153" i="29" s="1"/>
  <c r="DP153" i="29" a="1"/>
  <c r="DP153" i="29" s="1"/>
  <c r="DO153" i="29" a="1"/>
  <c r="DO153" i="29" s="1"/>
  <c r="DN153" i="29" a="1"/>
  <c r="DN153" i="29" s="1"/>
  <c r="DM153" i="29" a="1"/>
  <c r="DM153" i="29" s="1"/>
  <c r="DL153" i="29" a="1"/>
  <c r="DL153" i="29" s="1"/>
  <c r="DK153" i="29" a="1"/>
  <c r="DK153" i="29" s="1"/>
  <c r="DJ153" i="29" a="1"/>
  <c r="DJ153" i="29" s="1"/>
  <c r="DI153" i="29" a="1"/>
  <c r="DI153" i="29" s="1"/>
  <c r="DH153" i="29" a="1"/>
  <c r="DH153" i="29" s="1"/>
  <c r="DG153" i="29" a="1"/>
  <c r="DG153" i="29" s="1"/>
  <c r="DF153" i="29" a="1"/>
  <c r="DF153" i="29" s="1"/>
  <c r="DE153" i="29" a="1"/>
  <c r="DE153" i="29" s="1"/>
  <c r="DD153" i="29" a="1"/>
  <c r="DD153" i="29" s="1"/>
  <c r="DC153" i="29" a="1"/>
  <c r="DC153" i="29" s="1"/>
  <c r="DB153" i="29" a="1"/>
  <c r="DB153" i="29" s="1"/>
  <c r="DA153" i="29" a="1"/>
  <c r="DA153" i="29" s="1"/>
  <c r="CZ153" i="29" a="1"/>
  <c r="CZ153" i="29" s="1"/>
  <c r="CY153" i="29" a="1"/>
  <c r="CY153" i="29" s="1"/>
  <c r="CX153" i="29" a="1"/>
  <c r="CX153" i="29" s="1"/>
  <c r="CW153" i="29" a="1"/>
  <c r="CW153" i="29" s="1"/>
  <c r="CV153" i="29" a="1"/>
  <c r="CV153" i="29" s="1"/>
  <c r="CU153" i="29" a="1"/>
  <c r="CU153" i="29" s="1"/>
  <c r="CT153" i="29" a="1"/>
  <c r="CT153" i="29" s="1"/>
  <c r="CS153" i="29" a="1"/>
  <c r="CS153" i="29" s="1"/>
  <c r="CR153" i="29" a="1"/>
  <c r="CR153" i="29" s="1"/>
  <c r="CQ153" i="29" a="1"/>
  <c r="CQ153" i="29" s="1"/>
  <c r="CP153" i="29" a="1"/>
  <c r="CP153" i="29" s="1"/>
  <c r="CO153" i="29" a="1"/>
  <c r="CO153" i="29" s="1"/>
  <c r="CN153" i="29" a="1"/>
  <c r="CN153" i="29" s="1"/>
  <c r="CM153" i="29" a="1"/>
  <c r="CM153" i="29" s="1"/>
  <c r="CL153" i="29" a="1"/>
  <c r="CL153" i="29" s="1"/>
  <c r="CK153" i="29" a="1"/>
  <c r="CK153" i="29" s="1"/>
  <c r="CJ153" i="29" a="1"/>
  <c r="CJ153" i="29" s="1"/>
  <c r="CI153" i="29" a="1"/>
  <c r="CI153" i="29" s="1"/>
  <c r="CH153" i="29" a="1"/>
  <c r="CH153" i="29" s="1"/>
  <c r="CG153" i="29" a="1"/>
  <c r="CG153" i="29" s="1"/>
  <c r="CF153" i="29" a="1"/>
  <c r="CF153" i="29" s="1"/>
  <c r="CE153" i="29" a="1"/>
  <c r="CE153" i="29" s="1"/>
  <c r="CD153" i="29" a="1"/>
  <c r="CD153" i="29" s="1"/>
  <c r="CC153" i="29" a="1"/>
  <c r="CC153" i="29" s="1"/>
  <c r="CB153" i="29" a="1"/>
  <c r="CB153" i="29" s="1"/>
  <c r="CA153" i="29" a="1"/>
  <c r="CA153" i="29" s="1"/>
  <c r="BZ153" i="29" a="1"/>
  <c r="BZ153" i="29" s="1"/>
  <c r="BY153" i="29" a="1"/>
  <c r="BY153" i="29" s="1"/>
  <c r="BX153" i="29" a="1"/>
  <c r="BX153" i="29" s="1"/>
  <c r="BW153" i="29" a="1"/>
  <c r="BW153" i="29" s="1"/>
  <c r="BV153" i="29" a="1"/>
  <c r="BV153" i="29" s="1"/>
  <c r="BU153" i="29" a="1"/>
  <c r="BU153" i="29" s="1"/>
  <c r="BT153" i="29" a="1"/>
  <c r="BT153" i="29" s="1"/>
  <c r="BS153" i="29" a="1"/>
  <c r="BS153" i="29" s="1"/>
  <c r="BR153" i="29" a="1"/>
  <c r="BR153" i="29" s="1"/>
  <c r="BQ153" i="29" a="1"/>
  <c r="BQ153" i="29" s="1"/>
  <c r="BP153" i="29" a="1"/>
  <c r="BP153" i="29" s="1"/>
  <c r="BO153" i="29" a="1"/>
  <c r="BO153" i="29" s="1"/>
  <c r="BN153" i="29" a="1"/>
  <c r="BN153" i="29" s="1"/>
  <c r="BM153" i="29" a="1"/>
  <c r="BM153" i="29" s="1"/>
  <c r="BL153" i="29" a="1"/>
  <c r="BL153" i="29" s="1"/>
  <c r="BK153" i="29" a="1"/>
  <c r="BK153" i="29" s="1"/>
  <c r="BJ153" i="29" a="1"/>
  <c r="BJ153" i="29" s="1"/>
  <c r="BI153" i="29" a="1"/>
  <c r="BI153" i="29" s="1"/>
  <c r="BH153" i="29" a="1"/>
  <c r="BH153" i="29" s="1"/>
  <c r="BG153" i="29" a="1"/>
  <c r="BG153" i="29" s="1"/>
  <c r="BF153" i="29" a="1"/>
  <c r="BF153" i="29" s="1"/>
  <c r="BE153" i="29" a="1"/>
  <c r="BE153" i="29" s="1"/>
  <c r="BD153" i="29" a="1"/>
  <c r="BD153" i="29" s="1"/>
  <c r="BC153" i="29" a="1"/>
  <c r="BC153" i="29" s="1"/>
  <c r="BB153" i="29" a="1"/>
  <c r="BB153" i="29" s="1"/>
  <c r="BA153" i="29" a="1"/>
  <c r="BA153" i="29" s="1"/>
  <c r="AZ153" i="29" a="1"/>
  <c r="AZ153" i="29" s="1"/>
  <c r="AY153" i="29" a="1"/>
  <c r="AY153" i="29" s="1"/>
  <c r="AX153" i="29" a="1"/>
  <c r="AX153" i="29" s="1"/>
  <c r="AW153" i="29" a="1"/>
  <c r="AW153" i="29" s="1"/>
  <c r="AV153" i="29" a="1"/>
  <c r="AV153" i="29" s="1"/>
  <c r="AU153" i="29" a="1"/>
  <c r="AU153" i="29" s="1"/>
  <c r="AT153" i="29" a="1"/>
  <c r="AT153" i="29" s="1"/>
  <c r="AS153" i="29" a="1"/>
  <c r="AS153" i="29" s="1"/>
  <c r="AR153" i="29" a="1"/>
  <c r="AR153" i="29" s="1"/>
  <c r="AQ153" i="29" a="1"/>
  <c r="AQ153" i="29" s="1"/>
  <c r="AP153" i="29" a="1"/>
  <c r="AP153" i="29" s="1"/>
  <c r="AO153" i="29" a="1"/>
  <c r="AO153" i="29" s="1"/>
  <c r="AN153" i="29" a="1"/>
  <c r="AN153" i="29" s="1"/>
  <c r="AM153" i="29" a="1"/>
  <c r="AM153" i="29" s="1"/>
  <c r="AL153" i="29" a="1"/>
  <c r="AL153" i="29" s="1"/>
  <c r="AK153" i="29" a="1"/>
  <c r="AK153" i="29" s="1"/>
  <c r="AJ153" i="29" a="1"/>
  <c r="AJ153" i="29" s="1"/>
  <c r="AI153" i="29" a="1"/>
  <c r="AI153" i="29" s="1"/>
  <c r="AH153" i="29" a="1"/>
  <c r="AH153" i="29" s="1"/>
  <c r="AG153" i="29" a="1"/>
  <c r="AG153" i="29" s="1"/>
  <c r="AF153" i="29" a="1"/>
  <c r="AF153" i="29" s="1"/>
  <c r="AE153" i="29" a="1"/>
  <c r="AE153" i="29" s="1"/>
  <c r="AD153" i="29" a="1"/>
  <c r="AD153" i="29" s="1"/>
  <c r="AC153" i="29" a="1"/>
  <c r="AC153" i="29" s="1"/>
  <c r="AB153" i="29" a="1"/>
  <c r="AB153" i="29" s="1"/>
  <c r="AA153" i="29" a="1"/>
  <c r="AA153" i="29" s="1"/>
  <c r="Z153" i="29" a="1"/>
  <c r="Z153" i="29" s="1"/>
  <c r="Y153" i="29" a="1"/>
  <c r="Y153" i="29" s="1"/>
  <c r="X153" i="29" a="1"/>
  <c r="X153" i="29" s="1"/>
  <c r="W153" i="29" a="1"/>
  <c r="W153" i="29" s="1"/>
  <c r="V153" i="29" a="1"/>
  <c r="V153" i="29" s="1"/>
  <c r="U153" i="29" a="1"/>
  <c r="U153" i="29" s="1"/>
  <c r="T153" i="29" a="1"/>
  <c r="T153" i="29" s="1"/>
  <c r="S153" i="29" a="1"/>
  <c r="S153" i="29" s="1"/>
  <c r="R153" i="29" a="1"/>
  <c r="R153" i="29" s="1"/>
  <c r="Q153" i="29" a="1"/>
  <c r="Q153" i="29" s="1"/>
  <c r="P153" i="29" a="1"/>
  <c r="P153" i="29" s="1"/>
  <c r="O153" i="29" a="1"/>
  <c r="O153" i="29" s="1"/>
  <c r="N153" i="29" a="1"/>
  <c r="N153" i="29" s="1"/>
  <c r="M153" i="29" a="1"/>
  <c r="M153" i="29" s="1"/>
  <c r="L153" i="29" a="1"/>
  <c r="L153" i="29" s="1"/>
  <c r="K153" i="29" a="1"/>
  <c r="K153" i="29" s="1"/>
  <c r="J153" i="29" a="1"/>
  <c r="J153" i="29" s="1"/>
  <c r="I153" i="29" a="1"/>
  <c r="I153" i="29" s="1"/>
  <c r="H153" i="29" a="1"/>
  <c r="H153" i="29" s="1"/>
  <c r="G153" i="29" a="1"/>
  <c r="G153" i="29" s="1"/>
  <c r="F153" i="29" a="1"/>
  <c r="F153" i="29" s="1"/>
  <c r="E153" i="29" a="1"/>
  <c r="E153" i="29" s="1"/>
  <c r="D153" i="29" a="1"/>
  <c r="D153" i="29" s="1"/>
  <c r="GJ152" i="29" a="1"/>
  <c r="GJ152" i="29" s="1"/>
  <c r="GI152" i="29" a="1"/>
  <c r="GI152" i="29" s="1"/>
  <c r="GH152" i="29" a="1"/>
  <c r="GH152" i="29" s="1"/>
  <c r="GG152" i="29" a="1"/>
  <c r="GG152" i="29" s="1"/>
  <c r="GF152" i="29" a="1"/>
  <c r="GF152" i="29" s="1"/>
  <c r="GE152" i="29" a="1"/>
  <c r="GE152" i="29" s="1"/>
  <c r="GD152" i="29" a="1"/>
  <c r="GD152" i="29" s="1"/>
  <c r="GC152" i="29" a="1"/>
  <c r="GC152" i="29" s="1"/>
  <c r="GB152" i="29" a="1"/>
  <c r="GB152" i="29" s="1"/>
  <c r="GA152" i="29" a="1"/>
  <c r="GA152" i="29" s="1"/>
  <c r="FZ152" i="29" a="1"/>
  <c r="FZ152" i="29" s="1"/>
  <c r="FY152" i="29" a="1"/>
  <c r="FY152" i="29" s="1"/>
  <c r="FX152" i="29" a="1"/>
  <c r="FX152" i="29" s="1"/>
  <c r="FW152" i="29" a="1"/>
  <c r="FW152" i="29" s="1"/>
  <c r="FV152" i="29" a="1"/>
  <c r="FV152" i="29" s="1"/>
  <c r="FU152" i="29" a="1"/>
  <c r="FU152" i="29" s="1"/>
  <c r="FT152" i="29" a="1"/>
  <c r="FT152" i="29" s="1"/>
  <c r="FS152" i="29" a="1"/>
  <c r="FS152" i="29" s="1"/>
  <c r="FR152" i="29" a="1"/>
  <c r="FR152" i="29" s="1"/>
  <c r="FQ152" i="29" a="1"/>
  <c r="FQ152" i="29" s="1"/>
  <c r="FP152" i="29" a="1"/>
  <c r="FP152" i="29" s="1"/>
  <c r="FO152" i="29" a="1"/>
  <c r="FO152" i="29" s="1"/>
  <c r="FN152" i="29" a="1"/>
  <c r="FN152" i="29" s="1"/>
  <c r="FM152" i="29" a="1"/>
  <c r="FM152" i="29" s="1"/>
  <c r="FL152" i="29" a="1"/>
  <c r="FL152" i="29" s="1"/>
  <c r="FK152" i="29" a="1"/>
  <c r="FK152" i="29" s="1"/>
  <c r="FJ152" i="29" a="1"/>
  <c r="FJ152" i="29" s="1"/>
  <c r="FI152" i="29" a="1"/>
  <c r="FI152" i="29" s="1"/>
  <c r="FH152" i="29" a="1"/>
  <c r="FH152" i="29" s="1"/>
  <c r="FG152" i="29" a="1"/>
  <c r="FG152" i="29" s="1"/>
  <c r="FF152" i="29" a="1"/>
  <c r="FF152" i="29" s="1"/>
  <c r="FE152" i="29" a="1"/>
  <c r="FE152" i="29" s="1"/>
  <c r="FD152" i="29" a="1"/>
  <c r="FD152" i="29" s="1"/>
  <c r="FC152" i="29" a="1"/>
  <c r="FC152" i="29" s="1"/>
  <c r="FB152" i="29" a="1"/>
  <c r="FB152" i="29" s="1"/>
  <c r="FA152" i="29" a="1"/>
  <c r="FA152" i="29" s="1"/>
  <c r="EZ152" i="29" a="1"/>
  <c r="EZ152" i="29" s="1"/>
  <c r="EY152" i="29" a="1"/>
  <c r="EY152" i="29" s="1"/>
  <c r="EX152" i="29" a="1"/>
  <c r="EX152" i="29" s="1"/>
  <c r="EW152" i="29" a="1"/>
  <c r="EW152" i="29" s="1"/>
  <c r="EV152" i="29" a="1"/>
  <c r="EV152" i="29" s="1"/>
  <c r="EU152" i="29" a="1"/>
  <c r="EU152" i="29" s="1"/>
  <c r="ET152" i="29" a="1"/>
  <c r="ET152" i="29" s="1"/>
  <c r="ES152" i="29" a="1"/>
  <c r="ES152" i="29" s="1"/>
  <c r="ER152" i="29" a="1"/>
  <c r="ER152" i="29" s="1"/>
  <c r="EQ152" i="29" a="1"/>
  <c r="EQ152" i="29" s="1"/>
  <c r="EP152" i="29" a="1"/>
  <c r="EP152" i="29" s="1"/>
  <c r="EO152" i="29" a="1"/>
  <c r="EO152" i="29" s="1"/>
  <c r="EN152" i="29" a="1"/>
  <c r="EN152" i="29" s="1"/>
  <c r="EM152" i="29" a="1"/>
  <c r="EM152" i="29" s="1"/>
  <c r="EL152" i="29" a="1"/>
  <c r="EL152" i="29" s="1"/>
  <c r="EK152" i="29" a="1"/>
  <c r="EK152" i="29" s="1"/>
  <c r="EJ152" i="29" a="1"/>
  <c r="EJ152" i="29" s="1"/>
  <c r="EI152" i="29" a="1"/>
  <c r="EI152" i="29" s="1"/>
  <c r="EH152" i="29" a="1"/>
  <c r="EH152" i="29" s="1"/>
  <c r="EG152" i="29" a="1"/>
  <c r="EG152" i="29" s="1"/>
  <c r="EF152" i="29" a="1"/>
  <c r="EF152" i="29" s="1"/>
  <c r="EE152" i="29" a="1"/>
  <c r="EE152" i="29" s="1"/>
  <c r="ED152" i="29" a="1"/>
  <c r="ED152" i="29" s="1"/>
  <c r="EC152" i="29" a="1"/>
  <c r="EC152" i="29" s="1"/>
  <c r="EB152" i="29" a="1"/>
  <c r="EB152" i="29" s="1"/>
  <c r="EA152" i="29" a="1"/>
  <c r="EA152" i="29" s="1"/>
  <c r="DZ152" i="29" a="1"/>
  <c r="DZ152" i="29" s="1"/>
  <c r="DY152" i="29" a="1"/>
  <c r="DY152" i="29" s="1"/>
  <c r="DX152" i="29" a="1"/>
  <c r="DX152" i="29" s="1"/>
  <c r="DW152" i="29" a="1"/>
  <c r="DW152" i="29" s="1"/>
  <c r="DV152" i="29" a="1"/>
  <c r="DV152" i="29" s="1"/>
  <c r="DU152" i="29" a="1"/>
  <c r="DU152" i="29" s="1"/>
  <c r="DT152" i="29" a="1"/>
  <c r="DT152" i="29" s="1"/>
  <c r="DS152" i="29" a="1"/>
  <c r="DS152" i="29" s="1"/>
  <c r="DR152" i="29" a="1"/>
  <c r="DR152" i="29" s="1"/>
  <c r="DQ152" i="29" a="1"/>
  <c r="DQ152" i="29" s="1"/>
  <c r="DP152" i="29" a="1"/>
  <c r="DP152" i="29" s="1"/>
  <c r="DO152" i="29" a="1"/>
  <c r="DO152" i="29" s="1"/>
  <c r="DN152" i="29" a="1"/>
  <c r="DN152" i="29" s="1"/>
  <c r="DM152" i="29" a="1"/>
  <c r="DM152" i="29" s="1"/>
  <c r="DL152" i="29" a="1"/>
  <c r="DL152" i="29" s="1"/>
  <c r="DK152" i="29" a="1"/>
  <c r="DK152" i="29" s="1"/>
  <c r="DJ152" i="29" a="1"/>
  <c r="DJ152" i="29" s="1"/>
  <c r="DI152" i="29" a="1"/>
  <c r="DI152" i="29" s="1"/>
  <c r="DH152" i="29" a="1"/>
  <c r="DH152" i="29" s="1"/>
  <c r="DG152" i="29" a="1"/>
  <c r="DG152" i="29" s="1"/>
  <c r="DF152" i="29" a="1"/>
  <c r="DF152" i="29" s="1"/>
  <c r="DE152" i="29" a="1"/>
  <c r="DE152" i="29" s="1"/>
  <c r="DD152" i="29" a="1"/>
  <c r="DD152" i="29" s="1"/>
  <c r="DC152" i="29" a="1"/>
  <c r="DC152" i="29" s="1"/>
  <c r="DB152" i="29" a="1"/>
  <c r="DB152" i="29" s="1"/>
  <c r="DA152" i="29" a="1"/>
  <c r="DA152" i="29" s="1"/>
  <c r="CZ152" i="29" a="1"/>
  <c r="CZ152" i="29" s="1"/>
  <c r="CY152" i="29" a="1"/>
  <c r="CY152" i="29" s="1"/>
  <c r="CX152" i="29" a="1"/>
  <c r="CX152" i="29" s="1"/>
  <c r="CW152" i="29" a="1"/>
  <c r="CW152" i="29" s="1"/>
  <c r="CV152" i="29" a="1"/>
  <c r="CV152" i="29" s="1"/>
  <c r="CU152" i="29" a="1"/>
  <c r="CU152" i="29" s="1"/>
  <c r="CT152" i="29" a="1"/>
  <c r="CT152" i="29" s="1"/>
  <c r="CS152" i="29" a="1"/>
  <c r="CS152" i="29" s="1"/>
  <c r="CR152" i="29" a="1"/>
  <c r="CR152" i="29" s="1"/>
  <c r="CQ152" i="29" a="1"/>
  <c r="CQ152" i="29" s="1"/>
  <c r="CP152" i="29" a="1"/>
  <c r="CP152" i="29" s="1"/>
  <c r="CO152" i="29" a="1"/>
  <c r="CO152" i="29" s="1"/>
  <c r="CN152" i="29" a="1"/>
  <c r="CN152" i="29" s="1"/>
  <c r="CM152" i="29" a="1"/>
  <c r="CM152" i="29" s="1"/>
  <c r="CL152" i="29" a="1"/>
  <c r="CL152" i="29" s="1"/>
  <c r="CK152" i="29" a="1"/>
  <c r="CK152" i="29" s="1"/>
  <c r="CJ152" i="29" a="1"/>
  <c r="CJ152" i="29" s="1"/>
  <c r="CI152" i="29" a="1"/>
  <c r="CI152" i="29" s="1"/>
  <c r="CH152" i="29" a="1"/>
  <c r="CH152" i="29" s="1"/>
  <c r="CG152" i="29" a="1"/>
  <c r="CG152" i="29" s="1"/>
  <c r="CF152" i="29" a="1"/>
  <c r="CF152" i="29" s="1"/>
  <c r="CE152" i="29" a="1"/>
  <c r="CE152" i="29" s="1"/>
  <c r="CD152" i="29" a="1"/>
  <c r="CD152" i="29" s="1"/>
  <c r="CC152" i="29" a="1"/>
  <c r="CC152" i="29" s="1"/>
  <c r="CB152" i="29" a="1"/>
  <c r="CB152" i="29" s="1"/>
  <c r="CA152" i="29" a="1"/>
  <c r="CA152" i="29" s="1"/>
  <c r="BZ152" i="29" a="1"/>
  <c r="BZ152" i="29" s="1"/>
  <c r="BY152" i="29" a="1"/>
  <c r="BY152" i="29" s="1"/>
  <c r="BX152" i="29" a="1"/>
  <c r="BX152" i="29" s="1"/>
  <c r="BW152" i="29" a="1"/>
  <c r="BW152" i="29" s="1"/>
  <c r="BV152" i="29" a="1"/>
  <c r="BV152" i="29" s="1"/>
  <c r="BU152" i="29" a="1"/>
  <c r="BU152" i="29" s="1"/>
  <c r="BT152" i="29" a="1"/>
  <c r="BT152" i="29" s="1"/>
  <c r="BS152" i="29" a="1"/>
  <c r="BS152" i="29" s="1"/>
  <c r="BR152" i="29" a="1"/>
  <c r="BR152" i="29" s="1"/>
  <c r="BQ152" i="29" a="1"/>
  <c r="BQ152" i="29" s="1"/>
  <c r="BP152" i="29" a="1"/>
  <c r="BP152" i="29" s="1"/>
  <c r="BO152" i="29" a="1"/>
  <c r="BO152" i="29" s="1"/>
  <c r="BN152" i="29" a="1"/>
  <c r="BN152" i="29" s="1"/>
  <c r="BM152" i="29" a="1"/>
  <c r="BM152" i="29" s="1"/>
  <c r="BL152" i="29" a="1"/>
  <c r="BL152" i="29" s="1"/>
  <c r="BK152" i="29" a="1"/>
  <c r="BK152" i="29" s="1"/>
  <c r="BJ152" i="29" a="1"/>
  <c r="BJ152" i="29" s="1"/>
  <c r="BI152" i="29" a="1"/>
  <c r="BI152" i="29" s="1"/>
  <c r="BH152" i="29" a="1"/>
  <c r="BH152" i="29" s="1"/>
  <c r="BG152" i="29" a="1"/>
  <c r="BG152" i="29" s="1"/>
  <c r="BF152" i="29" a="1"/>
  <c r="BF152" i="29" s="1"/>
  <c r="BE152" i="29" a="1"/>
  <c r="BE152" i="29" s="1"/>
  <c r="BD152" i="29" a="1"/>
  <c r="BD152" i="29" s="1"/>
  <c r="BC152" i="29" a="1"/>
  <c r="BC152" i="29" s="1"/>
  <c r="BB152" i="29" a="1"/>
  <c r="BB152" i="29" s="1"/>
  <c r="BA152" i="29" a="1"/>
  <c r="BA152" i="29" s="1"/>
  <c r="AZ152" i="29" a="1"/>
  <c r="AZ152" i="29" s="1"/>
  <c r="AY152" i="29" a="1"/>
  <c r="AY152" i="29" s="1"/>
  <c r="AX152" i="29" a="1"/>
  <c r="AX152" i="29" s="1"/>
  <c r="AW152" i="29" a="1"/>
  <c r="AW152" i="29" s="1"/>
  <c r="AV152" i="29" a="1"/>
  <c r="AV152" i="29" s="1"/>
  <c r="AU152" i="29" a="1"/>
  <c r="AU152" i="29" s="1"/>
  <c r="AT152" i="29" a="1"/>
  <c r="AT152" i="29" s="1"/>
  <c r="AS152" i="29" a="1"/>
  <c r="AS152" i="29" s="1"/>
  <c r="AR152" i="29" a="1"/>
  <c r="AR152" i="29" s="1"/>
  <c r="AQ152" i="29" a="1"/>
  <c r="AQ152" i="29" s="1"/>
  <c r="AP152" i="29" a="1"/>
  <c r="AP152" i="29" s="1"/>
  <c r="AO152" i="29" a="1"/>
  <c r="AO152" i="29" s="1"/>
  <c r="AN152" i="29" a="1"/>
  <c r="AN152" i="29" s="1"/>
  <c r="AM152" i="29" a="1"/>
  <c r="AM152" i="29" s="1"/>
  <c r="AL152" i="29" a="1"/>
  <c r="AL152" i="29" s="1"/>
  <c r="AK152" i="29" a="1"/>
  <c r="AK152" i="29" s="1"/>
  <c r="AJ152" i="29" a="1"/>
  <c r="AJ152" i="29" s="1"/>
  <c r="AI152" i="29" a="1"/>
  <c r="AI152" i="29" s="1"/>
  <c r="AH152" i="29" a="1"/>
  <c r="AH152" i="29" s="1"/>
  <c r="AG152" i="29" a="1"/>
  <c r="AG152" i="29" s="1"/>
  <c r="AF152" i="29" a="1"/>
  <c r="AF152" i="29" s="1"/>
  <c r="AE152" i="29" a="1"/>
  <c r="AE152" i="29" s="1"/>
  <c r="AD152" i="29" a="1"/>
  <c r="AD152" i="29" s="1"/>
  <c r="AC152" i="29" a="1"/>
  <c r="AC152" i="29" s="1"/>
  <c r="AB152" i="29" a="1"/>
  <c r="AB152" i="29" s="1"/>
  <c r="AA152" i="29" a="1"/>
  <c r="AA152" i="29" s="1"/>
  <c r="Z152" i="29" a="1"/>
  <c r="Z152" i="29" s="1"/>
  <c r="Y152" i="29" a="1"/>
  <c r="Y152" i="29" s="1"/>
  <c r="X152" i="29" a="1"/>
  <c r="X152" i="29" s="1"/>
  <c r="W152" i="29" a="1"/>
  <c r="W152" i="29" s="1"/>
  <c r="V152" i="29" a="1"/>
  <c r="V152" i="29" s="1"/>
  <c r="U152" i="29" a="1"/>
  <c r="U152" i="29" s="1"/>
  <c r="T152" i="29" a="1"/>
  <c r="T152" i="29" s="1"/>
  <c r="S152" i="29" a="1"/>
  <c r="S152" i="29" s="1"/>
  <c r="R152" i="29" a="1"/>
  <c r="R152" i="29" s="1"/>
  <c r="Q152" i="29" a="1"/>
  <c r="Q152" i="29" s="1"/>
  <c r="P152" i="29" a="1"/>
  <c r="P152" i="29" s="1"/>
  <c r="O152" i="29" a="1"/>
  <c r="O152" i="29" s="1"/>
  <c r="N152" i="29" a="1"/>
  <c r="N152" i="29" s="1"/>
  <c r="M152" i="29" a="1"/>
  <c r="M152" i="29" s="1"/>
  <c r="L152" i="29" a="1"/>
  <c r="L152" i="29" s="1"/>
  <c r="K152" i="29" a="1"/>
  <c r="K152" i="29" s="1"/>
  <c r="J152" i="29" a="1"/>
  <c r="J152" i="29" s="1"/>
  <c r="I152" i="29" a="1"/>
  <c r="I152" i="29" s="1"/>
  <c r="H152" i="29" a="1"/>
  <c r="H152" i="29" s="1"/>
  <c r="G152" i="29" a="1"/>
  <c r="G152" i="29" s="1"/>
  <c r="F152" i="29" a="1"/>
  <c r="F152" i="29" s="1"/>
  <c r="E152" i="29" a="1"/>
  <c r="E152" i="29" s="1"/>
  <c r="D152" i="29" a="1"/>
  <c r="D152" i="29" s="1"/>
  <c r="GJ150" i="29" a="1"/>
  <c r="GJ150" i="29" s="1"/>
  <c r="GI150" i="29" a="1"/>
  <c r="GI150" i="29" s="1"/>
  <c r="GH150" i="29" a="1"/>
  <c r="GH150" i="29" s="1"/>
  <c r="GG150" i="29" a="1"/>
  <c r="GG150" i="29" s="1"/>
  <c r="GF150" i="29" a="1"/>
  <c r="GF150" i="29" s="1"/>
  <c r="GE150" i="29" a="1"/>
  <c r="GE150" i="29" s="1"/>
  <c r="GD150" i="29" a="1"/>
  <c r="GD150" i="29" s="1"/>
  <c r="GC150" i="29" a="1"/>
  <c r="GC150" i="29" s="1"/>
  <c r="GB150" i="29" a="1"/>
  <c r="GB150" i="29" s="1"/>
  <c r="GA150" i="29" a="1"/>
  <c r="GA150" i="29" s="1"/>
  <c r="FZ150" i="29" a="1"/>
  <c r="FZ150" i="29" s="1"/>
  <c r="FY150" i="29" a="1"/>
  <c r="FY150" i="29" s="1"/>
  <c r="FX150" i="29" a="1"/>
  <c r="FX150" i="29" s="1"/>
  <c r="FW150" i="29" a="1"/>
  <c r="FW150" i="29" s="1"/>
  <c r="FV150" i="29" a="1"/>
  <c r="FV150" i="29" s="1"/>
  <c r="FU150" i="29" a="1"/>
  <c r="FU150" i="29" s="1"/>
  <c r="FT150" i="29" a="1"/>
  <c r="FT150" i="29" s="1"/>
  <c r="FS150" i="29" a="1"/>
  <c r="FS150" i="29" s="1"/>
  <c r="FR150" i="29" a="1"/>
  <c r="FR150" i="29" s="1"/>
  <c r="FQ150" i="29" a="1"/>
  <c r="FQ150" i="29" s="1"/>
  <c r="FP150" i="29" a="1"/>
  <c r="FP150" i="29" s="1"/>
  <c r="FO150" i="29" a="1"/>
  <c r="FO150" i="29" s="1"/>
  <c r="FN150" i="29" a="1"/>
  <c r="FN150" i="29" s="1"/>
  <c r="FM150" i="29" a="1"/>
  <c r="FM150" i="29" s="1"/>
  <c r="FL150" i="29" a="1"/>
  <c r="FL150" i="29" s="1"/>
  <c r="FK150" i="29" a="1"/>
  <c r="FK150" i="29" s="1"/>
  <c r="FJ150" i="29" a="1"/>
  <c r="FJ150" i="29" s="1"/>
  <c r="FI150" i="29" a="1"/>
  <c r="FI150" i="29" s="1"/>
  <c r="FH150" i="29" a="1"/>
  <c r="FH150" i="29" s="1"/>
  <c r="FG150" i="29" a="1"/>
  <c r="FG150" i="29" s="1"/>
  <c r="FF150" i="29" a="1"/>
  <c r="FF150" i="29" s="1"/>
  <c r="FE150" i="29" a="1"/>
  <c r="FE150" i="29" s="1"/>
  <c r="FD150" i="29" a="1"/>
  <c r="FD150" i="29" s="1"/>
  <c r="FC150" i="29" a="1"/>
  <c r="FC150" i="29" s="1"/>
  <c r="FB150" i="29" a="1"/>
  <c r="FB150" i="29" s="1"/>
  <c r="FA150" i="29" a="1"/>
  <c r="FA150" i="29" s="1"/>
  <c r="EZ150" i="29" a="1"/>
  <c r="EZ150" i="29" s="1"/>
  <c r="EY150" i="29" a="1"/>
  <c r="EY150" i="29" s="1"/>
  <c r="EX150" i="29" a="1"/>
  <c r="EX150" i="29" s="1"/>
  <c r="EW150" i="29" a="1"/>
  <c r="EW150" i="29" s="1"/>
  <c r="EV150" i="29" a="1"/>
  <c r="EV150" i="29" s="1"/>
  <c r="EU150" i="29" a="1"/>
  <c r="EU150" i="29" s="1"/>
  <c r="ET150" i="29" a="1"/>
  <c r="ET150" i="29" s="1"/>
  <c r="ES150" i="29" a="1"/>
  <c r="ES150" i="29" s="1"/>
  <c r="ER150" i="29" a="1"/>
  <c r="ER150" i="29" s="1"/>
  <c r="EQ150" i="29" a="1"/>
  <c r="EQ150" i="29" s="1"/>
  <c r="EP150" i="29" a="1"/>
  <c r="EP150" i="29" s="1"/>
  <c r="EO150" i="29" a="1"/>
  <c r="EO150" i="29" s="1"/>
  <c r="EN150" i="29" a="1"/>
  <c r="EN150" i="29" s="1"/>
  <c r="EM150" i="29" a="1"/>
  <c r="EM150" i="29" s="1"/>
  <c r="EL150" i="29" a="1"/>
  <c r="EL150" i="29" s="1"/>
  <c r="EK150" i="29" a="1"/>
  <c r="EK150" i="29" s="1"/>
  <c r="EJ150" i="29" a="1"/>
  <c r="EJ150" i="29" s="1"/>
  <c r="EI150" i="29" a="1"/>
  <c r="EI150" i="29" s="1"/>
  <c r="EH150" i="29" a="1"/>
  <c r="EH150" i="29" s="1"/>
  <c r="EG150" i="29" a="1"/>
  <c r="EG150" i="29" s="1"/>
  <c r="EF150" i="29" a="1"/>
  <c r="EF150" i="29" s="1"/>
  <c r="EE150" i="29" a="1"/>
  <c r="EE150" i="29" s="1"/>
  <c r="ED150" i="29" a="1"/>
  <c r="ED150" i="29" s="1"/>
  <c r="EC150" i="29" a="1"/>
  <c r="EC150" i="29" s="1"/>
  <c r="EB150" i="29" a="1"/>
  <c r="EB150" i="29" s="1"/>
  <c r="EA150" i="29" a="1"/>
  <c r="EA150" i="29" s="1"/>
  <c r="DZ150" i="29" a="1"/>
  <c r="DZ150" i="29" s="1"/>
  <c r="DY150" i="29" a="1"/>
  <c r="DY150" i="29" s="1"/>
  <c r="DX150" i="29" a="1"/>
  <c r="DX150" i="29" s="1"/>
  <c r="DW150" i="29" a="1"/>
  <c r="DW150" i="29" s="1"/>
  <c r="DV150" i="29" a="1"/>
  <c r="DV150" i="29" s="1"/>
  <c r="DU150" i="29" a="1"/>
  <c r="DU150" i="29" s="1"/>
  <c r="DT150" i="29" a="1"/>
  <c r="DT150" i="29" s="1"/>
  <c r="DS150" i="29" a="1"/>
  <c r="DS150" i="29" s="1"/>
  <c r="DR150" i="29" a="1"/>
  <c r="DR150" i="29" s="1"/>
  <c r="DQ150" i="29" a="1"/>
  <c r="DQ150" i="29" s="1"/>
  <c r="DP150" i="29" a="1"/>
  <c r="DP150" i="29" s="1"/>
  <c r="DO150" i="29" a="1"/>
  <c r="DO150" i="29" s="1"/>
  <c r="DN150" i="29" a="1"/>
  <c r="DN150" i="29" s="1"/>
  <c r="DM150" i="29" a="1"/>
  <c r="DM150" i="29" s="1"/>
  <c r="DL150" i="29" a="1"/>
  <c r="DL150" i="29" s="1"/>
  <c r="DK150" i="29" a="1"/>
  <c r="DK150" i="29" s="1"/>
  <c r="DJ150" i="29" a="1"/>
  <c r="DJ150" i="29" s="1"/>
  <c r="DI150" i="29" a="1"/>
  <c r="DI150" i="29" s="1"/>
  <c r="DH150" i="29" a="1"/>
  <c r="DH150" i="29" s="1"/>
  <c r="DG150" i="29" a="1"/>
  <c r="DG150" i="29" s="1"/>
  <c r="DF150" i="29" a="1"/>
  <c r="DF150" i="29" s="1"/>
  <c r="DE150" i="29" a="1"/>
  <c r="DE150" i="29" s="1"/>
  <c r="DD150" i="29" a="1"/>
  <c r="DD150" i="29" s="1"/>
  <c r="DC150" i="29" a="1"/>
  <c r="DC150" i="29" s="1"/>
  <c r="DB150" i="29" a="1"/>
  <c r="DB150" i="29" s="1"/>
  <c r="DA150" i="29" a="1"/>
  <c r="DA150" i="29" s="1"/>
  <c r="CZ150" i="29" a="1"/>
  <c r="CZ150" i="29" s="1"/>
  <c r="CY150" i="29" a="1"/>
  <c r="CY150" i="29" s="1"/>
  <c r="CX150" i="29" a="1"/>
  <c r="CX150" i="29" s="1"/>
  <c r="CW150" i="29" a="1"/>
  <c r="CW150" i="29" s="1"/>
  <c r="CV150" i="29" a="1"/>
  <c r="CV150" i="29" s="1"/>
  <c r="CU150" i="29" a="1"/>
  <c r="CU150" i="29" s="1"/>
  <c r="CT150" i="29" a="1"/>
  <c r="CT150" i="29" s="1"/>
  <c r="CS150" i="29" a="1"/>
  <c r="CS150" i="29" s="1"/>
  <c r="CR150" i="29" a="1"/>
  <c r="CR150" i="29" s="1"/>
  <c r="CQ150" i="29" a="1"/>
  <c r="CQ150" i="29" s="1"/>
  <c r="CP150" i="29" a="1"/>
  <c r="CP150" i="29" s="1"/>
  <c r="CO150" i="29" a="1"/>
  <c r="CO150" i="29" s="1"/>
  <c r="CN150" i="29" a="1"/>
  <c r="CN150" i="29" s="1"/>
  <c r="CM150" i="29" a="1"/>
  <c r="CM150" i="29" s="1"/>
  <c r="CL150" i="29" a="1"/>
  <c r="CL150" i="29" s="1"/>
  <c r="CK150" i="29" a="1"/>
  <c r="CK150" i="29" s="1"/>
  <c r="CJ150" i="29" a="1"/>
  <c r="CJ150" i="29" s="1"/>
  <c r="CI150" i="29" a="1"/>
  <c r="CI150" i="29" s="1"/>
  <c r="CH150" i="29" a="1"/>
  <c r="CH150" i="29" s="1"/>
  <c r="CG150" i="29" a="1"/>
  <c r="CG150" i="29" s="1"/>
  <c r="CF150" i="29" a="1"/>
  <c r="CF150" i="29" s="1"/>
  <c r="CE150" i="29" a="1"/>
  <c r="CE150" i="29" s="1"/>
  <c r="CD150" i="29" a="1"/>
  <c r="CD150" i="29" s="1"/>
  <c r="CC150" i="29" a="1"/>
  <c r="CC150" i="29" s="1"/>
  <c r="CB150" i="29" a="1"/>
  <c r="CB150" i="29" s="1"/>
  <c r="CA150" i="29" a="1"/>
  <c r="CA150" i="29" s="1"/>
  <c r="BZ150" i="29" a="1"/>
  <c r="BZ150" i="29" s="1"/>
  <c r="BY150" i="29" a="1"/>
  <c r="BY150" i="29" s="1"/>
  <c r="BX150" i="29" a="1"/>
  <c r="BX150" i="29" s="1"/>
  <c r="BW150" i="29" a="1"/>
  <c r="BW150" i="29" s="1"/>
  <c r="BV150" i="29" a="1"/>
  <c r="BV150" i="29" s="1"/>
  <c r="BU150" i="29" a="1"/>
  <c r="BU150" i="29" s="1"/>
  <c r="BT150" i="29" a="1"/>
  <c r="BT150" i="29" s="1"/>
  <c r="BS150" i="29" a="1"/>
  <c r="BS150" i="29" s="1"/>
  <c r="BR150" i="29" a="1"/>
  <c r="BR150" i="29" s="1"/>
  <c r="BQ150" i="29" a="1"/>
  <c r="BQ150" i="29" s="1"/>
  <c r="BP150" i="29" a="1"/>
  <c r="BP150" i="29" s="1"/>
  <c r="BO150" i="29" a="1"/>
  <c r="BO150" i="29" s="1"/>
  <c r="BN150" i="29" a="1"/>
  <c r="BN150" i="29" s="1"/>
  <c r="BM150" i="29" a="1"/>
  <c r="BM150" i="29" s="1"/>
  <c r="BL150" i="29" a="1"/>
  <c r="BL150" i="29" s="1"/>
  <c r="BK150" i="29" a="1"/>
  <c r="BK150" i="29" s="1"/>
  <c r="BJ150" i="29" a="1"/>
  <c r="BJ150" i="29" s="1"/>
  <c r="BI150" i="29" a="1"/>
  <c r="BI150" i="29" s="1"/>
  <c r="BH150" i="29" a="1"/>
  <c r="BH150" i="29" s="1"/>
  <c r="BG150" i="29" a="1"/>
  <c r="BG150" i="29" s="1"/>
  <c r="BF150" i="29" a="1"/>
  <c r="BF150" i="29" s="1"/>
  <c r="BE150" i="29" a="1"/>
  <c r="BE150" i="29" s="1"/>
  <c r="BD150" i="29" a="1"/>
  <c r="BD150" i="29" s="1"/>
  <c r="BC150" i="29" a="1"/>
  <c r="BC150" i="29" s="1"/>
  <c r="BB150" i="29" a="1"/>
  <c r="BB150" i="29" s="1"/>
  <c r="BA150" i="29" a="1"/>
  <c r="BA150" i="29" s="1"/>
  <c r="AZ150" i="29" a="1"/>
  <c r="AZ150" i="29" s="1"/>
  <c r="AY150" i="29" a="1"/>
  <c r="AY150" i="29" s="1"/>
  <c r="AX150" i="29" a="1"/>
  <c r="AX150" i="29" s="1"/>
  <c r="AW150" i="29" a="1"/>
  <c r="AW150" i="29" s="1"/>
  <c r="AV150" i="29" a="1"/>
  <c r="AV150" i="29" s="1"/>
  <c r="AU150" i="29" a="1"/>
  <c r="AU150" i="29" s="1"/>
  <c r="AT150" i="29" a="1"/>
  <c r="AT150" i="29" s="1"/>
  <c r="AS150" i="29" a="1"/>
  <c r="AS150" i="29" s="1"/>
  <c r="AR150" i="29" a="1"/>
  <c r="AR150" i="29" s="1"/>
  <c r="AQ150" i="29" a="1"/>
  <c r="AQ150" i="29" s="1"/>
  <c r="AP150" i="29" a="1"/>
  <c r="AP150" i="29" s="1"/>
  <c r="AO150" i="29" a="1"/>
  <c r="AO150" i="29" s="1"/>
  <c r="AN150" i="29" a="1"/>
  <c r="AN150" i="29" s="1"/>
  <c r="AM150" i="29" a="1"/>
  <c r="AM150" i="29" s="1"/>
  <c r="AL150" i="29" a="1"/>
  <c r="AL150" i="29" s="1"/>
  <c r="AK150" i="29" a="1"/>
  <c r="AK150" i="29" s="1"/>
  <c r="AJ150" i="29" a="1"/>
  <c r="AJ150" i="29" s="1"/>
  <c r="AI150" i="29" a="1"/>
  <c r="AI150" i="29" s="1"/>
  <c r="AH150" i="29" a="1"/>
  <c r="AH150" i="29" s="1"/>
  <c r="AG150" i="29" a="1"/>
  <c r="AG150" i="29" s="1"/>
  <c r="AF150" i="29" a="1"/>
  <c r="AF150" i="29" s="1"/>
  <c r="AE150" i="29" a="1"/>
  <c r="AE150" i="29" s="1"/>
  <c r="AD150" i="29" a="1"/>
  <c r="AD150" i="29" s="1"/>
  <c r="AC150" i="29" a="1"/>
  <c r="AC150" i="29" s="1"/>
  <c r="AB150" i="29" a="1"/>
  <c r="AB150" i="29" s="1"/>
  <c r="AA150" i="29" a="1"/>
  <c r="AA150" i="29" s="1"/>
  <c r="Z150" i="29" a="1"/>
  <c r="Z150" i="29" s="1"/>
  <c r="Y150" i="29" a="1"/>
  <c r="Y150" i="29" s="1"/>
  <c r="X150" i="29" a="1"/>
  <c r="X150" i="29" s="1"/>
  <c r="W150" i="29" a="1"/>
  <c r="W150" i="29" s="1"/>
  <c r="V150" i="29" a="1"/>
  <c r="V150" i="29" s="1"/>
  <c r="U150" i="29" a="1"/>
  <c r="U150" i="29" s="1"/>
  <c r="T150" i="29" a="1"/>
  <c r="T150" i="29" s="1"/>
  <c r="S150" i="29" a="1"/>
  <c r="S150" i="29" s="1"/>
  <c r="R150" i="29" a="1"/>
  <c r="R150" i="29" s="1"/>
  <c r="Q150" i="29" a="1"/>
  <c r="Q150" i="29" s="1"/>
  <c r="P150" i="29" a="1"/>
  <c r="P150" i="29" s="1"/>
  <c r="O150" i="29" a="1"/>
  <c r="O150" i="29" s="1"/>
  <c r="N150" i="29" a="1"/>
  <c r="N150" i="29" s="1"/>
  <c r="M150" i="29" a="1"/>
  <c r="M150" i="29" s="1"/>
  <c r="L150" i="29" a="1"/>
  <c r="L150" i="29" s="1"/>
  <c r="K150" i="29" a="1"/>
  <c r="K150" i="29" s="1"/>
  <c r="J150" i="29" a="1"/>
  <c r="J150" i="29" s="1"/>
  <c r="I150" i="29" a="1"/>
  <c r="I150" i="29" s="1"/>
  <c r="H150" i="29" a="1"/>
  <c r="H150" i="29" s="1"/>
  <c r="G150" i="29" a="1"/>
  <c r="G150" i="29" s="1"/>
  <c r="F150" i="29" a="1"/>
  <c r="F150" i="29" s="1"/>
  <c r="E150" i="29" a="1"/>
  <c r="E150" i="29" s="1"/>
  <c r="D150" i="29" a="1"/>
  <c r="D150" i="29" s="1"/>
  <c r="GJ149" i="29" a="1"/>
  <c r="GJ149" i="29" s="1"/>
  <c r="GI149" i="29" a="1"/>
  <c r="GI149" i="29" s="1"/>
  <c r="GH149" i="29" a="1"/>
  <c r="GH149" i="29" s="1"/>
  <c r="GG149" i="29" a="1"/>
  <c r="GG149" i="29" s="1"/>
  <c r="GF149" i="29" a="1"/>
  <c r="GF149" i="29" s="1"/>
  <c r="GE149" i="29" a="1"/>
  <c r="GE149" i="29" s="1"/>
  <c r="GD149" i="29" a="1"/>
  <c r="GD149" i="29" s="1"/>
  <c r="GC149" i="29" a="1"/>
  <c r="GC149" i="29" s="1"/>
  <c r="GB149" i="29" a="1"/>
  <c r="GB149" i="29" s="1"/>
  <c r="GA149" i="29" a="1"/>
  <c r="GA149" i="29" s="1"/>
  <c r="FZ149" i="29" a="1"/>
  <c r="FZ149" i="29" s="1"/>
  <c r="FY149" i="29" a="1"/>
  <c r="FY149" i="29" s="1"/>
  <c r="FX149" i="29" a="1"/>
  <c r="FX149" i="29" s="1"/>
  <c r="FW149" i="29" a="1"/>
  <c r="FW149" i="29" s="1"/>
  <c r="FV149" i="29" a="1"/>
  <c r="FV149" i="29" s="1"/>
  <c r="FU149" i="29" a="1"/>
  <c r="FU149" i="29" s="1"/>
  <c r="FT149" i="29" a="1"/>
  <c r="FT149" i="29" s="1"/>
  <c r="FS149" i="29" a="1"/>
  <c r="FS149" i="29" s="1"/>
  <c r="FR149" i="29" a="1"/>
  <c r="FR149" i="29" s="1"/>
  <c r="FQ149" i="29" a="1"/>
  <c r="FQ149" i="29" s="1"/>
  <c r="FP149" i="29" a="1"/>
  <c r="FP149" i="29" s="1"/>
  <c r="FO149" i="29" a="1"/>
  <c r="FO149" i="29" s="1"/>
  <c r="FN149" i="29" a="1"/>
  <c r="FN149" i="29" s="1"/>
  <c r="FM149" i="29" a="1"/>
  <c r="FM149" i="29" s="1"/>
  <c r="FL149" i="29" a="1"/>
  <c r="FL149" i="29" s="1"/>
  <c r="FK149" i="29" a="1"/>
  <c r="FK149" i="29" s="1"/>
  <c r="FJ149" i="29" a="1"/>
  <c r="FJ149" i="29" s="1"/>
  <c r="FI149" i="29" a="1"/>
  <c r="FI149" i="29" s="1"/>
  <c r="FH149" i="29" a="1"/>
  <c r="FH149" i="29" s="1"/>
  <c r="FG149" i="29" a="1"/>
  <c r="FG149" i="29" s="1"/>
  <c r="FF149" i="29" a="1"/>
  <c r="FF149" i="29" s="1"/>
  <c r="FE149" i="29" a="1"/>
  <c r="FE149" i="29" s="1"/>
  <c r="FD149" i="29" a="1"/>
  <c r="FD149" i="29" s="1"/>
  <c r="FC149" i="29" a="1"/>
  <c r="FC149" i="29" s="1"/>
  <c r="FB149" i="29" a="1"/>
  <c r="FB149" i="29" s="1"/>
  <c r="FA149" i="29" a="1"/>
  <c r="FA149" i="29" s="1"/>
  <c r="EZ149" i="29" a="1"/>
  <c r="EZ149" i="29" s="1"/>
  <c r="EY149" i="29" a="1"/>
  <c r="EY149" i="29" s="1"/>
  <c r="EX149" i="29" a="1"/>
  <c r="EX149" i="29" s="1"/>
  <c r="EW149" i="29" a="1"/>
  <c r="EW149" i="29" s="1"/>
  <c r="EV149" i="29" a="1"/>
  <c r="EV149" i="29" s="1"/>
  <c r="EU149" i="29" a="1"/>
  <c r="EU149" i="29" s="1"/>
  <c r="ET149" i="29" a="1"/>
  <c r="ET149" i="29" s="1"/>
  <c r="ES149" i="29" a="1"/>
  <c r="ES149" i="29" s="1"/>
  <c r="ER149" i="29" a="1"/>
  <c r="ER149" i="29" s="1"/>
  <c r="EQ149" i="29" a="1"/>
  <c r="EQ149" i="29" s="1"/>
  <c r="EP149" i="29" a="1"/>
  <c r="EP149" i="29" s="1"/>
  <c r="EO149" i="29" a="1"/>
  <c r="EO149" i="29" s="1"/>
  <c r="EN149" i="29" a="1"/>
  <c r="EN149" i="29" s="1"/>
  <c r="EM149" i="29" a="1"/>
  <c r="EM149" i="29" s="1"/>
  <c r="EL149" i="29" a="1"/>
  <c r="EL149" i="29" s="1"/>
  <c r="EK149" i="29" a="1"/>
  <c r="EK149" i="29" s="1"/>
  <c r="EJ149" i="29" a="1"/>
  <c r="EJ149" i="29" s="1"/>
  <c r="EI149" i="29" a="1"/>
  <c r="EI149" i="29" s="1"/>
  <c r="EH149" i="29" a="1"/>
  <c r="EH149" i="29" s="1"/>
  <c r="EG149" i="29" a="1"/>
  <c r="EG149" i="29" s="1"/>
  <c r="EF149" i="29" a="1"/>
  <c r="EF149" i="29" s="1"/>
  <c r="EE149" i="29" a="1"/>
  <c r="EE149" i="29" s="1"/>
  <c r="ED149" i="29" a="1"/>
  <c r="ED149" i="29" s="1"/>
  <c r="EC149" i="29" a="1"/>
  <c r="EC149" i="29" s="1"/>
  <c r="EB149" i="29" a="1"/>
  <c r="EB149" i="29" s="1"/>
  <c r="EA149" i="29" a="1"/>
  <c r="EA149" i="29" s="1"/>
  <c r="DZ149" i="29" a="1"/>
  <c r="DZ149" i="29" s="1"/>
  <c r="DY149" i="29" a="1"/>
  <c r="DY149" i="29" s="1"/>
  <c r="DX149" i="29" a="1"/>
  <c r="DX149" i="29" s="1"/>
  <c r="DW149" i="29" a="1"/>
  <c r="DW149" i="29" s="1"/>
  <c r="DV149" i="29" a="1"/>
  <c r="DV149" i="29" s="1"/>
  <c r="DU149" i="29" a="1"/>
  <c r="DU149" i="29" s="1"/>
  <c r="DT149" i="29" a="1"/>
  <c r="DT149" i="29" s="1"/>
  <c r="DS149" i="29" a="1"/>
  <c r="DS149" i="29" s="1"/>
  <c r="DR149" i="29" a="1"/>
  <c r="DR149" i="29" s="1"/>
  <c r="DQ149" i="29" a="1"/>
  <c r="DQ149" i="29" s="1"/>
  <c r="DP149" i="29" a="1"/>
  <c r="DP149" i="29" s="1"/>
  <c r="DO149" i="29" a="1"/>
  <c r="DO149" i="29" s="1"/>
  <c r="DN149" i="29" a="1"/>
  <c r="DN149" i="29" s="1"/>
  <c r="DM149" i="29" a="1"/>
  <c r="DM149" i="29" s="1"/>
  <c r="DL149" i="29" a="1"/>
  <c r="DL149" i="29" s="1"/>
  <c r="DK149" i="29" a="1"/>
  <c r="DK149" i="29" s="1"/>
  <c r="DJ149" i="29" a="1"/>
  <c r="DJ149" i="29" s="1"/>
  <c r="DI149" i="29" a="1"/>
  <c r="DI149" i="29" s="1"/>
  <c r="DH149" i="29" a="1"/>
  <c r="DH149" i="29" s="1"/>
  <c r="DG149" i="29" a="1"/>
  <c r="DG149" i="29" s="1"/>
  <c r="DF149" i="29" a="1"/>
  <c r="DF149" i="29" s="1"/>
  <c r="DE149" i="29" a="1"/>
  <c r="DE149" i="29" s="1"/>
  <c r="DD149" i="29" a="1"/>
  <c r="DD149" i="29" s="1"/>
  <c r="DC149" i="29" a="1"/>
  <c r="DC149" i="29" s="1"/>
  <c r="DB149" i="29" a="1"/>
  <c r="DB149" i="29" s="1"/>
  <c r="DA149" i="29" a="1"/>
  <c r="DA149" i="29" s="1"/>
  <c r="CZ149" i="29" a="1"/>
  <c r="CZ149" i="29" s="1"/>
  <c r="CY149" i="29" a="1"/>
  <c r="CY149" i="29" s="1"/>
  <c r="CX149" i="29" a="1"/>
  <c r="CX149" i="29" s="1"/>
  <c r="CW149" i="29" a="1"/>
  <c r="CW149" i="29" s="1"/>
  <c r="CV149" i="29" a="1"/>
  <c r="CV149" i="29" s="1"/>
  <c r="CU149" i="29" a="1"/>
  <c r="CU149" i="29" s="1"/>
  <c r="CT149" i="29" a="1"/>
  <c r="CT149" i="29" s="1"/>
  <c r="CS149" i="29" a="1"/>
  <c r="CS149" i="29" s="1"/>
  <c r="CR149" i="29" a="1"/>
  <c r="CR149" i="29" s="1"/>
  <c r="CQ149" i="29" a="1"/>
  <c r="CQ149" i="29" s="1"/>
  <c r="CP149" i="29" a="1"/>
  <c r="CP149" i="29" s="1"/>
  <c r="CO149" i="29" a="1"/>
  <c r="CO149" i="29" s="1"/>
  <c r="CN149" i="29" a="1"/>
  <c r="CN149" i="29" s="1"/>
  <c r="CM149" i="29" a="1"/>
  <c r="CM149" i="29" s="1"/>
  <c r="CL149" i="29" a="1"/>
  <c r="CL149" i="29" s="1"/>
  <c r="CK149" i="29" a="1"/>
  <c r="CK149" i="29" s="1"/>
  <c r="CJ149" i="29" a="1"/>
  <c r="CJ149" i="29" s="1"/>
  <c r="CI149" i="29" a="1"/>
  <c r="CI149" i="29" s="1"/>
  <c r="CH149" i="29" a="1"/>
  <c r="CH149" i="29" s="1"/>
  <c r="CG149" i="29" a="1"/>
  <c r="CG149" i="29" s="1"/>
  <c r="CF149" i="29" a="1"/>
  <c r="CF149" i="29" s="1"/>
  <c r="CE149" i="29" a="1"/>
  <c r="CE149" i="29" s="1"/>
  <c r="CD149" i="29" a="1"/>
  <c r="CD149" i="29" s="1"/>
  <c r="CC149" i="29" a="1"/>
  <c r="CC149" i="29" s="1"/>
  <c r="CB149" i="29" a="1"/>
  <c r="CB149" i="29" s="1"/>
  <c r="CA149" i="29" a="1"/>
  <c r="CA149" i="29" s="1"/>
  <c r="BZ149" i="29" a="1"/>
  <c r="BZ149" i="29" s="1"/>
  <c r="BY149" i="29" a="1"/>
  <c r="BY149" i="29" s="1"/>
  <c r="BX149" i="29" a="1"/>
  <c r="BX149" i="29" s="1"/>
  <c r="BW149" i="29" a="1"/>
  <c r="BW149" i="29" s="1"/>
  <c r="BV149" i="29" a="1"/>
  <c r="BV149" i="29" s="1"/>
  <c r="BU149" i="29" a="1"/>
  <c r="BU149" i="29" s="1"/>
  <c r="BT149" i="29" a="1"/>
  <c r="BT149" i="29" s="1"/>
  <c r="BS149" i="29" a="1"/>
  <c r="BS149" i="29" s="1"/>
  <c r="BR149" i="29" a="1"/>
  <c r="BR149" i="29" s="1"/>
  <c r="BQ149" i="29" a="1"/>
  <c r="BQ149" i="29" s="1"/>
  <c r="BP149" i="29" a="1"/>
  <c r="BP149" i="29" s="1"/>
  <c r="BO149" i="29" a="1"/>
  <c r="BO149" i="29" s="1"/>
  <c r="BN149" i="29" a="1"/>
  <c r="BN149" i="29" s="1"/>
  <c r="BM149" i="29" a="1"/>
  <c r="BM149" i="29" s="1"/>
  <c r="BL149" i="29" a="1"/>
  <c r="BL149" i="29" s="1"/>
  <c r="BK149" i="29" a="1"/>
  <c r="BK149" i="29" s="1"/>
  <c r="BJ149" i="29" a="1"/>
  <c r="BJ149" i="29" s="1"/>
  <c r="BI149" i="29" a="1"/>
  <c r="BI149" i="29" s="1"/>
  <c r="BH149" i="29" a="1"/>
  <c r="BH149" i="29" s="1"/>
  <c r="BG149" i="29" a="1"/>
  <c r="BG149" i="29" s="1"/>
  <c r="BF149" i="29" a="1"/>
  <c r="BF149" i="29" s="1"/>
  <c r="BE149" i="29" a="1"/>
  <c r="BE149" i="29" s="1"/>
  <c r="BD149" i="29" a="1"/>
  <c r="BD149" i="29" s="1"/>
  <c r="BC149" i="29" a="1"/>
  <c r="BC149" i="29" s="1"/>
  <c r="BB149" i="29" a="1"/>
  <c r="BB149" i="29" s="1"/>
  <c r="BA149" i="29" a="1"/>
  <c r="BA149" i="29" s="1"/>
  <c r="AZ149" i="29" a="1"/>
  <c r="AZ149" i="29" s="1"/>
  <c r="AY149" i="29" a="1"/>
  <c r="AY149" i="29" s="1"/>
  <c r="AX149" i="29" a="1"/>
  <c r="AX149" i="29" s="1"/>
  <c r="AW149" i="29" a="1"/>
  <c r="AW149" i="29" s="1"/>
  <c r="AV149" i="29" a="1"/>
  <c r="AV149" i="29" s="1"/>
  <c r="AU149" i="29" a="1"/>
  <c r="AU149" i="29" s="1"/>
  <c r="AT149" i="29" a="1"/>
  <c r="AT149" i="29" s="1"/>
  <c r="AS149" i="29" a="1"/>
  <c r="AS149" i="29" s="1"/>
  <c r="AR149" i="29" a="1"/>
  <c r="AR149" i="29" s="1"/>
  <c r="AQ149" i="29" a="1"/>
  <c r="AQ149" i="29" s="1"/>
  <c r="AP149" i="29" a="1"/>
  <c r="AP149" i="29" s="1"/>
  <c r="AO149" i="29" a="1"/>
  <c r="AO149" i="29" s="1"/>
  <c r="AN149" i="29" a="1"/>
  <c r="AN149" i="29" s="1"/>
  <c r="AM149" i="29" a="1"/>
  <c r="AM149" i="29" s="1"/>
  <c r="AL149" i="29" a="1"/>
  <c r="AL149" i="29" s="1"/>
  <c r="AK149" i="29" a="1"/>
  <c r="AK149" i="29" s="1"/>
  <c r="AJ149" i="29" a="1"/>
  <c r="AJ149" i="29" s="1"/>
  <c r="AI149" i="29" a="1"/>
  <c r="AI149" i="29" s="1"/>
  <c r="AH149" i="29" a="1"/>
  <c r="AH149" i="29" s="1"/>
  <c r="AG149" i="29" a="1"/>
  <c r="AG149" i="29" s="1"/>
  <c r="AF149" i="29" a="1"/>
  <c r="AF149" i="29" s="1"/>
  <c r="AE149" i="29" a="1"/>
  <c r="AE149" i="29" s="1"/>
  <c r="AD149" i="29" a="1"/>
  <c r="AD149" i="29" s="1"/>
  <c r="AC149" i="29" a="1"/>
  <c r="AC149" i="29" s="1"/>
  <c r="AB149" i="29" a="1"/>
  <c r="AB149" i="29" s="1"/>
  <c r="AA149" i="29" a="1"/>
  <c r="AA149" i="29" s="1"/>
  <c r="Z149" i="29" a="1"/>
  <c r="Z149" i="29" s="1"/>
  <c r="Y149" i="29" a="1"/>
  <c r="Y149" i="29" s="1"/>
  <c r="X149" i="29" a="1"/>
  <c r="X149" i="29" s="1"/>
  <c r="W149" i="29" a="1"/>
  <c r="W149" i="29" s="1"/>
  <c r="V149" i="29" a="1"/>
  <c r="V149" i="29" s="1"/>
  <c r="U149" i="29" a="1"/>
  <c r="U149" i="29" s="1"/>
  <c r="T149" i="29" a="1"/>
  <c r="T149" i="29" s="1"/>
  <c r="S149" i="29" a="1"/>
  <c r="S149" i="29" s="1"/>
  <c r="R149" i="29" a="1"/>
  <c r="R149" i="29" s="1"/>
  <c r="Q149" i="29" a="1"/>
  <c r="Q149" i="29" s="1"/>
  <c r="P149" i="29" a="1"/>
  <c r="P149" i="29" s="1"/>
  <c r="O149" i="29" a="1"/>
  <c r="O149" i="29" s="1"/>
  <c r="N149" i="29" a="1"/>
  <c r="N149" i="29" s="1"/>
  <c r="M149" i="29" a="1"/>
  <c r="M149" i="29" s="1"/>
  <c r="L149" i="29" a="1"/>
  <c r="L149" i="29" s="1"/>
  <c r="K149" i="29" a="1"/>
  <c r="K149" i="29" s="1"/>
  <c r="J149" i="29" a="1"/>
  <c r="J149" i="29" s="1"/>
  <c r="I149" i="29" a="1"/>
  <c r="I149" i="29" s="1"/>
  <c r="H149" i="29" a="1"/>
  <c r="H149" i="29" s="1"/>
  <c r="G149" i="29" a="1"/>
  <c r="G149" i="29" s="1"/>
  <c r="F149" i="29" a="1"/>
  <c r="F149" i="29" s="1"/>
  <c r="E149" i="29" a="1"/>
  <c r="E149" i="29" s="1"/>
  <c r="D149" i="29" a="1"/>
  <c r="D149" i="29" s="1"/>
  <c r="GJ148" i="29" a="1"/>
  <c r="GJ148" i="29" s="1"/>
  <c r="GI148" i="29" a="1"/>
  <c r="GI148" i="29" s="1"/>
  <c r="GH148" i="29" a="1"/>
  <c r="GH148" i="29" s="1"/>
  <c r="GG148" i="29" a="1"/>
  <c r="GG148" i="29" s="1"/>
  <c r="GF148" i="29" a="1"/>
  <c r="GF148" i="29" s="1"/>
  <c r="GE148" i="29" a="1"/>
  <c r="GE148" i="29" s="1"/>
  <c r="GD148" i="29" a="1"/>
  <c r="GD148" i="29" s="1"/>
  <c r="GC148" i="29" a="1"/>
  <c r="GC148" i="29" s="1"/>
  <c r="GB148" i="29" a="1"/>
  <c r="GB148" i="29" s="1"/>
  <c r="GA148" i="29" a="1"/>
  <c r="GA148" i="29" s="1"/>
  <c r="FZ148" i="29" a="1"/>
  <c r="FZ148" i="29" s="1"/>
  <c r="FY148" i="29" a="1"/>
  <c r="FY148" i="29" s="1"/>
  <c r="FX148" i="29" a="1"/>
  <c r="FX148" i="29" s="1"/>
  <c r="FW148" i="29" a="1"/>
  <c r="FW148" i="29" s="1"/>
  <c r="FV148" i="29" a="1"/>
  <c r="FV148" i="29" s="1"/>
  <c r="FU148" i="29" a="1"/>
  <c r="FU148" i="29" s="1"/>
  <c r="FT148" i="29" a="1"/>
  <c r="FT148" i="29" s="1"/>
  <c r="FS148" i="29" a="1"/>
  <c r="FS148" i="29" s="1"/>
  <c r="FR148" i="29" a="1"/>
  <c r="FR148" i="29" s="1"/>
  <c r="FQ148" i="29" a="1"/>
  <c r="FQ148" i="29" s="1"/>
  <c r="FP148" i="29" a="1"/>
  <c r="FP148" i="29" s="1"/>
  <c r="FO148" i="29" a="1"/>
  <c r="FO148" i="29" s="1"/>
  <c r="FN148" i="29" a="1"/>
  <c r="FN148" i="29" s="1"/>
  <c r="FM148" i="29" a="1"/>
  <c r="FM148" i="29" s="1"/>
  <c r="FL148" i="29" a="1"/>
  <c r="FL148" i="29" s="1"/>
  <c r="FK148" i="29" a="1"/>
  <c r="FK148" i="29" s="1"/>
  <c r="FJ148" i="29" a="1"/>
  <c r="FJ148" i="29" s="1"/>
  <c r="FI148" i="29" a="1"/>
  <c r="FI148" i="29" s="1"/>
  <c r="FH148" i="29" a="1"/>
  <c r="FH148" i="29" s="1"/>
  <c r="FG148" i="29" a="1"/>
  <c r="FG148" i="29" s="1"/>
  <c r="FF148" i="29" a="1"/>
  <c r="FF148" i="29" s="1"/>
  <c r="FE148" i="29" a="1"/>
  <c r="FE148" i="29" s="1"/>
  <c r="FD148" i="29" a="1"/>
  <c r="FD148" i="29" s="1"/>
  <c r="FC148" i="29" a="1"/>
  <c r="FC148" i="29" s="1"/>
  <c r="FB148" i="29" a="1"/>
  <c r="FB148" i="29" s="1"/>
  <c r="FA148" i="29" a="1"/>
  <c r="FA148" i="29" s="1"/>
  <c r="EZ148" i="29" a="1"/>
  <c r="EZ148" i="29" s="1"/>
  <c r="EY148" i="29" a="1"/>
  <c r="EY148" i="29" s="1"/>
  <c r="EX148" i="29" a="1"/>
  <c r="EX148" i="29" s="1"/>
  <c r="EW148" i="29" a="1"/>
  <c r="EW148" i="29" s="1"/>
  <c r="EV148" i="29" a="1"/>
  <c r="EV148" i="29" s="1"/>
  <c r="EU148" i="29" a="1"/>
  <c r="EU148" i="29" s="1"/>
  <c r="ET148" i="29" a="1"/>
  <c r="ET148" i="29" s="1"/>
  <c r="ES148" i="29" a="1"/>
  <c r="ES148" i="29" s="1"/>
  <c r="ER148" i="29" a="1"/>
  <c r="ER148" i="29" s="1"/>
  <c r="EQ148" i="29" a="1"/>
  <c r="EQ148" i="29" s="1"/>
  <c r="EP148" i="29" a="1"/>
  <c r="EP148" i="29" s="1"/>
  <c r="EO148" i="29" a="1"/>
  <c r="EO148" i="29" s="1"/>
  <c r="EN148" i="29" a="1"/>
  <c r="EN148" i="29" s="1"/>
  <c r="EM148" i="29" a="1"/>
  <c r="EM148" i="29" s="1"/>
  <c r="EL148" i="29" a="1"/>
  <c r="EL148" i="29" s="1"/>
  <c r="EK148" i="29" a="1"/>
  <c r="EK148" i="29" s="1"/>
  <c r="EJ148" i="29" a="1"/>
  <c r="EJ148" i="29" s="1"/>
  <c r="EI148" i="29" a="1"/>
  <c r="EI148" i="29" s="1"/>
  <c r="EH148" i="29" a="1"/>
  <c r="EH148" i="29" s="1"/>
  <c r="EG148" i="29" a="1"/>
  <c r="EG148" i="29" s="1"/>
  <c r="EF148" i="29" a="1"/>
  <c r="EF148" i="29" s="1"/>
  <c r="EE148" i="29" a="1"/>
  <c r="EE148" i="29" s="1"/>
  <c r="ED148" i="29" a="1"/>
  <c r="ED148" i="29" s="1"/>
  <c r="EC148" i="29" a="1"/>
  <c r="EC148" i="29" s="1"/>
  <c r="EB148" i="29" a="1"/>
  <c r="EB148" i="29" s="1"/>
  <c r="EA148" i="29" a="1"/>
  <c r="EA148" i="29" s="1"/>
  <c r="DZ148" i="29" a="1"/>
  <c r="DZ148" i="29" s="1"/>
  <c r="DY148" i="29" a="1"/>
  <c r="DY148" i="29" s="1"/>
  <c r="DX148" i="29" a="1"/>
  <c r="DX148" i="29" s="1"/>
  <c r="DW148" i="29" a="1"/>
  <c r="DW148" i="29" s="1"/>
  <c r="DV148" i="29" a="1"/>
  <c r="DV148" i="29" s="1"/>
  <c r="DU148" i="29" a="1"/>
  <c r="DU148" i="29" s="1"/>
  <c r="DT148" i="29" a="1"/>
  <c r="DT148" i="29" s="1"/>
  <c r="DS148" i="29" a="1"/>
  <c r="DS148" i="29" s="1"/>
  <c r="DR148" i="29" a="1"/>
  <c r="DR148" i="29" s="1"/>
  <c r="DQ148" i="29" a="1"/>
  <c r="DQ148" i="29" s="1"/>
  <c r="DP148" i="29" a="1"/>
  <c r="DP148" i="29" s="1"/>
  <c r="DO148" i="29" a="1"/>
  <c r="DO148" i="29" s="1"/>
  <c r="DN148" i="29" a="1"/>
  <c r="DN148" i="29" s="1"/>
  <c r="DM148" i="29" a="1"/>
  <c r="DM148" i="29" s="1"/>
  <c r="DL148" i="29" a="1"/>
  <c r="DL148" i="29" s="1"/>
  <c r="DK148" i="29" a="1"/>
  <c r="DK148" i="29" s="1"/>
  <c r="DJ148" i="29" a="1"/>
  <c r="DJ148" i="29" s="1"/>
  <c r="DI148" i="29" a="1"/>
  <c r="DI148" i="29" s="1"/>
  <c r="DH148" i="29" a="1"/>
  <c r="DH148" i="29" s="1"/>
  <c r="DG148" i="29" a="1"/>
  <c r="DG148" i="29" s="1"/>
  <c r="DF148" i="29" a="1"/>
  <c r="DF148" i="29" s="1"/>
  <c r="DE148" i="29" a="1"/>
  <c r="DE148" i="29" s="1"/>
  <c r="DD148" i="29" a="1"/>
  <c r="DD148" i="29" s="1"/>
  <c r="DC148" i="29" a="1"/>
  <c r="DC148" i="29" s="1"/>
  <c r="DB148" i="29" a="1"/>
  <c r="DB148" i="29" s="1"/>
  <c r="DA148" i="29" a="1"/>
  <c r="DA148" i="29" s="1"/>
  <c r="CZ148" i="29" a="1"/>
  <c r="CZ148" i="29" s="1"/>
  <c r="CY148" i="29" a="1"/>
  <c r="CY148" i="29" s="1"/>
  <c r="CX148" i="29" a="1"/>
  <c r="CX148" i="29" s="1"/>
  <c r="CW148" i="29" a="1"/>
  <c r="CW148" i="29" s="1"/>
  <c r="CV148" i="29" a="1"/>
  <c r="CV148" i="29" s="1"/>
  <c r="CU148" i="29" a="1"/>
  <c r="CU148" i="29" s="1"/>
  <c r="CT148" i="29" a="1"/>
  <c r="CT148" i="29" s="1"/>
  <c r="CS148" i="29" a="1"/>
  <c r="CS148" i="29" s="1"/>
  <c r="CR148" i="29" a="1"/>
  <c r="CR148" i="29" s="1"/>
  <c r="CQ148" i="29" a="1"/>
  <c r="CQ148" i="29" s="1"/>
  <c r="CP148" i="29" a="1"/>
  <c r="CP148" i="29" s="1"/>
  <c r="CO148" i="29" a="1"/>
  <c r="CO148" i="29" s="1"/>
  <c r="CN148" i="29" a="1"/>
  <c r="CN148" i="29" s="1"/>
  <c r="CM148" i="29" a="1"/>
  <c r="CM148" i="29" s="1"/>
  <c r="CL148" i="29" a="1"/>
  <c r="CL148" i="29" s="1"/>
  <c r="CK148" i="29" a="1"/>
  <c r="CK148" i="29" s="1"/>
  <c r="CJ148" i="29" a="1"/>
  <c r="CJ148" i="29" s="1"/>
  <c r="CI148" i="29" a="1"/>
  <c r="CI148" i="29" s="1"/>
  <c r="CH148" i="29" a="1"/>
  <c r="CH148" i="29" s="1"/>
  <c r="CG148" i="29" a="1"/>
  <c r="CG148" i="29" s="1"/>
  <c r="CF148" i="29" a="1"/>
  <c r="CF148" i="29" s="1"/>
  <c r="CE148" i="29" a="1"/>
  <c r="CE148" i="29" s="1"/>
  <c r="CD148" i="29" a="1"/>
  <c r="CD148" i="29" s="1"/>
  <c r="CC148" i="29" a="1"/>
  <c r="CC148" i="29" s="1"/>
  <c r="CB148" i="29" a="1"/>
  <c r="CB148" i="29" s="1"/>
  <c r="CA148" i="29" a="1"/>
  <c r="CA148" i="29" s="1"/>
  <c r="BZ148" i="29" a="1"/>
  <c r="BZ148" i="29" s="1"/>
  <c r="BY148" i="29" a="1"/>
  <c r="BY148" i="29" s="1"/>
  <c r="BX148" i="29" a="1"/>
  <c r="BX148" i="29" s="1"/>
  <c r="BW148" i="29" a="1"/>
  <c r="BW148" i="29" s="1"/>
  <c r="BV148" i="29" a="1"/>
  <c r="BV148" i="29" s="1"/>
  <c r="BU148" i="29" a="1"/>
  <c r="BU148" i="29" s="1"/>
  <c r="BT148" i="29" a="1"/>
  <c r="BT148" i="29" s="1"/>
  <c r="BS148" i="29" a="1"/>
  <c r="BS148" i="29" s="1"/>
  <c r="BR148" i="29" a="1"/>
  <c r="BR148" i="29" s="1"/>
  <c r="BQ148" i="29" a="1"/>
  <c r="BQ148" i="29" s="1"/>
  <c r="BP148" i="29" a="1"/>
  <c r="BP148" i="29" s="1"/>
  <c r="BO148" i="29" a="1"/>
  <c r="BO148" i="29" s="1"/>
  <c r="BN148" i="29" a="1"/>
  <c r="BN148" i="29" s="1"/>
  <c r="BM148" i="29" a="1"/>
  <c r="BM148" i="29" s="1"/>
  <c r="BL148" i="29" a="1"/>
  <c r="BL148" i="29" s="1"/>
  <c r="BK148" i="29" a="1"/>
  <c r="BK148" i="29" s="1"/>
  <c r="BJ148" i="29" a="1"/>
  <c r="BJ148" i="29" s="1"/>
  <c r="BI148" i="29" a="1"/>
  <c r="BI148" i="29" s="1"/>
  <c r="BH148" i="29" a="1"/>
  <c r="BH148" i="29" s="1"/>
  <c r="BG148" i="29" a="1"/>
  <c r="BG148" i="29" s="1"/>
  <c r="BF148" i="29" a="1"/>
  <c r="BF148" i="29" s="1"/>
  <c r="BE148" i="29" a="1"/>
  <c r="BE148" i="29" s="1"/>
  <c r="BD148" i="29" a="1"/>
  <c r="BD148" i="29" s="1"/>
  <c r="BC148" i="29" a="1"/>
  <c r="BC148" i="29" s="1"/>
  <c r="BB148" i="29" a="1"/>
  <c r="BB148" i="29" s="1"/>
  <c r="BA148" i="29" a="1"/>
  <c r="BA148" i="29" s="1"/>
  <c r="AZ148" i="29" a="1"/>
  <c r="AZ148" i="29" s="1"/>
  <c r="AY148" i="29" a="1"/>
  <c r="AY148" i="29" s="1"/>
  <c r="AX148" i="29" a="1"/>
  <c r="AX148" i="29" s="1"/>
  <c r="AW148" i="29" a="1"/>
  <c r="AW148" i="29" s="1"/>
  <c r="AV148" i="29" a="1"/>
  <c r="AV148" i="29" s="1"/>
  <c r="AU148" i="29" a="1"/>
  <c r="AU148" i="29" s="1"/>
  <c r="AT148" i="29" a="1"/>
  <c r="AT148" i="29" s="1"/>
  <c r="AS148" i="29" a="1"/>
  <c r="AS148" i="29" s="1"/>
  <c r="AR148" i="29" a="1"/>
  <c r="AR148" i="29" s="1"/>
  <c r="AQ148" i="29" a="1"/>
  <c r="AQ148" i="29" s="1"/>
  <c r="AP148" i="29" a="1"/>
  <c r="AP148" i="29" s="1"/>
  <c r="AO148" i="29" a="1"/>
  <c r="AO148" i="29" s="1"/>
  <c r="AN148" i="29" a="1"/>
  <c r="AN148" i="29" s="1"/>
  <c r="AM148" i="29" a="1"/>
  <c r="AM148" i="29" s="1"/>
  <c r="AL148" i="29" a="1"/>
  <c r="AL148" i="29" s="1"/>
  <c r="AK148" i="29" a="1"/>
  <c r="AK148" i="29" s="1"/>
  <c r="AJ148" i="29" a="1"/>
  <c r="AJ148" i="29" s="1"/>
  <c r="AI148" i="29" a="1"/>
  <c r="AI148" i="29" s="1"/>
  <c r="AH148" i="29" a="1"/>
  <c r="AH148" i="29" s="1"/>
  <c r="AG148" i="29" a="1"/>
  <c r="AG148" i="29" s="1"/>
  <c r="AF148" i="29" a="1"/>
  <c r="AF148" i="29" s="1"/>
  <c r="AE148" i="29" a="1"/>
  <c r="AE148" i="29" s="1"/>
  <c r="AD148" i="29" a="1"/>
  <c r="AD148" i="29" s="1"/>
  <c r="AC148" i="29" a="1"/>
  <c r="AC148" i="29" s="1"/>
  <c r="AB148" i="29" a="1"/>
  <c r="AB148" i="29" s="1"/>
  <c r="AA148" i="29" a="1"/>
  <c r="AA148" i="29" s="1"/>
  <c r="Z148" i="29" a="1"/>
  <c r="Z148" i="29" s="1"/>
  <c r="Y148" i="29" a="1"/>
  <c r="Y148" i="29" s="1"/>
  <c r="X148" i="29" a="1"/>
  <c r="X148" i="29" s="1"/>
  <c r="W148" i="29" a="1"/>
  <c r="W148" i="29" s="1"/>
  <c r="V148" i="29" a="1"/>
  <c r="V148" i="29" s="1"/>
  <c r="U148" i="29" a="1"/>
  <c r="U148" i="29" s="1"/>
  <c r="T148" i="29" a="1"/>
  <c r="T148" i="29" s="1"/>
  <c r="S148" i="29" a="1"/>
  <c r="S148" i="29" s="1"/>
  <c r="R148" i="29" a="1"/>
  <c r="R148" i="29" s="1"/>
  <c r="Q148" i="29" a="1"/>
  <c r="Q148" i="29" s="1"/>
  <c r="P148" i="29" a="1"/>
  <c r="P148" i="29" s="1"/>
  <c r="O148" i="29" a="1"/>
  <c r="O148" i="29" s="1"/>
  <c r="N148" i="29" a="1"/>
  <c r="N148" i="29" s="1"/>
  <c r="M148" i="29" a="1"/>
  <c r="M148" i="29" s="1"/>
  <c r="L148" i="29" a="1"/>
  <c r="L148" i="29" s="1"/>
  <c r="K148" i="29" a="1"/>
  <c r="K148" i="29" s="1"/>
  <c r="J148" i="29" a="1"/>
  <c r="J148" i="29" s="1"/>
  <c r="I148" i="29" a="1"/>
  <c r="I148" i="29" s="1"/>
  <c r="H148" i="29" a="1"/>
  <c r="H148" i="29" s="1"/>
  <c r="G148" i="29" a="1"/>
  <c r="G148" i="29" s="1"/>
  <c r="F148" i="29" a="1"/>
  <c r="F148" i="29" s="1"/>
  <c r="E148" i="29" a="1"/>
  <c r="E148" i="29" s="1"/>
  <c r="D148" i="29" a="1"/>
  <c r="D148" i="29" s="1"/>
  <c r="GJ146" i="29" a="1"/>
  <c r="GJ146" i="29" s="1"/>
  <c r="GI146" i="29" a="1"/>
  <c r="GI146" i="29" s="1"/>
  <c r="GH146" i="29" a="1"/>
  <c r="GH146" i="29" s="1"/>
  <c r="GG146" i="29" a="1"/>
  <c r="GG146" i="29" s="1"/>
  <c r="GF146" i="29" a="1"/>
  <c r="GF146" i="29" s="1"/>
  <c r="GE146" i="29" a="1"/>
  <c r="GE146" i="29" s="1"/>
  <c r="GD146" i="29" a="1"/>
  <c r="GD146" i="29" s="1"/>
  <c r="GC146" i="29" a="1"/>
  <c r="GC146" i="29" s="1"/>
  <c r="GB146" i="29" a="1"/>
  <c r="GB146" i="29" s="1"/>
  <c r="GA146" i="29" a="1"/>
  <c r="GA146" i="29" s="1"/>
  <c r="FZ146" i="29" a="1"/>
  <c r="FZ146" i="29" s="1"/>
  <c r="FY146" i="29" a="1"/>
  <c r="FY146" i="29" s="1"/>
  <c r="FX146" i="29" a="1"/>
  <c r="FX146" i="29" s="1"/>
  <c r="FW146" i="29" a="1"/>
  <c r="FW146" i="29" s="1"/>
  <c r="FV146" i="29" a="1"/>
  <c r="FV146" i="29" s="1"/>
  <c r="FU146" i="29" a="1"/>
  <c r="FU146" i="29" s="1"/>
  <c r="FT146" i="29" a="1"/>
  <c r="FT146" i="29" s="1"/>
  <c r="FS146" i="29" a="1"/>
  <c r="FS146" i="29" s="1"/>
  <c r="FR146" i="29" a="1"/>
  <c r="FR146" i="29" s="1"/>
  <c r="FQ146" i="29" a="1"/>
  <c r="FQ146" i="29" s="1"/>
  <c r="FP146" i="29" a="1"/>
  <c r="FP146" i="29" s="1"/>
  <c r="FO146" i="29" a="1"/>
  <c r="FO146" i="29" s="1"/>
  <c r="FN146" i="29" a="1"/>
  <c r="FN146" i="29" s="1"/>
  <c r="FM146" i="29" a="1"/>
  <c r="FM146" i="29" s="1"/>
  <c r="FL146" i="29" a="1"/>
  <c r="FL146" i="29" s="1"/>
  <c r="FK146" i="29" a="1"/>
  <c r="FK146" i="29" s="1"/>
  <c r="FJ146" i="29" a="1"/>
  <c r="FJ146" i="29" s="1"/>
  <c r="FI146" i="29" a="1"/>
  <c r="FI146" i="29" s="1"/>
  <c r="FH146" i="29" a="1"/>
  <c r="FH146" i="29" s="1"/>
  <c r="FG146" i="29" a="1"/>
  <c r="FG146" i="29" s="1"/>
  <c r="FF146" i="29" a="1"/>
  <c r="FF146" i="29" s="1"/>
  <c r="FE146" i="29" a="1"/>
  <c r="FE146" i="29" s="1"/>
  <c r="FD146" i="29" a="1"/>
  <c r="FD146" i="29" s="1"/>
  <c r="FC146" i="29" a="1"/>
  <c r="FC146" i="29" s="1"/>
  <c r="FB146" i="29" a="1"/>
  <c r="FB146" i="29" s="1"/>
  <c r="FA146" i="29" a="1"/>
  <c r="FA146" i="29" s="1"/>
  <c r="EZ146" i="29" a="1"/>
  <c r="EZ146" i="29" s="1"/>
  <c r="EY146" i="29" a="1"/>
  <c r="EY146" i="29" s="1"/>
  <c r="EX146" i="29" a="1"/>
  <c r="EX146" i="29" s="1"/>
  <c r="EW146" i="29" a="1"/>
  <c r="EW146" i="29" s="1"/>
  <c r="EV146" i="29" a="1"/>
  <c r="EV146" i="29" s="1"/>
  <c r="EU146" i="29" a="1"/>
  <c r="EU146" i="29" s="1"/>
  <c r="ET146" i="29" a="1"/>
  <c r="ET146" i="29" s="1"/>
  <c r="ES146" i="29" a="1"/>
  <c r="ES146" i="29" s="1"/>
  <c r="ER146" i="29" a="1"/>
  <c r="ER146" i="29" s="1"/>
  <c r="EQ146" i="29" a="1"/>
  <c r="EQ146" i="29" s="1"/>
  <c r="EP146" i="29" a="1"/>
  <c r="EP146" i="29" s="1"/>
  <c r="EO146" i="29" a="1"/>
  <c r="EO146" i="29" s="1"/>
  <c r="EN146" i="29" a="1"/>
  <c r="EN146" i="29" s="1"/>
  <c r="EM146" i="29" a="1"/>
  <c r="EM146" i="29" s="1"/>
  <c r="EL146" i="29" a="1"/>
  <c r="EL146" i="29" s="1"/>
  <c r="EK146" i="29" a="1"/>
  <c r="EK146" i="29" s="1"/>
  <c r="EJ146" i="29" a="1"/>
  <c r="EJ146" i="29" s="1"/>
  <c r="EI146" i="29" a="1"/>
  <c r="EI146" i="29" s="1"/>
  <c r="EH146" i="29" a="1"/>
  <c r="EH146" i="29" s="1"/>
  <c r="EG146" i="29" a="1"/>
  <c r="EG146" i="29" s="1"/>
  <c r="EF146" i="29" a="1"/>
  <c r="EF146" i="29" s="1"/>
  <c r="EE146" i="29" a="1"/>
  <c r="EE146" i="29" s="1"/>
  <c r="ED146" i="29" a="1"/>
  <c r="ED146" i="29" s="1"/>
  <c r="EC146" i="29" a="1"/>
  <c r="EC146" i="29" s="1"/>
  <c r="EB146" i="29" a="1"/>
  <c r="EB146" i="29" s="1"/>
  <c r="EA146" i="29" a="1"/>
  <c r="EA146" i="29" s="1"/>
  <c r="DZ146" i="29" a="1"/>
  <c r="DZ146" i="29" s="1"/>
  <c r="DY146" i="29" a="1"/>
  <c r="DY146" i="29" s="1"/>
  <c r="DX146" i="29" a="1"/>
  <c r="DX146" i="29" s="1"/>
  <c r="DW146" i="29" a="1"/>
  <c r="DW146" i="29" s="1"/>
  <c r="DV146" i="29" a="1"/>
  <c r="DV146" i="29" s="1"/>
  <c r="DU146" i="29" a="1"/>
  <c r="DU146" i="29" s="1"/>
  <c r="DT146" i="29" a="1"/>
  <c r="DT146" i="29" s="1"/>
  <c r="DS146" i="29" a="1"/>
  <c r="DS146" i="29" s="1"/>
  <c r="DR146" i="29" a="1"/>
  <c r="DR146" i="29" s="1"/>
  <c r="DQ146" i="29" a="1"/>
  <c r="DQ146" i="29" s="1"/>
  <c r="DP146" i="29" a="1"/>
  <c r="DP146" i="29" s="1"/>
  <c r="DO146" i="29" a="1"/>
  <c r="DO146" i="29" s="1"/>
  <c r="DN146" i="29" a="1"/>
  <c r="DN146" i="29" s="1"/>
  <c r="DM146" i="29" a="1"/>
  <c r="DM146" i="29" s="1"/>
  <c r="DL146" i="29" a="1"/>
  <c r="DL146" i="29" s="1"/>
  <c r="DK146" i="29" a="1"/>
  <c r="DK146" i="29" s="1"/>
  <c r="DJ146" i="29" a="1"/>
  <c r="DJ146" i="29" s="1"/>
  <c r="DI146" i="29" a="1"/>
  <c r="DI146" i="29" s="1"/>
  <c r="DH146" i="29" a="1"/>
  <c r="DH146" i="29" s="1"/>
  <c r="DG146" i="29" a="1"/>
  <c r="DG146" i="29" s="1"/>
  <c r="DF146" i="29" a="1"/>
  <c r="DF146" i="29" s="1"/>
  <c r="DE146" i="29" a="1"/>
  <c r="DE146" i="29" s="1"/>
  <c r="DD146" i="29" a="1"/>
  <c r="DD146" i="29" s="1"/>
  <c r="DC146" i="29" a="1"/>
  <c r="DC146" i="29" s="1"/>
  <c r="DB146" i="29" a="1"/>
  <c r="DB146" i="29" s="1"/>
  <c r="DA146" i="29" a="1"/>
  <c r="DA146" i="29" s="1"/>
  <c r="CZ146" i="29" a="1"/>
  <c r="CZ146" i="29" s="1"/>
  <c r="CY146" i="29" a="1"/>
  <c r="CY146" i="29" s="1"/>
  <c r="CX146" i="29" a="1"/>
  <c r="CX146" i="29" s="1"/>
  <c r="CW146" i="29" a="1"/>
  <c r="CW146" i="29" s="1"/>
  <c r="CV146" i="29" a="1"/>
  <c r="CV146" i="29" s="1"/>
  <c r="CU146" i="29" a="1"/>
  <c r="CU146" i="29" s="1"/>
  <c r="CT146" i="29" a="1"/>
  <c r="CT146" i="29" s="1"/>
  <c r="CS146" i="29" a="1"/>
  <c r="CS146" i="29" s="1"/>
  <c r="CR146" i="29" a="1"/>
  <c r="CR146" i="29" s="1"/>
  <c r="CQ146" i="29" a="1"/>
  <c r="CQ146" i="29" s="1"/>
  <c r="CP146" i="29" a="1"/>
  <c r="CP146" i="29" s="1"/>
  <c r="CO146" i="29" a="1"/>
  <c r="CO146" i="29" s="1"/>
  <c r="CN146" i="29" a="1"/>
  <c r="CN146" i="29" s="1"/>
  <c r="CM146" i="29" a="1"/>
  <c r="CM146" i="29" s="1"/>
  <c r="CL146" i="29" a="1"/>
  <c r="CL146" i="29" s="1"/>
  <c r="CK146" i="29" a="1"/>
  <c r="CK146" i="29" s="1"/>
  <c r="CJ146" i="29" a="1"/>
  <c r="CJ146" i="29" s="1"/>
  <c r="CI146" i="29" a="1"/>
  <c r="CI146" i="29" s="1"/>
  <c r="CH146" i="29" a="1"/>
  <c r="CH146" i="29" s="1"/>
  <c r="CG146" i="29" a="1"/>
  <c r="CG146" i="29" s="1"/>
  <c r="CF146" i="29" a="1"/>
  <c r="CF146" i="29" s="1"/>
  <c r="CE146" i="29" a="1"/>
  <c r="CE146" i="29" s="1"/>
  <c r="CD146" i="29" a="1"/>
  <c r="CD146" i="29" s="1"/>
  <c r="CC146" i="29" a="1"/>
  <c r="CC146" i="29" s="1"/>
  <c r="CB146" i="29" a="1"/>
  <c r="CB146" i="29" s="1"/>
  <c r="CA146" i="29" a="1"/>
  <c r="CA146" i="29" s="1"/>
  <c r="BZ146" i="29" a="1"/>
  <c r="BZ146" i="29" s="1"/>
  <c r="BY146" i="29" a="1"/>
  <c r="BY146" i="29" s="1"/>
  <c r="BX146" i="29" a="1"/>
  <c r="BX146" i="29" s="1"/>
  <c r="BW146" i="29" a="1"/>
  <c r="BW146" i="29" s="1"/>
  <c r="BV146" i="29" a="1"/>
  <c r="BV146" i="29" s="1"/>
  <c r="BU146" i="29" a="1"/>
  <c r="BU146" i="29" s="1"/>
  <c r="BT146" i="29" a="1"/>
  <c r="BT146" i="29" s="1"/>
  <c r="BS146" i="29" a="1"/>
  <c r="BS146" i="29" s="1"/>
  <c r="BR146" i="29" a="1"/>
  <c r="BR146" i="29" s="1"/>
  <c r="BQ146" i="29" a="1"/>
  <c r="BQ146" i="29" s="1"/>
  <c r="BP146" i="29" a="1"/>
  <c r="BP146" i="29" s="1"/>
  <c r="BO146" i="29" a="1"/>
  <c r="BO146" i="29" s="1"/>
  <c r="BN146" i="29" a="1"/>
  <c r="BN146" i="29" s="1"/>
  <c r="BM146" i="29" a="1"/>
  <c r="BM146" i="29" s="1"/>
  <c r="BL146" i="29" a="1"/>
  <c r="BL146" i="29" s="1"/>
  <c r="BK146" i="29" a="1"/>
  <c r="BK146" i="29" s="1"/>
  <c r="BJ146" i="29" a="1"/>
  <c r="BJ146" i="29" s="1"/>
  <c r="BI146" i="29" a="1"/>
  <c r="BI146" i="29" s="1"/>
  <c r="BH146" i="29" a="1"/>
  <c r="BH146" i="29" s="1"/>
  <c r="BG146" i="29" a="1"/>
  <c r="BG146" i="29" s="1"/>
  <c r="BF146" i="29" a="1"/>
  <c r="BF146" i="29" s="1"/>
  <c r="BE146" i="29" a="1"/>
  <c r="BE146" i="29" s="1"/>
  <c r="BD146" i="29" a="1"/>
  <c r="BD146" i="29" s="1"/>
  <c r="BC146" i="29" a="1"/>
  <c r="BC146" i="29" s="1"/>
  <c r="BB146" i="29" a="1"/>
  <c r="BB146" i="29" s="1"/>
  <c r="BA146" i="29" a="1"/>
  <c r="BA146" i="29" s="1"/>
  <c r="AZ146" i="29" a="1"/>
  <c r="AZ146" i="29" s="1"/>
  <c r="AY146" i="29" a="1"/>
  <c r="AY146" i="29" s="1"/>
  <c r="AX146" i="29" a="1"/>
  <c r="AX146" i="29" s="1"/>
  <c r="AW146" i="29" a="1"/>
  <c r="AW146" i="29" s="1"/>
  <c r="AV146" i="29" a="1"/>
  <c r="AV146" i="29" s="1"/>
  <c r="AU146" i="29" a="1"/>
  <c r="AU146" i="29" s="1"/>
  <c r="AT146" i="29" a="1"/>
  <c r="AT146" i="29" s="1"/>
  <c r="AS146" i="29" a="1"/>
  <c r="AS146" i="29" s="1"/>
  <c r="AR146" i="29" a="1"/>
  <c r="AR146" i="29" s="1"/>
  <c r="AQ146" i="29" a="1"/>
  <c r="AQ146" i="29" s="1"/>
  <c r="AP146" i="29" a="1"/>
  <c r="AP146" i="29" s="1"/>
  <c r="AO146" i="29" a="1"/>
  <c r="AO146" i="29" s="1"/>
  <c r="AN146" i="29" a="1"/>
  <c r="AN146" i="29" s="1"/>
  <c r="AM146" i="29" a="1"/>
  <c r="AM146" i="29" s="1"/>
  <c r="AL146" i="29" a="1"/>
  <c r="AL146" i="29" s="1"/>
  <c r="AK146" i="29" a="1"/>
  <c r="AK146" i="29" s="1"/>
  <c r="AJ146" i="29" a="1"/>
  <c r="AJ146" i="29" s="1"/>
  <c r="AI146" i="29" a="1"/>
  <c r="AI146" i="29" s="1"/>
  <c r="AH146" i="29" a="1"/>
  <c r="AH146" i="29" s="1"/>
  <c r="AG146" i="29" a="1"/>
  <c r="AG146" i="29" s="1"/>
  <c r="AF146" i="29" a="1"/>
  <c r="AF146" i="29" s="1"/>
  <c r="AE146" i="29" a="1"/>
  <c r="AE146" i="29" s="1"/>
  <c r="AD146" i="29" a="1"/>
  <c r="AD146" i="29" s="1"/>
  <c r="AC146" i="29" a="1"/>
  <c r="AC146" i="29" s="1"/>
  <c r="AB146" i="29" a="1"/>
  <c r="AB146" i="29" s="1"/>
  <c r="AA146" i="29" a="1"/>
  <c r="AA146" i="29" s="1"/>
  <c r="Z146" i="29" a="1"/>
  <c r="Z146" i="29" s="1"/>
  <c r="Y146" i="29" a="1"/>
  <c r="Y146" i="29" s="1"/>
  <c r="X146" i="29" a="1"/>
  <c r="X146" i="29" s="1"/>
  <c r="W146" i="29" a="1"/>
  <c r="W146" i="29" s="1"/>
  <c r="V146" i="29" a="1"/>
  <c r="V146" i="29" s="1"/>
  <c r="U146" i="29" a="1"/>
  <c r="U146" i="29" s="1"/>
  <c r="T146" i="29" a="1"/>
  <c r="T146" i="29" s="1"/>
  <c r="S146" i="29" a="1"/>
  <c r="S146" i="29" s="1"/>
  <c r="R146" i="29" a="1"/>
  <c r="R146" i="29" s="1"/>
  <c r="Q146" i="29" a="1"/>
  <c r="Q146" i="29" s="1"/>
  <c r="P146" i="29" a="1"/>
  <c r="P146" i="29" s="1"/>
  <c r="O146" i="29" a="1"/>
  <c r="O146" i="29" s="1"/>
  <c r="N146" i="29" a="1"/>
  <c r="N146" i="29" s="1"/>
  <c r="M146" i="29" a="1"/>
  <c r="M146" i="29" s="1"/>
  <c r="L146" i="29" a="1"/>
  <c r="L146" i="29" s="1"/>
  <c r="K146" i="29" a="1"/>
  <c r="K146" i="29" s="1"/>
  <c r="J146" i="29" a="1"/>
  <c r="J146" i="29" s="1"/>
  <c r="I146" i="29" a="1"/>
  <c r="I146" i="29" s="1"/>
  <c r="H146" i="29" a="1"/>
  <c r="H146" i="29" s="1"/>
  <c r="G146" i="29" a="1"/>
  <c r="G146" i="29" s="1"/>
  <c r="F146" i="29" a="1"/>
  <c r="F146" i="29" s="1"/>
  <c r="E146" i="29" a="1"/>
  <c r="E146" i="29" s="1"/>
  <c r="D146" i="29" a="1"/>
  <c r="D146" i="29" s="1"/>
  <c r="GJ145" i="29" a="1"/>
  <c r="GJ145" i="29" s="1"/>
  <c r="GI145" i="29" a="1"/>
  <c r="GI145" i="29" s="1"/>
  <c r="GH145" i="29" a="1"/>
  <c r="GH145" i="29" s="1"/>
  <c r="GG145" i="29" a="1"/>
  <c r="GG145" i="29" s="1"/>
  <c r="GF145" i="29" a="1"/>
  <c r="GF145" i="29" s="1"/>
  <c r="GE145" i="29" a="1"/>
  <c r="GE145" i="29" s="1"/>
  <c r="GD145" i="29" a="1"/>
  <c r="GD145" i="29" s="1"/>
  <c r="GC145" i="29" a="1"/>
  <c r="GC145" i="29" s="1"/>
  <c r="GB145" i="29" a="1"/>
  <c r="GB145" i="29" s="1"/>
  <c r="GA145" i="29" a="1"/>
  <c r="GA145" i="29" s="1"/>
  <c r="FZ145" i="29" a="1"/>
  <c r="FZ145" i="29" s="1"/>
  <c r="FY145" i="29" a="1"/>
  <c r="FY145" i="29" s="1"/>
  <c r="FX145" i="29" a="1"/>
  <c r="FX145" i="29" s="1"/>
  <c r="FW145" i="29" a="1"/>
  <c r="FW145" i="29" s="1"/>
  <c r="FV145" i="29" a="1"/>
  <c r="FV145" i="29" s="1"/>
  <c r="FU145" i="29" a="1"/>
  <c r="FU145" i="29" s="1"/>
  <c r="FT145" i="29" a="1"/>
  <c r="FT145" i="29" s="1"/>
  <c r="FS145" i="29" a="1"/>
  <c r="FS145" i="29" s="1"/>
  <c r="FR145" i="29" a="1"/>
  <c r="FR145" i="29" s="1"/>
  <c r="FQ145" i="29" a="1"/>
  <c r="FQ145" i="29" s="1"/>
  <c r="FP145" i="29" a="1"/>
  <c r="FP145" i="29" s="1"/>
  <c r="FO145" i="29" a="1"/>
  <c r="FO145" i="29" s="1"/>
  <c r="FN145" i="29" a="1"/>
  <c r="FN145" i="29" s="1"/>
  <c r="FM145" i="29" a="1"/>
  <c r="FM145" i="29" s="1"/>
  <c r="FL145" i="29" a="1"/>
  <c r="FL145" i="29" s="1"/>
  <c r="FK145" i="29" a="1"/>
  <c r="FK145" i="29" s="1"/>
  <c r="FJ145" i="29" a="1"/>
  <c r="FJ145" i="29" s="1"/>
  <c r="FI145" i="29" a="1"/>
  <c r="FI145" i="29" s="1"/>
  <c r="FH145" i="29" a="1"/>
  <c r="FH145" i="29" s="1"/>
  <c r="FG145" i="29" a="1"/>
  <c r="FG145" i="29" s="1"/>
  <c r="FF145" i="29" a="1"/>
  <c r="FF145" i="29" s="1"/>
  <c r="FE145" i="29" a="1"/>
  <c r="FE145" i="29" s="1"/>
  <c r="FD145" i="29" a="1"/>
  <c r="FD145" i="29" s="1"/>
  <c r="FC145" i="29" a="1"/>
  <c r="FC145" i="29" s="1"/>
  <c r="FB145" i="29" a="1"/>
  <c r="FB145" i="29" s="1"/>
  <c r="FA145" i="29" a="1"/>
  <c r="FA145" i="29" s="1"/>
  <c r="EZ145" i="29" a="1"/>
  <c r="EZ145" i="29" s="1"/>
  <c r="EY145" i="29" a="1"/>
  <c r="EY145" i="29" s="1"/>
  <c r="EX145" i="29" a="1"/>
  <c r="EX145" i="29" s="1"/>
  <c r="EW145" i="29" a="1"/>
  <c r="EW145" i="29" s="1"/>
  <c r="EV145" i="29" a="1"/>
  <c r="EV145" i="29" s="1"/>
  <c r="EU145" i="29" a="1"/>
  <c r="EU145" i="29" s="1"/>
  <c r="ET145" i="29" a="1"/>
  <c r="ET145" i="29" s="1"/>
  <c r="ES145" i="29" a="1"/>
  <c r="ES145" i="29" s="1"/>
  <c r="ER145" i="29" a="1"/>
  <c r="ER145" i="29" s="1"/>
  <c r="EQ145" i="29" a="1"/>
  <c r="EQ145" i="29" s="1"/>
  <c r="EP145" i="29" a="1"/>
  <c r="EP145" i="29" s="1"/>
  <c r="EO145" i="29" a="1"/>
  <c r="EO145" i="29" s="1"/>
  <c r="EN145" i="29" a="1"/>
  <c r="EN145" i="29" s="1"/>
  <c r="EM145" i="29" a="1"/>
  <c r="EM145" i="29" s="1"/>
  <c r="EL145" i="29" a="1"/>
  <c r="EL145" i="29" s="1"/>
  <c r="EK145" i="29" a="1"/>
  <c r="EK145" i="29" s="1"/>
  <c r="EJ145" i="29" a="1"/>
  <c r="EJ145" i="29" s="1"/>
  <c r="EI145" i="29" a="1"/>
  <c r="EI145" i="29" s="1"/>
  <c r="EH145" i="29" a="1"/>
  <c r="EH145" i="29" s="1"/>
  <c r="EG145" i="29" a="1"/>
  <c r="EG145" i="29" s="1"/>
  <c r="EF145" i="29" a="1"/>
  <c r="EF145" i="29" s="1"/>
  <c r="EE145" i="29" a="1"/>
  <c r="EE145" i="29" s="1"/>
  <c r="ED145" i="29" a="1"/>
  <c r="ED145" i="29" s="1"/>
  <c r="EC145" i="29" a="1"/>
  <c r="EC145" i="29" s="1"/>
  <c r="EB145" i="29" a="1"/>
  <c r="EB145" i="29" s="1"/>
  <c r="EA145" i="29" a="1"/>
  <c r="EA145" i="29" s="1"/>
  <c r="DZ145" i="29" a="1"/>
  <c r="DZ145" i="29" s="1"/>
  <c r="DY145" i="29" a="1"/>
  <c r="DY145" i="29" s="1"/>
  <c r="DX145" i="29" a="1"/>
  <c r="DX145" i="29" s="1"/>
  <c r="DW145" i="29" a="1"/>
  <c r="DW145" i="29" s="1"/>
  <c r="DV145" i="29" a="1"/>
  <c r="DV145" i="29" s="1"/>
  <c r="DU145" i="29" a="1"/>
  <c r="DU145" i="29" s="1"/>
  <c r="DT145" i="29" a="1"/>
  <c r="DT145" i="29" s="1"/>
  <c r="DS145" i="29" a="1"/>
  <c r="DS145" i="29" s="1"/>
  <c r="DR145" i="29" a="1"/>
  <c r="DR145" i="29" s="1"/>
  <c r="DQ145" i="29" a="1"/>
  <c r="DQ145" i="29" s="1"/>
  <c r="DP145" i="29" a="1"/>
  <c r="DP145" i="29" s="1"/>
  <c r="DO145" i="29" a="1"/>
  <c r="DO145" i="29" s="1"/>
  <c r="DN145" i="29" a="1"/>
  <c r="DN145" i="29" s="1"/>
  <c r="DM145" i="29" a="1"/>
  <c r="DM145" i="29" s="1"/>
  <c r="DL145" i="29" a="1"/>
  <c r="DL145" i="29" s="1"/>
  <c r="DK145" i="29" a="1"/>
  <c r="DK145" i="29" s="1"/>
  <c r="DJ145" i="29" a="1"/>
  <c r="DJ145" i="29" s="1"/>
  <c r="DI145" i="29" a="1"/>
  <c r="DI145" i="29" s="1"/>
  <c r="DH145" i="29" a="1"/>
  <c r="DH145" i="29" s="1"/>
  <c r="DG145" i="29" a="1"/>
  <c r="DG145" i="29" s="1"/>
  <c r="DF145" i="29" a="1"/>
  <c r="DF145" i="29" s="1"/>
  <c r="DE145" i="29" a="1"/>
  <c r="DE145" i="29" s="1"/>
  <c r="DD145" i="29" a="1"/>
  <c r="DD145" i="29" s="1"/>
  <c r="DC145" i="29" a="1"/>
  <c r="DC145" i="29" s="1"/>
  <c r="DB145" i="29" a="1"/>
  <c r="DB145" i="29" s="1"/>
  <c r="DA145" i="29" a="1"/>
  <c r="DA145" i="29" s="1"/>
  <c r="CZ145" i="29" a="1"/>
  <c r="CZ145" i="29" s="1"/>
  <c r="CY145" i="29" a="1"/>
  <c r="CY145" i="29" s="1"/>
  <c r="CX145" i="29" a="1"/>
  <c r="CX145" i="29" s="1"/>
  <c r="CW145" i="29" a="1"/>
  <c r="CW145" i="29" s="1"/>
  <c r="CV145" i="29" a="1"/>
  <c r="CV145" i="29" s="1"/>
  <c r="CU145" i="29" a="1"/>
  <c r="CU145" i="29" s="1"/>
  <c r="CT145" i="29" a="1"/>
  <c r="CT145" i="29" s="1"/>
  <c r="CS145" i="29" a="1"/>
  <c r="CS145" i="29" s="1"/>
  <c r="CR145" i="29" a="1"/>
  <c r="CR145" i="29" s="1"/>
  <c r="CQ145" i="29" a="1"/>
  <c r="CQ145" i="29" s="1"/>
  <c r="CP145" i="29" a="1"/>
  <c r="CP145" i="29" s="1"/>
  <c r="CO145" i="29" a="1"/>
  <c r="CO145" i="29" s="1"/>
  <c r="CN145" i="29" a="1"/>
  <c r="CN145" i="29" s="1"/>
  <c r="CM145" i="29" a="1"/>
  <c r="CM145" i="29" s="1"/>
  <c r="CL145" i="29" a="1"/>
  <c r="CL145" i="29" s="1"/>
  <c r="CK145" i="29" a="1"/>
  <c r="CK145" i="29" s="1"/>
  <c r="CJ145" i="29" a="1"/>
  <c r="CJ145" i="29" s="1"/>
  <c r="CI145" i="29" a="1"/>
  <c r="CI145" i="29" s="1"/>
  <c r="CH145" i="29" a="1"/>
  <c r="CH145" i="29" s="1"/>
  <c r="CG145" i="29" a="1"/>
  <c r="CG145" i="29" s="1"/>
  <c r="CF145" i="29" a="1"/>
  <c r="CF145" i="29" s="1"/>
  <c r="CE145" i="29" a="1"/>
  <c r="CE145" i="29" s="1"/>
  <c r="CD145" i="29" a="1"/>
  <c r="CD145" i="29" s="1"/>
  <c r="CC145" i="29" a="1"/>
  <c r="CC145" i="29" s="1"/>
  <c r="CB145" i="29" a="1"/>
  <c r="CB145" i="29" s="1"/>
  <c r="CA145" i="29" a="1"/>
  <c r="CA145" i="29" s="1"/>
  <c r="BZ145" i="29" a="1"/>
  <c r="BZ145" i="29" s="1"/>
  <c r="BY145" i="29" a="1"/>
  <c r="BY145" i="29" s="1"/>
  <c r="BX145" i="29" a="1"/>
  <c r="BX145" i="29" s="1"/>
  <c r="BW145" i="29" a="1"/>
  <c r="BW145" i="29" s="1"/>
  <c r="BV145" i="29" a="1"/>
  <c r="BV145" i="29" s="1"/>
  <c r="BU145" i="29" a="1"/>
  <c r="BU145" i="29" s="1"/>
  <c r="BT145" i="29" a="1"/>
  <c r="BT145" i="29" s="1"/>
  <c r="BS145" i="29" a="1"/>
  <c r="BS145" i="29" s="1"/>
  <c r="BR145" i="29" a="1"/>
  <c r="BR145" i="29" s="1"/>
  <c r="BQ145" i="29" a="1"/>
  <c r="BQ145" i="29" s="1"/>
  <c r="BP145" i="29" a="1"/>
  <c r="BP145" i="29" s="1"/>
  <c r="BO145" i="29" a="1"/>
  <c r="BO145" i="29" s="1"/>
  <c r="BN145" i="29" a="1"/>
  <c r="BN145" i="29" s="1"/>
  <c r="BM145" i="29" a="1"/>
  <c r="BM145" i="29" s="1"/>
  <c r="BL145" i="29" a="1"/>
  <c r="BL145" i="29" s="1"/>
  <c r="BK145" i="29" a="1"/>
  <c r="BK145" i="29" s="1"/>
  <c r="BJ145" i="29" a="1"/>
  <c r="BJ145" i="29" s="1"/>
  <c r="BI145" i="29" a="1"/>
  <c r="BI145" i="29" s="1"/>
  <c r="BH145" i="29" a="1"/>
  <c r="BH145" i="29" s="1"/>
  <c r="BG145" i="29" a="1"/>
  <c r="BG145" i="29" s="1"/>
  <c r="BF145" i="29" a="1"/>
  <c r="BF145" i="29" s="1"/>
  <c r="BE145" i="29" a="1"/>
  <c r="BE145" i="29" s="1"/>
  <c r="BD145" i="29" a="1"/>
  <c r="BD145" i="29" s="1"/>
  <c r="BC145" i="29" a="1"/>
  <c r="BC145" i="29" s="1"/>
  <c r="BB145" i="29" a="1"/>
  <c r="BB145" i="29" s="1"/>
  <c r="BA145" i="29" a="1"/>
  <c r="BA145" i="29" s="1"/>
  <c r="AZ145" i="29" a="1"/>
  <c r="AZ145" i="29" s="1"/>
  <c r="AY145" i="29" a="1"/>
  <c r="AY145" i="29" s="1"/>
  <c r="AX145" i="29" a="1"/>
  <c r="AX145" i="29" s="1"/>
  <c r="AW145" i="29" a="1"/>
  <c r="AW145" i="29" s="1"/>
  <c r="AV145" i="29" a="1"/>
  <c r="AV145" i="29" s="1"/>
  <c r="AU145" i="29" a="1"/>
  <c r="AU145" i="29" s="1"/>
  <c r="AT145" i="29" a="1"/>
  <c r="AT145" i="29" s="1"/>
  <c r="AS145" i="29" a="1"/>
  <c r="AS145" i="29" s="1"/>
  <c r="AR145" i="29" a="1"/>
  <c r="AR145" i="29" s="1"/>
  <c r="AQ145" i="29" a="1"/>
  <c r="AQ145" i="29" s="1"/>
  <c r="AP145" i="29" a="1"/>
  <c r="AP145" i="29" s="1"/>
  <c r="AO145" i="29" a="1"/>
  <c r="AO145" i="29" s="1"/>
  <c r="AN145" i="29" a="1"/>
  <c r="AN145" i="29" s="1"/>
  <c r="AM145" i="29" a="1"/>
  <c r="AM145" i="29" s="1"/>
  <c r="AL145" i="29" a="1"/>
  <c r="AL145" i="29" s="1"/>
  <c r="AK145" i="29" a="1"/>
  <c r="AK145" i="29" s="1"/>
  <c r="AJ145" i="29" a="1"/>
  <c r="AJ145" i="29" s="1"/>
  <c r="AI145" i="29" a="1"/>
  <c r="AI145" i="29" s="1"/>
  <c r="AH145" i="29" a="1"/>
  <c r="AH145" i="29" s="1"/>
  <c r="AG145" i="29" a="1"/>
  <c r="AG145" i="29" s="1"/>
  <c r="AF145" i="29" a="1"/>
  <c r="AF145" i="29" s="1"/>
  <c r="AE145" i="29" a="1"/>
  <c r="AE145" i="29" s="1"/>
  <c r="AD145" i="29" a="1"/>
  <c r="AD145" i="29" s="1"/>
  <c r="AC145" i="29" a="1"/>
  <c r="AC145" i="29" s="1"/>
  <c r="AB145" i="29" a="1"/>
  <c r="AB145" i="29" s="1"/>
  <c r="AA145" i="29" a="1"/>
  <c r="AA145" i="29" s="1"/>
  <c r="Z145" i="29" a="1"/>
  <c r="Z145" i="29" s="1"/>
  <c r="Y145" i="29" a="1"/>
  <c r="Y145" i="29" s="1"/>
  <c r="X145" i="29" a="1"/>
  <c r="X145" i="29" s="1"/>
  <c r="W145" i="29" a="1"/>
  <c r="W145" i="29" s="1"/>
  <c r="V145" i="29" a="1"/>
  <c r="V145" i="29" s="1"/>
  <c r="U145" i="29" a="1"/>
  <c r="U145" i="29" s="1"/>
  <c r="T145" i="29" a="1"/>
  <c r="T145" i="29" s="1"/>
  <c r="S145" i="29" a="1"/>
  <c r="S145" i="29" s="1"/>
  <c r="R145" i="29" a="1"/>
  <c r="R145" i="29" s="1"/>
  <c r="Q145" i="29" a="1"/>
  <c r="Q145" i="29" s="1"/>
  <c r="P145" i="29" a="1"/>
  <c r="P145" i="29" s="1"/>
  <c r="O145" i="29" a="1"/>
  <c r="O145" i="29" s="1"/>
  <c r="N145" i="29" a="1"/>
  <c r="N145" i="29" s="1"/>
  <c r="M145" i="29" a="1"/>
  <c r="M145" i="29" s="1"/>
  <c r="L145" i="29" a="1"/>
  <c r="L145" i="29" s="1"/>
  <c r="K145" i="29" a="1"/>
  <c r="K145" i="29" s="1"/>
  <c r="J145" i="29" a="1"/>
  <c r="J145" i="29" s="1"/>
  <c r="I145" i="29" a="1"/>
  <c r="I145" i="29" s="1"/>
  <c r="H145" i="29" a="1"/>
  <c r="H145" i="29" s="1"/>
  <c r="G145" i="29" a="1"/>
  <c r="G145" i="29" s="1"/>
  <c r="F145" i="29" a="1"/>
  <c r="F145" i="29" s="1"/>
  <c r="E145" i="29" a="1"/>
  <c r="E145" i="29" s="1"/>
  <c r="D145" i="29" a="1"/>
  <c r="D145" i="29" s="1"/>
  <c r="GJ143" i="29" a="1"/>
  <c r="GJ143" i="29" s="1"/>
  <c r="GI143" i="29" a="1"/>
  <c r="GI143" i="29" s="1"/>
  <c r="GH143" i="29" a="1"/>
  <c r="GH143" i="29" s="1"/>
  <c r="GG143" i="29" a="1"/>
  <c r="GG143" i="29" s="1"/>
  <c r="GF143" i="29" a="1"/>
  <c r="GF143" i="29" s="1"/>
  <c r="GE143" i="29" a="1"/>
  <c r="GE143" i="29" s="1"/>
  <c r="GD143" i="29" a="1"/>
  <c r="GD143" i="29" s="1"/>
  <c r="GC143" i="29" a="1"/>
  <c r="GC143" i="29" s="1"/>
  <c r="GB143" i="29" a="1"/>
  <c r="GB143" i="29" s="1"/>
  <c r="GA143" i="29" a="1"/>
  <c r="GA143" i="29" s="1"/>
  <c r="FZ143" i="29" a="1"/>
  <c r="FZ143" i="29" s="1"/>
  <c r="FY143" i="29" a="1"/>
  <c r="FY143" i="29" s="1"/>
  <c r="FX143" i="29" a="1"/>
  <c r="FX143" i="29" s="1"/>
  <c r="FW143" i="29" a="1"/>
  <c r="FW143" i="29" s="1"/>
  <c r="FV143" i="29" a="1"/>
  <c r="FV143" i="29" s="1"/>
  <c r="FU143" i="29" a="1"/>
  <c r="FU143" i="29" s="1"/>
  <c r="FT143" i="29" a="1"/>
  <c r="FT143" i="29" s="1"/>
  <c r="FS143" i="29" a="1"/>
  <c r="FS143" i="29" s="1"/>
  <c r="FR143" i="29" a="1"/>
  <c r="FR143" i="29" s="1"/>
  <c r="FQ143" i="29" a="1"/>
  <c r="FQ143" i="29" s="1"/>
  <c r="FP143" i="29" a="1"/>
  <c r="FP143" i="29" s="1"/>
  <c r="FO143" i="29" a="1"/>
  <c r="FO143" i="29" s="1"/>
  <c r="FN143" i="29" a="1"/>
  <c r="FN143" i="29" s="1"/>
  <c r="FM143" i="29" a="1"/>
  <c r="FM143" i="29" s="1"/>
  <c r="FL143" i="29" a="1"/>
  <c r="FL143" i="29" s="1"/>
  <c r="FK143" i="29" a="1"/>
  <c r="FK143" i="29" s="1"/>
  <c r="FJ143" i="29" a="1"/>
  <c r="FJ143" i="29" s="1"/>
  <c r="FI143" i="29" a="1"/>
  <c r="FI143" i="29" s="1"/>
  <c r="FH143" i="29" a="1"/>
  <c r="FH143" i="29" s="1"/>
  <c r="FG143" i="29" a="1"/>
  <c r="FG143" i="29" s="1"/>
  <c r="FF143" i="29" a="1"/>
  <c r="FF143" i="29" s="1"/>
  <c r="FE143" i="29" a="1"/>
  <c r="FE143" i="29" s="1"/>
  <c r="FD143" i="29" a="1"/>
  <c r="FD143" i="29" s="1"/>
  <c r="FC143" i="29" a="1"/>
  <c r="FC143" i="29" s="1"/>
  <c r="FB143" i="29" a="1"/>
  <c r="FB143" i="29" s="1"/>
  <c r="FA143" i="29" a="1"/>
  <c r="FA143" i="29" s="1"/>
  <c r="EZ143" i="29" a="1"/>
  <c r="EZ143" i="29" s="1"/>
  <c r="EY143" i="29" a="1"/>
  <c r="EY143" i="29" s="1"/>
  <c r="EX143" i="29" a="1"/>
  <c r="EX143" i="29" s="1"/>
  <c r="EW143" i="29" a="1"/>
  <c r="EW143" i="29" s="1"/>
  <c r="EV143" i="29" a="1"/>
  <c r="EV143" i="29" s="1"/>
  <c r="EU143" i="29" a="1"/>
  <c r="EU143" i="29" s="1"/>
  <c r="ET143" i="29" a="1"/>
  <c r="ET143" i="29" s="1"/>
  <c r="ES143" i="29" a="1"/>
  <c r="ES143" i="29" s="1"/>
  <c r="ER143" i="29" a="1"/>
  <c r="ER143" i="29" s="1"/>
  <c r="EQ143" i="29" a="1"/>
  <c r="EQ143" i="29" s="1"/>
  <c r="EP143" i="29" a="1"/>
  <c r="EP143" i="29" s="1"/>
  <c r="EO143" i="29" a="1"/>
  <c r="EO143" i="29" s="1"/>
  <c r="EN143" i="29" a="1"/>
  <c r="EN143" i="29" s="1"/>
  <c r="EM143" i="29" a="1"/>
  <c r="EM143" i="29" s="1"/>
  <c r="EL143" i="29" a="1"/>
  <c r="EL143" i="29" s="1"/>
  <c r="EK143" i="29" a="1"/>
  <c r="EK143" i="29" s="1"/>
  <c r="EJ143" i="29" a="1"/>
  <c r="EJ143" i="29" s="1"/>
  <c r="EI143" i="29" a="1"/>
  <c r="EI143" i="29" s="1"/>
  <c r="EH143" i="29" a="1"/>
  <c r="EH143" i="29" s="1"/>
  <c r="EG143" i="29" a="1"/>
  <c r="EG143" i="29" s="1"/>
  <c r="EF143" i="29" a="1"/>
  <c r="EF143" i="29" s="1"/>
  <c r="EE143" i="29" a="1"/>
  <c r="EE143" i="29" s="1"/>
  <c r="ED143" i="29" a="1"/>
  <c r="ED143" i="29" s="1"/>
  <c r="EC143" i="29" a="1"/>
  <c r="EC143" i="29" s="1"/>
  <c r="EB143" i="29" a="1"/>
  <c r="EB143" i="29" s="1"/>
  <c r="EA143" i="29" a="1"/>
  <c r="EA143" i="29" s="1"/>
  <c r="DZ143" i="29" a="1"/>
  <c r="DZ143" i="29" s="1"/>
  <c r="DY143" i="29" a="1"/>
  <c r="DY143" i="29" s="1"/>
  <c r="DX143" i="29" a="1"/>
  <c r="DX143" i="29" s="1"/>
  <c r="DW143" i="29" a="1"/>
  <c r="DW143" i="29" s="1"/>
  <c r="DV143" i="29" a="1"/>
  <c r="DV143" i="29" s="1"/>
  <c r="DU143" i="29" a="1"/>
  <c r="DU143" i="29" s="1"/>
  <c r="DT143" i="29" a="1"/>
  <c r="DT143" i="29" s="1"/>
  <c r="DS143" i="29" a="1"/>
  <c r="DS143" i="29" s="1"/>
  <c r="DR143" i="29" a="1"/>
  <c r="DR143" i="29" s="1"/>
  <c r="DQ143" i="29" a="1"/>
  <c r="DQ143" i="29" s="1"/>
  <c r="DP143" i="29" a="1"/>
  <c r="DP143" i="29" s="1"/>
  <c r="DO143" i="29" a="1"/>
  <c r="DO143" i="29" s="1"/>
  <c r="DN143" i="29" a="1"/>
  <c r="DN143" i="29" s="1"/>
  <c r="DM143" i="29" a="1"/>
  <c r="DM143" i="29" s="1"/>
  <c r="DL143" i="29" a="1"/>
  <c r="DL143" i="29" s="1"/>
  <c r="DK143" i="29" a="1"/>
  <c r="DK143" i="29" s="1"/>
  <c r="DJ143" i="29" a="1"/>
  <c r="DJ143" i="29" s="1"/>
  <c r="DI143" i="29" a="1"/>
  <c r="DI143" i="29" s="1"/>
  <c r="DH143" i="29" a="1"/>
  <c r="DH143" i="29" s="1"/>
  <c r="DG143" i="29" a="1"/>
  <c r="DG143" i="29" s="1"/>
  <c r="DF143" i="29" a="1"/>
  <c r="DF143" i="29" s="1"/>
  <c r="DE143" i="29" a="1"/>
  <c r="DE143" i="29" s="1"/>
  <c r="DD143" i="29" a="1"/>
  <c r="DD143" i="29" s="1"/>
  <c r="DC143" i="29" a="1"/>
  <c r="DC143" i="29" s="1"/>
  <c r="DB143" i="29" a="1"/>
  <c r="DB143" i="29" s="1"/>
  <c r="DA143" i="29" a="1"/>
  <c r="DA143" i="29" s="1"/>
  <c r="CZ143" i="29" a="1"/>
  <c r="CZ143" i="29" s="1"/>
  <c r="CY143" i="29" a="1"/>
  <c r="CY143" i="29" s="1"/>
  <c r="CX143" i="29" a="1"/>
  <c r="CX143" i="29" s="1"/>
  <c r="CW143" i="29" a="1"/>
  <c r="CW143" i="29" s="1"/>
  <c r="CV143" i="29" a="1"/>
  <c r="CV143" i="29" s="1"/>
  <c r="CU143" i="29" a="1"/>
  <c r="CU143" i="29" s="1"/>
  <c r="CT143" i="29" a="1"/>
  <c r="CT143" i="29" s="1"/>
  <c r="CS143" i="29" a="1"/>
  <c r="CS143" i="29" s="1"/>
  <c r="CR143" i="29" a="1"/>
  <c r="CR143" i="29" s="1"/>
  <c r="CQ143" i="29" a="1"/>
  <c r="CQ143" i="29" s="1"/>
  <c r="CP143" i="29" a="1"/>
  <c r="CP143" i="29" s="1"/>
  <c r="CO143" i="29" a="1"/>
  <c r="CO143" i="29" s="1"/>
  <c r="CN143" i="29" a="1"/>
  <c r="CN143" i="29" s="1"/>
  <c r="CM143" i="29" a="1"/>
  <c r="CM143" i="29" s="1"/>
  <c r="CL143" i="29" a="1"/>
  <c r="CL143" i="29" s="1"/>
  <c r="CK143" i="29" a="1"/>
  <c r="CK143" i="29" s="1"/>
  <c r="CJ143" i="29" a="1"/>
  <c r="CJ143" i="29" s="1"/>
  <c r="CI143" i="29" a="1"/>
  <c r="CI143" i="29" s="1"/>
  <c r="CH143" i="29" a="1"/>
  <c r="CH143" i="29" s="1"/>
  <c r="CG143" i="29" a="1"/>
  <c r="CG143" i="29" s="1"/>
  <c r="CF143" i="29" a="1"/>
  <c r="CF143" i="29" s="1"/>
  <c r="CE143" i="29" a="1"/>
  <c r="CE143" i="29" s="1"/>
  <c r="CD143" i="29" a="1"/>
  <c r="CD143" i="29" s="1"/>
  <c r="CC143" i="29" a="1"/>
  <c r="CC143" i="29" s="1"/>
  <c r="CB143" i="29" a="1"/>
  <c r="CB143" i="29" s="1"/>
  <c r="CA143" i="29" a="1"/>
  <c r="CA143" i="29" s="1"/>
  <c r="BZ143" i="29" a="1"/>
  <c r="BZ143" i="29" s="1"/>
  <c r="BY143" i="29" a="1"/>
  <c r="BY143" i="29" s="1"/>
  <c r="BX143" i="29" a="1"/>
  <c r="BX143" i="29" s="1"/>
  <c r="BW143" i="29" a="1"/>
  <c r="BW143" i="29" s="1"/>
  <c r="BV143" i="29" a="1"/>
  <c r="BV143" i="29" s="1"/>
  <c r="BU143" i="29" a="1"/>
  <c r="BU143" i="29" s="1"/>
  <c r="BT143" i="29" a="1"/>
  <c r="BT143" i="29" s="1"/>
  <c r="BS143" i="29" a="1"/>
  <c r="BS143" i="29" s="1"/>
  <c r="BR143" i="29" a="1"/>
  <c r="BR143" i="29" s="1"/>
  <c r="BQ143" i="29" a="1"/>
  <c r="BQ143" i="29" s="1"/>
  <c r="BP143" i="29" a="1"/>
  <c r="BP143" i="29" s="1"/>
  <c r="BO143" i="29" a="1"/>
  <c r="BO143" i="29" s="1"/>
  <c r="BN143" i="29" a="1"/>
  <c r="BN143" i="29" s="1"/>
  <c r="BM143" i="29" a="1"/>
  <c r="BM143" i="29" s="1"/>
  <c r="BL143" i="29" a="1"/>
  <c r="BL143" i="29" s="1"/>
  <c r="BK143" i="29" a="1"/>
  <c r="BK143" i="29" s="1"/>
  <c r="BJ143" i="29" a="1"/>
  <c r="BJ143" i="29" s="1"/>
  <c r="BI143" i="29" a="1"/>
  <c r="BI143" i="29" s="1"/>
  <c r="BH143" i="29" a="1"/>
  <c r="BH143" i="29" s="1"/>
  <c r="BG143" i="29" a="1"/>
  <c r="BG143" i="29" s="1"/>
  <c r="BF143" i="29" a="1"/>
  <c r="BF143" i="29" s="1"/>
  <c r="BE143" i="29" a="1"/>
  <c r="BE143" i="29" s="1"/>
  <c r="BD143" i="29" a="1"/>
  <c r="BD143" i="29" s="1"/>
  <c r="BC143" i="29" a="1"/>
  <c r="BC143" i="29" s="1"/>
  <c r="BB143" i="29" a="1"/>
  <c r="BB143" i="29" s="1"/>
  <c r="BA143" i="29" a="1"/>
  <c r="BA143" i="29" s="1"/>
  <c r="AZ143" i="29" a="1"/>
  <c r="AZ143" i="29" s="1"/>
  <c r="AY143" i="29" a="1"/>
  <c r="AY143" i="29" s="1"/>
  <c r="AX143" i="29" a="1"/>
  <c r="AX143" i="29" s="1"/>
  <c r="AW143" i="29" a="1"/>
  <c r="AW143" i="29" s="1"/>
  <c r="AV143" i="29" a="1"/>
  <c r="AV143" i="29" s="1"/>
  <c r="AU143" i="29" a="1"/>
  <c r="AU143" i="29" s="1"/>
  <c r="AT143" i="29" a="1"/>
  <c r="AT143" i="29" s="1"/>
  <c r="AS143" i="29" a="1"/>
  <c r="AS143" i="29" s="1"/>
  <c r="AR143" i="29" a="1"/>
  <c r="AR143" i="29" s="1"/>
  <c r="AQ143" i="29" a="1"/>
  <c r="AQ143" i="29" s="1"/>
  <c r="AP143" i="29" a="1"/>
  <c r="AP143" i="29" s="1"/>
  <c r="AO143" i="29" a="1"/>
  <c r="AO143" i="29" s="1"/>
  <c r="AN143" i="29" a="1"/>
  <c r="AN143" i="29" s="1"/>
  <c r="AM143" i="29" a="1"/>
  <c r="AM143" i="29" s="1"/>
  <c r="AL143" i="29" a="1"/>
  <c r="AL143" i="29" s="1"/>
  <c r="AK143" i="29" a="1"/>
  <c r="AK143" i="29" s="1"/>
  <c r="AJ143" i="29" a="1"/>
  <c r="AJ143" i="29" s="1"/>
  <c r="AI143" i="29" a="1"/>
  <c r="AI143" i="29" s="1"/>
  <c r="AH143" i="29" a="1"/>
  <c r="AH143" i="29" s="1"/>
  <c r="AG143" i="29" a="1"/>
  <c r="AG143" i="29" s="1"/>
  <c r="AF143" i="29" a="1"/>
  <c r="AF143" i="29" s="1"/>
  <c r="AE143" i="29" a="1"/>
  <c r="AE143" i="29" s="1"/>
  <c r="AD143" i="29" a="1"/>
  <c r="AD143" i="29" s="1"/>
  <c r="AC143" i="29" a="1"/>
  <c r="AC143" i="29" s="1"/>
  <c r="AB143" i="29" a="1"/>
  <c r="AB143" i="29" s="1"/>
  <c r="AA143" i="29" a="1"/>
  <c r="AA143" i="29" s="1"/>
  <c r="Z143" i="29" a="1"/>
  <c r="Z143" i="29" s="1"/>
  <c r="Y143" i="29" a="1"/>
  <c r="Y143" i="29" s="1"/>
  <c r="X143" i="29" a="1"/>
  <c r="X143" i="29" s="1"/>
  <c r="W143" i="29" a="1"/>
  <c r="W143" i="29" s="1"/>
  <c r="V143" i="29" a="1"/>
  <c r="V143" i="29" s="1"/>
  <c r="U143" i="29" a="1"/>
  <c r="U143" i="29" s="1"/>
  <c r="T143" i="29" a="1"/>
  <c r="T143" i="29" s="1"/>
  <c r="S143" i="29" a="1"/>
  <c r="S143" i="29" s="1"/>
  <c r="R143" i="29" a="1"/>
  <c r="R143" i="29" s="1"/>
  <c r="Q143" i="29" a="1"/>
  <c r="Q143" i="29" s="1"/>
  <c r="P143" i="29" a="1"/>
  <c r="P143" i="29" s="1"/>
  <c r="O143" i="29" a="1"/>
  <c r="O143" i="29" s="1"/>
  <c r="N143" i="29" a="1"/>
  <c r="N143" i="29" s="1"/>
  <c r="M143" i="29" a="1"/>
  <c r="M143" i="29" s="1"/>
  <c r="L143" i="29" a="1"/>
  <c r="L143" i="29" s="1"/>
  <c r="K143" i="29" a="1"/>
  <c r="K143" i="29" s="1"/>
  <c r="J143" i="29" a="1"/>
  <c r="J143" i="29" s="1"/>
  <c r="I143" i="29" a="1"/>
  <c r="I143" i="29" s="1"/>
  <c r="H143" i="29" a="1"/>
  <c r="H143" i="29" s="1"/>
  <c r="G143" i="29" a="1"/>
  <c r="G143" i="29" s="1"/>
  <c r="F143" i="29" a="1"/>
  <c r="F143" i="29" s="1"/>
  <c r="E143" i="29" a="1"/>
  <c r="E143" i="29" s="1"/>
  <c r="D143" i="29" a="1"/>
  <c r="D143" i="29" s="1"/>
  <c r="GJ142" i="29" a="1"/>
  <c r="GJ142" i="29" s="1"/>
  <c r="GI142" i="29" a="1"/>
  <c r="GI142" i="29" s="1"/>
  <c r="GH142" i="29" a="1"/>
  <c r="GH142" i="29" s="1"/>
  <c r="GG142" i="29" a="1"/>
  <c r="GG142" i="29" s="1"/>
  <c r="GF142" i="29" a="1"/>
  <c r="GF142" i="29" s="1"/>
  <c r="GE142" i="29" a="1"/>
  <c r="GE142" i="29" s="1"/>
  <c r="GD142" i="29" a="1"/>
  <c r="GD142" i="29" s="1"/>
  <c r="GC142" i="29" a="1"/>
  <c r="GC142" i="29" s="1"/>
  <c r="GB142" i="29" a="1"/>
  <c r="GB142" i="29" s="1"/>
  <c r="GA142" i="29" a="1"/>
  <c r="GA142" i="29" s="1"/>
  <c r="FZ142" i="29" a="1"/>
  <c r="FZ142" i="29" s="1"/>
  <c r="FY142" i="29" a="1"/>
  <c r="FY142" i="29" s="1"/>
  <c r="FX142" i="29" a="1"/>
  <c r="FX142" i="29" s="1"/>
  <c r="FW142" i="29" a="1"/>
  <c r="FW142" i="29" s="1"/>
  <c r="FV142" i="29" a="1"/>
  <c r="FV142" i="29" s="1"/>
  <c r="FU142" i="29" a="1"/>
  <c r="FU142" i="29" s="1"/>
  <c r="FT142" i="29" a="1"/>
  <c r="FT142" i="29" s="1"/>
  <c r="FS142" i="29" a="1"/>
  <c r="FS142" i="29" s="1"/>
  <c r="FR142" i="29" a="1"/>
  <c r="FR142" i="29" s="1"/>
  <c r="FQ142" i="29" a="1"/>
  <c r="FQ142" i="29" s="1"/>
  <c r="FP142" i="29" a="1"/>
  <c r="FP142" i="29" s="1"/>
  <c r="FO142" i="29" a="1"/>
  <c r="FO142" i="29" s="1"/>
  <c r="FN142" i="29" a="1"/>
  <c r="FN142" i="29" s="1"/>
  <c r="FM142" i="29" a="1"/>
  <c r="FM142" i="29" s="1"/>
  <c r="FL142" i="29" a="1"/>
  <c r="FL142" i="29" s="1"/>
  <c r="FK142" i="29" a="1"/>
  <c r="FK142" i="29" s="1"/>
  <c r="FJ142" i="29" a="1"/>
  <c r="FJ142" i="29" s="1"/>
  <c r="FI142" i="29" a="1"/>
  <c r="FI142" i="29" s="1"/>
  <c r="FH142" i="29" a="1"/>
  <c r="FH142" i="29" s="1"/>
  <c r="FG142" i="29" a="1"/>
  <c r="FG142" i="29" s="1"/>
  <c r="FF142" i="29" a="1"/>
  <c r="FF142" i="29" s="1"/>
  <c r="FE142" i="29" a="1"/>
  <c r="FE142" i="29" s="1"/>
  <c r="FD142" i="29" a="1"/>
  <c r="FD142" i="29" s="1"/>
  <c r="FC142" i="29" a="1"/>
  <c r="FC142" i="29" s="1"/>
  <c r="FB142" i="29" a="1"/>
  <c r="FB142" i="29" s="1"/>
  <c r="FA142" i="29" a="1"/>
  <c r="FA142" i="29" s="1"/>
  <c r="EZ142" i="29" a="1"/>
  <c r="EZ142" i="29" s="1"/>
  <c r="EY142" i="29" a="1"/>
  <c r="EY142" i="29" s="1"/>
  <c r="EX142" i="29" a="1"/>
  <c r="EX142" i="29" s="1"/>
  <c r="EW142" i="29" a="1"/>
  <c r="EW142" i="29" s="1"/>
  <c r="EV142" i="29" a="1"/>
  <c r="EV142" i="29" s="1"/>
  <c r="EU142" i="29" a="1"/>
  <c r="EU142" i="29" s="1"/>
  <c r="ET142" i="29" a="1"/>
  <c r="ET142" i="29" s="1"/>
  <c r="ES142" i="29" a="1"/>
  <c r="ES142" i="29" s="1"/>
  <c r="ER142" i="29" a="1"/>
  <c r="ER142" i="29" s="1"/>
  <c r="EQ142" i="29" a="1"/>
  <c r="EQ142" i="29" s="1"/>
  <c r="EP142" i="29" a="1"/>
  <c r="EP142" i="29" s="1"/>
  <c r="EO142" i="29" a="1"/>
  <c r="EO142" i="29" s="1"/>
  <c r="EN142" i="29" a="1"/>
  <c r="EN142" i="29" s="1"/>
  <c r="EM142" i="29" a="1"/>
  <c r="EM142" i="29" s="1"/>
  <c r="EL142" i="29" a="1"/>
  <c r="EL142" i="29" s="1"/>
  <c r="EK142" i="29" a="1"/>
  <c r="EK142" i="29" s="1"/>
  <c r="EJ142" i="29" a="1"/>
  <c r="EJ142" i="29" s="1"/>
  <c r="EI142" i="29" a="1"/>
  <c r="EI142" i="29" s="1"/>
  <c r="EH142" i="29" a="1"/>
  <c r="EH142" i="29" s="1"/>
  <c r="EG142" i="29" a="1"/>
  <c r="EG142" i="29" s="1"/>
  <c r="EF142" i="29" a="1"/>
  <c r="EF142" i="29" s="1"/>
  <c r="EE142" i="29" a="1"/>
  <c r="EE142" i="29" s="1"/>
  <c r="ED142" i="29" a="1"/>
  <c r="ED142" i="29" s="1"/>
  <c r="EC142" i="29" a="1"/>
  <c r="EC142" i="29" s="1"/>
  <c r="EB142" i="29" a="1"/>
  <c r="EB142" i="29" s="1"/>
  <c r="EA142" i="29" a="1"/>
  <c r="EA142" i="29" s="1"/>
  <c r="DZ142" i="29" a="1"/>
  <c r="DZ142" i="29" s="1"/>
  <c r="DY142" i="29" a="1"/>
  <c r="DY142" i="29" s="1"/>
  <c r="DX142" i="29" a="1"/>
  <c r="DX142" i="29" s="1"/>
  <c r="DW142" i="29" a="1"/>
  <c r="DW142" i="29" s="1"/>
  <c r="DV142" i="29" a="1"/>
  <c r="DV142" i="29" s="1"/>
  <c r="DU142" i="29" a="1"/>
  <c r="DU142" i="29" s="1"/>
  <c r="DT142" i="29" a="1"/>
  <c r="DT142" i="29" s="1"/>
  <c r="DS142" i="29" a="1"/>
  <c r="DS142" i="29" s="1"/>
  <c r="DR142" i="29" a="1"/>
  <c r="DR142" i="29" s="1"/>
  <c r="DQ142" i="29" a="1"/>
  <c r="DQ142" i="29" s="1"/>
  <c r="DP142" i="29" a="1"/>
  <c r="DP142" i="29" s="1"/>
  <c r="DO142" i="29" a="1"/>
  <c r="DO142" i="29" s="1"/>
  <c r="DN142" i="29" a="1"/>
  <c r="DN142" i="29" s="1"/>
  <c r="DM142" i="29" a="1"/>
  <c r="DM142" i="29" s="1"/>
  <c r="DL142" i="29" a="1"/>
  <c r="DL142" i="29" s="1"/>
  <c r="DK142" i="29" a="1"/>
  <c r="DK142" i="29" s="1"/>
  <c r="DJ142" i="29" a="1"/>
  <c r="DJ142" i="29" s="1"/>
  <c r="DI142" i="29" a="1"/>
  <c r="DI142" i="29" s="1"/>
  <c r="DH142" i="29" a="1"/>
  <c r="DH142" i="29" s="1"/>
  <c r="DG142" i="29" a="1"/>
  <c r="DG142" i="29" s="1"/>
  <c r="DF142" i="29" a="1"/>
  <c r="DF142" i="29" s="1"/>
  <c r="DE142" i="29" a="1"/>
  <c r="DE142" i="29" s="1"/>
  <c r="DD142" i="29" a="1"/>
  <c r="DD142" i="29" s="1"/>
  <c r="DC142" i="29" a="1"/>
  <c r="DC142" i="29" s="1"/>
  <c r="DB142" i="29" a="1"/>
  <c r="DB142" i="29" s="1"/>
  <c r="DA142" i="29" a="1"/>
  <c r="DA142" i="29" s="1"/>
  <c r="CZ142" i="29" a="1"/>
  <c r="CZ142" i="29" s="1"/>
  <c r="CY142" i="29" a="1"/>
  <c r="CY142" i="29" s="1"/>
  <c r="CX142" i="29" a="1"/>
  <c r="CX142" i="29" s="1"/>
  <c r="CW142" i="29" a="1"/>
  <c r="CW142" i="29" s="1"/>
  <c r="CV142" i="29" a="1"/>
  <c r="CV142" i="29" s="1"/>
  <c r="CU142" i="29" a="1"/>
  <c r="CU142" i="29" s="1"/>
  <c r="CT142" i="29" a="1"/>
  <c r="CT142" i="29" s="1"/>
  <c r="CS142" i="29" a="1"/>
  <c r="CS142" i="29" s="1"/>
  <c r="CR142" i="29" a="1"/>
  <c r="CR142" i="29" s="1"/>
  <c r="CQ142" i="29" a="1"/>
  <c r="CQ142" i="29" s="1"/>
  <c r="CP142" i="29" a="1"/>
  <c r="CP142" i="29" s="1"/>
  <c r="CO142" i="29" a="1"/>
  <c r="CO142" i="29" s="1"/>
  <c r="CN142" i="29" a="1"/>
  <c r="CN142" i="29" s="1"/>
  <c r="CM142" i="29" a="1"/>
  <c r="CM142" i="29" s="1"/>
  <c r="CL142" i="29" a="1"/>
  <c r="CL142" i="29" s="1"/>
  <c r="CK142" i="29" a="1"/>
  <c r="CK142" i="29" s="1"/>
  <c r="CJ142" i="29" a="1"/>
  <c r="CJ142" i="29" s="1"/>
  <c r="CI142" i="29" a="1"/>
  <c r="CI142" i="29" s="1"/>
  <c r="CH142" i="29" a="1"/>
  <c r="CH142" i="29" s="1"/>
  <c r="CG142" i="29" a="1"/>
  <c r="CG142" i="29" s="1"/>
  <c r="CF142" i="29" a="1"/>
  <c r="CF142" i="29" s="1"/>
  <c r="CE142" i="29" a="1"/>
  <c r="CE142" i="29" s="1"/>
  <c r="CD142" i="29" a="1"/>
  <c r="CD142" i="29" s="1"/>
  <c r="CC142" i="29" a="1"/>
  <c r="CC142" i="29" s="1"/>
  <c r="CB142" i="29" a="1"/>
  <c r="CB142" i="29" s="1"/>
  <c r="CA142" i="29" a="1"/>
  <c r="CA142" i="29" s="1"/>
  <c r="BZ142" i="29" a="1"/>
  <c r="BZ142" i="29" s="1"/>
  <c r="BY142" i="29" a="1"/>
  <c r="BY142" i="29" s="1"/>
  <c r="BX142" i="29" a="1"/>
  <c r="BX142" i="29" s="1"/>
  <c r="BW142" i="29" a="1"/>
  <c r="BW142" i="29" s="1"/>
  <c r="BV142" i="29" a="1"/>
  <c r="BV142" i="29" s="1"/>
  <c r="BU142" i="29" a="1"/>
  <c r="BU142" i="29" s="1"/>
  <c r="BT142" i="29" a="1"/>
  <c r="BT142" i="29" s="1"/>
  <c r="BS142" i="29" a="1"/>
  <c r="BS142" i="29" s="1"/>
  <c r="BR142" i="29" a="1"/>
  <c r="BR142" i="29" s="1"/>
  <c r="BQ142" i="29" a="1"/>
  <c r="BQ142" i="29" s="1"/>
  <c r="BP142" i="29" a="1"/>
  <c r="BP142" i="29" s="1"/>
  <c r="BO142" i="29" a="1"/>
  <c r="BO142" i="29" s="1"/>
  <c r="BN142" i="29" a="1"/>
  <c r="BN142" i="29" s="1"/>
  <c r="BM142" i="29" a="1"/>
  <c r="BM142" i="29" s="1"/>
  <c r="BL142" i="29" a="1"/>
  <c r="BL142" i="29" s="1"/>
  <c r="BK142" i="29" a="1"/>
  <c r="BK142" i="29" s="1"/>
  <c r="BJ142" i="29" a="1"/>
  <c r="BJ142" i="29" s="1"/>
  <c r="BI142" i="29" a="1"/>
  <c r="BI142" i="29" s="1"/>
  <c r="BH142" i="29" a="1"/>
  <c r="BH142" i="29" s="1"/>
  <c r="BG142" i="29" a="1"/>
  <c r="BG142" i="29" s="1"/>
  <c r="BF142" i="29" a="1"/>
  <c r="BF142" i="29" s="1"/>
  <c r="BE142" i="29" a="1"/>
  <c r="BE142" i="29" s="1"/>
  <c r="BD142" i="29" a="1"/>
  <c r="BD142" i="29" s="1"/>
  <c r="BC142" i="29" a="1"/>
  <c r="BC142" i="29" s="1"/>
  <c r="BB142" i="29" a="1"/>
  <c r="BB142" i="29" s="1"/>
  <c r="BA142" i="29" a="1"/>
  <c r="BA142" i="29" s="1"/>
  <c r="AZ142" i="29" a="1"/>
  <c r="AZ142" i="29" s="1"/>
  <c r="AY142" i="29" a="1"/>
  <c r="AY142" i="29" s="1"/>
  <c r="AX142" i="29" a="1"/>
  <c r="AX142" i="29" s="1"/>
  <c r="AW142" i="29" a="1"/>
  <c r="AW142" i="29" s="1"/>
  <c r="AV142" i="29" a="1"/>
  <c r="AV142" i="29" s="1"/>
  <c r="AU142" i="29" a="1"/>
  <c r="AU142" i="29" s="1"/>
  <c r="AT142" i="29" a="1"/>
  <c r="AT142" i="29" s="1"/>
  <c r="AS142" i="29" a="1"/>
  <c r="AS142" i="29" s="1"/>
  <c r="AR142" i="29" a="1"/>
  <c r="AR142" i="29" s="1"/>
  <c r="AQ142" i="29" a="1"/>
  <c r="AQ142" i="29" s="1"/>
  <c r="AP142" i="29" a="1"/>
  <c r="AP142" i="29" s="1"/>
  <c r="AO142" i="29" a="1"/>
  <c r="AO142" i="29" s="1"/>
  <c r="AN142" i="29" a="1"/>
  <c r="AN142" i="29" s="1"/>
  <c r="AM142" i="29" a="1"/>
  <c r="AM142" i="29" s="1"/>
  <c r="AL142" i="29" a="1"/>
  <c r="AL142" i="29" s="1"/>
  <c r="AK142" i="29" a="1"/>
  <c r="AK142" i="29" s="1"/>
  <c r="AJ142" i="29" a="1"/>
  <c r="AJ142" i="29" s="1"/>
  <c r="AI142" i="29" a="1"/>
  <c r="AI142" i="29" s="1"/>
  <c r="AH142" i="29" a="1"/>
  <c r="AH142" i="29" s="1"/>
  <c r="AG142" i="29" a="1"/>
  <c r="AG142" i="29" s="1"/>
  <c r="AF142" i="29" a="1"/>
  <c r="AF142" i="29" s="1"/>
  <c r="AE142" i="29" a="1"/>
  <c r="AE142" i="29" s="1"/>
  <c r="AD142" i="29" a="1"/>
  <c r="AD142" i="29" s="1"/>
  <c r="AC142" i="29" a="1"/>
  <c r="AC142" i="29" s="1"/>
  <c r="AB142" i="29" a="1"/>
  <c r="AB142" i="29" s="1"/>
  <c r="AA142" i="29" a="1"/>
  <c r="AA142" i="29" s="1"/>
  <c r="Z142" i="29" a="1"/>
  <c r="Z142" i="29" s="1"/>
  <c r="Y142" i="29" a="1"/>
  <c r="Y142" i="29" s="1"/>
  <c r="X142" i="29" a="1"/>
  <c r="X142" i="29" s="1"/>
  <c r="W142" i="29" a="1"/>
  <c r="W142" i="29" s="1"/>
  <c r="V142" i="29" a="1"/>
  <c r="V142" i="29" s="1"/>
  <c r="U142" i="29" a="1"/>
  <c r="U142" i="29" s="1"/>
  <c r="T142" i="29" a="1"/>
  <c r="T142" i="29" s="1"/>
  <c r="S142" i="29" a="1"/>
  <c r="S142" i="29" s="1"/>
  <c r="R142" i="29" a="1"/>
  <c r="R142" i="29" s="1"/>
  <c r="Q142" i="29" a="1"/>
  <c r="Q142" i="29" s="1"/>
  <c r="P142" i="29" a="1"/>
  <c r="P142" i="29" s="1"/>
  <c r="O142" i="29" a="1"/>
  <c r="O142" i="29" s="1"/>
  <c r="N142" i="29" a="1"/>
  <c r="N142" i="29" s="1"/>
  <c r="M142" i="29" a="1"/>
  <c r="M142" i="29" s="1"/>
  <c r="L142" i="29" a="1"/>
  <c r="L142" i="29" s="1"/>
  <c r="K142" i="29" a="1"/>
  <c r="K142" i="29" s="1"/>
  <c r="J142" i="29" a="1"/>
  <c r="J142" i="29" s="1"/>
  <c r="I142" i="29" a="1"/>
  <c r="I142" i="29" s="1"/>
  <c r="H142" i="29" a="1"/>
  <c r="H142" i="29" s="1"/>
  <c r="G142" i="29" a="1"/>
  <c r="G142" i="29" s="1"/>
  <c r="F142" i="29" a="1"/>
  <c r="F142" i="29" s="1"/>
  <c r="E142" i="29" a="1"/>
  <c r="E142" i="29" s="1"/>
  <c r="D142" i="29" a="1"/>
  <c r="D142" i="29" s="1"/>
  <c r="GJ139" i="29" a="1"/>
  <c r="GJ139" i="29" s="1"/>
  <c r="GI139" i="29" a="1"/>
  <c r="GI139" i="29" s="1"/>
  <c r="GH139" i="29" a="1"/>
  <c r="GH139" i="29" s="1"/>
  <c r="GG139" i="29" a="1"/>
  <c r="GG139" i="29" s="1"/>
  <c r="GF139" i="29" a="1"/>
  <c r="GF139" i="29" s="1"/>
  <c r="GE139" i="29" a="1"/>
  <c r="GE139" i="29" s="1"/>
  <c r="GD139" i="29" a="1"/>
  <c r="GD139" i="29" s="1"/>
  <c r="GC139" i="29" a="1"/>
  <c r="GC139" i="29" s="1"/>
  <c r="GB139" i="29" a="1"/>
  <c r="GB139" i="29" s="1"/>
  <c r="GA139" i="29" a="1"/>
  <c r="GA139" i="29" s="1"/>
  <c r="FZ139" i="29" a="1"/>
  <c r="FZ139" i="29" s="1"/>
  <c r="FY139" i="29" a="1"/>
  <c r="FY139" i="29" s="1"/>
  <c r="FX139" i="29" a="1"/>
  <c r="FX139" i="29" s="1"/>
  <c r="FW139" i="29" a="1"/>
  <c r="FW139" i="29" s="1"/>
  <c r="FV139" i="29" a="1"/>
  <c r="FV139" i="29" s="1"/>
  <c r="FU139" i="29" a="1"/>
  <c r="FU139" i="29" s="1"/>
  <c r="FT139" i="29" a="1"/>
  <c r="FT139" i="29" s="1"/>
  <c r="FS139" i="29" a="1"/>
  <c r="FS139" i="29" s="1"/>
  <c r="FR139" i="29" a="1"/>
  <c r="FR139" i="29" s="1"/>
  <c r="FQ139" i="29" a="1"/>
  <c r="FQ139" i="29" s="1"/>
  <c r="FP139" i="29" a="1"/>
  <c r="FP139" i="29" s="1"/>
  <c r="FO139" i="29" a="1"/>
  <c r="FO139" i="29" s="1"/>
  <c r="FN139" i="29" a="1"/>
  <c r="FN139" i="29" s="1"/>
  <c r="FM139" i="29" a="1"/>
  <c r="FM139" i="29" s="1"/>
  <c r="FL139" i="29" a="1"/>
  <c r="FL139" i="29" s="1"/>
  <c r="FK139" i="29" a="1"/>
  <c r="FK139" i="29" s="1"/>
  <c r="FJ139" i="29" a="1"/>
  <c r="FJ139" i="29" s="1"/>
  <c r="FI139" i="29" a="1"/>
  <c r="FI139" i="29" s="1"/>
  <c r="FH139" i="29" a="1"/>
  <c r="FH139" i="29" s="1"/>
  <c r="FG139" i="29" a="1"/>
  <c r="FG139" i="29" s="1"/>
  <c r="FF139" i="29" a="1"/>
  <c r="FF139" i="29" s="1"/>
  <c r="FE139" i="29" a="1"/>
  <c r="FE139" i="29" s="1"/>
  <c r="FD139" i="29" a="1"/>
  <c r="FD139" i="29" s="1"/>
  <c r="FC139" i="29" a="1"/>
  <c r="FC139" i="29" s="1"/>
  <c r="FB139" i="29" a="1"/>
  <c r="FB139" i="29" s="1"/>
  <c r="FA139" i="29" a="1"/>
  <c r="FA139" i="29" s="1"/>
  <c r="EZ139" i="29" a="1"/>
  <c r="EZ139" i="29" s="1"/>
  <c r="EY139" i="29" a="1"/>
  <c r="EY139" i="29" s="1"/>
  <c r="EX139" i="29" a="1"/>
  <c r="EX139" i="29" s="1"/>
  <c r="EW139" i="29" a="1"/>
  <c r="EW139" i="29" s="1"/>
  <c r="EV139" i="29" a="1"/>
  <c r="EV139" i="29" s="1"/>
  <c r="EU139" i="29" a="1"/>
  <c r="EU139" i="29" s="1"/>
  <c r="ET139" i="29" a="1"/>
  <c r="ET139" i="29" s="1"/>
  <c r="ES139" i="29" a="1"/>
  <c r="ES139" i="29" s="1"/>
  <c r="ER139" i="29" a="1"/>
  <c r="ER139" i="29" s="1"/>
  <c r="EQ139" i="29" a="1"/>
  <c r="EQ139" i="29" s="1"/>
  <c r="EP139" i="29" a="1"/>
  <c r="EP139" i="29" s="1"/>
  <c r="EO139" i="29" a="1"/>
  <c r="EO139" i="29" s="1"/>
  <c r="EN139" i="29" a="1"/>
  <c r="EN139" i="29" s="1"/>
  <c r="EM139" i="29" a="1"/>
  <c r="EM139" i="29" s="1"/>
  <c r="EL139" i="29" a="1"/>
  <c r="EL139" i="29" s="1"/>
  <c r="EK139" i="29" a="1"/>
  <c r="EK139" i="29" s="1"/>
  <c r="EJ139" i="29" a="1"/>
  <c r="EJ139" i="29" s="1"/>
  <c r="EI139" i="29" a="1"/>
  <c r="EI139" i="29" s="1"/>
  <c r="EH139" i="29" a="1"/>
  <c r="EH139" i="29" s="1"/>
  <c r="EG139" i="29" a="1"/>
  <c r="EG139" i="29" s="1"/>
  <c r="EF139" i="29" a="1"/>
  <c r="EF139" i="29" s="1"/>
  <c r="EE139" i="29" a="1"/>
  <c r="EE139" i="29" s="1"/>
  <c r="ED139" i="29" a="1"/>
  <c r="ED139" i="29" s="1"/>
  <c r="EC139" i="29" a="1"/>
  <c r="EC139" i="29" s="1"/>
  <c r="EB139" i="29" a="1"/>
  <c r="EB139" i="29" s="1"/>
  <c r="EA139" i="29" a="1"/>
  <c r="EA139" i="29" s="1"/>
  <c r="DZ139" i="29" a="1"/>
  <c r="DZ139" i="29" s="1"/>
  <c r="DY139" i="29" a="1"/>
  <c r="DY139" i="29" s="1"/>
  <c r="DX139" i="29" a="1"/>
  <c r="DX139" i="29" s="1"/>
  <c r="DW139" i="29" a="1"/>
  <c r="DW139" i="29" s="1"/>
  <c r="DV139" i="29" a="1"/>
  <c r="DV139" i="29" s="1"/>
  <c r="DU139" i="29" a="1"/>
  <c r="DU139" i="29" s="1"/>
  <c r="DT139" i="29" a="1"/>
  <c r="DT139" i="29" s="1"/>
  <c r="DS139" i="29" a="1"/>
  <c r="DS139" i="29" s="1"/>
  <c r="DR139" i="29" a="1"/>
  <c r="DR139" i="29" s="1"/>
  <c r="DQ139" i="29" a="1"/>
  <c r="DQ139" i="29" s="1"/>
  <c r="DP139" i="29" a="1"/>
  <c r="DP139" i="29" s="1"/>
  <c r="DO139" i="29" a="1"/>
  <c r="DO139" i="29" s="1"/>
  <c r="DN139" i="29" a="1"/>
  <c r="DN139" i="29" s="1"/>
  <c r="DM139" i="29" a="1"/>
  <c r="DM139" i="29" s="1"/>
  <c r="DL139" i="29" a="1"/>
  <c r="DL139" i="29" s="1"/>
  <c r="DK139" i="29" a="1"/>
  <c r="DK139" i="29" s="1"/>
  <c r="DJ139" i="29" a="1"/>
  <c r="DJ139" i="29" s="1"/>
  <c r="DI139" i="29" a="1"/>
  <c r="DI139" i="29" s="1"/>
  <c r="DH139" i="29" a="1"/>
  <c r="DH139" i="29" s="1"/>
  <c r="DG139" i="29" a="1"/>
  <c r="DG139" i="29" s="1"/>
  <c r="DF139" i="29" a="1"/>
  <c r="DF139" i="29" s="1"/>
  <c r="DE139" i="29" a="1"/>
  <c r="DE139" i="29" s="1"/>
  <c r="DD139" i="29" a="1"/>
  <c r="DD139" i="29" s="1"/>
  <c r="DC139" i="29" a="1"/>
  <c r="DC139" i="29" s="1"/>
  <c r="DB139" i="29" a="1"/>
  <c r="DB139" i="29" s="1"/>
  <c r="DA139" i="29" a="1"/>
  <c r="DA139" i="29" s="1"/>
  <c r="CZ139" i="29" a="1"/>
  <c r="CZ139" i="29" s="1"/>
  <c r="CY139" i="29" a="1"/>
  <c r="CY139" i="29" s="1"/>
  <c r="CX139" i="29" a="1"/>
  <c r="CX139" i="29" s="1"/>
  <c r="CW139" i="29" a="1"/>
  <c r="CW139" i="29" s="1"/>
  <c r="CV139" i="29" a="1"/>
  <c r="CV139" i="29" s="1"/>
  <c r="CU139" i="29" a="1"/>
  <c r="CU139" i="29" s="1"/>
  <c r="CT139" i="29" a="1"/>
  <c r="CT139" i="29" s="1"/>
  <c r="CS139" i="29" a="1"/>
  <c r="CS139" i="29" s="1"/>
  <c r="CR139" i="29" a="1"/>
  <c r="CR139" i="29" s="1"/>
  <c r="CQ139" i="29" a="1"/>
  <c r="CQ139" i="29" s="1"/>
  <c r="CP139" i="29" a="1"/>
  <c r="CP139" i="29" s="1"/>
  <c r="CO139" i="29" a="1"/>
  <c r="CO139" i="29" s="1"/>
  <c r="CN139" i="29" a="1"/>
  <c r="CN139" i="29" s="1"/>
  <c r="CM139" i="29" a="1"/>
  <c r="CM139" i="29" s="1"/>
  <c r="CL139" i="29" a="1"/>
  <c r="CL139" i="29" s="1"/>
  <c r="CK139" i="29" a="1"/>
  <c r="CK139" i="29" s="1"/>
  <c r="CJ139" i="29" a="1"/>
  <c r="CJ139" i="29" s="1"/>
  <c r="CI139" i="29" a="1"/>
  <c r="CI139" i="29" s="1"/>
  <c r="CH139" i="29" a="1"/>
  <c r="CH139" i="29" s="1"/>
  <c r="CG139" i="29" a="1"/>
  <c r="CG139" i="29" s="1"/>
  <c r="CF139" i="29" a="1"/>
  <c r="CF139" i="29" s="1"/>
  <c r="CE139" i="29" a="1"/>
  <c r="CE139" i="29" s="1"/>
  <c r="CD139" i="29" a="1"/>
  <c r="CD139" i="29" s="1"/>
  <c r="CC139" i="29" a="1"/>
  <c r="CC139" i="29" s="1"/>
  <c r="CB139" i="29" a="1"/>
  <c r="CB139" i="29" s="1"/>
  <c r="CA139" i="29" a="1"/>
  <c r="CA139" i="29" s="1"/>
  <c r="BZ139" i="29" a="1"/>
  <c r="BZ139" i="29" s="1"/>
  <c r="BY139" i="29" a="1"/>
  <c r="BY139" i="29" s="1"/>
  <c r="BX139" i="29" a="1"/>
  <c r="BX139" i="29" s="1"/>
  <c r="BW139" i="29" a="1"/>
  <c r="BW139" i="29" s="1"/>
  <c r="BV139" i="29" a="1"/>
  <c r="BV139" i="29" s="1"/>
  <c r="BU139" i="29" a="1"/>
  <c r="BU139" i="29" s="1"/>
  <c r="BT139" i="29" a="1"/>
  <c r="BT139" i="29" s="1"/>
  <c r="BS139" i="29" a="1"/>
  <c r="BS139" i="29" s="1"/>
  <c r="BR139" i="29" a="1"/>
  <c r="BR139" i="29" s="1"/>
  <c r="BQ139" i="29" a="1"/>
  <c r="BQ139" i="29" s="1"/>
  <c r="BP139" i="29" a="1"/>
  <c r="BP139" i="29" s="1"/>
  <c r="BO139" i="29" a="1"/>
  <c r="BO139" i="29" s="1"/>
  <c r="BN139" i="29" a="1"/>
  <c r="BN139" i="29" s="1"/>
  <c r="BM139" i="29" a="1"/>
  <c r="BM139" i="29" s="1"/>
  <c r="BL139" i="29" a="1"/>
  <c r="BL139" i="29" s="1"/>
  <c r="BK139" i="29" a="1"/>
  <c r="BK139" i="29" s="1"/>
  <c r="BJ139" i="29" a="1"/>
  <c r="BJ139" i="29" s="1"/>
  <c r="BI139" i="29" a="1"/>
  <c r="BI139" i="29" s="1"/>
  <c r="BH139" i="29" a="1"/>
  <c r="BH139" i="29" s="1"/>
  <c r="BG139" i="29" a="1"/>
  <c r="BG139" i="29" s="1"/>
  <c r="BF139" i="29" a="1"/>
  <c r="BF139" i="29" s="1"/>
  <c r="BE139" i="29" a="1"/>
  <c r="BE139" i="29" s="1"/>
  <c r="BD139" i="29" a="1"/>
  <c r="BD139" i="29" s="1"/>
  <c r="BC139" i="29" a="1"/>
  <c r="BC139" i="29" s="1"/>
  <c r="BB139" i="29" a="1"/>
  <c r="BB139" i="29" s="1"/>
  <c r="BA139" i="29" a="1"/>
  <c r="BA139" i="29" s="1"/>
  <c r="AZ139" i="29" a="1"/>
  <c r="AZ139" i="29" s="1"/>
  <c r="AY139" i="29" a="1"/>
  <c r="AY139" i="29" s="1"/>
  <c r="AX139" i="29" a="1"/>
  <c r="AX139" i="29" s="1"/>
  <c r="AW139" i="29" a="1"/>
  <c r="AW139" i="29" s="1"/>
  <c r="AV139" i="29" a="1"/>
  <c r="AV139" i="29" s="1"/>
  <c r="AU139" i="29" a="1"/>
  <c r="AU139" i="29" s="1"/>
  <c r="AT139" i="29" a="1"/>
  <c r="AT139" i="29" s="1"/>
  <c r="AS139" i="29" a="1"/>
  <c r="AS139" i="29" s="1"/>
  <c r="AR139" i="29" a="1"/>
  <c r="AR139" i="29" s="1"/>
  <c r="AQ139" i="29" a="1"/>
  <c r="AQ139" i="29" s="1"/>
  <c r="AP139" i="29" a="1"/>
  <c r="AP139" i="29" s="1"/>
  <c r="AO139" i="29" a="1"/>
  <c r="AO139" i="29" s="1"/>
  <c r="AN139" i="29" a="1"/>
  <c r="AN139" i="29" s="1"/>
  <c r="AM139" i="29" a="1"/>
  <c r="AM139" i="29" s="1"/>
  <c r="AL139" i="29" a="1"/>
  <c r="AL139" i="29" s="1"/>
  <c r="AK139" i="29" a="1"/>
  <c r="AK139" i="29" s="1"/>
  <c r="AJ139" i="29" a="1"/>
  <c r="AJ139" i="29" s="1"/>
  <c r="AI139" i="29" a="1"/>
  <c r="AI139" i="29" s="1"/>
  <c r="AH139" i="29" a="1"/>
  <c r="AH139" i="29" s="1"/>
  <c r="AG139" i="29" a="1"/>
  <c r="AG139" i="29" s="1"/>
  <c r="AF139" i="29" a="1"/>
  <c r="AF139" i="29" s="1"/>
  <c r="AE139" i="29" a="1"/>
  <c r="AE139" i="29" s="1"/>
  <c r="AD139" i="29" a="1"/>
  <c r="AD139" i="29" s="1"/>
  <c r="AC139" i="29" a="1"/>
  <c r="AC139" i="29" s="1"/>
  <c r="AB139" i="29" a="1"/>
  <c r="AB139" i="29" s="1"/>
  <c r="AA139" i="29" a="1"/>
  <c r="AA139" i="29" s="1"/>
  <c r="Z139" i="29" a="1"/>
  <c r="Z139" i="29" s="1"/>
  <c r="Y139" i="29" a="1"/>
  <c r="Y139" i="29" s="1"/>
  <c r="X139" i="29" a="1"/>
  <c r="X139" i="29" s="1"/>
  <c r="W139" i="29" a="1"/>
  <c r="W139" i="29" s="1"/>
  <c r="V139" i="29" a="1"/>
  <c r="V139" i="29" s="1"/>
  <c r="U139" i="29" a="1"/>
  <c r="U139" i="29" s="1"/>
  <c r="T139" i="29" a="1"/>
  <c r="T139" i="29" s="1"/>
  <c r="S139" i="29" a="1"/>
  <c r="S139" i="29" s="1"/>
  <c r="R139" i="29" a="1"/>
  <c r="R139" i="29" s="1"/>
  <c r="Q139" i="29" a="1"/>
  <c r="Q139" i="29" s="1"/>
  <c r="P139" i="29" a="1"/>
  <c r="P139" i="29" s="1"/>
  <c r="O139" i="29" a="1"/>
  <c r="O139" i="29" s="1"/>
  <c r="N139" i="29" a="1"/>
  <c r="N139" i="29" s="1"/>
  <c r="M139" i="29" a="1"/>
  <c r="M139" i="29" s="1"/>
  <c r="L139" i="29" a="1"/>
  <c r="L139" i="29" s="1"/>
  <c r="K139" i="29" a="1"/>
  <c r="K139" i="29" s="1"/>
  <c r="J139" i="29" a="1"/>
  <c r="J139" i="29" s="1"/>
  <c r="I139" i="29" a="1"/>
  <c r="I139" i="29" s="1"/>
  <c r="H139" i="29" a="1"/>
  <c r="H139" i="29" s="1"/>
  <c r="G139" i="29" a="1"/>
  <c r="G139" i="29" s="1"/>
  <c r="F139" i="29" a="1"/>
  <c r="F139" i="29" s="1"/>
  <c r="E139" i="29" a="1"/>
  <c r="E139" i="29" s="1"/>
  <c r="D139" i="29" a="1"/>
  <c r="D139" i="29" s="1"/>
  <c r="GJ138" i="29" a="1"/>
  <c r="GJ138" i="29" s="1"/>
  <c r="GI138" i="29" a="1"/>
  <c r="GI138" i="29" s="1"/>
  <c r="GH138" i="29" a="1"/>
  <c r="GH138" i="29" s="1"/>
  <c r="GG138" i="29" a="1"/>
  <c r="GG138" i="29" s="1"/>
  <c r="GF138" i="29" a="1"/>
  <c r="GF138" i="29" s="1"/>
  <c r="GE138" i="29" a="1"/>
  <c r="GE138" i="29" s="1"/>
  <c r="GD138" i="29" a="1"/>
  <c r="GD138" i="29" s="1"/>
  <c r="GC138" i="29" a="1"/>
  <c r="GC138" i="29" s="1"/>
  <c r="GB138" i="29" a="1"/>
  <c r="GB138" i="29" s="1"/>
  <c r="GA138" i="29" a="1"/>
  <c r="GA138" i="29" s="1"/>
  <c r="FZ138" i="29" a="1"/>
  <c r="FZ138" i="29" s="1"/>
  <c r="FY138" i="29" a="1"/>
  <c r="FY138" i="29" s="1"/>
  <c r="FX138" i="29" a="1"/>
  <c r="FX138" i="29" s="1"/>
  <c r="FW138" i="29" a="1"/>
  <c r="FW138" i="29" s="1"/>
  <c r="FV138" i="29" a="1"/>
  <c r="FV138" i="29" s="1"/>
  <c r="FU138" i="29" a="1"/>
  <c r="FU138" i="29" s="1"/>
  <c r="FT138" i="29" a="1"/>
  <c r="FT138" i="29" s="1"/>
  <c r="FS138" i="29" a="1"/>
  <c r="FS138" i="29" s="1"/>
  <c r="FR138" i="29" a="1"/>
  <c r="FR138" i="29" s="1"/>
  <c r="FQ138" i="29" a="1"/>
  <c r="FQ138" i="29" s="1"/>
  <c r="FP138" i="29" a="1"/>
  <c r="FP138" i="29" s="1"/>
  <c r="FO138" i="29" a="1"/>
  <c r="FO138" i="29" s="1"/>
  <c r="FN138" i="29" a="1"/>
  <c r="FN138" i="29" s="1"/>
  <c r="FM138" i="29" a="1"/>
  <c r="FM138" i="29" s="1"/>
  <c r="FL138" i="29" a="1"/>
  <c r="FL138" i="29" s="1"/>
  <c r="FK138" i="29" a="1"/>
  <c r="FK138" i="29" s="1"/>
  <c r="FJ138" i="29" a="1"/>
  <c r="FJ138" i="29" s="1"/>
  <c r="FI138" i="29" a="1"/>
  <c r="FI138" i="29" s="1"/>
  <c r="FH138" i="29" a="1"/>
  <c r="FH138" i="29" s="1"/>
  <c r="FG138" i="29" a="1"/>
  <c r="FG138" i="29" s="1"/>
  <c r="FF138" i="29" a="1"/>
  <c r="FF138" i="29" s="1"/>
  <c r="FE138" i="29" a="1"/>
  <c r="FE138" i="29" s="1"/>
  <c r="FD138" i="29" a="1"/>
  <c r="FD138" i="29" s="1"/>
  <c r="FC138" i="29" a="1"/>
  <c r="FC138" i="29" s="1"/>
  <c r="FB138" i="29" a="1"/>
  <c r="FB138" i="29" s="1"/>
  <c r="FA138" i="29" a="1"/>
  <c r="FA138" i="29" s="1"/>
  <c r="EZ138" i="29" a="1"/>
  <c r="EZ138" i="29" s="1"/>
  <c r="EY138" i="29" a="1"/>
  <c r="EY138" i="29" s="1"/>
  <c r="EX138" i="29" a="1"/>
  <c r="EX138" i="29" s="1"/>
  <c r="EW138" i="29" a="1"/>
  <c r="EW138" i="29" s="1"/>
  <c r="EV138" i="29" a="1"/>
  <c r="EV138" i="29" s="1"/>
  <c r="EU138" i="29" a="1"/>
  <c r="EU138" i="29" s="1"/>
  <c r="ET138" i="29" a="1"/>
  <c r="ET138" i="29" s="1"/>
  <c r="ES138" i="29" a="1"/>
  <c r="ES138" i="29" s="1"/>
  <c r="ER138" i="29" a="1"/>
  <c r="ER138" i="29" s="1"/>
  <c r="EQ138" i="29" a="1"/>
  <c r="EQ138" i="29" s="1"/>
  <c r="EP138" i="29" a="1"/>
  <c r="EP138" i="29" s="1"/>
  <c r="EO138" i="29" a="1"/>
  <c r="EO138" i="29" s="1"/>
  <c r="EN138" i="29" a="1"/>
  <c r="EN138" i="29" s="1"/>
  <c r="EM138" i="29" a="1"/>
  <c r="EM138" i="29" s="1"/>
  <c r="EL138" i="29" a="1"/>
  <c r="EL138" i="29" s="1"/>
  <c r="EK138" i="29" a="1"/>
  <c r="EK138" i="29" s="1"/>
  <c r="EJ138" i="29" a="1"/>
  <c r="EJ138" i="29" s="1"/>
  <c r="EI138" i="29" a="1"/>
  <c r="EI138" i="29" s="1"/>
  <c r="EH138" i="29" a="1"/>
  <c r="EH138" i="29" s="1"/>
  <c r="EG138" i="29" a="1"/>
  <c r="EG138" i="29" s="1"/>
  <c r="EF138" i="29" a="1"/>
  <c r="EF138" i="29" s="1"/>
  <c r="EE138" i="29" a="1"/>
  <c r="EE138" i="29" s="1"/>
  <c r="ED138" i="29" a="1"/>
  <c r="ED138" i="29" s="1"/>
  <c r="EC138" i="29" a="1"/>
  <c r="EC138" i="29" s="1"/>
  <c r="EB138" i="29" a="1"/>
  <c r="EB138" i="29" s="1"/>
  <c r="EA138" i="29" a="1"/>
  <c r="EA138" i="29" s="1"/>
  <c r="DZ138" i="29" a="1"/>
  <c r="DZ138" i="29" s="1"/>
  <c r="DY138" i="29" a="1"/>
  <c r="DY138" i="29" s="1"/>
  <c r="DX138" i="29" a="1"/>
  <c r="DX138" i="29" s="1"/>
  <c r="DW138" i="29" a="1"/>
  <c r="DW138" i="29" s="1"/>
  <c r="DV138" i="29" a="1"/>
  <c r="DV138" i="29" s="1"/>
  <c r="DU138" i="29" a="1"/>
  <c r="DU138" i="29" s="1"/>
  <c r="DT138" i="29" a="1"/>
  <c r="DT138" i="29" s="1"/>
  <c r="DS138" i="29" a="1"/>
  <c r="DS138" i="29" s="1"/>
  <c r="DR138" i="29" a="1"/>
  <c r="DR138" i="29" s="1"/>
  <c r="DQ138" i="29" a="1"/>
  <c r="DQ138" i="29" s="1"/>
  <c r="DP138" i="29" a="1"/>
  <c r="DP138" i="29" s="1"/>
  <c r="DO138" i="29" a="1"/>
  <c r="DO138" i="29" s="1"/>
  <c r="DN138" i="29" a="1"/>
  <c r="DN138" i="29" s="1"/>
  <c r="DM138" i="29" a="1"/>
  <c r="DM138" i="29" s="1"/>
  <c r="DL138" i="29" a="1"/>
  <c r="DL138" i="29" s="1"/>
  <c r="DK138" i="29" a="1"/>
  <c r="DK138" i="29" s="1"/>
  <c r="DJ138" i="29" a="1"/>
  <c r="DJ138" i="29" s="1"/>
  <c r="DI138" i="29" a="1"/>
  <c r="DI138" i="29" s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 a="1"/>
  <c r="DA138" i="29" s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 a="1"/>
  <c r="CS138" i="29" s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 a="1"/>
  <c r="CK138" i="29" s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 a="1"/>
  <c r="CC138" i="29" s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 a="1"/>
  <c r="BU138" i="29" s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 a="1"/>
  <c r="BM138" i="29" s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 a="1"/>
  <c r="BE138" i="29" s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 a="1"/>
  <c r="AW138" i="29" s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 a="1"/>
  <c r="AO138" i="29" s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 a="1"/>
  <c r="AG138" i="29" s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 a="1"/>
  <c r="Y138" i="29" s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 a="1"/>
  <c r="Q138" i="29" s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 a="1"/>
  <c r="I138" i="29" s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 a="1"/>
  <c r="GH137" i="29" s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 a="1"/>
  <c r="FZ137" i="29" s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 a="1"/>
  <c r="FR137" i="29" s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 a="1"/>
  <c r="FJ137" i="29" s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 a="1"/>
  <c r="FB137" i="29" s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 a="1"/>
  <c r="ET137" i="29" s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 a="1"/>
  <c r="EL137" i="29" s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 a="1"/>
  <c r="ED137" i="29" s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 a="1"/>
  <c r="DV137" i="29" s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 a="1"/>
  <c r="DN137" i="29" s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 a="1"/>
  <c r="DF137" i="29" s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 a="1"/>
  <c r="CX137" i="29" s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 a="1"/>
  <c r="CP137" i="29" s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 a="1"/>
  <c r="CH137" i="29" s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 a="1"/>
  <c r="BZ137" i="29" s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 a="1"/>
  <c r="BR137" i="29" s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 a="1"/>
  <c r="BJ137" i="29" s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 a="1"/>
  <c r="BB137" i="29" s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 a="1"/>
  <c r="AT137" i="29" s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 a="1"/>
  <c r="AL137" i="29" s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 a="1"/>
  <c r="AD137" i="29" s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 a="1"/>
  <c r="V137" i="29" s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 a="1"/>
  <c r="N137" i="29" s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 a="1"/>
  <c r="F137" i="29" s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 a="1"/>
  <c r="GE134" i="29" s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 a="1"/>
  <c r="FW134" i="29" s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 a="1"/>
  <c r="FO134" i="29" s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 a="1"/>
  <c r="FG134" i="29" s="1"/>
  <c r="FF134" i="29" a="1"/>
  <c r="FF134" i="29" s="1"/>
  <c r="FE134" i="29" a="1"/>
  <c r="FE134" i="29" s="1"/>
  <c r="FD134" i="29" a="1"/>
  <c r="FD134" i="29" s="1"/>
  <c r="FC134" i="29" a="1"/>
  <c r="FC134" i="29" s="1"/>
  <c r="FB134" i="29" a="1"/>
  <c r="FB134" i="29" s="1"/>
  <c r="FA134" i="29" a="1"/>
  <c r="FA134" i="29" s="1"/>
  <c r="EZ134" i="29" a="1"/>
  <c r="EZ134" i="29" s="1"/>
  <c r="EY134" i="29" a="1"/>
  <c r="EY134" i="29" s="1"/>
  <c r="EX134" i="29" a="1"/>
  <c r="EX134" i="29" s="1"/>
  <c r="EW134" i="29" a="1"/>
  <c r="EW134" i="29" s="1"/>
  <c r="EV134" i="29" a="1"/>
  <c r="EV134" i="29" s="1"/>
  <c r="EU134" i="29" a="1"/>
  <c r="EU134" i="29" s="1"/>
  <c r="ET134" i="29" a="1"/>
  <c r="ET134" i="29" s="1"/>
  <c r="ES134" i="29" a="1"/>
  <c r="ES134" i="29" s="1"/>
  <c r="ER134" i="29" a="1"/>
  <c r="ER134" i="29" s="1"/>
  <c r="EQ134" i="29" a="1"/>
  <c r="EQ134" i="29" s="1"/>
  <c r="EP134" i="29" a="1"/>
  <c r="EP134" i="29" s="1"/>
  <c r="EO134" i="29" a="1"/>
  <c r="EO134" i="29" s="1"/>
  <c r="EN134" i="29" a="1"/>
  <c r="EN134" i="29" s="1"/>
  <c r="EM134" i="29" a="1"/>
  <c r="EM134" i="29" s="1"/>
  <c r="EL134" i="29" a="1"/>
  <c r="EL134" i="29" s="1"/>
  <c r="EK134" i="29" a="1"/>
  <c r="EK134" i="29" s="1"/>
  <c r="EJ134" i="29" a="1"/>
  <c r="EJ134" i="29" s="1"/>
  <c r="EI134" i="29" a="1"/>
  <c r="EI134" i="29" s="1"/>
  <c r="EH134" i="29" a="1"/>
  <c r="EH134" i="29" s="1"/>
  <c r="EG134" i="29" a="1"/>
  <c r="EG134" i="29" s="1"/>
  <c r="EF134" i="29" a="1"/>
  <c r="EF134" i="29" s="1"/>
  <c r="EE134" i="29" a="1"/>
  <c r="EE134" i="29" s="1"/>
  <c r="ED134" i="29" a="1"/>
  <c r="ED134" i="29" s="1"/>
  <c r="EC134" i="29" a="1"/>
  <c r="EC134" i="29" s="1"/>
  <c r="EB134" i="29" a="1"/>
  <c r="EB134" i="29" s="1"/>
  <c r="EA134" i="29" a="1"/>
  <c r="EA134" i="29" s="1"/>
  <c r="DZ134" i="29" a="1"/>
  <c r="DZ134" i="29" s="1"/>
  <c r="DY134" i="29" a="1"/>
  <c r="DY134" i="29" s="1"/>
  <c r="DX134" i="29" a="1"/>
  <c r="DX134" i="29" s="1"/>
  <c r="DW134" i="29" a="1"/>
  <c r="DW134" i="29" s="1"/>
  <c r="DV134" i="29" a="1"/>
  <c r="DV134" i="29" s="1"/>
  <c r="DU134" i="29" a="1"/>
  <c r="DU134" i="29" s="1"/>
  <c r="DT134" i="29" a="1"/>
  <c r="DT134" i="29" s="1"/>
  <c r="DS134" i="29" a="1"/>
  <c r="DS134" i="29" s="1"/>
  <c r="DR134" i="29" a="1"/>
  <c r="DR134" i="29" s="1"/>
  <c r="DQ134" i="29" a="1"/>
  <c r="DQ134" i="29" s="1"/>
  <c r="DP134" i="29" a="1"/>
  <c r="DP134" i="29" s="1"/>
  <c r="DO134" i="29" a="1"/>
  <c r="DO134" i="29" s="1"/>
  <c r="DN134" i="29" a="1"/>
  <c r="DN134" i="29" s="1"/>
  <c r="DM134" i="29" a="1"/>
  <c r="DM134" i="29" s="1"/>
  <c r="DL134" i="29" a="1"/>
  <c r="DL134" i="29" s="1"/>
  <c r="DK134" i="29" a="1"/>
  <c r="DK134" i="29" s="1"/>
  <c r="DJ134" i="29" a="1"/>
  <c r="DJ134" i="29" s="1"/>
  <c r="DI134" i="29" a="1"/>
  <c r="DI134" i="29" s="1"/>
  <c r="DH134" i="29" a="1"/>
  <c r="DH134" i="29" s="1"/>
  <c r="DG134" i="29" a="1"/>
  <c r="DG134" i="29" s="1"/>
  <c r="DF134" i="29" a="1"/>
  <c r="DF134" i="29" s="1"/>
  <c r="DE134" i="29" a="1"/>
  <c r="DE134" i="29" s="1"/>
  <c r="DD134" i="29" a="1"/>
  <c r="DD134" i="29" s="1"/>
  <c r="DC134" i="29" a="1"/>
  <c r="DC134" i="29" s="1"/>
  <c r="DB134" i="29" a="1"/>
  <c r="DB134" i="29" s="1"/>
  <c r="DA134" i="29" a="1"/>
  <c r="DA134" i="29" s="1"/>
  <c r="CZ134" i="29" a="1"/>
  <c r="CZ134" i="29" s="1"/>
  <c r="CY134" i="29" a="1"/>
  <c r="CY134" i="29" s="1"/>
  <c r="CX134" i="29" a="1"/>
  <c r="CX134" i="29" s="1"/>
  <c r="CW134" i="29" a="1"/>
  <c r="CW134" i="29" s="1"/>
  <c r="CV134" i="29" a="1"/>
  <c r="CV134" i="29" s="1"/>
  <c r="CU134" i="29" a="1"/>
  <c r="CU134" i="29" s="1"/>
  <c r="CT134" i="29" a="1"/>
  <c r="CT134" i="29" s="1"/>
  <c r="CS134" i="29" a="1"/>
  <c r="CS134" i="29" s="1"/>
  <c r="CR134" i="29" a="1"/>
  <c r="CR134" i="29" s="1"/>
  <c r="CQ134" i="29" a="1"/>
  <c r="CQ134" i="29" s="1"/>
  <c r="CP134" i="29" a="1"/>
  <c r="CP134" i="29" s="1"/>
  <c r="CO134" i="29" a="1"/>
  <c r="CO134" i="29" s="1"/>
  <c r="CN134" i="29" a="1"/>
  <c r="CN134" i="29" s="1"/>
  <c r="CM134" i="29" a="1"/>
  <c r="CM134" i="29" s="1"/>
  <c r="CL134" i="29" a="1"/>
  <c r="CL134" i="29" s="1"/>
  <c r="CK134" i="29" a="1"/>
  <c r="CK134" i="29" s="1"/>
  <c r="CJ134" i="29" a="1"/>
  <c r="CJ134" i="29" s="1"/>
  <c r="CI134" i="29" a="1"/>
  <c r="CI134" i="29" s="1"/>
  <c r="CH134" i="29" a="1"/>
  <c r="CH134" i="29" s="1"/>
  <c r="CG134" i="29" a="1"/>
  <c r="CG134" i="29" s="1"/>
  <c r="CF134" i="29" a="1"/>
  <c r="CF134" i="29" s="1"/>
  <c r="CE134" i="29" a="1"/>
  <c r="CE134" i="29" s="1"/>
  <c r="CD134" i="29" a="1"/>
  <c r="CD134" i="29" s="1"/>
  <c r="CC134" i="29" a="1"/>
  <c r="CC134" i="29" s="1"/>
  <c r="CB134" i="29" a="1"/>
  <c r="CB134" i="29" s="1"/>
  <c r="CA134" i="29" a="1"/>
  <c r="CA134" i="29" s="1"/>
  <c r="BZ134" i="29" a="1"/>
  <c r="BZ134" i="29" s="1"/>
  <c r="BY134" i="29" a="1"/>
  <c r="BY134" i="29" s="1"/>
  <c r="BX134" i="29" a="1"/>
  <c r="BX134" i="29" s="1"/>
  <c r="BW134" i="29" a="1"/>
  <c r="BW134" i="29" s="1"/>
  <c r="BV134" i="29" a="1"/>
  <c r="BV134" i="29" s="1"/>
  <c r="BU134" i="29" a="1"/>
  <c r="BU134" i="29" s="1"/>
  <c r="BT134" i="29" a="1"/>
  <c r="BT134" i="29" s="1"/>
  <c r="BS134" i="29" a="1"/>
  <c r="BS134" i="29" s="1"/>
  <c r="BR134" i="29" a="1"/>
  <c r="BR134" i="29" s="1"/>
  <c r="BQ134" i="29" a="1"/>
  <c r="BQ134" i="29" s="1"/>
  <c r="BP134" i="29" a="1"/>
  <c r="BP134" i="29" s="1"/>
  <c r="BO134" i="29" a="1"/>
  <c r="BO134" i="29" s="1"/>
  <c r="BN134" i="29" a="1"/>
  <c r="BN134" i="29" s="1"/>
  <c r="BM134" i="29" a="1"/>
  <c r="BM134" i="29" s="1"/>
  <c r="BL134" i="29" a="1"/>
  <c r="BL134" i="29" s="1"/>
  <c r="BK134" i="29" a="1"/>
  <c r="BK134" i="29" s="1"/>
  <c r="BJ134" i="29" a="1"/>
  <c r="BJ134" i="29" s="1"/>
  <c r="BI134" i="29" a="1"/>
  <c r="BI134" i="29" s="1"/>
  <c r="BH134" i="29" a="1"/>
  <c r="BH134" i="29" s="1"/>
  <c r="BG134" i="29" a="1"/>
  <c r="BG134" i="29" s="1"/>
  <c r="BF134" i="29" a="1"/>
  <c r="BF134" i="29" s="1"/>
  <c r="BE134" i="29" a="1"/>
  <c r="BE134" i="29" s="1"/>
  <c r="BD134" i="29" a="1"/>
  <c r="BD134" i="29" s="1"/>
  <c r="BC134" i="29" a="1"/>
  <c r="BC134" i="29" s="1"/>
  <c r="BB134" i="29" a="1"/>
  <c r="BB134" i="29" s="1"/>
  <c r="BA134" i="29" a="1"/>
  <c r="BA134" i="29" s="1"/>
  <c r="AZ134" i="29" a="1"/>
  <c r="AZ134" i="29" s="1"/>
  <c r="AY134" i="29" a="1"/>
  <c r="AY134" i="29" s="1"/>
  <c r="AX134" i="29" a="1"/>
  <c r="AX134" i="29" s="1"/>
  <c r="AW134" i="29" a="1"/>
  <c r="AW134" i="29" s="1"/>
  <c r="AV134" i="29" a="1"/>
  <c r="AV134" i="29" s="1"/>
  <c r="AU134" i="29" a="1"/>
  <c r="AU134" i="29" s="1"/>
  <c r="AT134" i="29" a="1"/>
  <c r="AT134" i="29" s="1"/>
  <c r="AS134" i="29" a="1"/>
  <c r="AS134" i="29" s="1"/>
  <c r="AR134" i="29" a="1"/>
  <c r="AR134" i="29" s="1"/>
  <c r="AQ134" i="29" a="1"/>
  <c r="AQ134" i="29" s="1"/>
  <c r="AP134" i="29" a="1"/>
  <c r="AP134" i="29" s="1"/>
  <c r="AO134" i="29" a="1"/>
  <c r="AO134" i="29" s="1"/>
  <c r="AN134" i="29" a="1"/>
  <c r="AN134" i="29" s="1"/>
  <c r="AM134" i="29" a="1"/>
  <c r="AM134" i="29" s="1"/>
  <c r="AL134" i="29" a="1"/>
  <c r="AL134" i="29" s="1"/>
  <c r="AK134" i="29" a="1"/>
  <c r="AK134" i="29" s="1"/>
  <c r="AJ134" i="29" a="1"/>
  <c r="AJ134" i="29" s="1"/>
  <c r="AI134" i="29" a="1"/>
  <c r="AI134" i="29" s="1"/>
  <c r="AH134" i="29" a="1"/>
  <c r="AH134" i="29" s="1"/>
  <c r="AG134" i="29" a="1"/>
  <c r="AG134" i="29" s="1"/>
  <c r="AF134" i="29" a="1"/>
  <c r="AF134" i="29" s="1"/>
  <c r="AE134" i="29" a="1"/>
  <c r="AE134" i="29" s="1"/>
  <c r="AD134" i="29" a="1"/>
  <c r="AD134" i="29" s="1"/>
  <c r="AC134" i="29" a="1"/>
  <c r="AC134" i="29" s="1"/>
  <c r="AB134" i="29" a="1"/>
  <c r="AB134" i="29" s="1"/>
  <c r="AA134" i="29" a="1"/>
  <c r="AA134" i="29" s="1"/>
  <c r="Z134" i="29" a="1"/>
  <c r="Z134" i="29" s="1"/>
  <c r="Y134" i="29" a="1"/>
  <c r="Y134" i="29" s="1"/>
  <c r="X134" i="29" a="1"/>
  <c r="X134" i="29" s="1"/>
  <c r="W134" i="29" a="1"/>
  <c r="W134" i="29" s="1"/>
  <c r="V134" i="29" a="1"/>
  <c r="V134" i="29" s="1"/>
  <c r="U134" i="29" a="1"/>
  <c r="U134" i="29" s="1"/>
  <c r="T134" i="29" a="1"/>
  <c r="T134" i="29" s="1"/>
  <c r="S134" i="29" a="1"/>
  <c r="S134" i="29" s="1"/>
  <c r="R134" i="29" a="1"/>
  <c r="R134" i="29" s="1"/>
  <c r="Q134" i="29" a="1"/>
  <c r="Q134" i="29" s="1"/>
  <c r="P134" i="29" a="1"/>
  <c r="P134" i="29" s="1"/>
  <c r="O134" i="29" a="1"/>
  <c r="O134" i="29" s="1"/>
  <c r="N134" i="29" a="1"/>
  <c r="N134" i="29" s="1"/>
  <c r="M134" i="29" a="1"/>
  <c r="M134" i="29" s="1"/>
  <c r="L134" i="29" a="1"/>
  <c r="L134" i="29" s="1"/>
  <c r="K134" i="29" a="1"/>
  <c r="K134" i="29" s="1"/>
  <c r="J134" i="29" a="1"/>
  <c r="J134" i="29" s="1"/>
  <c r="I134" i="29" a="1"/>
  <c r="I134" i="29" s="1"/>
  <c r="H134" i="29" a="1"/>
  <c r="H134" i="29" s="1"/>
  <c r="G134" i="29" a="1"/>
  <c r="G134" i="29" s="1"/>
  <c r="F134" i="29" a="1"/>
  <c r="F134" i="29" s="1"/>
  <c r="E134" i="29" a="1"/>
  <c r="E134" i="29" s="1"/>
  <c r="D134" i="29" a="1"/>
  <c r="D134" i="29" s="1"/>
  <c r="GJ133" i="29" a="1"/>
  <c r="GJ133" i="29" s="1"/>
  <c r="GI133" i="29" a="1"/>
  <c r="GI133" i="29" s="1"/>
  <c r="GH133" i="29" a="1"/>
  <c r="GH133" i="29" s="1"/>
  <c r="GG133" i="29" a="1"/>
  <c r="GG133" i="29" s="1"/>
  <c r="GF133" i="29" a="1"/>
  <c r="GF133" i="29" s="1"/>
  <c r="GE133" i="29" a="1"/>
  <c r="GE133" i="29" s="1"/>
  <c r="GD133" i="29" a="1"/>
  <c r="GD133" i="29" s="1"/>
  <c r="GC133" i="29" a="1"/>
  <c r="GC133" i="29" s="1"/>
  <c r="GB133" i="29" a="1"/>
  <c r="GB133" i="29" s="1"/>
  <c r="GA133" i="29" a="1"/>
  <c r="GA133" i="29" s="1"/>
  <c r="FZ133" i="29" a="1"/>
  <c r="FZ133" i="29" s="1"/>
  <c r="FY133" i="29" a="1"/>
  <c r="FY133" i="29" s="1"/>
  <c r="FX133" i="29" a="1"/>
  <c r="FX133" i="29" s="1"/>
  <c r="FW133" i="29" a="1"/>
  <c r="FW133" i="29" s="1"/>
  <c r="FV133" i="29" a="1"/>
  <c r="FV133" i="29" s="1"/>
  <c r="FU133" i="29" a="1"/>
  <c r="FU133" i="29" s="1"/>
  <c r="FT133" i="29" a="1"/>
  <c r="FT133" i="29" s="1"/>
  <c r="FS133" i="29" a="1"/>
  <c r="FS133" i="29" s="1"/>
  <c r="FR133" i="29" a="1"/>
  <c r="FR133" i="29" s="1"/>
  <c r="FQ133" i="29" a="1"/>
  <c r="FQ133" i="29" s="1"/>
  <c r="FP133" i="29" a="1"/>
  <c r="FP133" i="29" s="1"/>
  <c r="FO133" i="29" a="1"/>
  <c r="FO133" i="29" s="1"/>
  <c r="FN133" i="29" a="1"/>
  <c r="FN133" i="29" s="1"/>
  <c r="FM133" i="29" a="1"/>
  <c r="FM133" i="29" s="1"/>
  <c r="FL133" i="29" a="1"/>
  <c r="FL133" i="29" s="1"/>
  <c r="FK133" i="29" a="1"/>
  <c r="FK133" i="29" s="1"/>
  <c r="FJ133" i="29" a="1"/>
  <c r="FJ133" i="29" s="1"/>
  <c r="FI133" i="29" a="1"/>
  <c r="FI133" i="29" s="1"/>
  <c r="FH133" i="29" a="1"/>
  <c r="FH133" i="29" s="1"/>
  <c r="FG133" i="29" a="1"/>
  <c r="FG133" i="29" s="1"/>
  <c r="FF133" i="29" a="1"/>
  <c r="FF133" i="29" s="1"/>
  <c r="FE133" i="29" a="1"/>
  <c r="FE133" i="29" s="1"/>
  <c r="FD133" i="29" a="1"/>
  <c r="FD133" i="29" s="1"/>
  <c r="FC133" i="29" a="1"/>
  <c r="FC133" i="29" s="1"/>
  <c r="FB133" i="29" a="1"/>
  <c r="FB133" i="29" s="1"/>
  <c r="FA133" i="29" a="1"/>
  <c r="FA133" i="29" s="1"/>
  <c r="EZ133" i="29" a="1"/>
  <c r="EZ133" i="29" s="1"/>
  <c r="EY133" i="29" a="1"/>
  <c r="EY133" i="29" s="1"/>
  <c r="EX133" i="29" a="1"/>
  <c r="EX133" i="29" s="1"/>
  <c r="EW133" i="29" a="1"/>
  <c r="EW133" i="29" s="1"/>
  <c r="EV133" i="29" a="1"/>
  <c r="EV133" i="29" s="1"/>
  <c r="EU133" i="29" a="1"/>
  <c r="EU133" i="29" s="1"/>
  <c r="ET133" i="29" a="1"/>
  <c r="ET133" i="29" s="1"/>
  <c r="ES133" i="29" a="1"/>
  <c r="ES133" i="29" s="1"/>
  <c r="ER133" i="29" a="1"/>
  <c r="ER133" i="29" s="1"/>
  <c r="EQ133" i="29" a="1"/>
  <c r="EQ133" i="29" s="1"/>
  <c r="EP133" i="29" a="1"/>
  <c r="EP133" i="29" s="1"/>
  <c r="EO133" i="29" a="1"/>
  <c r="EO133" i="29" s="1"/>
  <c r="EN133" i="29" a="1"/>
  <c r="EN133" i="29" s="1"/>
  <c r="EM133" i="29" a="1"/>
  <c r="EM133" i="29" s="1"/>
  <c r="EL133" i="29" a="1"/>
  <c r="EL133" i="29" s="1"/>
  <c r="EK133" i="29" a="1"/>
  <c r="EK133" i="29" s="1"/>
  <c r="EJ133" i="29" a="1"/>
  <c r="EJ133" i="29" s="1"/>
  <c r="EI133" i="29" a="1"/>
  <c r="EI133" i="29" s="1"/>
  <c r="EH133" i="29" a="1"/>
  <c r="EH133" i="29" s="1"/>
  <c r="EG133" i="29" a="1"/>
  <c r="EG133" i="29" s="1"/>
  <c r="EF133" i="29" a="1"/>
  <c r="EF133" i="29" s="1"/>
  <c r="EE133" i="29" a="1"/>
  <c r="EE133" i="29" s="1"/>
  <c r="ED133" i="29" a="1"/>
  <c r="ED133" i="29" s="1"/>
  <c r="EC133" i="29" a="1"/>
  <c r="EC133" i="29" s="1"/>
  <c r="EB133" i="29" a="1"/>
  <c r="EB133" i="29" s="1"/>
  <c r="EA133" i="29" a="1"/>
  <c r="EA133" i="29" s="1"/>
  <c r="DZ133" i="29" a="1"/>
  <c r="DZ133" i="29" s="1"/>
  <c r="DY133" i="29" a="1"/>
  <c r="DY133" i="29" s="1"/>
  <c r="DX133" i="29" a="1"/>
  <c r="DX133" i="29" s="1"/>
  <c r="DW133" i="29" a="1"/>
  <c r="DW133" i="29" s="1"/>
  <c r="DV133" i="29" a="1"/>
  <c r="DV133" i="29" s="1"/>
  <c r="DU133" i="29" a="1"/>
  <c r="DU133" i="29" s="1"/>
  <c r="DT133" i="29" a="1"/>
  <c r="DT133" i="29" s="1"/>
  <c r="DS133" i="29" a="1"/>
  <c r="DS133" i="29" s="1"/>
  <c r="DR133" i="29" a="1"/>
  <c r="DR133" i="29" s="1"/>
  <c r="DQ133" i="29" a="1"/>
  <c r="DQ133" i="29" s="1"/>
  <c r="DP133" i="29" a="1"/>
  <c r="DP133" i="29" s="1"/>
  <c r="DO133" i="29" a="1"/>
  <c r="DO133" i="29" s="1"/>
  <c r="DN133" i="29" a="1"/>
  <c r="DN133" i="29" s="1"/>
  <c r="DM133" i="29" a="1"/>
  <c r="DM133" i="29" s="1"/>
  <c r="DL133" i="29" a="1"/>
  <c r="DL133" i="29" s="1"/>
  <c r="DK133" i="29" a="1"/>
  <c r="DK133" i="29" s="1"/>
  <c r="DJ133" i="29" a="1"/>
  <c r="DJ133" i="29" s="1"/>
  <c r="DI133" i="29" a="1"/>
  <c r="DI133" i="29" s="1"/>
  <c r="DH133" i="29" a="1"/>
  <c r="DH133" i="29" s="1"/>
  <c r="DG133" i="29" a="1"/>
  <c r="DG133" i="29" s="1"/>
  <c r="DF133" i="29" a="1"/>
  <c r="DF133" i="29" s="1"/>
  <c r="DE133" i="29" a="1"/>
  <c r="DE133" i="29" s="1"/>
  <c r="DD133" i="29" a="1"/>
  <c r="DD133" i="29" s="1"/>
  <c r="DC133" i="29" a="1"/>
  <c r="DC133" i="29" s="1"/>
  <c r="DB133" i="29" a="1"/>
  <c r="DB133" i="29" s="1"/>
  <c r="DA133" i="29" a="1"/>
  <c r="DA133" i="29" s="1"/>
  <c r="CZ133" i="29" a="1"/>
  <c r="CZ133" i="29" s="1"/>
  <c r="CY133" i="29" a="1"/>
  <c r="CY133" i="29" s="1"/>
  <c r="CX133" i="29" a="1"/>
  <c r="CX133" i="29" s="1"/>
  <c r="CW133" i="29" a="1"/>
  <c r="CW133" i="29" s="1"/>
  <c r="CV133" i="29" a="1"/>
  <c r="CV133" i="29" s="1"/>
  <c r="CU133" i="29" a="1"/>
  <c r="CU133" i="29" s="1"/>
  <c r="CT133" i="29" a="1"/>
  <c r="CT133" i="29" s="1"/>
  <c r="CS133" i="29" a="1"/>
  <c r="CS133" i="29" s="1"/>
  <c r="CR133" i="29" a="1"/>
  <c r="CR133" i="29" s="1"/>
  <c r="CQ133" i="29" a="1"/>
  <c r="CQ133" i="29" s="1"/>
  <c r="CP133" i="29" a="1"/>
  <c r="CP133" i="29" s="1"/>
  <c r="CO133" i="29" a="1"/>
  <c r="CO133" i="29" s="1"/>
  <c r="CN133" i="29" a="1"/>
  <c r="CN133" i="29" s="1"/>
  <c r="CM133" i="29" a="1"/>
  <c r="CM133" i="29" s="1"/>
  <c r="CL133" i="29" a="1"/>
  <c r="CL133" i="29" s="1"/>
  <c r="CK133" i="29" a="1"/>
  <c r="CK133" i="29" s="1"/>
  <c r="CJ133" i="29" a="1"/>
  <c r="CJ133" i="29" s="1"/>
  <c r="CI133" i="29" a="1"/>
  <c r="CI133" i="29" s="1"/>
  <c r="CH133" i="29" a="1"/>
  <c r="CH133" i="29" s="1"/>
  <c r="CG133" i="29" a="1"/>
  <c r="CG133" i="29" s="1"/>
  <c r="CF133" i="29" a="1"/>
  <c r="CF133" i="29" s="1"/>
  <c r="CE133" i="29" a="1"/>
  <c r="CE133" i="29" s="1"/>
  <c r="CD133" i="29" a="1"/>
  <c r="CD133" i="29" s="1"/>
  <c r="CC133" i="29" a="1"/>
  <c r="CC133" i="29" s="1"/>
  <c r="CB133" i="29" a="1"/>
  <c r="CB133" i="29" s="1"/>
  <c r="CA133" i="29" a="1"/>
  <c r="CA133" i="29" s="1"/>
  <c r="BZ133" i="29" a="1"/>
  <c r="BZ133" i="29" s="1"/>
  <c r="BY133" i="29" a="1"/>
  <c r="BY133" i="29" s="1"/>
  <c r="BX133" i="29" a="1"/>
  <c r="BX133" i="29" s="1"/>
  <c r="BW133" i="29" a="1"/>
  <c r="BW133" i="29" s="1"/>
  <c r="BV133" i="29" a="1"/>
  <c r="BV133" i="29" s="1"/>
  <c r="BU133" i="29" a="1"/>
  <c r="BU133" i="29" s="1"/>
  <c r="BT133" i="29" a="1"/>
  <c r="BT133" i="29" s="1"/>
  <c r="BS133" i="29" a="1"/>
  <c r="BS133" i="29" s="1"/>
  <c r="BR133" i="29" a="1"/>
  <c r="BR133" i="29" s="1"/>
  <c r="BQ133" i="29" a="1"/>
  <c r="BQ133" i="29" s="1"/>
  <c r="BP133" i="29" a="1"/>
  <c r="BP133" i="29" s="1"/>
  <c r="BO133" i="29" a="1"/>
  <c r="BO133" i="29" s="1"/>
  <c r="BN133" i="29" a="1"/>
  <c r="BN133" i="29" s="1"/>
  <c r="BM133" i="29" a="1"/>
  <c r="BM133" i="29" s="1"/>
  <c r="BL133" i="29" a="1"/>
  <c r="BL133" i="29" s="1"/>
  <c r="BK133" i="29" a="1"/>
  <c r="BK133" i="29" s="1"/>
  <c r="BJ133" i="29" a="1"/>
  <c r="BJ133" i="29" s="1"/>
  <c r="BI133" i="29" a="1"/>
  <c r="BI133" i="29" s="1"/>
  <c r="BH133" i="29" a="1"/>
  <c r="BH133" i="29" s="1"/>
  <c r="BG133" i="29" a="1"/>
  <c r="BG133" i="29" s="1"/>
  <c r="BF133" i="29" a="1"/>
  <c r="BF133" i="29" s="1"/>
  <c r="BE133" i="29" a="1"/>
  <c r="BE133" i="29" s="1"/>
  <c r="BD133" i="29" a="1"/>
  <c r="BD133" i="29" s="1"/>
  <c r="BC133" i="29" a="1"/>
  <c r="BC133" i="29" s="1"/>
  <c r="BB133" i="29" a="1"/>
  <c r="BB133" i="29" s="1"/>
  <c r="BA133" i="29" a="1"/>
  <c r="BA133" i="29" s="1"/>
  <c r="AZ133" i="29" a="1"/>
  <c r="AZ133" i="29" s="1"/>
  <c r="AY133" i="29" a="1"/>
  <c r="AY133" i="29" s="1"/>
  <c r="AX133" i="29" a="1"/>
  <c r="AX133" i="29" s="1"/>
  <c r="AW133" i="29" a="1"/>
  <c r="AW133" i="29" s="1"/>
  <c r="AV133" i="29" a="1"/>
  <c r="AV133" i="29" s="1"/>
  <c r="AU133" i="29" a="1"/>
  <c r="AU133" i="29" s="1"/>
  <c r="AT133" i="29" a="1"/>
  <c r="AT133" i="29" s="1"/>
  <c r="AS133" i="29" a="1"/>
  <c r="AS133" i="29" s="1"/>
  <c r="AR133" i="29" a="1"/>
  <c r="AR133" i="29" s="1"/>
  <c r="AQ133" i="29" a="1"/>
  <c r="AQ133" i="29" s="1"/>
  <c r="AP133" i="29" a="1"/>
  <c r="AP133" i="29" s="1"/>
  <c r="AO133" i="29" a="1"/>
  <c r="AO133" i="29" s="1"/>
  <c r="AN133" i="29" a="1"/>
  <c r="AN133" i="29" s="1"/>
  <c r="AM133" i="29" a="1"/>
  <c r="AM133" i="29" s="1"/>
  <c r="AL133" i="29" a="1"/>
  <c r="AL133" i="29" s="1"/>
  <c r="AK133" i="29" a="1"/>
  <c r="AK133" i="29" s="1"/>
  <c r="AJ133" i="29" a="1"/>
  <c r="AJ133" i="29" s="1"/>
  <c r="AI133" i="29" a="1"/>
  <c r="AI133" i="29" s="1"/>
  <c r="AH133" i="29" a="1"/>
  <c r="AH133" i="29" s="1"/>
  <c r="AG133" i="29" a="1"/>
  <c r="AG133" i="29" s="1"/>
  <c r="AF133" i="29" a="1"/>
  <c r="AF133" i="29" s="1"/>
  <c r="AE133" i="29" a="1"/>
  <c r="AE133" i="29" s="1"/>
  <c r="AD133" i="29" a="1"/>
  <c r="AD133" i="29" s="1"/>
  <c r="AC133" i="29" a="1"/>
  <c r="AC133" i="29" s="1"/>
  <c r="AB133" i="29" a="1"/>
  <c r="AB133" i="29" s="1"/>
  <c r="AA133" i="29" a="1"/>
  <c r="AA133" i="29" s="1"/>
  <c r="Z133" i="29" a="1"/>
  <c r="Z133" i="29" s="1"/>
  <c r="Y133" i="29" a="1"/>
  <c r="Y133" i="29" s="1"/>
  <c r="X133" i="29" a="1"/>
  <c r="X133" i="29" s="1"/>
  <c r="W133" i="29" a="1"/>
  <c r="W133" i="29" s="1"/>
  <c r="V133" i="29" a="1"/>
  <c r="V133" i="29" s="1"/>
  <c r="U133" i="29" a="1"/>
  <c r="U133" i="29" s="1"/>
  <c r="T133" i="29" a="1"/>
  <c r="T133" i="29" s="1"/>
  <c r="S133" i="29" a="1"/>
  <c r="S133" i="29" s="1"/>
  <c r="R133" i="29" a="1"/>
  <c r="R133" i="29" s="1"/>
  <c r="Q133" i="29" a="1"/>
  <c r="Q133" i="29" s="1"/>
  <c r="P133" i="29" a="1"/>
  <c r="P133" i="29" s="1"/>
  <c r="O133" i="29" a="1"/>
  <c r="O133" i="29" s="1"/>
  <c r="N133" i="29" a="1"/>
  <c r="N133" i="29" s="1"/>
  <c r="M133" i="29" a="1"/>
  <c r="M133" i="29" s="1"/>
  <c r="L133" i="29" a="1"/>
  <c r="L133" i="29" s="1"/>
  <c r="K133" i="29" a="1"/>
  <c r="K133" i="29" s="1"/>
  <c r="J133" i="29" a="1"/>
  <c r="J133" i="29" s="1"/>
  <c r="I133" i="29" a="1"/>
  <c r="I133" i="29" s="1"/>
  <c r="H133" i="29" a="1"/>
  <c r="H133" i="29" s="1"/>
  <c r="G133" i="29" a="1"/>
  <c r="G133" i="29" s="1"/>
  <c r="F133" i="29" a="1"/>
  <c r="F133" i="29" s="1"/>
  <c r="E133" i="29" a="1"/>
  <c r="E133" i="29" s="1"/>
  <c r="D133" i="29" a="1"/>
  <c r="D133" i="29" s="1"/>
  <c r="GJ132" i="29" a="1"/>
  <c r="GJ132" i="29" s="1"/>
  <c r="GI132" i="29" a="1"/>
  <c r="GI132" i="29" s="1"/>
  <c r="GH132" i="29" a="1"/>
  <c r="GH132" i="29" s="1"/>
  <c r="GG132" i="29" a="1"/>
  <c r="GG132" i="29" s="1"/>
  <c r="GF132" i="29" a="1"/>
  <c r="GF132" i="29" s="1"/>
  <c r="GE132" i="29" a="1"/>
  <c r="GE132" i="29" s="1"/>
  <c r="GD132" i="29" a="1"/>
  <c r="GD132" i="29" s="1"/>
  <c r="GC132" i="29" a="1"/>
  <c r="GC132" i="29" s="1"/>
  <c r="GB132" i="29" a="1"/>
  <c r="GB132" i="29" s="1"/>
  <c r="GA132" i="29" a="1"/>
  <c r="GA132" i="29" s="1"/>
  <c r="FZ132" i="29" a="1"/>
  <c r="FZ132" i="29" s="1"/>
  <c r="FY132" i="29" a="1"/>
  <c r="FY132" i="29" s="1"/>
  <c r="FX132" i="29" a="1"/>
  <c r="FX132" i="29" s="1"/>
  <c r="FW132" i="29" a="1"/>
  <c r="FW132" i="29" s="1"/>
  <c r="FV132" i="29" a="1"/>
  <c r="FV132" i="29" s="1"/>
  <c r="FU132" i="29" a="1"/>
  <c r="FU132" i="29" s="1"/>
  <c r="FT132" i="29" a="1"/>
  <c r="FT132" i="29" s="1"/>
  <c r="FS132" i="29" a="1"/>
  <c r="FS132" i="29" s="1"/>
  <c r="FR132" i="29" a="1"/>
  <c r="FR132" i="29" s="1"/>
  <c r="FQ132" i="29" a="1"/>
  <c r="FQ132" i="29" s="1"/>
  <c r="FP132" i="29" a="1"/>
  <c r="FP132" i="29" s="1"/>
  <c r="FO132" i="29" a="1"/>
  <c r="FO132" i="29" s="1"/>
  <c r="FN132" i="29" a="1"/>
  <c r="FN132" i="29" s="1"/>
  <c r="FM132" i="29" a="1"/>
  <c r="FM132" i="29" s="1"/>
  <c r="FL132" i="29" a="1"/>
  <c r="FL132" i="29" s="1"/>
  <c r="FK132" i="29" a="1"/>
  <c r="FK132" i="29" s="1"/>
  <c r="FJ132" i="29" a="1"/>
  <c r="FJ132" i="29" s="1"/>
  <c r="FI132" i="29" a="1"/>
  <c r="FI132" i="29" s="1"/>
  <c r="FH132" i="29" a="1"/>
  <c r="FH132" i="29" s="1"/>
  <c r="FG132" i="29" a="1"/>
  <c r="FG132" i="29" s="1"/>
  <c r="FF132" i="29" a="1"/>
  <c r="FF132" i="29" s="1"/>
  <c r="FE132" i="29" a="1"/>
  <c r="FE132" i="29" s="1"/>
  <c r="FD132" i="29" a="1"/>
  <c r="FD132" i="29" s="1"/>
  <c r="FC132" i="29" a="1"/>
  <c r="FC132" i="29" s="1"/>
  <c r="FB132" i="29" a="1"/>
  <c r="FB132" i="29" s="1"/>
  <c r="FA132" i="29" a="1"/>
  <c r="FA132" i="29" s="1"/>
  <c r="EZ132" i="29" a="1"/>
  <c r="EZ132" i="29" s="1"/>
  <c r="EY132" i="29" a="1"/>
  <c r="EY132" i="29" s="1"/>
  <c r="EX132" i="29" a="1"/>
  <c r="EX132" i="29" s="1"/>
  <c r="EW132" i="29" a="1"/>
  <c r="EW132" i="29" s="1"/>
  <c r="EV132" i="29" a="1"/>
  <c r="EV132" i="29" s="1"/>
  <c r="EU132" i="29" a="1"/>
  <c r="EU132" i="29" s="1"/>
  <c r="ET132" i="29" a="1"/>
  <c r="ET132" i="29" s="1"/>
  <c r="ES132" i="29" a="1"/>
  <c r="ES132" i="29" s="1"/>
  <c r="ER132" i="29" a="1"/>
  <c r="ER132" i="29" s="1"/>
  <c r="EQ132" i="29" a="1"/>
  <c r="EQ132" i="29" s="1"/>
  <c r="EP132" i="29" a="1"/>
  <c r="EP132" i="29" s="1"/>
  <c r="EO132" i="29" a="1"/>
  <c r="EO132" i="29" s="1"/>
  <c r="EN132" i="29" a="1"/>
  <c r="EN132" i="29" s="1"/>
  <c r="EM132" i="29" a="1"/>
  <c r="EM132" i="29" s="1"/>
  <c r="EL132" i="29" a="1"/>
  <c r="EL132" i="29" s="1"/>
  <c r="EK132" i="29" a="1"/>
  <c r="EK132" i="29" s="1"/>
  <c r="EJ132" i="29" a="1"/>
  <c r="EJ132" i="29" s="1"/>
  <c r="EI132" i="29" a="1"/>
  <c r="EI132" i="29" s="1"/>
  <c r="EH132" i="29" a="1"/>
  <c r="EH132" i="29" s="1"/>
  <c r="EG132" i="29" a="1"/>
  <c r="EG132" i="29" s="1"/>
  <c r="EF132" i="29" a="1"/>
  <c r="EF132" i="29" s="1"/>
  <c r="EE132" i="29" a="1"/>
  <c r="EE132" i="29" s="1"/>
  <c r="ED132" i="29" a="1"/>
  <c r="ED132" i="29" s="1"/>
  <c r="EC132" i="29" a="1"/>
  <c r="EC132" i="29" s="1"/>
  <c r="EB132" i="29" a="1"/>
  <c r="EB132" i="29" s="1"/>
  <c r="EA132" i="29" a="1"/>
  <c r="EA132" i="29" s="1"/>
  <c r="DZ132" i="29" a="1"/>
  <c r="DZ132" i="29" s="1"/>
  <c r="DY132" i="29" a="1"/>
  <c r="DY132" i="29" s="1"/>
  <c r="DX132" i="29" a="1"/>
  <c r="DX132" i="29" s="1"/>
  <c r="DW132" i="29" a="1"/>
  <c r="DW132" i="29" s="1"/>
  <c r="DV132" i="29" a="1"/>
  <c r="DV132" i="29" s="1"/>
  <c r="DU132" i="29" a="1"/>
  <c r="DU132" i="29" s="1"/>
  <c r="DT132" i="29" a="1"/>
  <c r="DT132" i="29" s="1"/>
  <c r="DS132" i="29" a="1"/>
  <c r="DS132" i="29" s="1"/>
  <c r="DR132" i="29" a="1"/>
  <c r="DR132" i="29" s="1"/>
  <c r="DQ132" i="29" a="1"/>
  <c r="DQ132" i="29" s="1"/>
  <c r="DP132" i="29" a="1"/>
  <c r="DP132" i="29" s="1"/>
  <c r="DO132" i="29" a="1"/>
  <c r="DO132" i="29" s="1"/>
  <c r="DN132" i="29" a="1"/>
  <c r="DN132" i="29" s="1"/>
  <c r="DM132" i="29" a="1"/>
  <c r="DM132" i="29" s="1"/>
  <c r="DL132" i="29" a="1"/>
  <c r="DL132" i="29" s="1"/>
  <c r="DK132" i="29" a="1"/>
  <c r="DK132" i="29" s="1"/>
  <c r="DJ132" i="29" a="1"/>
  <c r="DJ132" i="29" s="1"/>
  <c r="DI132" i="29" a="1"/>
  <c r="DI132" i="29" s="1"/>
  <c r="DH132" i="29" a="1"/>
  <c r="DH132" i="29" s="1"/>
  <c r="DG132" i="29" a="1"/>
  <c r="DG132" i="29" s="1"/>
  <c r="DF132" i="29" a="1"/>
  <c r="DF132" i="29" s="1"/>
  <c r="DE132" i="29" a="1"/>
  <c r="DE132" i="29" s="1"/>
  <c r="DD132" i="29" a="1"/>
  <c r="DD132" i="29" s="1"/>
  <c r="DC132" i="29" a="1"/>
  <c r="DC132" i="29" s="1"/>
  <c r="DB132" i="29" a="1"/>
  <c r="DB132" i="29" s="1"/>
  <c r="DA132" i="29" a="1"/>
  <c r="DA132" i="29" s="1"/>
  <c r="CZ132" i="29" a="1"/>
  <c r="CZ132" i="29" s="1"/>
  <c r="CY132" i="29" a="1"/>
  <c r="CY132" i="29" s="1"/>
  <c r="CX132" i="29" a="1"/>
  <c r="CX132" i="29" s="1"/>
  <c r="CW132" i="29" a="1"/>
  <c r="CW132" i="29" s="1"/>
  <c r="CV132" i="29" a="1"/>
  <c r="CV132" i="29" s="1"/>
  <c r="CU132" i="29" a="1"/>
  <c r="CU132" i="29" s="1"/>
  <c r="CT132" i="29" a="1"/>
  <c r="CT132" i="29" s="1"/>
  <c r="CS132" i="29" a="1"/>
  <c r="CS132" i="29" s="1"/>
  <c r="CR132" i="29" a="1"/>
  <c r="CR132" i="29" s="1"/>
  <c r="CQ132" i="29" a="1"/>
  <c r="CQ132" i="29" s="1"/>
  <c r="CP132" i="29" a="1"/>
  <c r="CP132" i="29" s="1"/>
  <c r="CO132" i="29" a="1"/>
  <c r="CO132" i="29" s="1"/>
  <c r="CN132" i="29" a="1"/>
  <c r="CN132" i="29" s="1"/>
  <c r="CM132" i="29" a="1"/>
  <c r="CM132" i="29" s="1"/>
  <c r="CL132" i="29" a="1"/>
  <c r="CL132" i="29" s="1"/>
  <c r="CK132" i="29" a="1"/>
  <c r="CK132" i="29" s="1"/>
  <c r="CJ132" i="29" a="1"/>
  <c r="CJ132" i="29" s="1"/>
  <c r="CI132" i="29" a="1"/>
  <c r="CI132" i="29" s="1"/>
  <c r="CH132" i="29" a="1"/>
  <c r="CH132" i="29" s="1"/>
  <c r="CG132" i="29" a="1"/>
  <c r="CG132" i="29" s="1"/>
  <c r="CF132" i="29" a="1"/>
  <c r="CF132" i="29" s="1"/>
  <c r="CE132" i="29" a="1"/>
  <c r="CE132" i="29" s="1"/>
  <c r="CD132" i="29" a="1"/>
  <c r="CD132" i="29" s="1"/>
  <c r="CC132" i="29" a="1"/>
  <c r="CC132" i="29" s="1"/>
  <c r="CB132" i="29" a="1"/>
  <c r="CB132" i="29" s="1"/>
  <c r="CA132" i="29" a="1"/>
  <c r="CA132" i="29" s="1"/>
  <c r="BZ132" i="29" a="1"/>
  <c r="BZ132" i="29" s="1"/>
  <c r="BY132" i="29" a="1"/>
  <c r="BY132" i="29" s="1"/>
  <c r="BX132" i="29" a="1"/>
  <c r="BX132" i="29" s="1"/>
  <c r="BW132" i="29" a="1"/>
  <c r="BW132" i="29" s="1"/>
  <c r="BV132" i="29" a="1"/>
  <c r="BV132" i="29" s="1"/>
  <c r="BU132" i="29" a="1"/>
  <c r="BU132" i="29" s="1"/>
  <c r="BT132" i="29" a="1"/>
  <c r="BT132" i="29" s="1"/>
  <c r="BS132" i="29" a="1"/>
  <c r="BS132" i="29" s="1"/>
  <c r="BR132" i="29" a="1"/>
  <c r="BR132" i="29" s="1"/>
  <c r="BQ132" i="29" a="1"/>
  <c r="BQ132" i="29" s="1"/>
  <c r="BP132" i="29" a="1"/>
  <c r="BP132" i="29" s="1"/>
  <c r="BO132" i="29" a="1"/>
  <c r="BO132" i="29" s="1"/>
  <c r="BN132" i="29" a="1"/>
  <c r="BN132" i="29" s="1"/>
  <c r="BM132" i="29" a="1"/>
  <c r="BM132" i="29" s="1"/>
  <c r="BL132" i="29" a="1"/>
  <c r="BL132" i="29" s="1"/>
  <c r="BK132" i="29" a="1"/>
  <c r="BK132" i="29" s="1"/>
  <c r="BJ132" i="29" a="1"/>
  <c r="BJ132" i="29" s="1"/>
  <c r="BI132" i="29" a="1"/>
  <c r="BI132" i="29" s="1"/>
  <c r="BH132" i="29" a="1"/>
  <c r="BH132" i="29" s="1"/>
  <c r="BG132" i="29" a="1"/>
  <c r="BG132" i="29" s="1"/>
  <c r="BF132" i="29" a="1"/>
  <c r="BF132" i="29" s="1"/>
  <c r="BE132" i="29" a="1"/>
  <c r="BE132" i="29" s="1"/>
  <c r="BD132" i="29" a="1"/>
  <c r="BD132" i="29" s="1"/>
  <c r="BC132" i="29" a="1"/>
  <c r="BC132" i="29" s="1"/>
  <c r="BB132" i="29" a="1"/>
  <c r="BB132" i="29" s="1"/>
  <c r="BA132" i="29" a="1"/>
  <c r="BA132" i="29" s="1"/>
  <c r="AZ132" i="29" a="1"/>
  <c r="AZ132" i="29" s="1"/>
  <c r="AY132" i="29" a="1"/>
  <c r="AY132" i="29" s="1"/>
  <c r="AX132" i="29" a="1"/>
  <c r="AX132" i="29" s="1"/>
  <c r="AW132" i="29" a="1"/>
  <c r="AW132" i="29" s="1"/>
  <c r="AV132" i="29" a="1"/>
  <c r="AV132" i="29" s="1"/>
  <c r="AU132" i="29" a="1"/>
  <c r="AU132" i="29" s="1"/>
  <c r="AT132" i="29" a="1"/>
  <c r="AT132" i="29" s="1"/>
  <c r="AS132" i="29" a="1"/>
  <c r="AS132" i="29" s="1"/>
  <c r="AR132" i="29" a="1"/>
  <c r="AR132" i="29" s="1"/>
  <c r="AQ132" i="29" a="1"/>
  <c r="AQ132" i="29" s="1"/>
  <c r="AP132" i="29" a="1"/>
  <c r="AP132" i="29" s="1"/>
  <c r="AO132" i="29" a="1"/>
  <c r="AO132" i="29" s="1"/>
  <c r="AN132" i="29" a="1"/>
  <c r="AN132" i="29" s="1"/>
  <c r="AM132" i="29" a="1"/>
  <c r="AM132" i="29" s="1"/>
  <c r="AL132" i="29" a="1"/>
  <c r="AL132" i="29" s="1"/>
  <c r="AK132" i="29" a="1"/>
  <c r="AK132" i="29" s="1"/>
  <c r="AJ132" i="29" a="1"/>
  <c r="AJ132" i="29" s="1"/>
  <c r="AI132" i="29" a="1"/>
  <c r="AI132" i="29" s="1"/>
  <c r="AH132" i="29" a="1"/>
  <c r="AH132" i="29" s="1"/>
  <c r="AG132" i="29" a="1"/>
  <c r="AG132" i="29" s="1"/>
  <c r="AF132" i="29" a="1"/>
  <c r="AF132" i="29" s="1"/>
  <c r="AE132" i="29" a="1"/>
  <c r="AE132" i="29" s="1"/>
  <c r="AD132" i="29" a="1"/>
  <c r="AD132" i="29" s="1"/>
  <c r="AC132" i="29" a="1"/>
  <c r="AC132" i="29" s="1"/>
  <c r="AB132" i="29" a="1"/>
  <c r="AB132" i="29" s="1"/>
  <c r="AA132" i="29" a="1"/>
  <c r="AA132" i="29" s="1"/>
  <c r="Z132" i="29" a="1"/>
  <c r="Z132" i="29" s="1"/>
  <c r="Y132" i="29" a="1"/>
  <c r="Y132" i="29" s="1"/>
  <c r="X132" i="29" a="1"/>
  <c r="X132" i="29" s="1"/>
  <c r="W132" i="29" a="1"/>
  <c r="W132" i="29" s="1"/>
  <c r="V132" i="29" a="1"/>
  <c r="V132" i="29" s="1"/>
  <c r="U132" i="29" a="1"/>
  <c r="U132" i="29" s="1"/>
  <c r="T132" i="29" a="1"/>
  <c r="T132" i="29" s="1"/>
  <c r="S132" i="29" a="1"/>
  <c r="S132" i="29" s="1"/>
  <c r="R132" i="29" a="1"/>
  <c r="R132" i="29" s="1"/>
  <c r="Q132" i="29" a="1"/>
  <c r="Q132" i="29" s="1"/>
  <c r="P132" i="29" a="1"/>
  <c r="P132" i="29" s="1"/>
  <c r="O132" i="29" a="1"/>
  <c r="O132" i="29" s="1"/>
  <c r="N132" i="29" a="1"/>
  <c r="N132" i="29" s="1"/>
  <c r="M132" i="29" a="1"/>
  <c r="M132" i="29" s="1"/>
  <c r="L132" i="29" a="1"/>
  <c r="L132" i="29" s="1"/>
  <c r="K132" i="29" a="1"/>
  <c r="K132" i="29" s="1"/>
  <c r="J132" i="29" a="1"/>
  <c r="J132" i="29" s="1"/>
  <c r="I132" i="29" a="1"/>
  <c r="I132" i="29" s="1"/>
  <c r="H132" i="29" a="1"/>
  <c r="H132" i="29" s="1"/>
  <c r="G132" i="29" a="1"/>
  <c r="G132" i="29" s="1"/>
  <c r="F132" i="29" a="1"/>
  <c r="F132" i="29" s="1"/>
  <c r="E132" i="29" a="1"/>
  <c r="E132" i="29" s="1"/>
  <c r="D132" i="29" a="1"/>
  <c r="D132" i="29" s="1"/>
  <c r="GJ129" i="29" a="1"/>
  <c r="GJ129" i="29" s="1"/>
  <c r="GI129" i="29" a="1"/>
  <c r="GI129" i="29" s="1"/>
  <c r="GH129" i="29" a="1"/>
  <c r="GH129" i="29" s="1"/>
  <c r="GG129" i="29" a="1"/>
  <c r="GG129" i="29" s="1"/>
  <c r="GF129" i="29" a="1"/>
  <c r="GF129" i="29" s="1"/>
  <c r="GE129" i="29" a="1"/>
  <c r="GE129" i="29" s="1"/>
  <c r="GD129" i="29" a="1"/>
  <c r="GD129" i="29" s="1"/>
  <c r="GC129" i="29" a="1"/>
  <c r="GC129" i="29" s="1"/>
  <c r="GB129" i="29" a="1"/>
  <c r="GB129" i="29" s="1"/>
  <c r="GA129" i="29" a="1"/>
  <c r="GA129" i="29" s="1"/>
  <c r="FZ129" i="29" a="1"/>
  <c r="FZ129" i="29" s="1"/>
  <c r="FY129" i="29" a="1"/>
  <c r="FY129" i="29" s="1"/>
  <c r="FX129" i="29" a="1"/>
  <c r="FX129" i="29" s="1"/>
  <c r="FW129" i="29" a="1"/>
  <c r="FW129" i="29" s="1"/>
  <c r="FV129" i="29" a="1"/>
  <c r="FV129" i="29" s="1"/>
  <c r="FU129" i="29" a="1"/>
  <c r="FU129" i="29" s="1"/>
  <c r="FT129" i="29" a="1"/>
  <c r="FT129" i="29" s="1"/>
  <c r="FS129" i="29" a="1"/>
  <c r="FS129" i="29" s="1"/>
  <c r="FR129" i="29" a="1"/>
  <c r="FR129" i="29" s="1"/>
  <c r="FQ129" i="29" a="1"/>
  <c r="FQ129" i="29" s="1"/>
  <c r="FP129" i="29" a="1"/>
  <c r="FP129" i="29" s="1"/>
  <c r="FO129" i="29" a="1"/>
  <c r="FO129" i="29" s="1"/>
  <c r="FN129" i="29" a="1"/>
  <c r="FN129" i="29" s="1"/>
  <c r="FM129" i="29" a="1"/>
  <c r="FM129" i="29" s="1"/>
  <c r="FL129" i="29" a="1"/>
  <c r="FL129" i="29" s="1"/>
  <c r="FK129" i="29" a="1"/>
  <c r="FK129" i="29" s="1"/>
  <c r="FJ129" i="29" a="1"/>
  <c r="FJ129" i="29" s="1"/>
  <c r="FI129" i="29" a="1"/>
  <c r="FI129" i="29" s="1"/>
  <c r="FH129" i="29" a="1"/>
  <c r="FH129" i="29" s="1"/>
  <c r="FG129" i="29" a="1"/>
  <c r="FG129" i="29" s="1"/>
  <c r="FF129" i="29" a="1"/>
  <c r="FF129" i="29" s="1"/>
  <c r="FE129" i="29" a="1"/>
  <c r="FE129" i="29" s="1"/>
  <c r="FD129" i="29" a="1"/>
  <c r="FD129" i="29" s="1"/>
  <c r="FC129" i="29" a="1"/>
  <c r="FC129" i="29" s="1"/>
  <c r="FB129" i="29" a="1"/>
  <c r="FB129" i="29" s="1"/>
  <c r="FA129" i="29" a="1"/>
  <c r="FA129" i="29" s="1"/>
  <c r="EZ129" i="29" a="1"/>
  <c r="EZ129" i="29" s="1"/>
  <c r="EY129" i="29" a="1"/>
  <c r="EY129" i="29" s="1"/>
  <c r="EX129" i="29" a="1"/>
  <c r="EX129" i="29" s="1"/>
  <c r="EW129" i="29" a="1"/>
  <c r="EW129" i="29" s="1"/>
  <c r="EV129" i="29" a="1"/>
  <c r="EV129" i="29" s="1"/>
  <c r="EU129" i="29" a="1"/>
  <c r="EU129" i="29" s="1"/>
  <c r="ET129" i="29" a="1"/>
  <c r="ET129" i="29" s="1"/>
  <c r="ES129" i="29" a="1"/>
  <c r="ES129" i="29" s="1"/>
  <c r="ER129" i="29" a="1"/>
  <c r="ER129" i="29" s="1"/>
  <c r="EQ129" i="29" a="1"/>
  <c r="EQ129" i="29" s="1"/>
  <c r="EP129" i="29" a="1"/>
  <c r="EP129" i="29" s="1"/>
  <c r="EO129" i="29" a="1"/>
  <c r="EO129" i="29" s="1"/>
  <c r="EN129" i="29" a="1"/>
  <c r="EN129" i="29" s="1"/>
  <c r="EM129" i="29" a="1"/>
  <c r="EM129" i="29" s="1"/>
  <c r="EL129" i="29" a="1"/>
  <c r="EL129" i="29" s="1"/>
  <c r="EK129" i="29" a="1"/>
  <c r="EK129" i="29" s="1"/>
  <c r="EJ129" i="29" a="1"/>
  <c r="EJ129" i="29" s="1"/>
  <c r="EI129" i="29" a="1"/>
  <c r="EI129" i="29" s="1"/>
  <c r="EH129" i="29" a="1"/>
  <c r="EH129" i="29" s="1"/>
  <c r="EG129" i="29" a="1"/>
  <c r="EG129" i="29" s="1"/>
  <c r="EF129" i="29" a="1"/>
  <c r="EF129" i="29" s="1"/>
  <c r="EE129" i="29" a="1"/>
  <c r="EE129" i="29" s="1"/>
  <c r="ED129" i="29" a="1"/>
  <c r="ED129" i="29" s="1"/>
  <c r="EC129" i="29" a="1"/>
  <c r="EC129" i="29" s="1"/>
  <c r="EB129" i="29" a="1"/>
  <c r="EB129" i="29" s="1"/>
  <c r="EA129" i="29" a="1"/>
  <c r="EA129" i="29" s="1"/>
  <c r="DZ129" i="29" a="1"/>
  <c r="DZ129" i="29" s="1"/>
  <c r="DY129" i="29" a="1"/>
  <c r="DY129" i="29" s="1"/>
  <c r="DX129" i="29" a="1"/>
  <c r="DX129" i="29" s="1"/>
  <c r="DW129" i="29" a="1"/>
  <c r="DW129" i="29" s="1"/>
  <c r="DV129" i="29" a="1"/>
  <c r="DV129" i="29" s="1"/>
  <c r="DU129" i="29" a="1"/>
  <c r="DU129" i="29" s="1"/>
  <c r="DT129" i="29" a="1"/>
  <c r="DT129" i="29" s="1"/>
  <c r="DS129" i="29" a="1"/>
  <c r="DS129" i="29" s="1"/>
  <c r="DR129" i="29" a="1"/>
  <c r="DR129" i="29" s="1"/>
  <c r="DQ129" i="29" a="1"/>
  <c r="DQ129" i="29" s="1"/>
  <c r="DP129" i="29" a="1"/>
  <c r="DP129" i="29" s="1"/>
  <c r="DO129" i="29" a="1"/>
  <c r="DO129" i="29" s="1"/>
  <c r="DN129" i="29" a="1"/>
  <c r="DN129" i="29" s="1"/>
  <c r="DM129" i="29" a="1"/>
  <c r="DM129" i="29" s="1"/>
  <c r="DL129" i="29" a="1"/>
  <c r="DL129" i="29" s="1"/>
  <c r="DK129" i="29" a="1"/>
  <c r="DK129" i="29" s="1"/>
  <c r="DJ129" i="29" a="1"/>
  <c r="DJ129" i="29" s="1"/>
  <c r="DI129" i="29" a="1"/>
  <c r="DI129" i="29" s="1"/>
  <c r="DH129" i="29" a="1"/>
  <c r="DH129" i="29" s="1"/>
  <c r="DG129" i="29" a="1"/>
  <c r="DG129" i="29" s="1"/>
  <c r="DF129" i="29" a="1"/>
  <c r="DF129" i="29" s="1"/>
  <c r="DE129" i="29" a="1"/>
  <c r="DE129" i="29" s="1"/>
  <c r="DD129" i="29" a="1"/>
  <c r="DD129" i="29" s="1"/>
  <c r="DC129" i="29" a="1"/>
  <c r="DC129" i="29" s="1"/>
  <c r="DB129" i="29" a="1"/>
  <c r="DB129" i="29" s="1"/>
  <c r="DA129" i="29" a="1"/>
  <c r="DA129" i="29" s="1"/>
  <c r="CZ129" i="29" a="1"/>
  <c r="CZ129" i="29" s="1"/>
  <c r="CY129" i="29" a="1"/>
  <c r="CY129" i="29" s="1"/>
  <c r="CX129" i="29" a="1"/>
  <c r="CX129" i="29" s="1"/>
  <c r="CW129" i="29" a="1"/>
  <c r="CW129" i="29" s="1"/>
  <c r="CV129" i="29" a="1"/>
  <c r="CV129" i="29" s="1"/>
  <c r="CU129" i="29" a="1"/>
  <c r="CU129" i="29" s="1"/>
  <c r="CT129" i="29" a="1"/>
  <c r="CT129" i="29" s="1"/>
  <c r="CS129" i="29" a="1"/>
  <c r="CS129" i="29" s="1"/>
  <c r="CR129" i="29" a="1"/>
  <c r="CR129" i="29" s="1"/>
  <c r="CQ129" i="29" a="1"/>
  <c r="CQ129" i="29" s="1"/>
  <c r="CP129" i="29" a="1"/>
  <c r="CP129" i="29" s="1"/>
  <c r="CO129" i="29" a="1"/>
  <c r="CO129" i="29" s="1"/>
  <c r="CN129" i="29" a="1"/>
  <c r="CN129" i="29" s="1"/>
  <c r="CM129" i="29" a="1"/>
  <c r="CM129" i="29" s="1"/>
  <c r="CL129" i="29" a="1"/>
  <c r="CL129" i="29" s="1"/>
  <c r="CK129" i="29" a="1"/>
  <c r="CK129" i="29" s="1"/>
  <c r="CJ129" i="29" a="1"/>
  <c r="CJ129" i="29" s="1"/>
  <c r="CI129" i="29" a="1"/>
  <c r="CI129" i="29" s="1"/>
  <c r="CH129" i="29" a="1"/>
  <c r="CH129" i="29" s="1"/>
  <c r="CG129" i="29" a="1"/>
  <c r="CG129" i="29" s="1"/>
  <c r="CF129" i="29" a="1"/>
  <c r="CF129" i="29" s="1"/>
  <c r="CE129" i="29" a="1"/>
  <c r="CE129" i="29" s="1"/>
  <c r="CD129" i="29" a="1"/>
  <c r="CD129" i="29" s="1"/>
  <c r="CC129" i="29" a="1"/>
  <c r="CC129" i="29" s="1"/>
  <c r="CB129" i="29" a="1"/>
  <c r="CB129" i="29" s="1"/>
  <c r="CA129" i="29" a="1"/>
  <c r="CA129" i="29" s="1"/>
  <c r="BZ129" i="29" a="1"/>
  <c r="BZ129" i="29" s="1"/>
  <c r="BY129" i="29" a="1"/>
  <c r="BY129" i="29" s="1"/>
  <c r="BX129" i="29" a="1"/>
  <c r="BX129" i="29" s="1"/>
  <c r="BW129" i="29" a="1"/>
  <c r="BW129" i="29" s="1"/>
  <c r="BV129" i="29" a="1"/>
  <c r="BV129" i="29" s="1"/>
  <c r="BU129" i="29" a="1"/>
  <c r="BU129" i="29" s="1"/>
  <c r="BT129" i="29" a="1"/>
  <c r="BT129" i="29" s="1"/>
  <c r="BS129" i="29" a="1"/>
  <c r="BS129" i="29" s="1"/>
  <c r="BR129" i="29" a="1"/>
  <c r="BR129" i="29" s="1"/>
  <c r="BQ129" i="29" a="1"/>
  <c r="BQ129" i="29" s="1"/>
  <c r="BP129" i="29" a="1"/>
  <c r="BP129" i="29" s="1"/>
  <c r="BO129" i="29" a="1"/>
  <c r="BO129" i="29" s="1"/>
  <c r="BN129" i="29" a="1"/>
  <c r="BN129" i="29" s="1"/>
  <c r="BM129" i="29" a="1"/>
  <c r="BM129" i="29" s="1"/>
  <c r="BL129" i="29" a="1"/>
  <c r="BL129" i="29" s="1"/>
  <c r="BK129" i="29" a="1"/>
  <c r="BK129" i="29" s="1"/>
  <c r="BJ129" i="29" a="1"/>
  <c r="BJ129" i="29" s="1"/>
  <c r="BI129" i="29" a="1"/>
  <c r="BI129" i="29" s="1"/>
  <c r="BH129" i="29" a="1"/>
  <c r="BH129" i="29" s="1"/>
  <c r="BG129" i="29" a="1"/>
  <c r="BG129" i="29" s="1"/>
  <c r="BF129" i="29" a="1"/>
  <c r="BF129" i="29" s="1"/>
  <c r="BE129" i="29" a="1"/>
  <c r="BE129" i="29" s="1"/>
  <c r="BD129" i="29" a="1"/>
  <c r="BD129" i="29" s="1"/>
  <c r="BC129" i="29" a="1"/>
  <c r="BC129" i="29" s="1"/>
  <c r="BB129" i="29" a="1"/>
  <c r="BB129" i="29" s="1"/>
  <c r="BA129" i="29" a="1"/>
  <c r="BA129" i="29" s="1"/>
  <c r="AZ129" i="29" a="1"/>
  <c r="AZ129" i="29" s="1"/>
  <c r="AY129" i="29" a="1"/>
  <c r="AY129" i="29" s="1"/>
  <c r="AX129" i="29" a="1"/>
  <c r="AX129" i="29" s="1"/>
  <c r="AW129" i="29" a="1"/>
  <c r="AW129" i="29" s="1"/>
  <c r="AV129" i="29" a="1"/>
  <c r="AV129" i="29" s="1"/>
  <c r="AU129" i="29" a="1"/>
  <c r="AU129" i="29" s="1"/>
  <c r="AT129" i="29" a="1"/>
  <c r="AT129" i="29" s="1"/>
  <c r="AS129" i="29" a="1"/>
  <c r="AS129" i="29" s="1"/>
  <c r="AR129" i="29" a="1"/>
  <c r="AR129" i="29" s="1"/>
  <c r="AQ129" i="29" a="1"/>
  <c r="AQ129" i="29" s="1"/>
  <c r="AP129" i="29" a="1"/>
  <c r="AP129" i="29" s="1"/>
  <c r="AO129" i="29" a="1"/>
  <c r="AO129" i="29" s="1"/>
  <c r="AN129" i="29" a="1"/>
  <c r="AN129" i="29" s="1"/>
  <c r="AM129" i="29" a="1"/>
  <c r="AM129" i="29" s="1"/>
  <c r="AL129" i="29" a="1"/>
  <c r="AL129" i="29" s="1"/>
  <c r="AK129" i="29" a="1"/>
  <c r="AK129" i="29" s="1"/>
  <c r="AJ129" i="29" a="1"/>
  <c r="AJ129" i="29" s="1"/>
  <c r="AI129" i="29" a="1"/>
  <c r="AI129" i="29" s="1"/>
  <c r="AH129" i="29" a="1"/>
  <c r="AH129" i="29" s="1"/>
  <c r="AG129" i="29" a="1"/>
  <c r="AG129" i="29" s="1"/>
  <c r="AF129" i="29" a="1"/>
  <c r="AF129" i="29" s="1"/>
  <c r="AE129" i="29" a="1"/>
  <c r="AE129" i="29" s="1"/>
  <c r="AD129" i="29" a="1"/>
  <c r="AD129" i="29" s="1"/>
  <c r="AC129" i="29" a="1"/>
  <c r="AC129" i="29" s="1"/>
  <c r="AB129" i="29" a="1"/>
  <c r="AB129" i="29" s="1"/>
  <c r="AA129" i="29" a="1"/>
  <c r="AA129" i="29" s="1"/>
  <c r="Z129" i="29" a="1"/>
  <c r="Z129" i="29" s="1"/>
  <c r="Y129" i="29" a="1"/>
  <c r="Y129" i="29" s="1"/>
  <c r="X129" i="29" a="1"/>
  <c r="X129" i="29" s="1"/>
  <c r="W129" i="29" a="1"/>
  <c r="W129" i="29" s="1"/>
  <c r="V129" i="29" a="1"/>
  <c r="V129" i="29" s="1"/>
  <c r="U129" i="29" a="1"/>
  <c r="U129" i="29" s="1"/>
  <c r="T129" i="29" a="1"/>
  <c r="T129" i="29" s="1"/>
  <c r="S129" i="29" a="1"/>
  <c r="S129" i="29" s="1"/>
  <c r="R129" i="29" a="1"/>
  <c r="R129" i="29" s="1"/>
  <c r="Q129" i="29" a="1"/>
  <c r="Q129" i="29" s="1"/>
  <c r="P129" i="29" a="1"/>
  <c r="P129" i="29" s="1"/>
  <c r="O129" i="29" a="1"/>
  <c r="O129" i="29" s="1"/>
  <c r="N129" i="29" a="1"/>
  <c r="N129" i="29" s="1"/>
  <c r="M129" i="29" a="1"/>
  <c r="M129" i="29" s="1"/>
  <c r="L129" i="29" a="1"/>
  <c r="L129" i="29" s="1"/>
  <c r="K129" i="29" a="1"/>
  <c r="K129" i="29" s="1"/>
  <c r="J129" i="29" a="1"/>
  <c r="J129" i="29" s="1"/>
  <c r="I129" i="29" a="1"/>
  <c r="I129" i="29" s="1"/>
  <c r="H129" i="29" a="1"/>
  <c r="H129" i="29" s="1"/>
  <c r="G129" i="29" a="1"/>
  <c r="G129" i="29" s="1"/>
  <c r="F129" i="29" a="1"/>
  <c r="F129" i="29" s="1"/>
  <c r="E129" i="29" a="1"/>
  <c r="E129" i="29" s="1"/>
  <c r="D129" i="29" a="1"/>
  <c r="D129" i="29" s="1"/>
  <c r="GJ128" i="29" a="1"/>
  <c r="GJ128" i="29" s="1"/>
  <c r="GI128" i="29" a="1"/>
  <c r="GI128" i="29" s="1"/>
  <c r="GH128" i="29" a="1"/>
  <c r="GH128" i="29" s="1"/>
  <c r="GG128" i="29" a="1"/>
  <c r="GG128" i="29" s="1"/>
  <c r="GF128" i="29" a="1"/>
  <c r="GF128" i="29" s="1"/>
  <c r="GE128" i="29" a="1"/>
  <c r="GE128" i="29" s="1"/>
  <c r="GD128" i="29" a="1"/>
  <c r="GD128" i="29" s="1"/>
  <c r="GC128" i="29" a="1"/>
  <c r="GC128" i="29" s="1"/>
  <c r="GB128" i="29" a="1"/>
  <c r="GB128" i="29" s="1"/>
  <c r="GA128" i="29" a="1"/>
  <c r="GA128" i="29" s="1"/>
  <c r="FZ128" i="29" a="1"/>
  <c r="FZ128" i="29" s="1"/>
  <c r="FY128" i="29" a="1"/>
  <c r="FY128" i="29" s="1"/>
  <c r="FX128" i="29" a="1"/>
  <c r="FX128" i="29" s="1"/>
  <c r="FW128" i="29" a="1"/>
  <c r="FW128" i="29" s="1"/>
  <c r="FV128" i="29" a="1"/>
  <c r="FV128" i="29" s="1"/>
  <c r="FU128" i="29" a="1"/>
  <c r="FU128" i="29" s="1"/>
  <c r="FT128" i="29" a="1"/>
  <c r="FT128" i="29" s="1"/>
  <c r="FS128" i="29" a="1"/>
  <c r="FS128" i="29" s="1"/>
  <c r="FR128" i="29" a="1"/>
  <c r="FR128" i="29" s="1"/>
  <c r="FQ128" i="29" a="1"/>
  <c r="FQ128" i="29" s="1"/>
  <c r="FP128" i="29" a="1"/>
  <c r="FP128" i="29" s="1"/>
  <c r="FO128" i="29" a="1"/>
  <c r="FO128" i="29" s="1"/>
  <c r="FN128" i="29" a="1"/>
  <c r="FN128" i="29" s="1"/>
  <c r="FM128" i="29" a="1"/>
  <c r="FM128" i="29" s="1"/>
  <c r="FL128" i="29" a="1"/>
  <c r="FL128" i="29" s="1"/>
  <c r="FK128" i="29" a="1"/>
  <c r="FK128" i="29" s="1"/>
  <c r="FJ128" i="29" a="1"/>
  <c r="FJ128" i="29" s="1"/>
  <c r="FI128" i="29" a="1"/>
  <c r="FI128" i="29" s="1"/>
  <c r="FH128" i="29" a="1"/>
  <c r="FH128" i="29" s="1"/>
  <c r="FG128" i="29" a="1"/>
  <c r="FG128" i="29" s="1"/>
  <c r="FF128" i="29" a="1"/>
  <c r="FF128" i="29" s="1"/>
  <c r="FE128" i="29" a="1"/>
  <c r="FE128" i="29" s="1"/>
  <c r="FD128" i="29" a="1"/>
  <c r="FD128" i="29" s="1"/>
  <c r="FC128" i="29" a="1"/>
  <c r="FC128" i="29" s="1"/>
  <c r="FB128" i="29" a="1"/>
  <c r="FB128" i="29" s="1"/>
  <c r="FA128" i="29" a="1"/>
  <c r="FA128" i="29" s="1"/>
  <c r="EZ128" i="29" a="1"/>
  <c r="EZ128" i="29" s="1"/>
  <c r="EY128" i="29" a="1"/>
  <c r="EY128" i="29" s="1"/>
  <c r="EX128" i="29" a="1"/>
  <c r="EX128" i="29" s="1"/>
  <c r="EW128" i="29" a="1"/>
  <c r="EW128" i="29" s="1"/>
  <c r="EV128" i="29" a="1"/>
  <c r="EV128" i="29" s="1"/>
  <c r="EU128" i="29" a="1"/>
  <c r="EU128" i="29" s="1"/>
  <c r="ET128" i="29" a="1"/>
  <c r="ET128" i="29" s="1"/>
  <c r="ES128" i="29" a="1"/>
  <c r="ES128" i="29" s="1"/>
  <c r="ER128" i="29" a="1"/>
  <c r="ER128" i="29" s="1"/>
  <c r="EQ128" i="29" a="1"/>
  <c r="EQ128" i="29" s="1"/>
  <c r="EP128" i="29" a="1"/>
  <c r="EP128" i="29" s="1"/>
  <c r="EO128" i="29" a="1"/>
  <c r="EO128" i="29" s="1"/>
  <c r="EN128" i="29" a="1"/>
  <c r="EN128" i="29" s="1"/>
  <c r="EM128" i="29" a="1"/>
  <c r="EM128" i="29" s="1"/>
  <c r="EL128" i="29" a="1"/>
  <c r="EL128" i="29" s="1"/>
  <c r="EK128" i="29" a="1"/>
  <c r="EK128" i="29" s="1"/>
  <c r="EJ128" i="29" a="1"/>
  <c r="EJ128" i="29" s="1"/>
  <c r="EI128" i="29" a="1"/>
  <c r="EI128" i="29" s="1"/>
  <c r="EH128" i="29" a="1"/>
  <c r="EH128" i="29" s="1"/>
  <c r="EG128" i="29" a="1"/>
  <c r="EG128" i="29" s="1"/>
  <c r="EF128" i="29" a="1"/>
  <c r="EF128" i="29" s="1"/>
  <c r="EE128" i="29" a="1"/>
  <c r="EE128" i="29" s="1"/>
  <c r="ED128" i="29" a="1"/>
  <c r="ED128" i="29" s="1"/>
  <c r="EC128" i="29" a="1"/>
  <c r="EC128" i="29" s="1"/>
  <c r="EB128" i="29" a="1"/>
  <c r="EB128" i="29" s="1"/>
  <c r="EA128" i="29" a="1"/>
  <c r="EA128" i="29" s="1"/>
  <c r="DZ128" i="29" a="1"/>
  <c r="DZ128" i="29" s="1"/>
  <c r="DY128" i="29" a="1"/>
  <c r="DY128" i="29" s="1"/>
  <c r="DX128" i="29" a="1"/>
  <c r="DX128" i="29" s="1"/>
  <c r="DW128" i="29" a="1"/>
  <c r="DW128" i="29" s="1"/>
  <c r="DV128" i="29" a="1"/>
  <c r="DV128" i="29" s="1"/>
  <c r="DU128" i="29" a="1"/>
  <c r="DU128" i="29" s="1"/>
  <c r="DT128" i="29" a="1"/>
  <c r="DT128" i="29" s="1"/>
  <c r="DS128" i="29" a="1"/>
  <c r="DS128" i="29" s="1"/>
  <c r="DR128" i="29" a="1"/>
  <c r="DR128" i="29" s="1"/>
  <c r="DQ128" i="29" a="1"/>
  <c r="DQ128" i="29" s="1"/>
  <c r="DP128" i="29" a="1"/>
  <c r="DP128" i="29" s="1"/>
  <c r="DO128" i="29" a="1"/>
  <c r="DO128" i="29" s="1"/>
  <c r="DN128" i="29" a="1"/>
  <c r="DN128" i="29" s="1"/>
  <c r="DM128" i="29" a="1"/>
  <c r="DM128" i="29" s="1"/>
  <c r="DL128" i="29" a="1"/>
  <c r="DL128" i="29" s="1"/>
  <c r="DK128" i="29" a="1"/>
  <c r="DK128" i="29" s="1"/>
  <c r="DJ128" i="29" a="1"/>
  <c r="DJ128" i="29" s="1"/>
  <c r="DI128" i="29" a="1"/>
  <c r="DI128" i="29" s="1"/>
  <c r="DH128" i="29" a="1"/>
  <c r="DH128" i="29" s="1"/>
  <c r="DG128" i="29" a="1"/>
  <c r="DG128" i="29" s="1"/>
  <c r="DF128" i="29" a="1"/>
  <c r="DF128" i="29" s="1"/>
  <c r="DE128" i="29" a="1"/>
  <c r="DE128" i="29" s="1"/>
  <c r="DD128" i="29" a="1"/>
  <c r="DD128" i="29" s="1"/>
  <c r="DC128" i="29" a="1"/>
  <c r="DC128" i="29" s="1"/>
  <c r="DB128" i="29" a="1"/>
  <c r="DB128" i="29" s="1"/>
  <c r="DA128" i="29" a="1"/>
  <c r="DA128" i="29" s="1"/>
  <c r="CZ128" i="29" a="1"/>
  <c r="CZ128" i="29" s="1"/>
  <c r="CY128" i="29" a="1"/>
  <c r="CY128" i="29" s="1"/>
  <c r="CX128" i="29" a="1"/>
  <c r="CX128" i="29" s="1"/>
  <c r="CW128" i="29" a="1"/>
  <c r="CW128" i="29" s="1"/>
  <c r="CV128" i="29" a="1"/>
  <c r="CV128" i="29" s="1"/>
  <c r="CU128" i="29" a="1"/>
  <c r="CU128" i="29" s="1"/>
  <c r="CT128" i="29" a="1"/>
  <c r="CT128" i="29" s="1"/>
  <c r="CS128" i="29" a="1"/>
  <c r="CS128" i="29" s="1"/>
  <c r="CR128" i="29" a="1"/>
  <c r="CR128" i="29" s="1"/>
  <c r="CQ128" i="29" a="1"/>
  <c r="CQ128" i="29" s="1"/>
  <c r="CP128" i="29" a="1"/>
  <c r="CP128" i="29" s="1"/>
  <c r="CO128" i="29" a="1"/>
  <c r="CO128" i="29" s="1"/>
  <c r="CN128" i="29" a="1"/>
  <c r="CN128" i="29" s="1"/>
  <c r="CM128" i="29" a="1"/>
  <c r="CM128" i="29" s="1"/>
  <c r="CL128" i="29" a="1"/>
  <c r="CL128" i="29" s="1"/>
  <c r="CK128" i="29" a="1"/>
  <c r="CK128" i="29" s="1"/>
  <c r="CJ128" i="29" a="1"/>
  <c r="CJ128" i="29" s="1"/>
  <c r="CI128" i="29" a="1"/>
  <c r="CI128" i="29" s="1"/>
  <c r="CH128" i="29" a="1"/>
  <c r="CH128" i="29" s="1"/>
  <c r="CG128" i="29" a="1"/>
  <c r="CG128" i="29" s="1"/>
  <c r="CF128" i="29" a="1"/>
  <c r="CF128" i="29" s="1"/>
  <c r="CE128" i="29" a="1"/>
  <c r="CE128" i="29" s="1"/>
  <c r="CD128" i="29" a="1"/>
  <c r="CD128" i="29" s="1"/>
  <c r="CC128" i="29" a="1"/>
  <c r="CC128" i="29" s="1"/>
  <c r="CB128" i="29" a="1"/>
  <c r="CB128" i="29" s="1"/>
  <c r="CA128" i="29" a="1"/>
  <c r="CA128" i="29" s="1"/>
  <c r="BZ128" i="29" a="1"/>
  <c r="BZ128" i="29" s="1"/>
  <c r="BY128" i="29" a="1"/>
  <c r="BY128" i="29" s="1"/>
  <c r="BX128" i="29" a="1"/>
  <c r="BX128" i="29" s="1"/>
  <c r="BW128" i="29" a="1"/>
  <c r="BW128" i="29" s="1"/>
  <c r="BV128" i="29" a="1"/>
  <c r="BV128" i="29" s="1"/>
  <c r="BU128" i="29" a="1"/>
  <c r="BU128" i="29" s="1"/>
  <c r="BT128" i="29" a="1"/>
  <c r="BT128" i="29" s="1"/>
  <c r="BS128" i="29" a="1"/>
  <c r="BS128" i="29" s="1"/>
  <c r="BR128" i="29" a="1"/>
  <c r="BR128" i="29" s="1"/>
  <c r="BQ128" i="29" a="1"/>
  <c r="BQ128" i="29" s="1"/>
  <c r="BP128" i="29" a="1"/>
  <c r="BP128" i="29" s="1"/>
  <c r="BO128" i="29" a="1"/>
  <c r="BO128" i="29" s="1"/>
  <c r="BN128" i="29" a="1"/>
  <c r="BN128" i="29" s="1"/>
  <c r="BM128" i="29" a="1"/>
  <c r="BM128" i="29" s="1"/>
  <c r="BL128" i="29" a="1"/>
  <c r="BL128" i="29" s="1"/>
  <c r="BK128" i="29" a="1"/>
  <c r="BK128" i="29" s="1"/>
  <c r="BJ128" i="29" a="1"/>
  <c r="BJ128" i="29" s="1"/>
  <c r="BI128" i="29" a="1"/>
  <c r="BI128" i="29" s="1"/>
  <c r="BH128" i="29" a="1"/>
  <c r="BH128" i="29" s="1"/>
  <c r="BG128" i="29" a="1"/>
  <c r="BG128" i="29" s="1"/>
  <c r="BF128" i="29" a="1"/>
  <c r="BF128" i="29" s="1"/>
  <c r="BE128" i="29" a="1"/>
  <c r="BE128" i="29" s="1"/>
  <c r="BD128" i="29" a="1"/>
  <c r="BD128" i="29" s="1"/>
  <c r="BC128" i="29" a="1"/>
  <c r="BC128" i="29" s="1"/>
  <c r="BB128" i="29" a="1"/>
  <c r="BB128" i="29" s="1"/>
  <c r="BA128" i="29" a="1"/>
  <c r="BA128" i="29" s="1"/>
  <c r="AZ128" i="29" a="1"/>
  <c r="AZ128" i="29" s="1"/>
  <c r="AY128" i="29" a="1"/>
  <c r="AY128" i="29" s="1"/>
  <c r="AX128" i="29" a="1"/>
  <c r="AX128" i="29" s="1"/>
  <c r="AW128" i="29" a="1"/>
  <c r="AW128" i="29" s="1"/>
  <c r="AV128" i="29" a="1"/>
  <c r="AV128" i="29" s="1"/>
  <c r="AU128" i="29" a="1"/>
  <c r="AU128" i="29" s="1"/>
  <c r="AT128" i="29" a="1"/>
  <c r="AT128" i="29" s="1"/>
  <c r="AS128" i="29" a="1"/>
  <c r="AS128" i="29" s="1"/>
  <c r="AR128" i="29" a="1"/>
  <c r="AR128" i="29" s="1"/>
  <c r="AQ128" i="29" a="1"/>
  <c r="AQ128" i="29" s="1"/>
  <c r="AP128" i="29" a="1"/>
  <c r="AP128" i="29" s="1"/>
  <c r="AO128" i="29" a="1"/>
  <c r="AO128" i="29" s="1"/>
  <c r="AN128" i="29" a="1"/>
  <c r="AN128" i="29" s="1"/>
  <c r="AM128" i="29" a="1"/>
  <c r="AM128" i="29" s="1"/>
  <c r="AL128" i="29" a="1"/>
  <c r="AL128" i="29" s="1"/>
  <c r="AK128" i="29" a="1"/>
  <c r="AK128" i="29" s="1"/>
  <c r="AJ128" i="29" a="1"/>
  <c r="AJ128" i="29" s="1"/>
  <c r="AI128" i="29" a="1"/>
  <c r="AI128" i="29" s="1"/>
  <c r="AH128" i="29" a="1"/>
  <c r="AH128" i="29" s="1"/>
  <c r="AG128" i="29" a="1"/>
  <c r="AG128" i="29" s="1"/>
  <c r="AF128" i="29" a="1"/>
  <c r="AF128" i="29" s="1"/>
  <c r="AE128" i="29" a="1"/>
  <c r="AE128" i="29" s="1"/>
  <c r="AD128" i="29" a="1"/>
  <c r="AD128" i="29" s="1"/>
  <c r="AC128" i="29" a="1"/>
  <c r="AC128" i="29" s="1"/>
  <c r="AB128" i="29" a="1"/>
  <c r="AB128" i="29" s="1"/>
  <c r="AA128" i="29" a="1"/>
  <c r="AA128" i="29" s="1"/>
  <c r="Z128" i="29" a="1"/>
  <c r="Z128" i="29" s="1"/>
  <c r="Y128" i="29" a="1"/>
  <c r="Y128" i="29" s="1"/>
  <c r="X128" i="29" a="1"/>
  <c r="X128" i="29" s="1"/>
  <c r="W128" i="29" a="1"/>
  <c r="W128" i="29" s="1"/>
  <c r="V128" i="29" a="1"/>
  <c r="V128" i="29" s="1"/>
  <c r="U128" i="29" a="1"/>
  <c r="U128" i="29" s="1"/>
  <c r="T128" i="29" a="1"/>
  <c r="T128" i="29" s="1"/>
  <c r="S128" i="29" a="1"/>
  <c r="S128" i="29" s="1"/>
  <c r="R128" i="29" a="1"/>
  <c r="R128" i="29" s="1"/>
  <c r="Q128" i="29" a="1"/>
  <c r="Q128" i="29" s="1"/>
  <c r="P128" i="29" a="1"/>
  <c r="P128" i="29" s="1"/>
  <c r="O128" i="29" a="1"/>
  <c r="O128" i="29" s="1"/>
  <c r="N128" i="29" a="1"/>
  <c r="N128" i="29" s="1"/>
  <c r="M128" i="29" a="1"/>
  <c r="M128" i="29" s="1"/>
  <c r="L128" i="29" a="1"/>
  <c r="L128" i="29" s="1"/>
  <c r="K128" i="29" a="1"/>
  <c r="K128" i="29" s="1"/>
  <c r="J128" i="29" a="1"/>
  <c r="J128" i="29" s="1"/>
  <c r="I128" i="29" a="1"/>
  <c r="I128" i="29" s="1"/>
  <c r="H128" i="29" a="1"/>
  <c r="H128" i="29" s="1"/>
  <c r="G128" i="29" a="1"/>
  <c r="G128" i="29" s="1"/>
  <c r="F128" i="29" a="1"/>
  <c r="F128" i="29" s="1"/>
  <c r="E128" i="29" a="1"/>
  <c r="E128" i="29" s="1"/>
  <c r="D128" i="29" a="1"/>
  <c r="D128" i="29" s="1"/>
  <c r="GJ127" i="29" a="1"/>
  <c r="GJ127" i="29" s="1"/>
  <c r="GI127" i="29" a="1"/>
  <c r="GI127" i="29" s="1"/>
  <c r="GH127" i="29" a="1"/>
  <c r="GH127" i="29" s="1"/>
  <c r="GG127" i="29" a="1"/>
  <c r="GG127" i="29" s="1"/>
  <c r="GF127" i="29" a="1"/>
  <c r="GF127" i="29" s="1"/>
  <c r="GE127" i="29" a="1"/>
  <c r="GE127" i="29" s="1"/>
  <c r="GD127" i="29" a="1"/>
  <c r="GD127" i="29" s="1"/>
  <c r="GC127" i="29" a="1"/>
  <c r="GC127" i="29" s="1"/>
  <c r="GB127" i="29" a="1"/>
  <c r="GB127" i="29" s="1"/>
  <c r="GA127" i="29" a="1"/>
  <c r="GA127" i="29" s="1"/>
  <c r="FZ127" i="29" a="1"/>
  <c r="FZ127" i="29" s="1"/>
  <c r="FY127" i="29" a="1"/>
  <c r="FY127" i="29" s="1"/>
  <c r="FX127" i="29" a="1"/>
  <c r="FX127" i="29" s="1"/>
  <c r="FW127" i="29" a="1"/>
  <c r="FW127" i="29" s="1"/>
  <c r="FV127" i="29" a="1"/>
  <c r="FV127" i="29" s="1"/>
  <c r="FU127" i="29" a="1"/>
  <c r="FU127" i="29" s="1"/>
  <c r="FT127" i="29" a="1"/>
  <c r="FT127" i="29" s="1"/>
  <c r="FS127" i="29" a="1"/>
  <c r="FS127" i="29" s="1"/>
  <c r="FR127" i="29" a="1"/>
  <c r="FR127" i="29" s="1"/>
  <c r="FQ127" i="29" a="1"/>
  <c r="FQ127" i="29" s="1"/>
  <c r="FP127" i="29" a="1"/>
  <c r="FP127" i="29" s="1"/>
  <c r="FO127" i="29" a="1"/>
  <c r="FO127" i="29" s="1"/>
  <c r="FN127" i="29" a="1"/>
  <c r="FN127" i="29" s="1"/>
  <c r="FM127" i="29" a="1"/>
  <c r="FM127" i="29" s="1"/>
  <c r="FL127" i="29" a="1"/>
  <c r="FL127" i="29" s="1"/>
  <c r="FK127" i="29" a="1"/>
  <c r="FK127" i="29" s="1"/>
  <c r="FJ127" i="29" a="1"/>
  <c r="FJ127" i="29" s="1"/>
  <c r="FI127" i="29" a="1"/>
  <c r="FI127" i="29" s="1"/>
  <c r="FH127" i="29" a="1"/>
  <c r="FH127" i="29" s="1"/>
  <c r="FG127" i="29" a="1"/>
  <c r="FG127" i="29" s="1"/>
  <c r="FF127" i="29" a="1"/>
  <c r="FF127" i="29" s="1"/>
  <c r="FE127" i="29" a="1"/>
  <c r="FE127" i="29" s="1"/>
  <c r="FD127" i="29" a="1"/>
  <c r="FD127" i="29" s="1"/>
  <c r="FC127" i="29" a="1"/>
  <c r="FC127" i="29" s="1"/>
  <c r="FB127" i="29" a="1"/>
  <c r="FB127" i="29" s="1"/>
  <c r="FA127" i="29" a="1"/>
  <c r="FA127" i="29" s="1"/>
  <c r="EZ127" i="29" a="1"/>
  <c r="EZ127" i="29" s="1"/>
  <c r="EY127" i="29" a="1"/>
  <c r="EY127" i="29" s="1"/>
  <c r="EX127" i="29" a="1"/>
  <c r="EX127" i="29" s="1"/>
  <c r="EW127" i="29" a="1"/>
  <c r="EW127" i="29" s="1"/>
  <c r="EV127" i="29" a="1"/>
  <c r="EV127" i="29" s="1"/>
  <c r="EU127" i="29" a="1"/>
  <c r="EU127" i="29" s="1"/>
  <c r="ET127" i="29" a="1"/>
  <c r="ET127" i="29" s="1"/>
  <c r="ES127" i="29" a="1"/>
  <c r="ES127" i="29" s="1"/>
  <c r="ER127" i="29" a="1"/>
  <c r="ER127" i="29" s="1"/>
  <c r="EQ127" i="29" a="1"/>
  <c r="EQ127" i="29" s="1"/>
  <c r="EP127" i="29" a="1"/>
  <c r="EP127" i="29" s="1"/>
  <c r="EO127" i="29" a="1"/>
  <c r="EO127" i="29" s="1"/>
  <c r="EN127" i="29" a="1"/>
  <c r="EN127" i="29" s="1"/>
  <c r="EM127" i="29" a="1"/>
  <c r="EM127" i="29" s="1"/>
  <c r="EL127" i="29" a="1"/>
  <c r="EL127" i="29" s="1"/>
  <c r="EK127" i="29" a="1"/>
  <c r="EK127" i="29" s="1"/>
  <c r="EJ127" i="29" a="1"/>
  <c r="EJ127" i="29" s="1"/>
  <c r="EI127" i="29" a="1"/>
  <c r="EI127" i="29" s="1"/>
  <c r="EH127" i="29" a="1"/>
  <c r="EH127" i="29" s="1"/>
  <c r="EG127" i="29" a="1"/>
  <c r="EG127" i="29" s="1"/>
  <c r="EF127" i="29" a="1"/>
  <c r="EF127" i="29" s="1"/>
  <c r="EE127" i="29" a="1"/>
  <c r="EE127" i="29" s="1"/>
  <c r="ED127" i="29" a="1"/>
  <c r="ED127" i="29" s="1"/>
  <c r="EC127" i="29" a="1"/>
  <c r="EC127" i="29" s="1"/>
  <c r="EB127" i="29" a="1"/>
  <c r="EB127" i="29" s="1"/>
  <c r="EA127" i="29" a="1"/>
  <c r="EA127" i="29" s="1"/>
  <c r="DZ127" i="29" a="1"/>
  <c r="DZ127" i="29" s="1"/>
  <c r="DY127" i="29" a="1"/>
  <c r="DY127" i="29" s="1"/>
  <c r="DX127" i="29" a="1"/>
  <c r="DX127" i="29" s="1"/>
  <c r="DW127" i="29" a="1"/>
  <c r="DW127" i="29" s="1"/>
  <c r="DV127" i="29" a="1"/>
  <c r="DV127" i="29" s="1"/>
  <c r="DU127" i="29" a="1"/>
  <c r="DU127" i="29" s="1"/>
  <c r="DT127" i="29" a="1"/>
  <c r="DT127" i="29" s="1"/>
  <c r="DS127" i="29" a="1"/>
  <c r="DS127" i="29" s="1"/>
  <c r="DR127" i="29" a="1"/>
  <c r="DR127" i="29" s="1"/>
  <c r="DQ127" i="29" a="1"/>
  <c r="DQ127" i="29" s="1"/>
  <c r="DP127" i="29" a="1"/>
  <c r="DP127" i="29" s="1"/>
  <c r="DO127" i="29" a="1"/>
  <c r="DO127" i="29" s="1"/>
  <c r="DN127" i="29" a="1"/>
  <c r="DN127" i="29" s="1"/>
  <c r="DM127" i="29" a="1"/>
  <c r="DM127" i="29" s="1"/>
  <c r="DL127" i="29" a="1"/>
  <c r="DL127" i="29" s="1"/>
  <c r="DK127" i="29" a="1"/>
  <c r="DK127" i="29" s="1"/>
  <c r="DJ127" i="29" a="1"/>
  <c r="DJ127" i="29" s="1"/>
  <c r="DI127" i="29" a="1"/>
  <c r="DI127" i="29" s="1"/>
  <c r="DH127" i="29" a="1"/>
  <c r="DH127" i="29" s="1"/>
  <c r="DG127" i="29" a="1"/>
  <c r="DG127" i="29" s="1"/>
  <c r="DF127" i="29" a="1"/>
  <c r="DF127" i="29" s="1"/>
  <c r="DE127" i="29" a="1"/>
  <c r="DE127" i="29" s="1"/>
  <c r="DD127" i="29" a="1"/>
  <c r="DD127" i="29" s="1"/>
  <c r="DC127" i="29" a="1"/>
  <c r="DC127" i="29" s="1"/>
  <c r="DB127" i="29" a="1"/>
  <c r="DB127" i="29" s="1"/>
  <c r="DA127" i="29" a="1"/>
  <c r="DA127" i="29" s="1"/>
  <c r="CZ127" i="29" a="1"/>
  <c r="CZ127" i="29" s="1"/>
  <c r="CY127" i="29" a="1"/>
  <c r="CY127" i="29" s="1"/>
  <c r="CX127" i="29" a="1"/>
  <c r="CX127" i="29" s="1"/>
  <c r="CW127" i="29" a="1"/>
  <c r="CW127" i="29" s="1"/>
  <c r="CV127" i="29" a="1"/>
  <c r="CV127" i="29" s="1"/>
  <c r="CU127" i="29" a="1"/>
  <c r="CU127" i="29" s="1"/>
  <c r="CT127" i="29" a="1"/>
  <c r="CT127" i="29" s="1"/>
  <c r="CS127" i="29" a="1"/>
  <c r="CS127" i="29" s="1"/>
  <c r="CR127" i="29" a="1"/>
  <c r="CR127" i="29" s="1"/>
  <c r="CQ127" i="29" a="1"/>
  <c r="CQ127" i="29" s="1"/>
  <c r="CP127" i="29" a="1"/>
  <c r="CP127" i="29" s="1"/>
  <c r="CO127" i="29" a="1"/>
  <c r="CO127" i="29" s="1"/>
  <c r="CN127" i="29" a="1"/>
  <c r="CN127" i="29" s="1"/>
  <c r="CM127" i="29" a="1"/>
  <c r="CM127" i="29" s="1"/>
  <c r="CL127" i="29" a="1"/>
  <c r="CL127" i="29" s="1"/>
  <c r="CK127" i="29" a="1"/>
  <c r="CK127" i="29" s="1"/>
  <c r="CJ127" i="29" a="1"/>
  <c r="CJ127" i="29" s="1"/>
  <c r="CI127" i="29" a="1"/>
  <c r="CI127" i="29" s="1"/>
  <c r="CH127" i="29" a="1"/>
  <c r="CH127" i="29" s="1"/>
  <c r="CG127" i="29" a="1"/>
  <c r="CG127" i="29" s="1"/>
  <c r="CF127" i="29" a="1"/>
  <c r="CF127" i="29" s="1"/>
  <c r="CE127" i="29" a="1"/>
  <c r="CE127" i="29" s="1"/>
  <c r="CD127" i="29" a="1"/>
  <c r="CD127" i="29" s="1"/>
  <c r="CC127" i="29" a="1"/>
  <c r="CC127" i="29" s="1"/>
  <c r="CB127" i="29" a="1"/>
  <c r="CB127" i="29" s="1"/>
  <c r="CA127" i="29" a="1"/>
  <c r="CA127" i="29" s="1"/>
  <c r="BZ127" i="29" a="1"/>
  <c r="BZ127" i="29" s="1"/>
  <c r="BY127" i="29" a="1"/>
  <c r="BY127" i="29" s="1"/>
  <c r="BX127" i="29" a="1"/>
  <c r="BX127" i="29" s="1"/>
  <c r="BW127" i="29" a="1"/>
  <c r="BW127" i="29" s="1"/>
  <c r="BV127" i="29" a="1"/>
  <c r="BV127" i="29" s="1"/>
  <c r="BU127" i="29" a="1"/>
  <c r="BU127" i="29" s="1"/>
  <c r="BT127" i="29" a="1"/>
  <c r="BT127" i="29" s="1"/>
  <c r="BS127" i="29" a="1"/>
  <c r="BS127" i="29" s="1"/>
  <c r="BR127" i="29" a="1"/>
  <c r="BR127" i="29" s="1"/>
  <c r="BQ127" i="29" a="1"/>
  <c r="BQ127" i="29" s="1"/>
  <c r="BP127" i="29" a="1"/>
  <c r="BP127" i="29" s="1"/>
  <c r="BO127" i="29" a="1"/>
  <c r="BO127" i="29" s="1"/>
  <c r="BN127" i="29" a="1"/>
  <c r="BN127" i="29" s="1"/>
  <c r="BM127" i="29" a="1"/>
  <c r="BM127" i="29" s="1"/>
  <c r="BL127" i="29" a="1"/>
  <c r="BL127" i="29" s="1"/>
  <c r="BK127" i="29" a="1"/>
  <c r="BK127" i="29" s="1"/>
  <c r="BJ127" i="29" a="1"/>
  <c r="BJ127" i="29" s="1"/>
  <c r="BI127" i="29" a="1"/>
  <c r="BI127" i="29" s="1"/>
  <c r="BH127" i="29" a="1"/>
  <c r="BH127" i="29" s="1"/>
  <c r="BG127" i="29" a="1"/>
  <c r="BG127" i="29" s="1"/>
  <c r="BF127" i="29" a="1"/>
  <c r="BF127" i="29" s="1"/>
  <c r="BE127" i="29" a="1"/>
  <c r="BE127" i="29" s="1"/>
  <c r="BD127" i="29" a="1"/>
  <c r="BD127" i="29" s="1"/>
  <c r="BC127" i="29" a="1"/>
  <c r="BC127" i="29" s="1"/>
  <c r="BB127" i="29" a="1"/>
  <c r="BB127" i="29" s="1"/>
  <c r="BA127" i="29" a="1"/>
  <c r="BA127" i="29" s="1"/>
  <c r="AZ127" i="29" a="1"/>
  <c r="AZ127" i="29" s="1"/>
  <c r="AY127" i="29" a="1"/>
  <c r="AY127" i="29" s="1"/>
  <c r="AX127" i="29" a="1"/>
  <c r="AX127" i="29" s="1"/>
  <c r="AW127" i="29" a="1"/>
  <c r="AW127" i="29" s="1"/>
  <c r="AV127" i="29" a="1"/>
  <c r="AV127" i="29" s="1"/>
  <c r="AU127" i="29" a="1"/>
  <c r="AU127" i="29" s="1"/>
  <c r="AT127" i="29" a="1"/>
  <c r="AT127" i="29" s="1"/>
  <c r="AS127" i="29" a="1"/>
  <c r="AS127" i="29" s="1"/>
  <c r="AR127" i="29" a="1"/>
  <c r="AR127" i="29" s="1"/>
  <c r="AQ127" i="29" a="1"/>
  <c r="AQ127" i="29" s="1"/>
  <c r="AP127" i="29" a="1"/>
  <c r="AP127" i="29" s="1"/>
  <c r="AO127" i="29" a="1"/>
  <c r="AO127" i="29" s="1"/>
  <c r="AN127" i="29" a="1"/>
  <c r="AN127" i="29" s="1"/>
  <c r="AM127" i="29" a="1"/>
  <c r="AM127" i="29" s="1"/>
  <c r="AL127" i="29" a="1"/>
  <c r="AL127" i="29" s="1"/>
  <c r="AK127" i="29" a="1"/>
  <c r="AK127" i="29" s="1"/>
  <c r="AJ127" i="29" a="1"/>
  <c r="AJ127" i="29" s="1"/>
  <c r="AI127" i="29" a="1"/>
  <c r="AI127" i="29" s="1"/>
  <c r="AH127" i="29" a="1"/>
  <c r="AH127" i="29" s="1"/>
  <c r="AG127" i="29" a="1"/>
  <c r="AG127" i="29" s="1"/>
  <c r="AF127" i="29" a="1"/>
  <c r="AF127" i="29" s="1"/>
  <c r="AE127" i="29" a="1"/>
  <c r="AE127" i="29" s="1"/>
  <c r="AD127" i="29" a="1"/>
  <c r="AD127" i="29" s="1"/>
  <c r="AC127" i="29" a="1"/>
  <c r="AC127" i="29" s="1"/>
  <c r="AB127" i="29" a="1"/>
  <c r="AB127" i="29" s="1"/>
  <c r="AA127" i="29" a="1"/>
  <c r="AA127" i="29" s="1"/>
  <c r="Z127" i="29" a="1"/>
  <c r="Z127" i="29" s="1"/>
  <c r="Y127" i="29" a="1"/>
  <c r="Y127" i="29" s="1"/>
  <c r="X127" i="29" a="1"/>
  <c r="X127" i="29" s="1"/>
  <c r="W127" i="29" a="1"/>
  <c r="W127" i="29" s="1"/>
  <c r="V127" i="29" a="1"/>
  <c r="V127" i="29" s="1"/>
  <c r="U127" i="29" a="1"/>
  <c r="U127" i="29" s="1"/>
  <c r="T127" i="29" a="1"/>
  <c r="T127" i="29" s="1"/>
  <c r="S127" i="29" a="1"/>
  <c r="S127" i="29" s="1"/>
  <c r="R127" i="29" a="1"/>
  <c r="R127" i="29" s="1"/>
  <c r="Q127" i="29" a="1"/>
  <c r="Q127" i="29" s="1"/>
  <c r="P127" i="29" a="1"/>
  <c r="P127" i="29" s="1"/>
  <c r="O127" i="29" a="1"/>
  <c r="O127" i="29" s="1"/>
  <c r="N127" i="29" a="1"/>
  <c r="N127" i="29" s="1"/>
  <c r="M127" i="29" a="1"/>
  <c r="M127" i="29" s="1"/>
  <c r="L127" i="29" a="1"/>
  <c r="L127" i="29" s="1"/>
  <c r="K127" i="29" a="1"/>
  <c r="K127" i="29" s="1"/>
  <c r="J127" i="29" a="1"/>
  <c r="J127" i="29" s="1"/>
  <c r="I127" i="29" a="1"/>
  <c r="I127" i="29" s="1"/>
  <c r="H127" i="29" a="1"/>
  <c r="H127" i="29" s="1"/>
  <c r="G127" i="29" a="1"/>
  <c r="G127" i="29" s="1"/>
  <c r="F127" i="29" a="1"/>
  <c r="F127" i="29" s="1"/>
  <c r="E127" i="29" a="1"/>
  <c r="E127" i="29" s="1"/>
  <c r="D127" i="29" a="1"/>
  <c r="D127" i="29" s="1"/>
  <c r="GJ125" i="29" a="1"/>
  <c r="GJ125" i="29" s="1"/>
  <c r="GI125" i="29" a="1"/>
  <c r="GI125" i="29" s="1"/>
  <c r="GH125" i="29" a="1"/>
  <c r="GH125" i="29" s="1"/>
  <c r="GG125" i="29" a="1"/>
  <c r="GG125" i="29" s="1"/>
  <c r="GF125" i="29" a="1"/>
  <c r="GF125" i="29" s="1"/>
  <c r="GE125" i="29" a="1"/>
  <c r="GE125" i="29" s="1"/>
  <c r="GD125" i="29" a="1"/>
  <c r="GD125" i="29" s="1"/>
  <c r="GC125" i="29" a="1"/>
  <c r="GC125" i="29" s="1"/>
  <c r="GB125" i="29" a="1"/>
  <c r="GB125" i="29" s="1"/>
  <c r="GA125" i="29" a="1"/>
  <c r="GA125" i="29" s="1"/>
  <c r="FZ125" i="29" a="1"/>
  <c r="FZ125" i="29" s="1"/>
  <c r="FY125" i="29" a="1"/>
  <c r="FY125" i="29" s="1"/>
  <c r="FX125" i="29" a="1"/>
  <c r="FX125" i="29" s="1"/>
  <c r="FW125" i="29" a="1"/>
  <c r="FW125" i="29" s="1"/>
  <c r="FV125" i="29" a="1"/>
  <c r="FV125" i="29" s="1"/>
  <c r="FU125" i="29" a="1"/>
  <c r="FU125" i="29" s="1"/>
  <c r="FT125" i="29" a="1"/>
  <c r="FT125" i="29" s="1"/>
  <c r="FS125" i="29" a="1"/>
  <c r="FS125" i="29" s="1"/>
  <c r="FR125" i="29" a="1"/>
  <c r="FR125" i="29" s="1"/>
  <c r="FQ125" i="29" a="1"/>
  <c r="FQ125" i="29" s="1"/>
  <c r="FP125" i="29" a="1"/>
  <c r="FP125" i="29" s="1"/>
  <c r="FO125" i="29" a="1"/>
  <c r="FO125" i="29" s="1"/>
  <c r="FN125" i="29" a="1"/>
  <c r="FN125" i="29" s="1"/>
  <c r="FM125" i="29" a="1"/>
  <c r="FM125" i="29" s="1"/>
  <c r="FL125" i="29" a="1"/>
  <c r="FL125" i="29" s="1"/>
  <c r="FK125" i="29" a="1"/>
  <c r="FK125" i="29" s="1"/>
  <c r="FJ125" i="29" a="1"/>
  <c r="FJ125" i="29" s="1"/>
  <c r="FI125" i="29" a="1"/>
  <c r="FI125" i="29" s="1"/>
  <c r="FH125" i="29" a="1"/>
  <c r="FH125" i="29" s="1"/>
  <c r="FG125" i="29" a="1"/>
  <c r="FG125" i="29" s="1"/>
  <c r="FF125" i="29" a="1"/>
  <c r="FF125" i="29" s="1"/>
  <c r="FE125" i="29" a="1"/>
  <c r="FE125" i="29" s="1"/>
  <c r="FD125" i="29" a="1"/>
  <c r="FD125" i="29" s="1"/>
  <c r="FC125" i="29" a="1"/>
  <c r="FC125" i="29" s="1"/>
  <c r="FB125" i="29" a="1"/>
  <c r="FB125" i="29" s="1"/>
  <c r="FA125" i="29" a="1"/>
  <c r="FA125" i="29" s="1"/>
  <c r="EZ125" i="29" a="1"/>
  <c r="EZ125" i="29" s="1"/>
  <c r="EY125" i="29" a="1"/>
  <c r="EY125" i="29" s="1"/>
  <c r="EX125" i="29" a="1"/>
  <c r="EX125" i="29" s="1"/>
  <c r="EW125" i="29" a="1"/>
  <c r="EW125" i="29" s="1"/>
  <c r="EV125" i="29" a="1"/>
  <c r="EV125" i="29" s="1"/>
  <c r="EU125" i="29" a="1"/>
  <c r="EU125" i="29" s="1"/>
  <c r="ET125" i="29" a="1"/>
  <c r="ET125" i="29" s="1"/>
  <c r="ES125" i="29" a="1"/>
  <c r="ES125" i="29" s="1"/>
  <c r="ER125" i="29" a="1"/>
  <c r="ER125" i="29" s="1"/>
  <c r="EQ125" i="29" a="1"/>
  <c r="EQ125" i="29" s="1"/>
  <c r="EP125" i="29" a="1"/>
  <c r="EP125" i="29" s="1"/>
  <c r="EO125" i="29" a="1"/>
  <c r="EO125" i="29" s="1"/>
  <c r="EN125" i="29" a="1"/>
  <c r="EN125" i="29" s="1"/>
  <c r="EM125" i="29" a="1"/>
  <c r="EM125" i="29" s="1"/>
  <c r="EL125" i="29" a="1"/>
  <c r="EL125" i="29" s="1"/>
  <c r="EK125" i="29" a="1"/>
  <c r="EK125" i="29" s="1"/>
  <c r="EJ125" i="29" a="1"/>
  <c r="EJ125" i="29" s="1"/>
  <c r="EI125" i="29" a="1"/>
  <c r="EI125" i="29" s="1"/>
  <c r="EH125" i="29" a="1"/>
  <c r="EH125" i="29" s="1"/>
  <c r="EG125" i="29" a="1"/>
  <c r="EG125" i="29" s="1"/>
  <c r="EF125" i="29" a="1"/>
  <c r="EF125" i="29" s="1"/>
  <c r="EE125" i="29" a="1"/>
  <c r="EE125" i="29" s="1"/>
  <c r="ED125" i="29" a="1"/>
  <c r="ED125" i="29" s="1"/>
  <c r="EC125" i="29" a="1"/>
  <c r="EC125" i="29" s="1"/>
  <c r="EB125" i="29" a="1"/>
  <c r="EB125" i="29" s="1"/>
  <c r="EA125" i="29" a="1"/>
  <c r="EA125" i="29" s="1"/>
  <c r="DZ125" i="29" a="1"/>
  <c r="DZ125" i="29" s="1"/>
  <c r="DY125" i="29" a="1"/>
  <c r="DY125" i="29" s="1"/>
  <c r="DX125" i="29" a="1"/>
  <c r="DX125" i="29" s="1"/>
  <c r="DW125" i="29" a="1"/>
  <c r="DW125" i="29" s="1"/>
  <c r="DV125" i="29" a="1"/>
  <c r="DV125" i="29" s="1"/>
  <c r="DU125" i="29" a="1"/>
  <c r="DU125" i="29" s="1"/>
  <c r="DT125" i="29" a="1"/>
  <c r="DT125" i="29" s="1"/>
  <c r="DS125" i="29" a="1"/>
  <c r="DS125" i="29" s="1"/>
  <c r="DR125" i="29" a="1"/>
  <c r="DR125" i="29" s="1"/>
  <c r="DQ125" i="29" a="1"/>
  <c r="DQ125" i="29" s="1"/>
  <c r="DP125" i="29" a="1"/>
  <c r="DP125" i="29" s="1"/>
  <c r="DO125" i="29" a="1"/>
  <c r="DO125" i="29" s="1"/>
  <c r="DN125" i="29" a="1"/>
  <c r="DN125" i="29" s="1"/>
  <c r="DM125" i="29" a="1"/>
  <c r="DM125" i="29" s="1"/>
  <c r="DL125" i="29" a="1"/>
  <c r="DL125" i="29" s="1"/>
  <c r="DK125" i="29" a="1"/>
  <c r="DK125" i="29" s="1"/>
  <c r="DJ125" i="29" a="1"/>
  <c r="DJ125" i="29" s="1"/>
  <c r="DI125" i="29" a="1"/>
  <c r="DI125" i="29" s="1"/>
  <c r="DH125" i="29" a="1"/>
  <c r="DH125" i="29" s="1"/>
  <c r="DG125" i="29" a="1"/>
  <c r="DG125" i="29" s="1"/>
  <c r="DF125" i="29" a="1"/>
  <c r="DF125" i="29" s="1"/>
  <c r="DE125" i="29" a="1"/>
  <c r="DE125" i="29" s="1"/>
  <c r="DD125" i="29" a="1"/>
  <c r="DD125" i="29" s="1"/>
  <c r="DC125" i="29" a="1"/>
  <c r="DC125" i="29" s="1"/>
  <c r="DB125" i="29" a="1"/>
  <c r="DB125" i="29" s="1"/>
  <c r="DA125" i="29" a="1"/>
  <c r="DA125" i="29" s="1"/>
  <c r="CZ125" i="29" a="1"/>
  <c r="CZ125" i="29" s="1"/>
  <c r="CY125" i="29" a="1"/>
  <c r="CY125" i="29" s="1"/>
  <c r="CX125" i="29" a="1"/>
  <c r="CX125" i="29" s="1"/>
  <c r="CW125" i="29" a="1"/>
  <c r="CW125" i="29" s="1"/>
  <c r="CV125" i="29" a="1"/>
  <c r="CV125" i="29" s="1"/>
  <c r="CU125" i="29" a="1"/>
  <c r="CU125" i="29" s="1"/>
  <c r="CT125" i="29" a="1"/>
  <c r="CT125" i="29" s="1"/>
  <c r="CS125" i="29" a="1"/>
  <c r="CS125" i="29" s="1"/>
  <c r="CR125" i="29" a="1"/>
  <c r="CR125" i="29" s="1"/>
  <c r="CQ125" i="29" a="1"/>
  <c r="CQ125" i="29" s="1"/>
  <c r="CP125" i="29" a="1"/>
  <c r="CP125" i="29" s="1"/>
  <c r="CO125" i="29" a="1"/>
  <c r="CO125" i="29" s="1"/>
  <c r="CN125" i="29" a="1"/>
  <c r="CN125" i="29" s="1"/>
  <c r="CM125" i="29" a="1"/>
  <c r="CM125" i="29" s="1"/>
  <c r="CL125" i="29" a="1"/>
  <c r="CL125" i="29" s="1"/>
  <c r="CK125" i="29" a="1"/>
  <c r="CK125" i="29" s="1"/>
  <c r="CJ125" i="29" a="1"/>
  <c r="CJ125" i="29" s="1"/>
  <c r="CI125" i="29" a="1"/>
  <c r="CI125" i="29" s="1"/>
  <c r="CH125" i="29" a="1"/>
  <c r="CH125" i="29" s="1"/>
  <c r="CG125" i="29" a="1"/>
  <c r="CG125" i="29" s="1"/>
  <c r="CF125" i="29" a="1"/>
  <c r="CF125" i="29" s="1"/>
  <c r="CE125" i="29" a="1"/>
  <c r="CE125" i="29" s="1"/>
  <c r="CD125" i="29" a="1"/>
  <c r="CD125" i="29" s="1"/>
  <c r="CC125" i="29" a="1"/>
  <c r="CC125" i="29" s="1"/>
  <c r="CB125" i="29" a="1"/>
  <c r="CB125" i="29" s="1"/>
  <c r="CA125" i="29" a="1"/>
  <c r="CA125" i="29" s="1"/>
  <c r="BZ125" i="29" a="1"/>
  <c r="BZ125" i="29" s="1"/>
  <c r="BY125" i="29" a="1"/>
  <c r="BY125" i="29" s="1"/>
  <c r="BX125" i="29" a="1"/>
  <c r="BX125" i="29" s="1"/>
  <c r="BW125" i="29" a="1"/>
  <c r="BW125" i="29" s="1"/>
  <c r="BV125" i="29" a="1"/>
  <c r="BV125" i="29" s="1"/>
  <c r="BU125" i="29" a="1"/>
  <c r="BU125" i="29" s="1"/>
  <c r="BT125" i="29" a="1"/>
  <c r="BT125" i="29" s="1"/>
  <c r="BS125" i="29" a="1"/>
  <c r="BS125" i="29" s="1"/>
  <c r="BR125" i="29" a="1"/>
  <c r="BR125" i="29" s="1"/>
  <c r="BQ125" i="29" a="1"/>
  <c r="BQ125" i="29" s="1"/>
  <c r="BP125" i="29" a="1"/>
  <c r="BP125" i="29" s="1"/>
  <c r="BO125" i="29" a="1"/>
  <c r="BO125" i="29" s="1"/>
  <c r="BN125" i="29" a="1"/>
  <c r="BN125" i="29" s="1"/>
  <c r="BM125" i="29" a="1"/>
  <c r="BM125" i="29" s="1"/>
  <c r="BL125" i="29" a="1"/>
  <c r="BL125" i="29" s="1"/>
  <c r="BK125" i="29" a="1"/>
  <c r="BK125" i="29" s="1"/>
  <c r="BJ125" i="29" a="1"/>
  <c r="BJ125" i="29" s="1"/>
  <c r="BI125" i="29" a="1"/>
  <c r="BI125" i="29" s="1"/>
  <c r="BH125" i="29" a="1"/>
  <c r="BH125" i="29" s="1"/>
  <c r="BG125" i="29" a="1"/>
  <c r="BG125" i="29" s="1"/>
  <c r="BF125" i="29" a="1"/>
  <c r="BF125" i="29" s="1"/>
  <c r="BE125" i="29" a="1"/>
  <c r="BE125" i="29" s="1"/>
  <c r="BD125" i="29" a="1"/>
  <c r="BD125" i="29" s="1"/>
  <c r="BC125" i="29" a="1"/>
  <c r="BC125" i="29" s="1"/>
  <c r="BB125" i="29" a="1"/>
  <c r="BB125" i="29" s="1"/>
  <c r="BA125" i="29" a="1"/>
  <c r="BA125" i="29" s="1"/>
  <c r="AZ125" i="29" a="1"/>
  <c r="AZ125" i="29" s="1"/>
  <c r="AY125" i="29" a="1"/>
  <c r="AY125" i="29" s="1"/>
  <c r="AX125" i="29" a="1"/>
  <c r="AX125" i="29" s="1"/>
  <c r="AW125" i="29" a="1"/>
  <c r="AW125" i="29" s="1"/>
  <c r="AV125" i="29" a="1"/>
  <c r="AV125" i="29" s="1"/>
  <c r="AU125" i="29" a="1"/>
  <c r="AU125" i="29" s="1"/>
  <c r="AT125" i="29" a="1"/>
  <c r="AT125" i="29" s="1"/>
  <c r="AS125" i="29" a="1"/>
  <c r="AS125" i="29" s="1"/>
  <c r="AR125" i="29" a="1"/>
  <c r="AR125" i="29" s="1"/>
  <c r="AQ125" i="29" a="1"/>
  <c r="AQ125" i="29" s="1"/>
  <c r="AP125" i="29" a="1"/>
  <c r="AP125" i="29" s="1"/>
  <c r="AO125" i="29" a="1"/>
  <c r="AO125" i="29" s="1"/>
  <c r="AN125" i="29" a="1"/>
  <c r="AN125" i="29" s="1"/>
  <c r="AM125" i="29" a="1"/>
  <c r="AM125" i="29" s="1"/>
  <c r="AL125" i="29" a="1"/>
  <c r="AL125" i="29" s="1"/>
  <c r="AK125" i="29" a="1"/>
  <c r="AK125" i="29" s="1"/>
  <c r="AJ125" i="29" a="1"/>
  <c r="AJ125" i="29" s="1"/>
  <c r="AI125" i="29" a="1"/>
  <c r="AI125" i="29" s="1"/>
  <c r="AH125" i="29" a="1"/>
  <c r="AH125" i="29" s="1"/>
  <c r="AG125" i="29" a="1"/>
  <c r="AG125" i="29" s="1"/>
  <c r="AF125" i="29" a="1"/>
  <c r="AF125" i="29" s="1"/>
  <c r="AE125" i="29" a="1"/>
  <c r="AE125" i="29" s="1"/>
  <c r="AD125" i="29" a="1"/>
  <c r="AD125" i="29" s="1"/>
  <c r="AC125" i="29" a="1"/>
  <c r="AC125" i="29" s="1"/>
  <c r="AB125" i="29" a="1"/>
  <c r="AB125" i="29" s="1"/>
  <c r="AA125" i="29" a="1"/>
  <c r="AA125" i="29" s="1"/>
  <c r="Z125" i="29" a="1"/>
  <c r="Z125" i="29" s="1"/>
  <c r="Y125" i="29" a="1"/>
  <c r="Y125" i="29" s="1"/>
  <c r="X125" i="29" a="1"/>
  <c r="X125" i="29" s="1"/>
  <c r="W125" i="29" a="1"/>
  <c r="W125" i="29" s="1"/>
  <c r="V125" i="29" a="1"/>
  <c r="V125" i="29" s="1"/>
  <c r="U125" i="29" a="1"/>
  <c r="U125" i="29" s="1"/>
  <c r="T125" i="29" a="1"/>
  <c r="T125" i="29" s="1"/>
  <c r="S125" i="29" a="1"/>
  <c r="S125" i="29" s="1"/>
  <c r="R125" i="29" a="1"/>
  <c r="R125" i="29" s="1"/>
  <c r="Q125" i="29" a="1"/>
  <c r="Q125" i="29" s="1"/>
  <c r="P125" i="29" a="1"/>
  <c r="P125" i="29" s="1"/>
  <c r="O125" i="29" a="1"/>
  <c r="O125" i="29" s="1"/>
  <c r="N125" i="29" a="1"/>
  <c r="N125" i="29" s="1"/>
  <c r="M125" i="29" a="1"/>
  <c r="M125" i="29" s="1"/>
  <c r="L125" i="29" a="1"/>
  <c r="L125" i="29" s="1"/>
  <c r="K125" i="29" a="1"/>
  <c r="K125" i="29" s="1"/>
  <c r="J125" i="29" a="1"/>
  <c r="J125" i="29" s="1"/>
  <c r="I125" i="29" a="1"/>
  <c r="I125" i="29" s="1"/>
  <c r="H125" i="29" a="1"/>
  <c r="H125" i="29" s="1"/>
  <c r="G125" i="29" a="1"/>
  <c r="G125" i="29" s="1"/>
  <c r="F125" i="29" a="1"/>
  <c r="F125" i="29" s="1"/>
  <c r="E125" i="29" a="1"/>
  <c r="E125" i="29" s="1"/>
  <c r="D125" i="29" a="1"/>
  <c r="D125" i="29" s="1"/>
  <c r="GJ124" i="29" a="1"/>
  <c r="GJ124" i="29" s="1"/>
  <c r="GI124" i="29" a="1"/>
  <c r="GI124" i="29" s="1"/>
  <c r="GH124" i="29" a="1"/>
  <c r="GH124" i="29" s="1"/>
  <c r="GG124" i="29" a="1"/>
  <c r="GG124" i="29" s="1"/>
  <c r="GF124" i="29" a="1"/>
  <c r="GF124" i="29" s="1"/>
  <c r="GE124" i="29" a="1"/>
  <c r="GE124" i="29" s="1"/>
  <c r="GD124" i="29" a="1"/>
  <c r="GD124" i="29" s="1"/>
  <c r="GC124" i="29" a="1"/>
  <c r="GC124" i="29" s="1"/>
  <c r="GB124" i="29" a="1"/>
  <c r="GB124" i="29" s="1"/>
  <c r="GA124" i="29" a="1"/>
  <c r="GA124" i="29" s="1"/>
  <c r="FZ124" i="29" a="1"/>
  <c r="FZ124" i="29" s="1"/>
  <c r="FY124" i="29" a="1"/>
  <c r="FY124" i="29" s="1"/>
  <c r="FX124" i="29" a="1"/>
  <c r="FX124" i="29" s="1"/>
  <c r="FW124" i="29" a="1"/>
  <c r="FW124" i="29" s="1"/>
  <c r="FV124" i="29" a="1"/>
  <c r="FV124" i="29" s="1"/>
  <c r="FU124" i="29" a="1"/>
  <c r="FU124" i="29" s="1"/>
  <c r="FT124" i="29" a="1"/>
  <c r="FT124" i="29" s="1"/>
  <c r="FS124" i="29" a="1"/>
  <c r="FS124" i="29" s="1"/>
  <c r="FR124" i="29" a="1"/>
  <c r="FR124" i="29" s="1"/>
  <c r="FQ124" i="29" a="1"/>
  <c r="FQ124" i="29" s="1"/>
  <c r="FP124" i="29" a="1"/>
  <c r="FP124" i="29" s="1"/>
  <c r="FO124" i="29" a="1"/>
  <c r="FO124" i="29" s="1"/>
  <c r="FN124" i="29" a="1"/>
  <c r="FN124" i="29" s="1"/>
  <c r="FM124" i="29" a="1"/>
  <c r="FM124" i="29" s="1"/>
  <c r="FL124" i="29" a="1"/>
  <c r="FL124" i="29" s="1"/>
  <c r="FK124" i="29" a="1"/>
  <c r="FK124" i="29" s="1"/>
  <c r="FJ124" i="29" a="1"/>
  <c r="FJ124" i="29" s="1"/>
  <c r="FI124" i="29" a="1"/>
  <c r="FI124" i="29" s="1"/>
  <c r="FH124" i="29" a="1"/>
  <c r="FH124" i="29" s="1"/>
  <c r="FG124" i="29" a="1"/>
  <c r="FG124" i="29" s="1"/>
  <c r="FF124" i="29" a="1"/>
  <c r="FF124" i="29" s="1"/>
  <c r="FE124" i="29" a="1"/>
  <c r="FE124" i="29" s="1"/>
  <c r="FD124" i="29" a="1"/>
  <c r="FD124" i="29" s="1"/>
  <c r="FC124" i="29" a="1"/>
  <c r="FC124" i="29" s="1"/>
  <c r="FB124" i="29" a="1"/>
  <c r="FB124" i="29" s="1"/>
  <c r="FA124" i="29" a="1"/>
  <c r="FA124" i="29" s="1"/>
  <c r="EZ124" i="29" a="1"/>
  <c r="EZ124" i="29" s="1"/>
  <c r="EY124" i="29" a="1"/>
  <c r="EY124" i="29" s="1"/>
  <c r="EX124" i="29" a="1"/>
  <c r="EX124" i="29" s="1"/>
  <c r="EW124" i="29" a="1"/>
  <c r="EW124" i="29" s="1"/>
  <c r="EV124" i="29" a="1"/>
  <c r="EV124" i="29" s="1"/>
  <c r="EU124" i="29" a="1"/>
  <c r="EU124" i="29" s="1"/>
  <c r="ET124" i="29" a="1"/>
  <c r="ET124" i="29" s="1"/>
  <c r="ES124" i="29" a="1"/>
  <c r="ES124" i="29" s="1"/>
  <c r="ER124" i="29" a="1"/>
  <c r="ER124" i="29" s="1"/>
  <c r="EQ124" i="29" a="1"/>
  <c r="EQ124" i="29" s="1"/>
  <c r="EP124" i="29" a="1"/>
  <c r="EP124" i="29" s="1"/>
  <c r="EO124" i="29" a="1"/>
  <c r="EO124" i="29" s="1"/>
  <c r="EN124" i="29" a="1"/>
  <c r="EN124" i="29" s="1"/>
  <c r="EM124" i="29" a="1"/>
  <c r="EM124" i="29" s="1"/>
  <c r="EL124" i="29" a="1"/>
  <c r="EL124" i="29" s="1"/>
  <c r="EK124" i="29" a="1"/>
  <c r="EK124" i="29" s="1"/>
  <c r="EJ124" i="29" a="1"/>
  <c r="EJ124" i="29" s="1"/>
  <c r="EI124" i="29" a="1"/>
  <c r="EI124" i="29" s="1"/>
  <c r="EH124" i="29" a="1"/>
  <c r="EH124" i="29" s="1"/>
  <c r="EG124" i="29" a="1"/>
  <c r="EG124" i="29" s="1"/>
  <c r="EF124" i="29" a="1"/>
  <c r="EF124" i="29" s="1"/>
  <c r="EE124" i="29" a="1"/>
  <c r="EE124" i="29" s="1"/>
  <c r="ED124" i="29" a="1"/>
  <c r="ED124" i="29" s="1"/>
  <c r="EC124" i="29" a="1"/>
  <c r="EC124" i="29" s="1"/>
  <c r="EB124" i="29" a="1"/>
  <c r="EB124" i="29" s="1"/>
  <c r="EA124" i="29" a="1"/>
  <c r="EA124" i="29" s="1"/>
  <c r="DZ124" i="29" a="1"/>
  <c r="DZ124" i="29" s="1"/>
  <c r="DY124" i="29" a="1"/>
  <c r="DY124" i="29" s="1"/>
  <c r="DX124" i="29" a="1"/>
  <c r="DX124" i="29" s="1"/>
  <c r="DW124" i="29" a="1"/>
  <c r="DW124" i="29" s="1"/>
  <c r="DV124" i="29" a="1"/>
  <c r="DV124" i="29" s="1"/>
  <c r="DU124" i="29" a="1"/>
  <c r="DU124" i="29" s="1"/>
  <c r="DT124" i="29" a="1"/>
  <c r="DT124" i="29" s="1"/>
  <c r="DS124" i="29" a="1"/>
  <c r="DS124" i="29" s="1"/>
  <c r="DR124" i="29" a="1"/>
  <c r="DR124" i="29" s="1"/>
  <c r="DQ124" i="29" a="1"/>
  <c r="DQ124" i="29" s="1"/>
  <c r="DP124" i="29" a="1"/>
  <c r="DP124" i="29" s="1"/>
  <c r="DO124" i="29" a="1"/>
  <c r="DO124" i="29" s="1"/>
  <c r="DN124" i="29" a="1"/>
  <c r="DN124" i="29" s="1"/>
  <c r="DM124" i="29" a="1"/>
  <c r="DM124" i="29" s="1"/>
  <c r="DL124" i="29" a="1"/>
  <c r="DL124" i="29" s="1"/>
  <c r="DK124" i="29" a="1"/>
  <c r="DK124" i="29" s="1"/>
  <c r="DJ124" i="29" a="1"/>
  <c r="DJ124" i="29" s="1"/>
  <c r="DI124" i="29" a="1"/>
  <c r="DI124" i="29" s="1"/>
  <c r="DH124" i="29" a="1"/>
  <c r="DH124" i="29" s="1"/>
  <c r="DG124" i="29" a="1"/>
  <c r="DG124" i="29" s="1"/>
  <c r="DF124" i="29" a="1"/>
  <c r="DF124" i="29" s="1"/>
  <c r="DE124" i="29" a="1"/>
  <c r="DE124" i="29" s="1"/>
  <c r="DD124" i="29" a="1"/>
  <c r="DD124" i="29" s="1"/>
  <c r="DC124" i="29" a="1"/>
  <c r="DC124" i="29" s="1"/>
  <c r="DB124" i="29" a="1"/>
  <c r="DB124" i="29" s="1"/>
  <c r="DA124" i="29" a="1"/>
  <c r="DA124" i="29" s="1"/>
  <c r="CZ124" i="29" a="1"/>
  <c r="CZ124" i="29" s="1"/>
  <c r="CY124" i="29" a="1"/>
  <c r="CY124" i="29" s="1"/>
  <c r="CX124" i="29" a="1"/>
  <c r="CX124" i="29" s="1"/>
  <c r="CW124" i="29" a="1"/>
  <c r="CW124" i="29" s="1"/>
  <c r="CV124" i="29" a="1"/>
  <c r="CV124" i="29" s="1"/>
  <c r="CU124" i="29" a="1"/>
  <c r="CU124" i="29" s="1"/>
  <c r="CT124" i="29" a="1"/>
  <c r="CT124" i="29" s="1"/>
  <c r="CS124" i="29" a="1"/>
  <c r="CS124" i="29" s="1"/>
  <c r="CR124" i="29" a="1"/>
  <c r="CR124" i="29" s="1"/>
  <c r="CQ124" i="29" a="1"/>
  <c r="CQ124" i="29" s="1"/>
  <c r="CP124" i="29" a="1"/>
  <c r="CP124" i="29" s="1"/>
  <c r="CO124" i="29" a="1"/>
  <c r="CO124" i="29" s="1"/>
  <c r="CN124" i="29" a="1"/>
  <c r="CN124" i="29" s="1"/>
  <c r="CM124" i="29" a="1"/>
  <c r="CM124" i="29" s="1"/>
  <c r="CL124" i="29" a="1"/>
  <c r="CL124" i="29" s="1"/>
  <c r="CK124" i="29" a="1"/>
  <c r="CK124" i="29" s="1"/>
  <c r="CJ124" i="29" a="1"/>
  <c r="CJ124" i="29" s="1"/>
  <c r="CI124" i="29" a="1"/>
  <c r="CI124" i="29" s="1"/>
  <c r="CH124" i="29" a="1"/>
  <c r="CH124" i="29" s="1"/>
  <c r="CG124" i="29" a="1"/>
  <c r="CG124" i="29" s="1"/>
  <c r="CF124" i="29" a="1"/>
  <c r="CF124" i="29" s="1"/>
  <c r="CE124" i="29" a="1"/>
  <c r="CE124" i="29" s="1"/>
  <c r="CD124" i="29" a="1"/>
  <c r="CD124" i="29" s="1"/>
  <c r="CC124" i="29" a="1"/>
  <c r="CC124" i="29" s="1"/>
  <c r="CB124" i="29" a="1"/>
  <c r="CB124" i="29" s="1"/>
  <c r="CA124" i="29" a="1"/>
  <c r="CA124" i="29" s="1"/>
  <c r="BZ124" i="29" a="1"/>
  <c r="BZ124" i="29" s="1"/>
  <c r="BY124" i="29" a="1"/>
  <c r="BY124" i="29" s="1"/>
  <c r="BX124" i="29" a="1"/>
  <c r="BX124" i="29" s="1"/>
  <c r="BW124" i="29" a="1"/>
  <c r="BW124" i="29" s="1"/>
  <c r="BV124" i="29" a="1"/>
  <c r="BV124" i="29" s="1"/>
  <c r="BU124" i="29" a="1"/>
  <c r="BU124" i="29" s="1"/>
  <c r="BT124" i="29" a="1"/>
  <c r="BT124" i="29" s="1"/>
  <c r="BS124" i="29" a="1"/>
  <c r="BS124" i="29" s="1"/>
  <c r="BR124" i="29" a="1"/>
  <c r="BR124" i="29" s="1"/>
  <c r="BQ124" i="29" a="1"/>
  <c r="BQ124" i="29" s="1"/>
  <c r="BP124" i="29" a="1"/>
  <c r="BP124" i="29" s="1"/>
  <c r="BO124" i="29" a="1"/>
  <c r="BO124" i="29" s="1"/>
  <c r="BN124" i="29" a="1"/>
  <c r="BN124" i="29" s="1"/>
  <c r="BM124" i="29" a="1"/>
  <c r="BM124" i="29" s="1"/>
  <c r="BL124" i="29" a="1"/>
  <c r="BL124" i="29" s="1"/>
  <c r="BK124" i="29" a="1"/>
  <c r="BK124" i="29" s="1"/>
  <c r="BJ124" i="29" a="1"/>
  <c r="BJ124" i="29" s="1"/>
  <c r="BI124" i="29" a="1"/>
  <c r="BI124" i="29" s="1"/>
  <c r="BH124" i="29" a="1"/>
  <c r="BH124" i="29" s="1"/>
  <c r="BG124" i="29" a="1"/>
  <c r="BG124" i="29" s="1"/>
  <c r="BF124" i="29" a="1"/>
  <c r="BF124" i="29" s="1"/>
  <c r="BE124" i="29" a="1"/>
  <c r="BE124" i="29" s="1"/>
  <c r="BD124" i="29" a="1"/>
  <c r="BD124" i="29" s="1"/>
  <c r="BC124" i="29" a="1"/>
  <c r="BC124" i="29" s="1"/>
  <c r="BB124" i="29" a="1"/>
  <c r="BB124" i="29" s="1"/>
  <c r="BA124" i="29" a="1"/>
  <c r="BA124" i="29" s="1"/>
  <c r="AZ124" i="29" a="1"/>
  <c r="AZ124" i="29" s="1"/>
  <c r="AY124" i="29" a="1"/>
  <c r="AY124" i="29" s="1"/>
  <c r="AX124" i="29" a="1"/>
  <c r="AX124" i="29" s="1"/>
  <c r="AW124" i="29" a="1"/>
  <c r="AW124" i="29" s="1"/>
  <c r="AV124" i="29" a="1"/>
  <c r="AV124" i="29" s="1"/>
  <c r="AU124" i="29" a="1"/>
  <c r="AU124" i="29" s="1"/>
  <c r="AT124" i="29" a="1"/>
  <c r="AT124" i="29" s="1"/>
  <c r="AS124" i="29" a="1"/>
  <c r="AS124" i="29" s="1"/>
  <c r="AR124" i="29" a="1"/>
  <c r="AR124" i="29" s="1"/>
  <c r="AQ124" i="29" a="1"/>
  <c r="AQ124" i="29" s="1"/>
  <c r="AP124" i="29" a="1"/>
  <c r="AP124" i="29" s="1"/>
  <c r="AO124" i="29" a="1"/>
  <c r="AO124" i="29" s="1"/>
  <c r="AN124" i="29" a="1"/>
  <c r="AN124" i="29" s="1"/>
  <c r="AM124" i="29" a="1"/>
  <c r="AM124" i="29" s="1"/>
  <c r="AL124" i="29" a="1"/>
  <c r="AL124" i="29" s="1"/>
  <c r="AK124" i="29" a="1"/>
  <c r="AK124" i="29" s="1"/>
  <c r="AJ124" i="29" a="1"/>
  <c r="AJ124" i="29" s="1"/>
  <c r="AI124" i="29" a="1"/>
  <c r="AI124" i="29" s="1"/>
  <c r="AH124" i="29" a="1"/>
  <c r="AH124" i="29" s="1"/>
  <c r="AG124" i="29" a="1"/>
  <c r="AG124" i="29" s="1"/>
  <c r="AF124" i="29" a="1"/>
  <c r="AF124" i="29" s="1"/>
  <c r="AE124" i="29" a="1"/>
  <c r="AE124" i="29" s="1"/>
  <c r="AD124" i="29" a="1"/>
  <c r="AD124" i="29" s="1"/>
  <c r="AC124" i="29" a="1"/>
  <c r="AC124" i="29" s="1"/>
  <c r="AB124" i="29" a="1"/>
  <c r="AB124" i="29" s="1"/>
  <c r="AA124" i="29" a="1"/>
  <c r="AA124" i="29" s="1"/>
  <c r="Z124" i="29" a="1"/>
  <c r="Z124" i="29" s="1"/>
  <c r="Y124" i="29" a="1"/>
  <c r="Y124" i="29" s="1"/>
  <c r="X124" i="29" a="1"/>
  <c r="X124" i="29" s="1"/>
  <c r="W124" i="29" a="1"/>
  <c r="W124" i="29" s="1"/>
  <c r="V124" i="29" a="1"/>
  <c r="V124" i="29" s="1"/>
  <c r="U124" i="29" a="1"/>
  <c r="U124" i="29" s="1"/>
  <c r="T124" i="29" a="1"/>
  <c r="T124" i="29" s="1"/>
  <c r="S124" i="29" a="1"/>
  <c r="S124" i="29" s="1"/>
  <c r="R124" i="29" a="1"/>
  <c r="R124" i="29" s="1"/>
  <c r="Q124" i="29" a="1"/>
  <c r="Q124" i="29" s="1"/>
  <c r="P124" i="29" a="1"/>
  <c r="P124" i="29" s="1"/>
  <c r="O124" i="29" a="1"/>
  <c r="O124" i="29" s="1"/>
  <c r="N124" i="29" a="1"/>
  <c r="N124" i="29" s="1"/>
  <c r="M124" i="29" a="1"/>
  <c r="M124" i="29" s="1"/>
  <c r="L124" i="29" a="1"/>
  <c r="L124" i="29" s="1"/>
  <c r="K124" i="29" a="1"/>
  <c r="K124" i="29" s="1"/>
  <c r="J124" i="29" a="1"/>
  <c r="J124" i="29" s="1"/>
  <c r="I124" i="29" a="1"/>
  <c r="I124" i="29" s="1"/>
  <c r="H124" i="29" a="1"/>
  <c r="H124" i="29" s="1"/>
  <c r="G124" i="29" a="1"/>
  <c r="G124" i="29" s="1"/>
  <c r="F124" i="29" a="1"/>
  <c r="F124" i="29" s="1"/>
  <c r="E124" i="29" a="1"/>
  <c r="E124" i="29" s="1"/>
  <c r="D124" i="29" a="1"/>
  <c r="D124" i="29" s="1"/>
  <c r="D114" i="29"/>
  <c r="E114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C91" i="29"/>
  <c r="C82" i="29"/>
  <c r="C83" i="29" s="1"/>
  <c r="C84" i="29" s="1"/>
  <c r="C85" i="29" s="1"/>
  <c r="C86" i="29" s="1"/>
  <c r="C87" i="29" s="1"/>
  <c r="C88" i="29" s="1"/>
  <c r="C81" i="29"/>
  <c r="G13" i="29"/>
  <c r="C13" i="29"/>
  <c r="A8" i="29"/>
  <c r="B7" i="29"/>
  <c r="B6" i="29"/>
  <c r="B5" i="29"/>
  <c r="B26" i="28"/>
  <c r="A78" i="29" s="1"/>
  <c r="G75" i="29" l="1" a="1"/>
  <c r="G75" i="29" s="1"/>
  <c r="C75" i="29" a="1"/>
  <c r="C75" i="29" s="1"/>
  <c r="G74" i="29" a="1"/>
  <c r="G74" i="29" s="1"/>
  <c r="C74" i="29" a="1"/>
  <c r="C74" i="29" s="1"/>
  <c r="G73" i="29" a="1"/>
  <c r="G73" i="29" s="1"/>
  <c r="C73" i="29" a="1"/>
  <c r="C73" i="29" s="1"/>
  <c r="G71" i="29" a="1"/>
  <c r="G71" i="29" s="1"/>
  <c r="C71" i="29" a="1"/>
  <c r="C71" i="29" s="1"/>
  <c r="G70" i="29" a="1"/>
  <c r="G70" i="29" s="1"/>
  <c r="C70" i="29" a="1"/>
  <c r="C70" i="29" s="1"/>
  <c r="G69" i="29" a="1"/>
  <c r="G69" i="29" s="1"/>
  <c r="C69" i="29" a="1"/>
  <c r="C69" i="29" s="1"/>
  <c r="G68" i="29" a="1"/>
  <c r="G68" i="29" s="1"/>
  <c r="C68" i="29" a="1"/>
  <c r="C68" i="29" s="1"/>
  <c r="G66" i="29" a="1"/>
  <c r="G66" i="29" s="1"/>
  <c r="C66" i="29" a="1"/>
  <c r="C66" i="29" s="1"/>
  <c r="G65" i="29" a="1"/>
  <c r="G65" i="29" s="1"/>
  <c r="C65" i="29" a="1"/>
  <c r="C65" i="29" s="1"/>
  <c r="C64" i="29" a="1"/>
  <c r="C64" i="29" s="1"/>
  <c r="G63" i="29" a="1"/>
  <c r="G63" i="29" s="1"/>
  <c r="C61" i="29" a="1"/>
  <c r="C61" i="29" s="1"/>
  <c r="C60" i="29" a="1"/>
  <c r="C60" i="29" s="1"/>
  <c r="G59" i="29" a="1"/>
  <c r="G59" i="29" s="1"/>
  <c r="C54" i="29" a="1"/>
  <c r="C54" i="29" s="1"/>
  <c r="C50" i="29" a="1"/>
  <c r="C50" i="29" s="1"/>
  <c r="C49" i="29" a="1"/>
  <c r="C49" i="29" s="1"/>
  <c r="C47" i="29" a="1"/>
  <c r="C47" i="29" s="1"/>
  <c r="C46" i="29" a="1"/>
  <c r="C46" i="29" s="1"/>
  <c r="G45" i="29" a="1"/>
  <c r="G45" i="29" s="1"/>
  <c r="C45" i="29" a="1"/>
  <c r="C45" i="29" s="1"/>
  <c r="C42" i="29" a="1"/>
  <c r="C42" i="29" s="1"/>
  <c r="G41" i="29" a="1"/>
  <c r="G41" i="29" s="1"/>
  <c r="C41" i="29" a="1"/>
  <c r="C41" i="29" s="1"/>
  <c r="G39" i="29" a="1"/>
  <c r="G39" i="29" s="1"/>
  <c r="C39" i="29" a="1"/>
  <c r="C39" i="29" s="1"/>
  <c r="G38" i="29" a="1"/>
  <c r="G38" i="29" s="1"/>
  <c r="C38" i="29" a="1"/>
  <c r="C38" i="29" s="1"/>
  <c r="G36" i="29" a="1"/>
  <c r="G36" i="29" s="1"/>
  <c r="C36" i="29" a="1"/>
  <c r="C36" i="29" s="1"/>
  <c r="G35" i="29" a="1"/>
  <c r="G35" i="29" s="1"/>
  <c r="G32" i="29" a="1"/>
  <c r="G32" i="29" s="1"/>
  <c r="C32" i="29" a="1"/>
  <c r="C32" i="29" s="1"/>
  <c r="G31" i="29" a="1"/>
  <c r="G31" i="29" s="1"/>
  <c r="C30" i="29" a="1"/>
  <c r="C30" i="29" s="1"/>
  <c r="G27" i="29" a="1"/>
  <c r="G27" i="29" s="1"/>
  <c r="C26" i="29" a="1"/>
  <c r="C26" i="29" s="1"/>
  <c r="G25" i="29" a="1"/>
  <c r="G25" i="29" s="1"/>
  <c r="C25" i="29" a="1"/>
  <c r="C25" i="29" s="1"/>
  <c r="G20" i="29" a="1"/>
  <c r="G20" i="29" s="1"/>
  <c r="C20" i="29" a="1"/>
  <c r="C20" i="29" s="1"/>
  <c r="C17" i="29" a="1"/>
  <c r="C17" i="29" s="1"/>
  <c r="G64" i="29" a="1"/>
  <c r="G64" i="29" s="1"/>
  <c r="C63" i="29" a="1"/>
  <c r="C63" i="29" s="1"/>
  <c r="G61" i="29" a="1"/>
  <c r="G61" i="29" s="1"/>
  <c r="G60" i="29" a="1"/>
  <c r="G60" i="29" s="1"/>
  <c r="C59" i="29" a="1"/>
  <c r="C59" i="29" s="1"/>
  <c r="G56" i="29" a="1"/>
  <c r="G56" i="29" s="1"/>
  <c r="C56" i="29" a="1"/>
  <c r="C56" i="29" s="1"/>
  <c r="G55" i="29" a="1"/>
  <c r="G55" i="29" s="1"/>
  <c r="C55" i="29" a="1"/>
  <c r="C55" i="29" s="1"/>
  <c r="G54" i="29" a="1"/>
  <c r="G54" i="29" s="1"/>
  <c r="G51" i="29" a="1"/>
  <c r="G51" i="29" s="1"/>
  <c r="C51" i="29" a="1"/>
  <c r="C51" i="29" s="1"/>
  <c r="G50" i="29" a="1"/>
  <c r="G50" i="29" s="1"/>
  <c r="G49" i="29" a="1"/>
  <c r="G49" i="29" s="1"/>
  <c r="G47" i="29" a="1"/>
  <c r="G47" i="29" s="1"/>
  <c r="G46" i="29" a="1"/>
  <c r="G46" i="29" s="1"/>
  <c r="G43" i="29" a="1"/>
  <c r="G43" i="29" s="1"/>
  <c r="C43" i="29" a="1"/>
  <c r="C43" i="29" s="1"/>
  <c r="G42" i="29" a="1"/>
  <c r="G42" i="29" s="1"/>
  <c r="C35" i="29" a="1"/>
  <c r="C35" i="29" s="1"/>
  <c r="C31" i="29" a="1"/>
  <c r="C31" i="29" s="1"/>
  <c r="G30" i="29" a="1"/>
  <c r="G30" i="29" s="1"/>
  <c r="C27" i="29" a="1"/>
  <c r="C27" i="29" s="1"/>
  <c r="G26" i="29" a="1"/>
  <c r="G26" i="29" s="1"/>
  <c r="G22" i="29" a="1"/>
  <c r="G22" i="29" s="1"/>
  <c r="C22" i="29" a="1"/>
  <c r="C22" i="29" s="1"/>
  <c r="G18" i="29" a="1"/>
  <c r="G18" i="29" s="1"/>
  <c r="C18" i="29" a="1"/>
  <c r="C18" i="29" s="1"/>
  <c r="G17" i="29" a="1"/>
  <c r="G17" i="29" s="1"/>
  <c r="W91" i="29"/>
  <c r="G114" i="29" s="1"/>
  <c r="F114" i="29"/>
  <c r="H22" i="29" l="1" a="1"/>
  <c r="H22" i="29" s="1"/>
  <c r="D22" i="29" a="1"/>
  <c r="D22" i="29" s="1"/>
  <c r="H18" i="29" a="1"/>
  <c r="H18" i="29" s="1"/>
  <c r="D18" i="29" a="1"/>
  <c r="D18" i="29" s="1"/>
  <c r="H17" i="29" a="1"/>
  <c r="H17" i="29" s="1"/>
  <c r="D17" i="29" a="1"/>
  <c r="D17" i="29" s="1"/>
  <c r="H21" i="29" a="1"/>
  <c r="H21" i="29" s="1"/>
  <c r="D21" i="29" a="1"/>
  <c r="D21" i="29" s="1"/>
  <c r="I75" i="29" a="1"/>
  <c r="I75" i="29" s="1"/>
  <c r="E75" i="29" a="1"/>
  <c r="E75" i="29" s="1"/>
  <c r="I74" i="29" a="1"/>
  <c r="I74" i="29" s="1"/>
  <c r="E74" i="29" a="1"/>
  <c r="E74" i="29" s="1"/>
  <c r="I73" i="29" a="1"/>
  <c r="I73" i="29" s="1"/>
  <c r="E73" i="29" a="1"/>
  <c r="E73" i="29" s="1"/>
  <c r="I71" i="29" a="1"/>
  <c r="I71" i="29" s="1"/>
  <c r="E71" i="29" a="1"/>
  <c r="E71" i="29" s="1"/>
  <c r="I70" i="29" a="1"/>
  <c r="I70" i="29" s="1"/>
  <c r="I69" i="29" a="1"/>
  <c r="I69" i="29" s="1"/>
  <c r="E69" i="29" a="1"/>
  <c r="E69" i="29" s="1"/>
  <c r="I68" i="29" a="1"/>
  <c r="I68" i="29" s="1"/>
  <c r="E68" i="29" a="1"/>
  <c r="E68" i="29" s="1"/>
  <c r="I66" i="29" a="1"/>
  <c r="I66" i="29" s="1"/>
  <c r="I65" i="29" a="1"/>
  <c r="I65" i="29" s="1"/>
  <c r="I64" i="29" a="1"/>
  <c r="I64" i="29" s="1"/>
  <c r="E64" i="29" a="1"/>
  <c r="E64" i="29" s="1"/>
  <c r="E63" i="29" a="1"/>
  <c r="E63" i="29" s="1"/>
  <c r="I61" i="29" a="1"/>
  <c r="I61" i="29" s="1"/>
  <c r="E61" i="29" a="1"/>
  <c r="E61" i="29" s="1"/>
  <c r="I60" i="29" a="1"/>
  <c r="I60" i="29" s="1"/>
  <c r="E60" i="29" a="1"/>
  <c r="E60" i="29" s="1"/>
  <c r="E59" i="29" a="1"/>
  <c r="E59" i="29" s="1"/>
  <c r="I56" i="29" a="1"/>
  <c r="I56" i="29" s="1"/>
  <c r="E56" i="29" a="1"/>
  <c r="E56" i="29" s="1"/>
  <c r="I55" i="29" a="1"/>
  <c r="I55" i="29" s="1"/>
  <c r="E55" i="29" a="1"/>
  <c r="E55" i="29" s="1"/>
  <c r="I54" i="29" a="1"/>
  <c r="I54" i="29" s="1"/>
  <c r="E54" i="29" a="1"/>
  <c r="E54" i="29" s="1"/>
  <c r="I51" i="29" a="1"/>
  <c r="I51" i="29" s="1"/>
  <c r="E51" i="29" a="1"/>
  <c r="E51" i="29" s="1"/>
  <c r="I50" i="29" a="1"/>
  <c r="I50" i="29" s="1"/>
  <c r="E50" i="29" a="1"/>
  <c r="E50" i="29" s="1"/>
  <c r="I49" i="29" a="1"/>
  <c r="I49" i="29" s="1"/>
  <c r="E49" i="29" a="1"/>
  <c r="E49" i="29" s="1"/>
  <c r="I47" i="29" a="1"/>
  <c r="I47" i="29" s="1"/>
  <c r="E47" i="29" a="1"/>
  <c r="E47" i="29" s="1"/>
  <c r="I46" i="29" a="1"/>
  <c r="I46" i="29" s="1"/>
  <c r="E46" i="29" a="1"/>
  <c r="E46" i="29" s="1"/>
  <c r="I43" i="29" a="1"/>
  <c r="I43" i="29" s="1"/>
  <c r="E43" i="29" a="1"/>
  <c r="E43" i="29" s="1"/>
  <c r="I42" i="29" a="1"/>
  <c r="I42" i="29" s="1"/>
  <c r="E42" i="29" a="1"/>
  <c r="E42" i="29" s="1"/>
  <c r="E39" i="29" a="1"/>
  <c r="E39" i="29" s="1"/>
  <c r="I38" i="29" a="1"/>
  <c r="I38" i="29" s="1"/>
  <c r="E38" i="29" a="1"/>
  <c r="E38" i="29" s="1"/>
  <c r="I36" i="29" a="1"/>
  <c r="I36" i="29" s="1"/>
  <c r="E36" i="29" a="1"/>
  <c r="E36" i="29" s="1"/>
  <c r="I35" i="29" a="1"/>
  <c r="I35" i="29" s="1"/>
  <c r="E35" i="29" a="1"/>
  <c r="E35" i="29" s="1"/>
  <c r="I32" i="29" a="1"/>
  <c r="I32" i="29" s="1"/>
  <c r="E31" i="29" a="1"/>
  <c r="E31" i="29" s="1"/>
  <c r="I30" i="29" a="1"/>
  <c r="I30" i="29" s="1"/>
  <c r="E30" i="29" a="1"/>
  <c r="E30" i="29" s="1"/>
  <c r="E27" i="29" a="1"/>
  <c r="E27" i="29" s="1"/>
  <c r="I26" i="29" a="1"/>
  <c r="I26" i="29" s="1"/>
  <c r="E22" i="29" a="1"/>
  <c r="E22" i="29" s="1"/>
  <c r="I21" i="29" a="1"/>
  <c r="I21" i="29" s="1"/>
  <c r="E21" i="29" a="1"/>
  <c r="E21" i="29" s="1"/>
  <c r="I20" i="29" a="1"/>
  <c r="I20" i="29" s="1"/>
  <c r="E18" i="29" a="1"/>
  <c r="E18" i="29" s="1"/>
  <c r="E17" i="29" a="1"/>
  <c r="E17" i="29" s="1"/>
  <c r="E70" i="29" a="1"/>
  <c r="E70" i="29" s="1"/>
  <c r="E66" i="29" a="1"/>
  <c r="E66" i="29" s="1"/>
  <c r="E65" i="29" a="1"/>
  <c r="E65" i="29" s="1"/>
  <c r="I63" i="29" a="1"/>
  <c r="I63" i="29" s="1"/>
  <c r="I59" i="29" a="1"/>
  <c r="I59" i="29" s="1"/>
  <c r="I45" i="29" a="1"/>
  <c r="I45" i="29" s="1"/>
  <c r="E45" i="29" a="1"/>
  <c r="E45" i="29" s="1"/>
  <c r="I41" i="29" a="1"/>
  <c r="I41" i="29" s="1"/>
  <c r="E41" i="29" a="1"/>
  <c r="E41" i="29" s="1"/>
  <c r="I39" i="29" a="1"/>
  <c r="I39" i="29" s="1"/>
  <c r="E32" i="29" a="1"/>
  <c r="E32" i="29" s="1"/>
  <c r="I31" i="29" a="1"/>
  <c r="I31" i="29" s="1"/>
  <c r="I27" i="29" a="1"/>
  <c r="I27" i="29" s="1"/>
  <c r="E26" i="29" a="1"/>
  <c r="E26" i="29" s="1"/>
  <c r="I25" i="29" a="1"/>
  <c r="I25" i="29" s="1"/>
  <c r="E25" i="29" a="1"/>
  <c r="E25" i="29" s="1"/>
  <c r="I22" i="29" a="1"/>
  <c r="I22" i="29" s="1"/>
  <c r="E20" i="29" a="1"/>
  <c r="E20" i="29" s="1"/>
  <c r="I18" i="29" a="1"/>
  <c r="I18" i="29" s="1"/>
  <c r="I17" i="29" a="1"/>
  <c r="I17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D1A7479B-7515-4866-A576-6EA6B8E1A857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6051E709-B1A5-49CF-B2B5-E23DA6A8C4F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D62EA045-76F6-4C2B-BB79-0CDF2DC6101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W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1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2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2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3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3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3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3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3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3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3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3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3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3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3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3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3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3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3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3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3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3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3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3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3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3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3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3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3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3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3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3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3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3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3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3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3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3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3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3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4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4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4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4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4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4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4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4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4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4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4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4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4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4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4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4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4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5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5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7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7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7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7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7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7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8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8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8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8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8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8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8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8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8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8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8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8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1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8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8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8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8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8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8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8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8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8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8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8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8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8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8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8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8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8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8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8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8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8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8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8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8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8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8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8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8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8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8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8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8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8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8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8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8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8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8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8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8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8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8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8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8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8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8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8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8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8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8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8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8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8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8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8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8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8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8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8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8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8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8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8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8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8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8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8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8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8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8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8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8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800-00002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2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8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8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8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8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8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8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8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800-00002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8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8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800-00003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8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8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9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9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9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9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9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9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9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9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9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9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9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9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9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9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9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9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9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O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<sst xmlns="http://schemas.openxmlformats.org/spreadsheetml/2006/main" count="82976" uniqueCount="12907">
  <si>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</si>
  <si>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</si>
  <si>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</si>
  <si>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</si>
  <si>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</si>
  <si>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</si>
  <si>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</si>
  <si>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</si>
  <si>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</si>
  <si>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</si>
  <si>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</si>
  <si>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</si>
  <si>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</si>
  <si>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</si>
  <si>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</si>
  <si>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</si>
  <si>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</si>
  <si>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</si>
  <si>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</si>
  <si>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</si>
  <si>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</si>
  <si>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</si>
  <si>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</si>
  <si>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</si>
  <si>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</si>
  <si>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</si>
  <si>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</si>
  <si>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</si>
  <si>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</si>
  <si>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</si>
  <si>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</si>
  <si>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</si>
  <si>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</si>
  <si>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</si>
  <si>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</si>
  <si>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current main job: Agriculture, forestry and fishing ;  Employed at some time during the last 12 months ;</t>
  </si>
  <si>
    <t>Industry of current main job: Agriculture, forestry and fishing ;  &gt; Currently employed ;</t>
  </si>
  <si>
    <t>Industry of current main job: Agriculture, forestry and fishing ;  &gt;&gt; Less than 12 months in current main job ;</t>
  </si>
  <si>
    <t>Industry of current main job: Agriculture, forestry and fishing ;  &gt;&gt;&gt; Changed jobs in last 12 months ;</t>
  </si>
  <si>
    <t>Industry of current main job: Agriculture, forestry and fishing ;  &gt;&gt;&gt;&gt; Working in the same industry division as 12 months ago ;</t>
  </si>
  <si>
    <t>Industry of current main job: Agriculture, forestry and fishing ;  &gt;&gt;&gt;&gt; Working in a different industry division than 12 months ago ;</t>
  </si>
  <si>
    <t>Industry of current main job: Agriculture, forestry and fishing ;  &gt;&gt;&gt;&gt; Working in the same major occupation group as 12 months ago ;</t>
  </si>
  <si>
    <t>Industry of current main job: Agriculture, forestry and fishing ;  &gt;&gt;&gt;&gt; Working in a different major occupation group than 12 months ago ;</t>
  </si>
  <si>
    <t>Industry of current main job: Agriculture, forestry and fishing ;  &gt;&gt;&gt;&gt; Working in an occupation at the same skill level as 12 months ago ;</t>
  </si>
  <si>
    <t>Industry of current main job: Agriculture, forestry and fishing ;  &gt;&gt;&gt;&gt; Working in an occupation with a higher skill level than 12 months ago ;</t>
  </si>
  <si>
    <t>Industry of current main job: Agriculture, forestry and fishing ;  &gt;&gt;&gt;&gt; Working in an occupation with a lower skill level than 12 months ago ;</t>
  </si>
  <si>
    <t>Industry of current main job: Agriculture, forestry and fishing ;  &gt;&gt;&gt;&gt; Working in a job with the same usual hours as 12 months ago ;</t>
  </si>
  <si>
    <t>Industry of current main job: Agriculture, forestry and fishing ;  &gt;&gt;&gt;&gt; Working in a job with more usual hours than 12 months ago ;</t>
  </si>
  <si>
    <t>Industry of current main job: Agriculture, forestry and fishing ;  &gt;&gt;&gt;&gt; Working in a job with fewer usual hours than 12 months ago ;</t>
  </si>
  <si>
    <t>Industry of current main job: Agriculture, forestry and fishing ;  &gt;&gt;&gt;&gt; Working in a job with the same status in employment as 12 months ago ;</t>
  </si>
  <si>
    <t>Industry of current main job: Agriculture, forestry and fishing ;  &gt;&gt;&gt;&gt; Working in a job with a different status in employment than 12 months ago ;</t>
  </si>
  <si>
    <t>Industry of current main job: Agriculture, forestry and fishing ;  &gt;&gt;&gt; Did not change jobs in last 12 months ;</t>
  </si>
  <si>
    <t>Industry of current main job: Agriculture, forestry and fishing ;  &gt;&gt; 12 months or more in current main job ;</t>
  </si>
  <si>
    <t>Industry of current main job: Agriculture, forestry and fishing ;  &gt;&gt;&gt; Employee in current main job ;</t>
  </si>
  <si>
    <t>Industry of current main job: Agriculture, forestry and fishing ;  &gt;&gt;&gt;&gt; No change in occupation with current employer last year ;</t>
  </si>
  <si>
    <t>Industry of current main job: Agriculture, forestry and fishing ;  &gt;&gt;&gt;&gt; Changed occupations with current employer in the same major group last year ;</t>
  </si>
  <si>
    <t>Industry of current main job: Agriculture, forestry and fishing ;  &gt;&gt;&gt;&gt; Changed occupations with current employer into a different major group last year ;</t>
  </si>
  <si>
    <t>Industry of current main job: Agriculture, forestry and fishing ;  &gt;&gt;&gt;&gt; Changed occupations with current employer at the same skill level ;</t>
  </si>
  <si>
    <t>Industry of current main job: Agriculture, forestry and fishing ;  &gt;&gt;&gt;&gt; Changed occupations with current employer to a higher skill level ;</t>
  </si>
  <si>
    <t>Industry of current main job: Agriculture, forestry and fishing ;  &gt;&gt;&gt;&gt; Changed occupations with current employer to a lower skill level ;</t>
  </si>
  <si>
    <t>Industry of current main job: Agriculture, forestry and fishing ;  &gt;&gt;&gt;&gt; No change in usual weekly hours with current employer last year ;</t>
  </si>
  <si>
    <t>Industry of current main job: Agriculture, forestry and fishing ;  &gt;&gt;&gt;&gt; Usual weekly hours increased with current employer last year ;</t>
  </si>
  <si>
    <t>Industry of current main job: Agriculture, forestry and fishing ;  &gt;&gt;&gt;&gt; Usual weekly hours decreased with current employer last year ;</t>
  </si>
  <si>
    <t>Industry of current main job: Agriculture, forestry and fishing ;  &gt;&gt;&gt;&gt; Did not know or usual weekly hours varied last year ;</t>
  </si>
  <si>
    <t>Industry of current main job: Agriculture, forestry and fishing ;  &gt;&gt;&gt;&gt; Promoted or transferred last year ;</t>
  </si>
  <si>
    <t>Industry of current main job: Agriculture, forestry and fishing ;  &gt;&gt;&gt;&gt; Was not promoted or transferred last year ;</t>
  </si>
  <si>
    <t>Industry of current main job: Agriculture, forestry and fishing ;  &gt;&gt;&gt; Owner manager or contributing family worker in current main job ;</t>
  </si>
  <si>
    <t>Industry of current main job: Agriculture, forestry and fishing ;  &gt; Employed 12 months ago ;</t>
  </si>
  <si>
    <t>Industry of current main job: Agriculture, forestry and fishing ;  &gt; Not employed 12 months ago ;</t>
  </si>
  <si>
    <t>Industry of current main job: Mining ;  Employed at some time during the last 12 months ;</t>
  </si>
  <si>
    <t>Industry of current main job: Mining ;  &gt; Currently employed ;</t>
  </si>
  <si>
    <t>Industry of current main job: Mining ;  &gt;&gt; Less than 12 months in current main job ;</t>
  </si>
  <si>
    <t>Industry of current main job: Mining ;  &gt;&gt;&gt; Changed jobs in last 12 months ;</t>
  </si>
  <si>
    <t>Industry of current main job: Mining ;  &gt;&gt;&gt;&gt; Working in the same industry division as 12 months ago ;</t>
  </si>
  <si>
    <t>Industry of current main job: Mining ;  &gt;&gt;&gt;&gt; Working in a different industry division than 12 months ago ;</t>
  </si>
  <si>
    <t>Industry of current main job: Mining ;  &gt;&gt;&gt;&gt; Working in the same major occupation group as 12 months ago ;</t>
  </si>
  <si>
    <t>Industry of current main job: Mining ;  &gt;&gt;&gt;&gt; Working in a different major occupation group than 12 months ago ;</t>
  </si>
  <si>
    <t>Industry of current main job: Mining ;  &gt;&gt;&gt;&gt; Working in an occupation at the same skill level as 12 months ago ;</t>
  </si>
  <si>
    <t>Industry of current main job: Mining ;  &gt;&gt;&gt;&gt; Working in an occupation with a higher skill level than 12 months ago ;</t>
  </si>
  <si>
    <t>Industry of current main job: Mining ;  &gt;&gt;&gt;&gt; Working in an occupation with a lower skill level than 12 months ago ;</t>
  </si>
  <si>
    <t>Industry of current main job: Mining ;  &gt;&gt;&gt;&gt; Working in a job with the same usual hours as 12 months ago ;</t>
  </si>
  <si>
    <t>Industry of current main job: Mining ;  &gt;&gt;&gt;&gt; Working in a job with more usual hours than 12 months ago ;</t>
  </si>
  <si>
    <t>Industry of current main job: Mining ;  &gt;&gt;&gt;&gt; Working in a job with fewer usual hours than 12 months ago ;</t>
  </si>
  <si>
    <t>Industry of current main job: Mining ;  &gt;&gt;&gt;&gt; Working in a job with the same status in employment as 12 months ago ;</t>
  </si>
  <si>
    <t>Industry of current main job: Mining ;  &gt;&gt;&gt;&gt; Working in a job with a different status in employment than 12 months ago ;</t>
  </si>
  <si>
    <t>Industry of current main job: Mining ;  &gt;&gt;&gt; Did not change jobs in last 12 months ;</t>
  </si>
  <si>
    <t>Industry of current main job: Mining ;  &gt;&gt; 12 months or more in current main job ;</t>
  </si>
  <si>
    <t>Industry of current main job: Mining ;  &gt;&gt;&gt; Employee in current main job ;</t>
  </si>
  <si>
    <t>Industry of current main job: Mining ;  &gt;&gt;&gt;&gt; No change in occupation with current employer last year ;</t>
  </si>
  <si>
    <t>Industry of current main job: Mining ;  &gt;&gt;&gt;&gt; Changed occupations with current employer in the same major group last year ;</t>
  </si>
  <si>
    <t>Industry of current main job: Mining ;  &gt;&gt;&gt;&gt; Changed occupations with current employer into a different major group last year ;</t>
  </si>
  <si>
    <t>Industry of current main job: Mining ;  &gt;&gt;&gt;&gt; Changed occupations with current employer at the same skill level ;</t>
  </si>
  <si>
    <t>Industry of current main job: Mining ;  &gt;&gt;&gt;&gt; Changed occupations with current employer to a higher skill level ;</t>
  </si>
  <si>
    <t>Industry of current main job: Mining ;  &gt;&gt;&gt;&gt; Changed occupations with current employer to a lower skill level ;</t>
  </si>
  <si>
    <t>Industry of current main job: Mining ;  &gt;&gt;&gt;&gt; No change in usual weekly hours with current employer last year ;</t>
  </si>
  <si>
    <t>Industry of current main job: Mining ;  &gt;&gt;&gt;&gt; Usual weekly hours increased with current employer last year ;</t>
  </si>
  <si>
    <t>Industry of current main job: Mining ;  &gt;&gt;&gt;&gt; Usual weekly hours decreased with current employer last year ;</t>
  </si>
  <si>
    <t>Industry of current main job: Mining ;  &gt;&gt;&gt;&gt; Did not know or usual weekly hours varied last year ;</t>
  </si>
  <si>
    <t>Industry of current main job: Mining ;  &gt;&gt;&gt;&gt; Promoted or transferred last year ;</t>
  </si>
  <si>
    <t>Industry of current main job: Mining ;  &gt;&gt;&gt;&gt; Was not promoted or transferred last year ;</t>
  </si>
  <si>
    <t>Industry of current main job: Mining ;  &gt;&gt;&gt; Owner manager or contributing family worker in current main job ;</t>
  </si>
  <si>
    <t>Industry of current main job: Mining ;  &gt; Employed 12 months ago ;</t>
  </si>
  <si>
    <t>Industry of current main job: Mining ;  &gt; Not employed 12 months ago ;</t>
  </si>
  <si>
    <t>Industry of current main job: Manufacturing ;  Employed at some time during the last 12 months ;</t>
  </si>
  <si>
    <t>Industry of current main job: Manufacturing ;  &gt; Currently employed ;</t>
  </si>
  <si>
    <t>Industry of current main job: Manufacturing ;  &gt;&gt; Less than 12 months in current main job ;</t>
  </si>
  <si>
    <t>Industry of current main job: Manufacturing ;  &gt;&gt;&gt; Changed jobs in last 12 months ;</t>
  </si>
  <si>
    <t>Industry of current main job: Manufacturing ;  &gt;&gt;&gt;&gt; Working in the same industry division as 12 months ago ;</t>
  </si>
  <si>
    <t>Industry of current main job: Manufacturing ;  &gt;&gt;&gt;&gt; Working in a different industry division than 12 months ago ;</t>
  </si>
  <si>
    <t>Industry of current main job: Manufacturing ;  &gt;&gt;&gt;&gt; Working in the same major occupation group as 12 months ago ;</t>
  </si>
  <si>
    <t>Industry of current main job: Manufacturing ;  &gt;&gt;&gt;&gt; Working in a different major occupation group than 12 months ago ;</t>
  </si>
  <si>
    <t>Industry of current main job: Manufacturing ;  &gt;&gt;&gt;&gt; Working in an occupation at the same skill level as 12 months ago ;</t>
  </si>
  <si>
    <t>Industry of current main job: Manufacturing ;  &gt;&gt;&gt;&gt; Working in an occupation with a higher skill level than 12 months ago ;</t>
  </si>
  <si>
    <t>Industry of current main job: Manufacturing ;  &gt;&gt;&gt;&gt; Working in an occupation with a lower skill level than 12 months ago ;</t>
  </si>
  <si>
    <t>Industry of current main job: Manufacturing ;  &gt;&gt;&gt;&gt; Working in a job with the same usual hours as 12 months ago ;</t>
  </si>
  <si>
    <t>Industry of current main job: Manufacturing ;  &gt;&gt;&gt;&gt; Working in a job with more usual hours than 12 months ago ;</t>
  </si>
  <si>
    <t>Industry of current main job: Manufacturing ;  &gt;&gt;&gt;&gt; Working in a job with fewer usual hours than 12 months ago ;</t>
  </si>
  <si>
    <t>Industry of current main job: Manufacturing ;  &gt;&gt;&gt;&gt; Working in a job with the same status in employment as 12 months ago ;</t>
  </si>
  <si>
    <t>Industry of current main job: Manufacturing ;  &gt;&gt;&gt;&gt; Working in a job with a different status in employment than 12 months ago ;</t>
  </si>
  <si>
    <t>Industry of current main job: Manufacturing ;  &gt;&gt;&gt; Did not change jobs in last 12 months ;</t>
  </si>
  <si>
    <t>Industry of current main job: Manufacturing ;  &gt;&gt; 12 months or more in current main job ;</t>
  </si>
  <si>
    <t>Industry of current main job: Manufacturing ;  &gt;&gt;&gt; Employee in current main job ;</t>
  </si>
  <si>
    <t>Industry of current main job: Manufacturing ;  &gt;&gt;&gt;&gt; No change in occupation with current employer last year ;</t>
  </si>
  <si>
    <t>Industry of current main job: Manufacturing ;  &gt;&gt;&gt;&gt; Changed occupations with current employer in the same major group last year ;</t>
  </si>
  <si>
    <t>Industry of current main job: Manufacturing ;  &gt;&gt;&gt;&gt; Changed occupations with current employer into a different major group last year ;</t>
  </si>
  <si>
    <t>Industry of current main job: Manufacturing ;  &gt;&gt;&gt;&gt; Changed occupations with current employer at the same skill level ;</t>
  </si>
  <si>
    <t>Industry of current main job: Manufacturing ;  &gt;&gt;&gt;&gt; Changed occupations with current employer to a higher skill level ;</t>
  </si>
  <si>
    <t>Industry of current main job: Manufacturing ;  &gt;&gt;&gt;&gt; Changed occupations with current employer to a lower skill level ;</t>
  </si>
  <si>
    <t>Industry of current main job: Manufacturing ;  &gt;&gt;&gt;&gt; No change in usual weekly hours with current employer last year ;</t>
  </si>
  <si>
    <t>Industry of current main job: Manufacturing ;  &gt;&gt;&gt;&gt; Usual weekly hours increased with current employer last year ;</t>
  </si>
  <si>
    <t>Industry of current main job: Manufacturing ;  &gt;&gt;&gt;&gt; Usual weekly hours decreased with current employer last year ;</t>
  </si>
  <si>
    <t>Industry of current main job: Manufacturing ;  &gt;&gt;&gt;&gt; Did not know or usual weekly hours varied last year ;</t>
  </si>
  <si>
    <t>Industry of current main job: Manufacturing ;  &gt;&gt;&gt;&gt; Promoted or transferred last year ;</t>
  </si>
  <si>
    <t>Industry of current main job: Manufacturing ;  &gt;&gt;&gt;&gt; Was not promoted or transferred last year ;</t>
  </si>
  <si>
    <t>Industry of current main job: Manufacturing ;  &gt;&gt;&gt; Owner manager or contributing family worker in current main job ;</t>
  </si>
  <si>
    <t>Industry of current main job: Manufacturing ;  &gt; Employed 12 months ago ;</t>
  </si>
  <si>
    <t>Industry of current main job: Manufacturing ;  &gt; Not employed 12 months ago ;</t>
  </si>
  <si>
    <t>Industry of current main job: Electricity, gas, water and waste services ;  Employed at some time during the last 12 months ;</t>
  </si>
  <si>
    <t>Industry of current main job: Electricity, gas, water and waste services ;  &gt; Currently employed ;</t>
  </si>
  <si>
    <t>Industry of current main job: Electricity, gas, water and waste services ;  &gt;&gt; Less than 12 months in current main job ;</t>
  </si>
  <si>
    <t>Industry of current main job: Electricity, gas, water and waste services ;  &gt;&gt;&gt; Changed jobs in last 12 months ;</t>
  </si>
  <si>
    <t>Industry of current main job: Electricity, gas, water and waste services ;  &gt;&gt;&gt;&gt; Working in the same industry division as 12 months ago ;</t>
  </si>
  <si>
    <t>Industry of current main job: Electricity, gas, water and waste services ;  &gt;&gt;&gt;&gt; Working in a different industry division than 12 months ago ;</t>
  </si>
  <si>
    <t>Industry of current main job: Electricity, gas, water and waste services ;  &gt;&gt;&gt;&gt; Working in the same major occupation group as 12 months ago ;</t>
  </si>
  <si>
    <t>Industry of current main job: Electricity, gas, water and waste services ;  &gt;&gt;&gt;&gt; Working in a different major occupation group than 12 months ago ;</t>
  </si>
  <si>
    <t>Industry of current main job: Electricity, gas, water and waste services ;  &gt;&gt;&gt;&gt; Working in an occupation at the same skill level as 12 months ago ;</t>
  </si>
  <si>
    <t>Industry of current main job: Electricity, gas, water and waste services ;  &gt;&gt;&gt;&gt; Working in an occupation with a higher skill level than 12 months ago ;</t>
  </si>
  <si>
    <t>Industry of current main job: Electricity, gas, water and waste services ;  &gt;&gt;&gt;&gt; Working in an occupation with a lower skill level than 12 months ago ;</t>
  </si>
  <si>
    <t>Industry of current main job: Electricity, gas, water and waste services ;  &gt;&gt;&gt;&gt; Working in a job with the same usual hours as 12 months ago ;</t>
  </si>
  <si>
    <t>Industry of current main job: Electricity, gas, water and waste services ;  &gt;&gt;&gt;&gt; Working in a job with more usual hours than 12 months ago ;</t>
  </si>
  <si>
    <t>Industry of current main job: Electricity, gas, water and waste services ;  &gt;&gt;&gt;&gt; Working in a job with fewer usual hours than 12 months ago ;</t>
  </si>
  <si>
    <t>Industry of current main job: Electricity, gas, water and waste services ;  &gt;&gt;&gt;&gt; Working in a job with the same status in employment as 12 months ago ;</t>
  </si>
  <si>
    <t>Industry of current main job: Electricity, gas, water and waste services ;  &gt;&gt;&gt;&gt; Working in a job with a different status in employment than 12 months ago ;</t>
  </si>
  <si>
    <t>Industry of current main job: Electricity, gas, water and waste services ;  &gt;&gt;&gt; Did not change jobs in last 12 months ;</t>
  </si>
  <si>
    <t>Industry of current main job: Electricity, gas, water and waste services ;  &gt;&gt; 12 months or more in current main job ;</t>
  </si>
  <si>
    <t>Industry of current main job: Electricity, gas, water and waste services ;  &gt;&gt;&gt; Employee in current main job ;</t>
  </si>
  <si>
    <t>Industry of current main job: Electricity, gas, water and waste services ;  &gt;&gt;&gt;&gt; No change in occupation with current employer last year ;</t>
  </si>
  <si>
    <t>Industry of current main job: Electricity, gas, water and waste services ;  &gt;&gt;&gt;&gt; Changed occupations with current employer in the same major group last year ;</t>
  </si>
  <si>
    <t>Industry of current main job: Electricity, gas, water and waste services ;  &gt;&gt;&gt;&gt; Changed occupations with current employer into a different major group last year ;</t>
  </si>
  <si>
    <t>Industry of current main job: Electricity, gas, water and waste services ;  &gt;&gt;&gt;&gt; Changed occupations with current employer at the same skill level ;</t>
  </si>
  <si>
    <t>Industry of current main job: Electricity, gas, water and waste services ;  &gt;&gt;&gt;&gt; Changed occupations with current employer to a higher skill level ;</t>
  </si>
  <si>
    <t>Industry of current main job: Electricity, gas, water and waste services ;  &gt;&gt;&gt;&gt; Changed occupations with current employer to a lower skill level ;</t>
  </si>
  <si>
    <t>Industry of current main job: Electricity, gas, water and waste services ;  &gt;&gt;&gt;&gt; No change in usual weekly hours with current employer last year ;</t>
  </si>
  <si>
    <t>Industry of current main job: Electricity, gas, water and waste services ;  &gt;&gt;&gt;&gt; Usual weekly hours increased with current employer last year ;</t>
  </si>
  <si>
    <t>Industry of current main job: Electricity, gas, water and waste services ;  &gt;&gt;&gt;&gt; Usual weekly hours decreased with current employer last year ;</t>
  </si>
  <si>
    <t>Industry of current main job: Electricity, gas, water and waste services ;  &gt;&gt;&gt;&gt; Did not know or usual weekly hours varied last year ;</t>
  </si>
  <si>
    <t>Industry of current main job: Electricity, gas, water and waste services ;  &gt;&gt;&gt;&gt; Promoted or transferred last year ;</t>
  </si>
  <si>
    <t>Industry of current main job: Electricity, gas, water and waste services ;  &gt;&gt;&gt;&gt; Was not promoted or transferred last year ;</t>
  </si>
  <si>
    <t>Industry of current main job: Electricity, gas, water and waste services ;  &gt;&gt;&gt; Owner manager or contributing family worker in current main job ;</t>
  </si>
  <si>
    <t>Industry of current main job: Electricity, gas, water and waste services ;  &gt; Employed 12 months ago ;</t>
  </si>
  <si>
    <t>Industry of current main job: Electricity, gas, water and waste services ;  &gt; Not employed 12 months ago ;</t>
  </si>
  <si>
    <t>Industry of current main job: Construction ;  Employed at some time during the last 12 months ;</t>
  </si>
  <si>
    <t>Industry of current main job: Construction ;  &gt; Currently employed ;</t>
  </si>
  <si>
    <t>Industry of current main job: Construction ;  &gt;&gt; Less than 12 months in current main job ;</t>
  </si>
  <si>
    <t>Industry of current main job: Construction ;  &gt;&gt;&gt; Changed jobs in last 12 months ;</t>
  </si>
  <si>
    <t>Industry of current main job: Construction ;  &gt;&gt;&gt;&gt; Working in the same industry division as 12 months ago ;</t>
  </si>
  <si>
    <t>Industry of current main job: Construction ;  &gt;&gt;&gt;&gt; Working in a different industry division than 12 months ago ;</t>
  </si>
  <si>
    <t>Industry of current main job: Construction ;  &gt;&gt;&gt;&gt; Working in the same major occupation group as 12 months ago ;</t>
  </si>
  <si>
    <t>Industry of current main job: Construction ;  &gt;&gt;&gt;&gt; Working in a different major occupation group than 12 months ago ;</t>
  </si>
  <si>
    <t>Industry of current main job: Construction ;  &gt;&gt;&gt;&gt; Working in an occupation at the same skill level as 12 months ago ;</t>
  </si>
  <si>
    <t>Industry of current main job: Construction ;  &gt;&gt;&gt;&gt; Working in an occupation with a higher skill level than 12 months ago ;</t>
  </si>
  <si>
    <t>Industry of current main job: Construction ;  &gt;&gt;&gt;&gt; Working in an occupation with a lower skill level than 12 months ago ;</t>
  </si>
  <si>
    <t>Industry of current main job: Construction ;  &gt;&gt;&gt;&gt; Working in a job with the same usual hours as 12 months ago ;</t>
  </si>
  <si>
    <t>Industry of current main job: Construction ;  &gt;&gt;&gt;&gt; Working in a job with more usual hours than 12 months ago ;</t>
  </si>
  <si>
    <t>Industry of current main job: Construction ;  &gt;&gt;&gt;&gt; Working in a job with fewer usual hours than 12 months ago ;</t>
  </si>
  <si>
    <t>Industry of current main job: Construction ;  &gt;&gt;&gt;&gt; Working in a job with the same status in employment as 12 months ago ;</t>
  </si>
  <si>
    <t>Industry of current main job: Construction ;  &gt;&gt;&gt;&gt; Working in a job with a different status in employment than 12 months ago ;</t>
  </si>
  <si>
    <t>Industry of current main job: Construction ;  &gt;&gt;&gt; Did not change jobs in last 12 months ;</t>
  </si>
  <si>
    <t>Industry of current main job: Construction ;  &gt;&gt; 12 months or more in current main job ;</t>
  </si>
  <si>
    <t>Industry of current main job: Construction ;  &gt;&gt;&gt; Employee in current main job ;</t>
  </si>
  <si>
    <t>Industry of current main job: Construction ;  &gt;&gt;&gt;&gt; No change in occupation with current employer last year ;</t>
  </si>
  <si>
    <t>Industry of current main job: Construction ;  &gt;&gt;&gt;&gt; Changed occupations with current employer in the same major group last year ;</t>
  </si>
  <si>
    <t>Industry of current main job: Construction ;  &gt;&gt;&gt;&gt; Changed occupations with current employer into a different major group last year ;</t>
  </si>
  <si>
    <t>Industry of current main job: Construction ;  &gt;&gt;&gt;&gt; Changed occupations with current employer at the same skill level ;</t>
  </si>
  <si>
    <t>Industry of current main job: Construction ;  &gt;&gt;&gt;&gt; Changed occupations with current employer to a higher skill level ;</t>
  </si>
  <si>
    <t>Industry of current main job: Construction ;  &gt;&gt;&gt;&gt; Changed occupations with current employer to a lower skill level ;</t>
  </si>
  <si>
    <t>Industry of current main job: Construction ;  &gt;&gt;&gt;&gt; No change in usual weekly hours with current employer last year ;</t>
  </si>
  <si>
    <t>Industry of current main job: Construction ;  &gt;&gt;&gt;&gt; Usual weekly hours increased with current employer last year ;</t>
  </si>
  <si>
    <t>Industry of current main job: Construction ;  &gt;&gt;&gt;&gt; Usual weekly hours decreased with current employer last year ;</t>
  </si>
  <si>
    <t>Industry of current main job: Construction ;  &gt;&gt;&gt;&gt; Did not know or usual weekly hours varied last year ;</t>
  </si>
  <si>
    <t>Industry of current main job: Construction ;  &gt;&gt;&gt;&gt; Promoted or transferred last year ;</t>
  </si>
  <si>
    <t>Industry of current main job: Construction ;  &gt;&gt;&gt;&gt; Was not promoted or transferred last year ;</t>
  </si>
  <si>
    <t>Industry of current main job: Construction ;  &gt;&gt;&gt; Owner manager or contributing family worker in current main job ;</t>
  </si>
  <si>
    <t>Industry of current main job: Construction ;  &gt; Employed 12 months ago ;</t>
  </si>
  <si>
    <t>Industry of current main job: Construction ;  &gt; Not employed 12 months ago ;</t>
  </si>
  <si>
    <t>Industry of current main job: Wholesale trade ;  Employed at some time during the last 12 months ;</t>
  </si>
  <si>
    <t>Industry of current main job: Wholesale trade ;  &gt; Currently employed ;</t>
  </si>
  <si>
    <t>Industry of current main job: Wholesale trade ;  &gt;&gt; Less than 12 months in current main job ;</t>
  </si>
  <si>
    <t>Industry of current main job: Wholesale trade ;  &gt;&gt;&gt; Changed jobs in last 12 months ;</t>
  </si>
  <si>
    <t>Industry of current main job: Wholesale trade ;  &gt;&gt;&gt;&gt; Working in the same industry division as 12 months ago ;</t>
  </si>
  <si>
    <t>Industry of current main job: Wholesale trade ;  &gt;&gt;&gt;&gt; Working in a different industry division than 12 months ago ;</t>
  </si>
  <si>
    <t>Industry of current main job: Wholesale trade ;  &gt;&gt;&gt;&gt; Working in the same major occupation group as 12 months ago ;</t>
  </si>
  <si>
    <t>Industry of current main job: Wholesale trade ;  &gt;&gt;&gt;&gt; Working in a different major occupation group than 12 months ago ;</t>
  </si>
  <si>
    <t>Industry of current main job: Wholesale trade ;  &gt;&gt;&gt;&gt; Working in an occupation at the same skill level as 12 months ago ;</t>
  </si>
  <si>
    <t>Industry of current main job: Wholesale trade ;  &gt;&gt;&gt;&gt; Working in an occupation with a higher skill level than 12 months ago ;</t>
  </si>
  <si>
    <t>Industry of current main job: Wholesale trade ;  &gt;&gt;&gt;&gt; Working in an occupation with a lower skill level than 12 months ago ;</t>
  </si>
  <si>
    <t>Industry of current main job: Wholesale trade ;  &gt;&gt;&gt;&gt; Working in a job with the same usual hours as 12 months ago ;</t>
  </si>
  <si>
    <t>Industry of current main job: Wholesale trade ;  &gt;&gt;&gt;&gt; Working in a job with more usual hours than 12 months ago ;</t>
  </si>
  <si>
    <t>Industry of current main job: Wholesale trade ;  &gt;&gt;&gt;&gt; Working in a job with fewer usual hours than 12 months ago ;</t>
  </si>
  <si>
    <t>Industry of current main job: Wholesale trade ;  &gt;&gt;&gt;&gt; Working in a job with the same status in employment as 12 months ago ;</t>
  </si>
  <si>
    <t>Industry of current main job: Wholesale trade ;  &gt;&gt;&gt;&gt; Working in a job with a different status in employment than 12 months ago ;</t>
  </si>
  <si>
    <t>Industry of current main job: Wholesale trade ;  &gt;&gt;&gt; Did not change jobs in last 12 months ;</t>
  </si>
  <si>
    <t>Industry of current main job: Wholesale trade ;  &gt;&gt; 12 months or more in current main job ;</t>
  </si>
  <si>
    <t>Industry of current main job: Wholesale trade ;  &gt;&gt;&gt; Employee in current main job ;</t>
  </si>
  <si>
    <t>Industry of current main job: Wholesale trade ;  &gt;&gt;&gt;&gt; No change in occupation with current employer last year ;</t>
  </si>
  <si>
    <t>Industry of current main job: Wholesale trade ;  &gt;&gt;&gt;&gt; Changed occupations with current employer in the same major group last year ;</t>
  </si>
  <si>
    <t>Industry of current main job: Wholesale trade ;  &gt;&gt;&gt;&gt; Changed occupations with current employer into a different major group last year ;</t>
  </si>
  <si>
    <t>Industry of current main job: Wholesale trade ;  &gt;&gt;&gt;&gt; Changed occupations with current employer at the same skill level ;</t>
  </si>
  <si>
    <t>Industry of current main job: Wholesale trade ;  &gt;&gt;&gt;&gt; Changed occupations with current employer to a higher skill level ;</t>
  </si>
  <si>
    <t>Industry of current main job: Wholesale trade ;  &gt;&gt;&gt;&gt; Changed occupations with current employer to a lower skill level ;</t>
  </si>
  <si>
    <t>Industry of current main job: Wholesale trade ;  &gt;&gt;&gt;&gt; No change in usual weekly hours with current employer last year ;</t>
  </si>
  <si>
    <t>Industry of current main job: Wholesale trade ;  &gt;&gt;&gt;&gt; Usual weekly hours increased with current employer last year ;</t>
  </si>
  <si>
    <t>Industry of current main job: Wholesale trade ;  &gt;&gt;&gt;&gt; Usual weekly hours decreased with current employer last year ;</t>
  </si>
  <si>
    <t>Industry of current main job: Wholesale trade ;  &gt;&gt;&gt;&gt; Did not know or usual weekly hours varied last year ;</t>
  </si>
  <si>
    <t>Industry of current main job: Wholesale trade ;  &gt;&gt;&gt;&gt; Promoted or transferred last year ;</t>
  </si>
  <si>
    <t>Industry of current main job: Wholesale trade ;  &gt;&gt;&gt;&gt; Was not promoted or transferred last year ;</t>
  </si>
  <si>
    <t>Industry of current main job: Wholesale trade ;  &gt;&gt;&gt; Owner manager or contributing family worker in current main job ;</t>
  </si>
  <si>
    <t>Industry of current main job: Wholesale trade ;  &gt; Employed 12 months ago ;</t>
  </si>
  <si>
    <t>Industry of current main job: Wholesale trade ;  &gt; Not employed 12 months ago ;</t>
  </si>
  <si>
    <t>Industry of current main job: Retail trade ;  Employed at some time during the last 12 months ;</t>
  </si>
  <si>
    <t>Industry of current main job: Retail trade ;  &gt; Currently employed ;</t>
  </si>
  <si>
    <t>Industry of current main job: Retail trade ;  &gt;&gt; Less than 12 months in current main job ;</t>
  </si>
  <si>
    <t>Industry of current main job: Retail trade ;  &gt;&gt;&gt; Changed jobs in last 12 months ;</t>
  </si>
  <si>
    <t>Industry of current main job: Retail trade ;  &gt;&gt;&gt;&gt; Working in the same industry division as 12 months ago ;</t>
  </si>
  <si>
    <t>Industry of current main job: Retail trade ;  &gt;&gt;&gt;&gt; Working in a different industry division than 12 months ago ;</t>
  </si>
  <si>
    <t>Industry of current main job: Retail trade ;  &gt;&gt;&gt;&gt; Working in the same major occupation group as 12 months ago ;</t>
  </si>
  <si>
    <t>Industry of current main job: Retail trade ;  &gt;&gt;&gt;&gt; Working in a different major occupation group than 12 months ago ;</t>
  </si>
  <si>
    <t>Industry of current main job: Retail trade ;  &gt;&gt;&gt;&gt; Working in an occupation at the same skill level as 12 months ago ;</t>
  </si>
  <si>
    <t>Industry of current main job: Retail trade ;  &gt;&gt;&gt;&gt; Working in an occupation with a higher skill level than 12 months ago ;</t>
  </si>
  <si>
    <t>Industry of current main job: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</si>
  <si>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</si>
  <si>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</si>
  <si>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</si>
  <si>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</si>
  <si>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</si>
  <si>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</si>
  <si>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</si>
  <si>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</si>
  <si>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</si>
  <si>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</si>
  <si>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</si>
  <si>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</si>
  <si>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</si>
  <si>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</si>
  <si>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</si>
  <si>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</si>
  <si>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</si>
  <si>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</si>
  <si>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</si>
  <si>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</si>
  <si>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</si>
  <si>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</si>
  <si>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</si>
  <si>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</si>
  <si>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</si>
  <si>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</si>
  <si>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</si>
  <si>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</si>
  <si>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</si>
  <si>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</si>
  <si>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</si>
  <si>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</si>
  <si>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</si>
  <si>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</si>
  <si>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</si>
  <si>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</si>
  <si>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</si>
  <si>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</si>
  <si>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</si>
  <si>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</si>
  <si>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</si>
  <si>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</si>
  <si>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</si>
  <si>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</si>
  <si>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</si>
  <si>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</si>
  <si>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</si>
  <si>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A128042210J</t>
  </si>
  <si>
    <t>A128061670A</t>
  </si>
  <si>
    <t>A127983978R</t>
  </si>
  <si>
    <t>A127983986R</t>
  </si>
  <si>
    <t>A128042214T</t>
  </si>
  <si>
    <t>A128081182L</t>
  </si>
  <si>
    <t>A128022674J</t>
  </si>
  <si>
    <t>A128061686V</t>
  </si>
  <si>
    <t>A128042218A</t>
  </si>
  <si>
    <t>A128061690K</t>
  </si>
  <si>
    <t>A127964742R</t>
  </si>
  <si>
    <t>A128061674K</t>
  </si>
  <si>
    <t>A128042194V</t>
  </si>
  <si>
    <t>A127964746X</t>
  </si>
  <si>
    <t>A128042198C</t>
  </si>
  <si>
    <t>A128042202J</t>
  </si>
  <si>
    <t>A127945218R</t>
  </si>
  <si>
    <t>A127945222F</t>
  </si>
  <si>
    <t>A127964750R</t>
  </si>
  <si>
    <t>A127945226R</t>
  </si>
  <si>
    <t>A128081174L</t>
  </si>
  <si>
    <t>A128003486V</t>
  </si>
  <si>
    <t>A128022662X</t>
  </si>
  <si>
    <t>A127964754X</t>
  </si>
  <si>
    <t>A128022666J</t>
  </si>
  <si>
    <t>A128042206T</t>
  </si>
  <si>
    <t>A127964758J</t>
  </si>
  <si>
    <t>A128061678V</t>
  </si>
  <si>
    <t>A127983982F</t>
  </si>
  <si>
    <t>A128061682K</t>
  </si>
  <si>
    <t>A128081178W</t>
  </si>
  <si>
    <t>A127983990F</t>
  </si>
  <si>
    <t>A128022670X</t>
  </si>
  <si>
    <t>A127964766J</t>
  </si>
  <si>
    <t>A128022890A</t>
  </si>
  <si>
    <t>A128022878K</t>
  </si>
  <si>
    <t>A128042446C</t>
  </si>
  <si>
    <t>A127964946T</t>
  </si>
  <si>
    <t>A128022894K</t>
  </si>
  <si>
    <t>A128081382F</t>
  </si>
  <si>
    <t>A127945402R</t>
  </si>
  <si>
    <t>A128042454C</t>
  </si>
  <si>
    <t>A128081386R</t>
  </si>
  <si>
    <t>A127984138T</t>
  </si>
  <si>
    <t>A128022882A</t>
  </si>
  <si>
    <t>A127964938T</t>
  </si>
  <si>
    <t>A127945374T</t>
  </si>
  <si>
    <t>A128042438C</t>
  </si>
  <si>
    <t>A128003626K</t>
  </si>
  <si>
    <t>A128003630A</t>
  </si>
  <si>
    <t>A128003634K</t>
  </si>
  <si>
    <t>A128042442V</t>
  </si>
  <si>
    <t>A128022886K</t>
  </si>
  <si>
    <t>A127984126J</t>
  </si>
  <si>
    <t>A128081374F</t>
  </si>
  <si>
    <t>A127964942J</t>
  </si>
  <si>
    <t>A128061910A</t>
  </si>
  <si>
    <t>A128042450V</t>
  </si>
  <si>
    <t>A128061914K</t>
  </si>
  <si>
    <t>A127945378A</t>
  </si>
  <si>
    <t>A127945382T</t>
  </si>
  <si>
    <t>A127945386A</t>
  </si>
  <si>
    <t>A128061918V</t>
  </si>
  <si>
    <t>A127945390T</t>
  </si>
  <si>
    <t>A127945394A</t>
  </si>
  <si>
    <t>A127984130X</t>
  </si>
  <si>
    <t>A127984134J</t>
  </si>
  <si>
    <t>A128081378R</t>
  </si>
  <si>
    <t>A128022934T</t>
  </si>
  <si>
    <t>A128081410C</t>
  </si>
  <si>
    <t>A128081422L</t>
  </si>
  <si>
    <t>A128081434W</t>
  </si>
  <si>
    <t>A127945438T</t>
  </si>
  <si>
    <t>A128081442W</t>
  </si>
  <si>
    <t>A128003666C</t>
  </si>
  <si>
    <t>A127964974A</t>
  </si>
  <si>
    <t>A127984166A</t>
  </si>
  <si>
    <t>A128003670V</t>
  </si>
  <si>
    <t>A128003654V</t>
  </si>
  <si>
    <t>A128003658C</t>
  </si>
  <si>
    <t>A127945422X</t>
  </si>
  <si>
    <t>A128022922J</t>
  </si>
  <si>
    <t>A127945426J</t>
  </si>
  <si>
    <t>A127984150J</t>
  </si>
  <si>
    <t>A128081414L</t>
  </si>
  <si>
    <t>A128061942V</t>
  </si>
  <si>
    <t>A128081418W</t>
  </si>
  <si>
    <t>A127984154T</t>
  </si>
  <si>
    <t>A127964970T</t>
  </si>
  <si>
    <t>A128081426W</t>
  </si>
  <si>
    <t>A128061946C</t>
  </si>
  <si>
    <t>A127945430X</t>
  </si>
  <si>
    <t>A127984158A</t>
  </si>
  <si>
    <t>A127984162T</t>
  </si>
  <si>
    <t>A128003662V</t>
  </si>
  <si>
    <t>A128022926T</t>
  </si>
  <si>
    <t>A128081430L</t>
  </si>
  <si>
    <t>A128042474L</t>
  </si>
  <si>
    <t>A127945434J</t>
  </si>
  <si>
    <t>A128081438F</t>
  </si>
  <si>
    <t>A128061950V</t>
  </si>
  <si>
    <t>A128061954C</t>
  </si>
  <si>
    <t>A128081466R</t>
  </si>
  <si>
    <t>A128003674C</t>
  </si>
  <si>
    <t>A128003678L</t>
  </si>
  <si>
    <t>A128022942T</t>
  </si>
  <si>
    <t>A127984174A</t>
  </si>
  <si>
    <t>A127964998V</t>
  </si>
  <si>
    <t>A128022950T</t>
  </si>
  <si>
    <t>A127984178K</t>
  </si>
  <si>
    <t>A128081470F</t>
  </si>
  <si>
    <t>A128042494W</t>
  </si>
  <si>
    <t>A127964978K</t>
  </si>
  <si>
    <t>A128022938A</t>
  </si>
  <si>
    <t>A128081446F</t>
  </si>
  <si>
    <t>A128042478W</t>
  </si>
  <si>
    <t>A128081450W</t>
  </si>
  <si>
    <t>A127964982A</t>
  </si>
  <si>
    <t>A127984170T</t>
  </si>
  <si>
    <t>A127945442J</t>
  </si>
  <si>
    <t>A128081454F</t>
  </si>
  <si>
    <t>A127945446T</t>
  </si>
  <si>
    <t>A128081458R</t>
  </si>
  <si>
    <t>A127964986K</t>
  </si>
  <si>
    <t>A127945450J</t>
  </si>
  <si>
    <t>A128081462F</t>
  </si>
  <si>
    <t>A128042482L</t>
  </si>
  <si>
    <t>A127945454T</t>
  </si>
  <si>
    <t>A128061958L</t>
  </si>
  <si>
    <t>A127945458A</t>
  </si>
  <si>
    <t>A128003682C</t>
  </si>
  <si>
    <t>A128042486W</t>
  </si>
  <si>
    <t>A128042490L</t>
  </si>
  <si>
    <t>A127964990A</t>
  </si>
  <si>
    <t>A127964994K</t>
  </si>
  <si>
    <t>A127945462T</t>
  </si>
  <si>
    <t>A127965030K</t>
  </si>
  <si>
    <t>A128042498F</t>
  </si>
  <si>
    <t>A128081478X</t>
  </si>
  <si>
    <t>A128003690C</t>
  </si>
  <si>
    <t>A128042514V</t>
  </si>
  <si>
    <t>A128022966K</t>
  </si>
  <si>
    <t>A127965034V</t>
  </si>
  <si>
    <t>A127945474A</t>
  </si>
  <si>
    <t>A128061962C</t>
  </si>
  <si>
    <t>A128061966L</t>
  </si>
  <si>
    <t>A128003686L</t>
  </si>
  <si>
    <t>A128042502K</t>
  </si>
  <si>
    <t>A127965002A</t>
  </si>
  <si>
    <t>A128022954A</t>
  </si>
  <si>
    <t>A128022958K</t>
  </si>
  <si>
    <t>A128081474R</t>
  </si>
  <si>
    <t>A127984182A</t>
  </si>
  <si>
    <t>A127965006K</t>
  </si>
  <si>
    <t>A128042506V</t>
  </si>
  <si>
    <t>A127945466A</t>
  </si>
  <si>
    <t>A127945470T</t>
  </si>
  <si>
    <t>A128081482R</t>
  </si>
  <si>
    <t>A127965010A</t>
  </si>
  <si>
    <t>A128042510K</t>
  </si>
  <si>
    <t>A127965014K</t>
  </si>
  <si>
    <t>A127965018V</t>
  </si>
  <si>
    <t>A128022962A</t>
  </si>
  <si>
    <t>A128081486X</t>
  </si>
  <si>
    <t>A127984186K</t>
  </si>
  <si>
    <t>A128081490R</t>
  </si>
  <si>
    <t>A127965022K</t>
  </si>
  <si>
    <t>A127965026V</t>
  </si>
  <si>
    <t>A127984190A</t>
  </si>
  <si>
    <t>A127984194K</t>
  </si>
  <si>
    <t>A128061982L</t>
  </si>
  <si>
    <t>A128042518C</t>
  </si>
  <si>
    <t>A128042526C</t>
  </si>
  <si>
    <t>A128003706K</t>
  </si>
  <si>
    <t>A128061986W</t>
  </si>
  <si>
    <t>A128042530V</t>
  </si>
  <si>
    <t>A128003714K</t>
  </si>
  <si>
    <t>A127984210X</t>
  </si>
  <si>
    <t>A127965046C</t>
  </si>
  <si>
    <t>A127965050V</t>
  </si>
  <si>
    <t>A128022970A</t>
  </si>
  <si>
    <t>A128061970C</t>
  </si>
  <si>
    <t>A128081498J</t>
  </si>
  <si>
    <t>A128022974K</t>
  </si>
  <si>
    <t>A127984198V</t>
  </si>
  <si>
    <t>A128042522V</t>
  </si>
  <si>
    <t>A128061974L</t>
  </si>
  <si>
    <t>A127984202X</t>
  </si>
  <si>
    <t>A128081502L</t>
  </si>
  <si>
    <t>A128003694L</t>
  </si>
  <si>
    <t>A127945478K</t>
  </si>
  <si>
    <t>A128022978V</t>
  </si>
  <si>
    <t>A127984206J</t>
  </si>
  <si>
    <t>A128003698W</t>
  </si>
  <si>
    <t>A128003702A</t>
  </si>
  <si>
    <t>A128022982K</t>
  </si>
  <si>
    <t>A127945482A</t>
  </si>
  <si>
    <t>A128022986V</t>
  </si>
  <si>
    <t>A127965038C</t>
  </si>
  <si>
    <t>A127945486K</t>
  </si>
  <si>
    <t>A128003710A</t>
  </si>
  <si>
    <t>A128081506W</t>
  </si>
  <si>
    <t>A127965042V</t>
  </si>
  <si>
    <t>A128081510L</t>
  </si>
  <si>
    <t>A127945502X</t>
  </si>
  <si>
    <t>A128061990L</t>
  </si>
  <si>
    <t>A127984226T</t>
  </si>
  <si>
    <t>A128022990K</t>
  </si>
  <si>
    <t>A127945506J</t>
  </si>
  <si>
    <t>A128081534F</t>
  </si>
  <si>
    <t>A128081538R</t>
  </si>
  <si>
    <t>A128003734V</t>
  </si>
  <si>
    <t>A127965066L</t>
  </si>
  <si>
    <t>A128062014W</t>
  </si>
  <si>
    <t>A128003718V</t>
  </si>
  <si>
    <t>Industry of current main job: Retail trade ;  &gt;&gt;&gt;&gt; Working in a job with the same usual hours as 12 months ago ;</t>
  </si>
  <si>
    <t>Industry of current main job: Retail trade ;  &gt;&gt;&gt;&gt; Working in a job with more usual hours than 12 months ago ;</t>
  </si>
  <si>
    <t>Industry of current main job: Retail trade ;  &gt;&gt;&gt;&gt; Working in a job with fewer usual hours than 12 months ago ;</t>
  </si>
  <si>
    <t>Industry of current main job: Retail trade ;  &gt;&gt;&gt;&gt; Working in a job with the same status in employment as 12 months ago ;</t>
  </si>
  <si>
    <t>Industry of current main job: Retail trade ;  &gt;&gt;&gt;&gt; Working in a job with a different status in employment than 12 months ago ;</t>
  </si>
  <si>
    <t>Industry of current main job: Retail trade ;  &gt;&gt;&gt; Did not change jobs in last 12 months ;</t>
  </si>
  <si>
    <t>Industry of current main job: Retail trade ;  &gt;&gt; 12 months or more in current main job ;</t>
  </si>
  <si>
    <t>Industry of current main job: Retail trade ;  &gt;&gt;&gt; Employee in current main job ;</t>
  </si>
  <si>
    <t>Industry of current main job: Retail trade ;  &gt;&gt;&gt;&gt; No change in occupation with current employer last year ;</t>
  </si>
  <si>
    <t>Industry of current main job: Retail trade ;  &gt;&gt;&gt;&gt; Changed occupations with current employer in the same major group last year ;</t>
  </si>
  <si>
    <t>Industry of current main job: Retail trade ;  &gt;&gt;&gt;&gt; Changed occupations with current employer into a different major group last year ;</t>
  </si>
  <si>
    <t>Industry of current main job: Retail trade ;  &gt;&gt;&gt;&gt; Changed occupations with current employer at the same skill level ;</t>
  </si>
  <si>
    <t>Industry of current main job: Retail trade ;  &gt;&gt;&gt;&gt; Changed occupations with current employer to a higher skill level ;</t>
  </si>
  <si>
    <t>Industry of current main job: Retail trade ;  &gt;&gt;&gt;&gt; Changed occupations with current employer to a lower skill level ;</t>
  </si>
  <si>
    <t>Industry of current main job: Retail trade ;  &gt;&gt;&gt;&gt; No change in usual weekly hours with current employer last year ;</t>
  </si>
  <si>
    <t>Industry of current main job: Retail trade ;  &gt;&gt;&gt;&gt; Usual weekly hours increased with current employer last year ;</t>
  </si>
  <si>
    <t>Industry of current main job: Retail trade ;  &gt;&gt;&gt;&gt; Usual weekly hours decreased with current employer last year ;</t>
  </si>
  <si>
    <t>Industry of current main job: Retail trade ;  &gt;&gt;&gt;&gt; Did not know or usual weekly hours varied last year ;</t>
  </si>
  <si>
    <t>Industry of current main job: Retail trade ;  &gt;&gt;&gt;&gt; Promoted or transferred last year ;</t>
  </si>
  <si>
    <t>Industry of current main job: Retail trade ;  &gt;&gt;&gt;&gt; Was not promoted or transferred last year ;</t>
  </si>
  <si>
    <t>Industry of current main job: Retail trade ;  &gt;&gt;&gt; Owner manager or contributing family worker in current main job ;</t>
  </si>
  <si>
    <t>Industry of current main job: Retail trade ;  &gt; Employed 12 months ago ;</t>
  </si>
  <si>
    <t>Industry of current main job: Retail trade ;  &gt; Not employed 12 months ago ;</t>
  </si>
  <si>
    <t>Industry of current main job: Accommodation and food services ;  Employed at some time during the last 12 months ;</t>
  </si>
  <si>
    <t>Industry of current main job: Accommodation and food services ;  &gt; Currently employed ;</t>
  </si>
  <si>
    <t>Industry of current main job: Accommodation and food services ;  &gt;&gt; Less than 12 months in current main job ;</t>
  </si>
  <si>
    <t>Industry of current main job: Accommodation and food services ;  &gt;&gt;&gt; Changed jobs in last 12 months ;</t>
  </si>
  <si>
    <t>Industry of current main job: Accommodation and food services ;  &gt;&gt;&gt;&gt; Working in the same industry division as 12 months ago ;</t>
  </si>
  <si>
    <t>Industry of current main job: Accommodation and food services ;  &gt;&gt;&gt;&gt; Working in a different industry division than 12 months ago ;</t>
  </si>
  <si>
    <t>Industry of current main job: Accommodation and food services ;  &gt;&gt;&gt;&gt; Working in the same major occupation group as 12 months ago ;</t>
  </si>
  <si>
    <t>Industry of current main job: Accommodation and food services ;  &gt;&gt;&gt;&gt; Working in a different major occupation group than 12 months ago ;</t>
  </si>
  <si>
    <t>Industry of current main job: Accommodation and food services ;  &gt;&gt;&gt;&gt; Working in an occupation at the same skill level as 12 months ago ;</t>
  </si>
  <si>
    <t>Industry of current main job: Accommodation and food services ;  &gt;&gt;&gt;&gt; Working in an occupation with a higher skill level than 12 months ago ;</t>
  </si>
  <si>
    <t>Industry of current main job: Accommodation and food services ;  &gt;&gt;&gt;&gt; Working in an occupation with a lower skill level than 12 months ago ;</t>
  </si>
  <si>
    <t>Industry of current main job: Accommodation and food services ;  &gt;&gt;&gt;&gt; Working in a job with the same usual hours as 12 months ago ;</t>
  </si>
  <si>
    <t>Industry of current main job: Accommodation and food services ;  &gt;&gt;&gt;&gt; Working in a job with more usual hours than 12 months ago ;</t>
  </si>
  <si>
    <t>Industry of current main job: Accommodation and food services ;  &gt;&gt;&gt;&gt; Working in a job with fewer usual hours than 12 months ago ;</t>
  </si>
  <si>
    <t>Industry of current main job: Accommodation and food services ;  &gt;&gt;&gt;&gt; Working in a job with the same status in employment as 12 months ago ;</t>
  </si>
  <si>
    <t>Industry of current main job: Accommodation and food services ;  &gt;&gt;&gt;&gt; Working in a job with a different status in employment than 12 months ago ;</t>
  </si>
  <si>
    <t>Industry of current main job: Accommodation and food services ;  &gt;&gt;&gt; Did not change jobs in last 12 months ;</t>
  </si>
  <si>
    <t>Industry of current main job: Accommodation and food services ;  &gt;&gt; 12 months or more in current main job ;</t>
  </si>
  <si>
    <t>Industry of current main job: Accommodation and food services ;  &gt;&gt;&gt; Employee in current main job ;</t>
  </si>
  <si>
    <t>Industry of current main job: Accommodation and food services ;  &gt;&gt;&gt;&gt; No change in occupation with current employer last year ;</t>
  </si>
  <si>
    <t>Industry of current main job: Accommodation and food services ;  &gt;&gt;&gt;&gt; Changed occupations with current employer in the same major group last year ;</t>
  </si>
  <si>
    <t>Industry of current main job: Accommodation and food services ;  &gt;&gt;&gt;&gt; Changed occupations with current employer into a different major group last year ;</t>
  </si>
  <si>
    <t>Industry of current main job: Accommodation and food services ;  &gt;&gt;&gt;&gt; Changed occupations with current employer at the same skill level ;</t>
  </si>
  <si>
    <t>Industry of current main job: Accommodation and food services ;  &gt;&gt;&gt;&gt; Changed occupations with current employer to a higher skill level ;</t>
  </si>
  <si>
    <t>Industry of current main job: Accommodation and food services ;  &gt;&gt;&gt;&gt; Changed occupations with current employer to a lower skill level ;</t>
  </si>
  <si>
    <t>Industry of current main job: Accommodation and food services ;  &gt;&gt;&gt;&gt; No change in usual weekly hours with current employer last year ;</t>
  </si>
  <si>
    <t>Industry of current main job: Accommodation and food services ;  &gt;&gt;&gt;&gt; Usual weekly hours increased with current employer last year ;</t>
  </si>
  <si>
    <t>Industry of current main job: Accommodation and food services ;  &gt;&gt;&gt;&gt; Usual weekly hours decreased with current employer last year ;</t>
  </si>
  <si>
    <t>Industry of current main job: Accommodation and food services ;  &gt;&gt;&gt;&gt; Did not know or usual weekly hours varied last year ;</t>
  </si>
  <si>
    <t>Industry of current main job: Accommodation and food services ;  &gt;&gt;&gt;&gt; Promoted or transferred last year ;</t>
  </si>
  <si>
    <t>Industry of current main job: Accommodation and food services ;  &gt;&gt;&gt;&gt; Was not promoted or transferred last year ;</t>
  </si>
  <si>
    <t>Industry of current main job: Accommodation and food services ;  &gt;&gt;&gt; Owner manager or contributing family worker in current main job ;</t>
  </si>
  <si>
    <t>Industry of current main job: Accommodation and food services ;  &gt; Employed 12 months ago ;</t>
  </si>
  <si>
    <t>Industry of current main job: Accommodation and food services ;  &gt; Not employed 12 months ago ;</t>
  </si>
  <si>
    <t>Industry of current main job: Transport, postal and warehousing ;  Employed at some time during the last 12 months ;</t>
  </si>
  <si>
    <t>Industry of current main job: Transport, postal and warehousing ;  &gt; Currently employed ;</t>
  </si>
  <si>
    <t>Industry of current main job: Transport, postal and warehousing ;  &gt;&gt; Less than 12 months in current main job ;</t>
  </si>
  <si>
    <t>Industry of current main job: Transport, postal and warehousing ;  &gt;&gt;&gt; Changed jobs in last 12 months ;</t>
  </si>
  <si>
    <t>Industry of current main job: Transport, postal and warehousing ;  &gt;&gt;&gt;&gt; Working in the same industry division as 12 months ago ;</t>
  </si>
  <si>
    <t>Industry of current main job: Transport, postal and warehousing ;  &gt;&gt;&gt;&gt; Working in a different industry division than 12 months ago ;</t>
  </si>
  <si>
    <t>Industry of current main job: Transport, postal and warehousing ;  &gt;&gt;&gt;&gt; Working in the same major occupation group as 12 months ago ;</t>
  </si>
  <si>
    <t>Industry of current main job: Transport, postal and warehousing ;  &gt;&gt;&gt;&gt; Working in a different major occupation group than 12 months ago ;</t>
  </si>
  <si>
    <t>Industry of current main job: Transport, postal and warehousing ;  &gt;&gt;&gt;&gt; Working in an occupation at the same skill level as 12 months ago ;</t>
  </si>
  <si>
    <t>Industry of current main job: Transport, postal and warehousing ;  &gt;&gt;&gt;&gt; Working in an occupation with a higher skill level than 12 months ago ;</t>
  </si>
  <si>
    <t>Industry of current main job: Transport, postal and warehousing ;  &gt;&gt;&gt;&gt; Working in an occupation with a lower skill level than 12 months ago ;</t>
  </si>
  <si>
    <t>Industry of current main job: Transport, postal and warehousing ;  &gt;&gt;&gt;&gt; Working in a job with the same usual hours as 12 months ago ;</t>
  </si>
  <si>
    <t>Industry of current main job: Transport, postal and warehousing ;  &gt;&gt;&gt;&gt; Working in a job with more usual hours than 12 months ago ;</t>
  </si>
  <si>
    <t>Industry of current main job: Transport, postal and warehousing ;  &gt;&gt;&gt;&gt; Working in a job with fewer usual hours than 12 months ago ;</t>
  </si>
  <si>
    <t>Industry of current main job: Transport, postal and warehousing ;  &gt;&gt;&gt;&gt; Working in a job with the same status in employment as 12 months ago ;</t>
  </si>
  <si>
    <t>Industry of current main job: Transport, postal and warehousing ;  &gt;&gt;&gt;&gt; Working in a job with a different status in employment than 12 months ago ;</t>
  </si>
  <si>
    <t>Industry of current main job: Transport, postal and warehousing ;  &gt;&gt;&gt; Did not change jobs in last 12 months ;</t>
  </si>
  <si>
    <t>Industry of current main job: Transport, postal and warehousing ;  &gt;&gt; 12 months or more in current main job ;</t>
  </si>
  <si>
    <t>Industry of current main job: Transport, postal and warehousing ;  &gt;&gt;&gt; Employee in current main job ;</t>
  </si>
  <si>
    <t>Industry of current main job: Transport, postal and warehousing ;  &gt;&gt;&gt;&gt; No change in occupation with current employer last year ;</t>
  </si>
  <si>
    <t>Industry of current main job: Transport, postal and warehousing ;  &gt;&gt;&gt;&gt; Changed occupations with current employer in the same major group last year ;</t>
  </si>
  <si>
    <t>Industry of current main job: Transport, postal and warehousing ;  &gt;&gt;&gt;&gt; Changed occupations with current employer into a different major group last year ;</t>
  </si>
  <si>
    <t>Industry of current main job: Transport, postal and warehousing ;  &gt;&gt;&gt;&gt; Changed occupations with current employer at the same skill level ;</t>
  </si>
  <si>
    <t>Industry of current main job: Transport, postal and warehousing ;  &gt;&gt;&gt;&gt; Changed occupations with current employer to a higher skill level ;</t>
  </si>
  <si>
    <t>Industry of current main job: Transport, postal and warehousing ;  &gt;&gt;&gt;&gt; Changed occupations with current employer to a lower skill level ;</t>
  </si>
  <si>
    <t>Industry of current main job: Transport, postal and warehousing ;  &gt;&gt;&gt;&gt; No change in usual weekly hours with current employer last year ;</t>
  </si>
  <si>
    <t>Industry of current main job: Transport, postal and warehousing ;  &gt;&gt;&gt;&gt; Usual weekly hours increased with current employer last year ;</t>
  </si>
  <si>
    <t>Industry of current main job: Transport, postal and warehousing ;  &gt;&gt;&gt;&gt; Usual weekly hours decreased with current employer last year ;</t>
  </si>
  <si>
    <t>Industry of current main job: Transport, postal and warehousing ;  &gt;&gt;&gt;&gt; Did not know or usual weekly hours varied last year ;</t>
  </si>
  <si>
    <t>Industry of current main job: Transport, postal and warehousing ;  &gt;&gt;&gt;&gt; Promoted or transferred last year ;</t>
  </si>
  <si>
    <t>Industry of current main job: Transport, postal and warehousing ;  &gt;&gt;&gt;&gt; Was not promoted or transferred last year ;</t>
  </si>
  <si>
    <t>Industry of current main job: Transport, postal and warehousing ;  &gt;&gt;&gt; Owner manager or contributing family worker in current main job ;</t>
  </si>
  <si>
    <t>Industry of current main job: Transport, postal and warehousing ;  &gt; Employed 12 months ago ;</t>
  </si>
  <si>
    <t>Industry of current main job: Transport, postal and warehousing ;  &gt; Not employed 12 months ago ;</t>
  </si>
  <si>
    <t>Industry of current main job: Information media and telecommunications ;  Employed at some time during the last 12 months ;</t>
  </si>
  <si>
    <t>Industry of current main job: Information media and telecommunications ;  &gt; Currently employed ;</t>
  </si>
  <si>
    <t>Industry of current main job: Information media and telecommunications ;  &gt;&gt; Less than 12 months in current main job ;</t>
  </si>
  <si>
    <t>Industry of current main job: Information media and telecommunications ;  &gt;&gt;&gt; Changed jobs in last 12 months ;</t>
  </si>
  <si>
    <t>Industry of current main job: Information media and telecommunications ;  &gt;&gt;&gt;&gt; Working in the same industry division as 12 months ago ;</t>
  </si>
  <si>
    <t>Industry of current main job: Information media and telecommunications ;  &gt;&gt;&gt;&gt; Working in a different industry division than 12 months ago ;</t>
  </si>
  <si>
    <t>Industry of current main job: Information media and telecommunications ;  &gt;&gt;&gt;&gt; Working in the same major occupation group as 12 months ago ;</t>
  </si>
  <si>
    <t>Industry of current main job: Information media and telecommunications ;  &gt;&gt;&gt;&gt; Working in a different major occupation group than 12 months ago ;</t>
  </si>
  <si>
    <t>Industry of current main job: Information media and telecommunications ;  &gt;&gt;&gt;&gt; Working in an occupation at the same skill level as 12 months ago ;</t>
  </si>
  <si>
    <t>Industry of current main job: Information media and telecommunications ;  &gt;&gt;&gt;&gt; Working in an occupation with a higher skill level than 12 months ago ;</t>
  </si>
  <si>
    <t>Industry of current main job: Information media and telecommunications ;  &gt;&gt;&gt;&gt; Working in an occupation with a lower skill level than 12 months ago ;</t>
  </si>
  <si>
    <t>Industry of current main job: Information media and telecommunications ;  &gt;&gt;&gt;&gt; Working in a job with the same usual hours as 12 months ago ;</t>
  </si>
  <si>
    <t>Industry of current main job: Information media and telecommunications ;  &gt;&gt;&gt;&gt; Working in a job with more usual hours than 12 months ago ;</t>
  </si>
  <si>
    <t>Industry of current main job: Information media and telecommunications ;  &gt;&gt;&gt;&gt; Working in a job with fewer usual hours than 12 months ago ;</t>
  </si>
  <si>
    <t>Industry of current main job: Information media and telecommunications ;  &gt;&gt;&gt;&gt; Working in a job with the same status in employment as 12 months ago ;</t>
  </si>
  <si>
    <t>Industry of current main job: Information media and telecommunications ;  &gt;&gt;&gt;&gt; Working in a job with a different status in employment than 12 months ago ;</t>
  </si>
  <si>
    <t>Industry of current main job: Information media and telecommunications ;  &gt;&gt;&gt; Did not change jobs in last 12 months ;</t>
  </si>
  <si>
    <t>Industry of current main job: Information media and telecommunications ;  &gt;&gt; 12 months or more in current main job ;</t>
  </si>
  <si>
    <t>Industry of current main job: Information media and telecommunications ;  &gt;&gt;&gt; Employee in current main job ;</t>
  </si>
  <si>
    <t>Industry of current main job: Information media and telecommunications ;  &gt;&gt;&gt;&gt; No change in occupation with current employer last year ;</t>
  </si>
  <si>
    <t>Industry of current main job: Information media and telecommunications ;  &gt;&gt;&gt;&gt; Changed occupations with current employer in the same major group last year ;</t>
  </si>
  <si>
    <t>Industry of current main job: Information media and telecommunications ;  &gt;&gt;&gt;&gt; Changed occupations with current employer into a different major group last year ;</t>
  </si>
  <si>
    <t>Industry of current main job: Information media and telecommunications ;  &gt;&gt;&gt;&gt; Changed occupations with current employer at the same skill level ;</t>
  </si>
  <si>
    <t>Industry of current main job: Information media and telecommunications ;  &gt;&gt;&gt;&gt; Changed occupations with current employer to a higher skill level ;</t>
  </si>
  <si>
    <t>Industry of current main job: Information media and telecommunications ;  &gt;&gt;&gt;&gt; Changed occupations with current employer to a lower skill level ;</t>
  </si>
  <si>
    <t>Industry of current main job: Information media and telecommunications ;  &gt;&gt;&gt;&gt; No change in usual weekly hours with current employer last year ;</t>
  </si>
  <si>
    <t>Industry of current main job: Information media and telecommunications ;  &gt;&gt;&gt;&gt; Usual weekly hours increased with current employer last year ;</t>
  </si>
  <si>
    <t>Industry of current main job: Information media and telecommunications ;  &gt;&gt;&gt;&gt; Usual weekly hours decreased with current employer last year ;</t>
  </si>
  <si>
    <t>Industry of current main job: Information media and telecommunications ;  &gt;&gt;&gt;&gt; Did not know or usual weekly hours varied last year ;</t>
  </si>
  <si>
    <t>Industry of current main job: Information media and telecommunications ;  &gt;&gt;&gt;&gt; Promoted or transferred last year ;</t>
  </si>
  <si>
    <t>Industry of current main job: Information media and telecommunications ;  &gt;&gt;&gt;&gt; Was not promoted or transferred last year ;</t>
  </si>
  <si>
    <t>Industry of current main job: Information media and telecommunications ;  &gt;&gt;&gt; Owner manager or contributing family worker in current main job ;</t>
  </si>
  <si>
    <t>Industry of current main job: Information media and telecommunications ;  &gt; Employed 12 months ago ;</t>
  </si>
  <si>
    <t>Industry of current main job: Information media and telecommunications ;  &gt; Not employed 12 months ago ;</t>
  </si>
  <si>
    <t>Industry of current main job: Financial and insurance services ;  Employed at some time during the last 12 months ;</t>
  </si>
  <si>
    <t>Industry of current main job: Financial and insurance services ;  &gt; Currently employed ;</t>
  </si>
  <si>
    <t>Industry of current main job: Financial and insurance services ;  &gt;&gt; Less than 12 months in current main job ;</t>
  </si>
  <si>
    <t>Industry of current main job: Financial and insurance services ;  &gt;&gt;&gt; Changed jobs in last 12 months ;</t>
  </si>
  <si>
    <t>Industry of current main job: Financial and insurance services ;  &gt;&gt;&gt;&gt; Working in the same industry division as 12 months ago ;</t>
  </si>
  <si>
    <t>Industry of current main job: Financial and insurance services ;  &gt;&gt;&gt;&gt; Working in a different industry division than 12 months ago ;</t>
  </si>
  <si>
    <t>Industry of current main job: Financial and insurance services ;  &gt;&gt;&gt;&gt; Working in the same major occupation group as 12 months ago ;</t>
  </si>
  <si>
    <t>Industry of current main job: Financial and insurance services ;  &gt;&gt;&gt;&gt; Working in a different major occupation group than 12 months ago ;</t>
  </si>
  <si>
    <t>Industry of current main job: Financial and insurance services ;  &gt;&gt;&gt;&gt; Working in an occupation at the same skill level as 12 months ago ;</t>
  </si>
  <si>
    <t>Industry of current main job: Financial and insurance services ;  &gt;&gt;&gt;&gt; Working in an occupation with a higher skill level than 12 months ago ;</t>
  </si>
  <si>
    <t>Industry of current main job: Financial and insurance services ;  &gt;&gt;&gt;&gt; Working in an occupation with a lower skill level than 12 months ago ;</t>
  </si>
  <si>
    <t>Industry of current main job: Financial and insurance services ;  &gt;&gt;&gt;&gt; Working in a job with the same usual hours as 12 months ago ;</t>
  </si>
  <si>
    <t>Industry of current main job: Financial and insurance services ;  &gt;&gt;&gt;&gt; Working in a job with more usual hours than 12 months ago ;</t>
  </si>
  <si>
    <t>Industry of current main job: Financial and insurance services ;  &gt;&gt;&gt;&gt; Working in a job with fewer usual hours than 12 months ago ;</t>
  </si>
  <si>
    <t>Industry of current main job: Financial and insurance services ;  &gt;&gt;&gt;&gt; Working in a job with the same status in employment as 12 months ago ;</t>
  </si>
  <si>
    <t>Industry of current main job: Financial and insurance services ;  &gt;&gt;&gt;&gt; Working in a job with a different status in employment than 12 months ago ;</t>
  </si>
  <si>
    <t>Industry of current main job: Financial and insurance services ;  &gt;&gt;&gt; Did not change jobs in last 12 months ;</t>
  </si>
  <si>
    <t>Industry of current main job: Financial and insurance services ;  &gt;&gt; 12 months or more in current main job ;</t>
  </si>
  <si>
    <t>Industry of current main job: Financial and insurance services ;  &gt;&gt;&gt; Employee in current main job ;</t>
  </si>
  <si>
    <t>Industry of current main job: Financial and insurance services ;  &gt;&gt;&gt;&gt; No change in occupation with current employer last year ;</t>
  </si>
  <si>
    <t>Industry of current main job: Financial and insurance services ;  &gt;&gt;&gt;&gt; Changed occupations with current employer in the same major group last year ;</t>
  </si>
  <si>
    <t>Industry of current main job: Financial and insurance services ;  &gt;&gt;&gt;&gt; Changed occupations with current employer into a different major group last year ;</t>
  </si>
  <si>
    <t>Industry of current main job: Financial and insurance services ;  &gt;&gt;&gt;&gt; Changed occupations with current employer at the same skill level ;</t>
  </si>
  <si>
    <t>Industry of current main job: Financial and insurance services ;  &gt;&gt;&gt;&gt; Changed occupations with current employer to a higher skill level ;</t>
  </si>
  <si>
    <t>Industry of current main job: Financial and insurance services ;  &gt;&gt;&gt;&gt; Changed occupations with current employer to a lower skill level ;</t>
  </si>
  <si>
    <t>Industry of current main job: Financial and insurance services ;  &gt;&gt;&gt;&gt; No change in usual weekly hours with current employer last year ;</t>
  </si>
  <si>
    <t>Industry of current main job: Financial and insurance services ;  &gt;&gt;&gt;&gt; Usual weekly hours increased with current employer last year ;</t>
  </si>
  <si>
    <t>Industry of current main job: Financial and insurance services ;  &gt;&gt;&gt;&gt; Usual weekly hours decreased with current employer last year ;</t>
  </si>
  <si>
    <t>Industry of current main job: Financial and insurance services ;  &gt;&gt;&gt;&gt; Did not know or usual weekly hours varied last year ;</t>
  </si>
  <si>
    <t>Industry of current main job: Financial and insurance services ;  &gt;&gt;&gt;&gt; Promoted or transferred last year ;</t>
  </si>
  <si>
    <t>Industry of current main job: Financial and insurance services ;  &gt;&gt;&gt;&gt; Was not promoted or transferred last year ;</t>
  </si>
  <si>
    <t>Industry of current main job: Financial and insurance services ;  &gt;&gt;&gt; Owner manager or contributing family worker in current main job ;</t>
  </si>
  <si>
    <t>Industry of current main job: Financial and insurance services ;  &gt; Employed 12 months ago ;</t>
  </si>
  <si>
    <t>Industry of current main job: Financial and insurance services ;  &gt; Not employed 12 months ago ;</t>
  </si>
  <si>
    <t>Industry of current main job: Rental, hiring and real estate services ;  Employed at some time during the last 12 months ;</t>
  </si>
  <si>
    <t>Industry of current main job: Rental, hiring and real estate services ;  &gt; Currently employed ;</t>
  </si>
  <si>
    <t>Industry of current main job: Rental, hiring and real estate services ;  &gt;&gt; Less than 12 months in current main job ;</t>
  </si>
  <si>
    <t>Industry of current main job: Rental, hiring and real estate services ;  &gt;&gt;&gt; Changed jobs in last 12 months ;</t>
  </si>
  <si>
    <t>Industry of current main job: Rental, hiring and real estate services ;  &gt;&gt;&gt;&gt; Working in the same industry division as 12 months ago ;</t>
  </si>
  <si>
    <t>Industry of current main job: Rental, hiring and real estate services ;  &gt;&gt;&gt;&gt; Working in a different industry division than 12 months ago ;</t>
  </si>
  <si>
    <t>Industry of current main job: Rental, hiring and real estate services ;  &gt;&gt;&gt;&gt; Working in the same major occupation group as 12 months ago ;</t>
  </si>
  <si>
    <t>Industry of current main job: Rental, hiring and real estate services ;  &gt;&gt;&gt;&gt; Working in a different major occupation group than 12 months ago ;</t>
  </si>
  <si>
    <t>Industry of current main job: Rental, hiring and real estate services ;  &gt;&gt;&gt;&gt; Working in an occupation at the same skill level as 12 months ago ;</t>
  </si>
  <si>
    <t>Industry of current main job: Rental, hiring and real estate services ;  &gt;&gt;&gt;&gt; Working in an occupation with a higher skill level than 12 months ago ;</t>
  </si>
  <si>
    <t>Industry of current main job: Rental, hiring and real estate services ;  &gt;&gt;&gt;&gt; Working in an occupation with a lower skill level than 12 months ago ;</t>
  </si>
  <si>
    <t>Industry of current main job: Rental, hiring and real estate services ;  &gt;&gt;&gt;&gt; Working in a job with the same usual hours as 12 months ago ;</t>
  </si>
  <si>
    <t>Industry of current main job: Rental, hiring and real estate services ;  &gt;&gt;&gt;&gt; Working in a job with more usual hours than 12 months ago ;</t>
  </si>
  <si>
    <t>Industry of current main job: Rental, hiring and real estate services ;  &gt;&gt;&gt;&gt; Working in a job with fewer usual hours than 12 months ago ;</t>
  </si>
  <si>
    <t>Industry of current main job: Rental, hiring and real estate services ;  &gt;&gt;&gt;&gt; Working in a job with the same status in employment as 12 months ago ;</t>
  </si>
  <si>
    <t>Industry of current main job: Rental, hiring and real estate services ;  &gt;&gt;&gt;&gt; Working in a job with a different status in employment than 12 months ago ;</t>
  </si>
  <si>
    <t>Industry of current main job: Rental, hiring and real estate services ;  &gt;&gt;&gt; Did not change jobs in last 12 months ;</t>
  </si>
  <si>
    <t>Industry of current main job: Rental, hiring and real estate services ;  &gt;&gt; 12 months or more in current main job ;</t>
  </si>
  <si>
    <t>Industry of current main job: Rental, hiring and real estate services ;  &gt;&gt;&gt; Employee in current main job ;</t>
  </si>
  <si>
    <t>Industry of current main job: Rental, hiring and real estate services ;  &gt;&gt;&gt;&gt; No change in occupation with current employer last year ;</t>
  </si>
  <si>
    <t>Industry of current main job: Rental, hiring and real estate services ;  &gt;&gt;&gt;&gt; Changed occupations with current employer in the same major group last year ;</t>
  </si>
  <si>
    <t>Industry of current main job: Rental, hiring and real estate services ;  &gt;&gt;&gt;&gt; Changed occupations with current employer into a different major group last year ;</t>
  </si>
  <si>
    <t>Industry of current main job: Rental, hiring and real estate services ;  &gt;&gt;&gt;&gt; Changed occupations with current employer at the same skill level ;</t>
  </si>
  <si>
    <t>Industry of current main job: Rental, hiring and real estate services ;  &gt;&gt;&gt;&gt; Changed occupations with current employer to a higher skill level ;</t>
  </si>
  <si>
    <t>Industry of current main job: Rental, hiring and real estate services ;  &gt;&gt;&gt;&gt; Changed occupations with current employer to a lower skill level ;</t>
  </si>
  <si>
    <t>Industry of current main job: Rental, hiring and real estate services ;  &gt;&gt;&gt;&gt; No change in usual weekly hours with current employer last year ;</t>
  </si>
  <si>
    <t>Industry of current main job: Rental, hiring and real estate services ;  &gt;&gt;&gt;&gt; Usual weekly hours increased with current employer last year ;</t>
  </si>
  <si>
    <t>Industry of current main job: Rental, hiring and real estate services ;  &gt;&gt;&gt;&gt; Usual weekly hours decreased with current employer last year ;</t>
  </si>
  <si>
    <t>Industry of current main job: Rental, hiring and real estate services ;  &gt;&gt;&gt;&gt; Did not know or usual weekly hours varied last year ;</t>
  </si>
  <si>
    <t>Industry of current main job: Rental, hiring and real estate services ;  &gt;&gt;&gt;&gt; Promoted or transferred last year ;</t>
  </si>
  <si>
    <t>Industry of current main job: Rental, hiring and real estate services ;  &gt;&gt;&gt;&gt; Was not promoted or transferred last year ;</t>
  </si>
  <si>
    <t>Industry of current main job: Rental, hiring and real estate services ;  &gt;&gt;&gt; Owner manager or contributing family worker in current main job ;</t>
  </si>
  <si>
    <t>Industry of current main job: Rental, hiring and real estate services ;  &gt; Employed 12 months ago ;</t>
  </si>
  <si>
    <t>Industry of current main job: Rental, hiring and real estate services ;  &gt; Not employed 12 months ago ;</t>
  </si>
  <si>
    <t>Industry of current main job: Professional, scientific and technical services ;  Employed at some time during the last 12 months ;</t>
  </si>
  <si>
    <t>Industry of current main job: Professional, scientific and technical services ;  &gt; Currently employed ;</t>
  </si>
  <si>
    <t>Industry of current main job: Professional, scientific and technical services ;  &gt;&gt; Less than 12 months in current main job ;</t>
  </si>
  <si>
    <t>Industry of current main job: Professional, scientific and technical services ;  &gt;&gt;&gt; Changed jobs in last 12 months ;</t>
  </si>
  <si>
    <t>Industry of current main job: Professional, scientific and technical services ;  &gt;&gt;&gt;&gt; Working in the same industry division as 12 months ago ;</t>
  </si>
  <si>
    <t>Industry of current main job: Professional, scientific and technical services ;  &gt;&gt;&gt;&gt; Working in a different industry division than 12 months ago ;</t>
  </si>
  <si>
    <t>Industry of current main job: Professional, scientific and technical services ;  &gt;&gt;&gt;&gt; Working in the same major occupation group as 12 months ago ;</t>
  </si>
  <si>
    <t>Industry of current main job: Professional, scientific and technical services ;  &gt;&gt;&gt;&gt; Working in a different major occupation group than 12 months ago ;</t>
  </si>
  <si>
    <t>Industry of current main job: Professional, scientific and technical services ;  &gt;&gt;&gt;&gt; Working in an occupation at the same skill level as 12 months ago ;</t>
  </si>
  <si>
    <t>Industry of current main job: Professional, scientific and technical services ;  &gt;&gt;&gt;&gt; Working in an occupation with a higher skill level than 12 months ago ;</t>
  </si>
  <si>
    <t>Industry of current main job: Professional, scientific and technical services ;  &gt;&gt;&gt;&gt; Working in an occupation with a lower skill level than 12 months ago ;</t>
  </si>
  <si>
    <t>Industry of current main job: Professional, scientific and technical services ;  &gt;&gt;&gt;&gt; Working in a job with the same usual hours as 12 months ago ;</t>
  </si>
  <si>
    <t>Industry of current main job: Professional, scientific and technical services ;  &gt;&gt;&gt;&gt; Working in a job with more usual hours than 12 months ago ;</t>
  </si>
  <si>
    <t>Industry of current main job: Professional, scientific and technical services ;  &gt;&gt;&gt;&gt; Working in a job with fewer usual hours than 12 months ago ;</t>
  </si>
  <si>
    <t>Industry of current main job: Professional, scientific and technical services ;  &gt;&gt;&gt;&gt; Working in a job with the same status in employment as 12 months ago ;</t>
  </si>
  <si>
    <t>Industry of current main job: Professional, scientific and technical services ;  &gt;&gt;&gt;&gt; Working in a job with a different status in employment than 12 months ago ;</t>
  </si>
  <si>
    <t>Industry of current main job: Professional, scientific and technical services ;  &gt;&gt;&gt; Did not change jobs in last 12 months ;</t>
  </si>
  <si>
    <t>Industry of current main job: Professional, scientific and technical services ;  &gt;&gt; 12 months or more in current main job ;</t>
  </si>
  <si>
    <t>Industry of current main job: Professional, scientific and technical services ;  &gt;&gt;&gt; Employee in current main job ;</t>
  </si>
  <si>
    <t>Industry of current main job: Professional, scientific and technical services ;  &gt;&gt;&gt;&gt; No change in occupation with current employer last year ;</t>
  </si>
  <si>
    <t>Industry of current main job: Professional, scientific and technical services ;  &gt;&gt;&gt;&gt; Changed occupations with current employer in the same major group last year ;</t>
  </si>
  <si>
    <t>Industry of current main job: Professional, scientific and technical services ;  &gt;&gt;&gt;&gt; Changed occupations with current employer into a different major group last year ;</t>
  </si>
  <si>
    <t>Industry of current main job: Professional, scientific and technical services ;  &gt;&gt;&gt;&gt; Changed occupations with current employer at the same skill level ;</t>
  </si>
  <si>
    <t>Industry of current main job: Professional, scientific and technical services ;  &gt;&gt;&gt;&gt; Changed occupations with current employer to a higher skill level ;</t>
  </si>
  <si>
    <t>Industry of current main job: Professional, scientific and technical services ;  &gt;&gt;&gt;&gt; Changed occupations with current employer to a lower skill level ;</t>
  </si>
  <si>
    <t>Industry of current main job: Professional, scientific and technical services ;  &gt;&gt;&gt;&gt; No change in usual weekly hours with current employer last year ;</t>
  </si>
  <si>
    <t>Industry of current main job: Professional, scientific and technical services ;  &gt;&gt;&gt;&gt; Usual weekly hours increased with current employer last year ;</t>
  </si>
  <si>
    <t>Industry of current main job: Professional, scientific and technical services ;  &gt;&gt;&gt;&gt; Usual weekly hours decreased with current employer last year ;</t>
  </si>
  <si>
    <t>Industry of current main job: Professional, scientific and technical services ;  &gt;&gt;&gt;&gt; Did not know or usual weekly hours varied last year ;</t>
  </si>
  <si>
    <t>Industry of current main job: Professional, scientific and technical services ;  &gt;&gt;&gt;&gt; Promoted or transferred last year ;</t>
  </si>
  <si>
    <t>Industry of current main job: Professional, scientific and technical services ;  &gt;&gt;&gt;&gt; Was not promoted or transferred last year ;</t>
  </si>
  <si>
    <t>Industry of current main job: Professional, scientific and technical services ;  &gt;&gt;&gt; Owner manager or contributing family worker in current main job ;</t>
  </si>
  <si>
    <t>Industry of current main job: Professional, scientific and technical services ;  &gt; Employed 12 months ago ;</t>
  </si>
  <si>
    <t>Industry of current main job: Professional, scientific and technical services ;  &gt; Not employed 12 months ago ;</t>
  </si>
  <si>
    <t>Industry of current main job: Administrative and support services ;  Employed at some time during the last 12 months ;</t>
  </si>
  <si>
    <t>Industry of current main job: Administrative and support services ;  &gt; Currently employed ;</t>
  </si>
  <si>
    <t>Industry of current main job: Administrative and support services ;  &gt;&gt; Less than 12 months in current main job ;</t>
  </si>
  <si>
    <t>Industry of current main job: Administrative and support services ;  &gt;&gt;&gt; Changed jobs in last 12 months ;</t>
  </si>
  <si>
    <t>Industry of current main job: Administrative and support services ;  &gt;&gt;&gt;&gt; Working in the same industry division as 12 months ago ;</t>
  </si>
  <si>
    <t>Industry of current main job: Administrative and support services ;  &gt;&gt;&gt;&gt; Working in a different industry division than 12 months ago ;</t>
  </si>
  <si>
    <t>Industry of current main job: Administrative and support services ;  &gt;&gt;&gt;&gt; Working in the same major occupation group as 12 months ago ;</t>
  </si>
  <si>
    <t>Industry of current main job: Administrative and support services ;  &gt;&gt;&gt;&gt; Working in a different major occupation group than 12 months ago ;</t>
  </si>
  <si>
    <t>Industry of current main job: Administrative and support services ;  &gt;&gt;&gt;&gt; Working in an occupation at the same skill level as 12 months ago ;</t>
  </si>
  <si>
    <t>Industry of current main job: Administrative and support services ;  &gt;&gt;&gt;&gt; Working in an occupation with a higher skill level than 12 months ago ;</t>
  </si>
  <si>
    <t>Industry of current main job: Administrative and support services ;  &gt;&gt;&gt;&gt; Working in an occupation with a lower skill level than 12 months ago ;</t>
  </si>
  <si>
    <t>Industry of current main job: Administrative and support services ;  &gt;&gt;&gt;&gt; Working in a job with the same usual hours as 12 months ago ;</t>
  </si>
  <si>
    <t>Industry of current main job: Administrative and support services ;  &gt;&gt;&gt;&gt; Working in a job with more usual hours than 12 months ago ;</t>
  </si>
  <si>
    <t>Industry of current main job: Administrative and support services ;  &gt;&gt;&gt;&gt; Working in a job with fewer usual hours than 12 months ago ;</t>
  </si>
  <si>
    <t>Industry of current main job: Administrative and support services ;  &gt;&gt;&gt;&gt; Working in a job with the same status in employment as 12 months ago ;</t>
  </si>
  <si>
    <t>Industry of current main job: Administrative and support services ;  &gt;&gt;&gt;&gt; Working in a job with a different status in employment than 12 months ago ;</t>
  </si>
  <si>
    <t>Industry of current main job: Administrative and support services ;  &gt;&gt;&gt; Did not change jobs in last 12 months ;</t>
  </si>
  <si>
    <t>Industry of current main job: Administrative and support services ;  &gt;&gt; 12 months or more in current main job ;</t>
  </si>
  <si>
    <t>Industry of current main job: Administrative and support services ;  &gt;&gt;&gt; Employee in current main job ;</t>
  </si>
  <si>
    <t>Industry of current main job: Administrative and support services ;  &gt;&gt;&gt;&gt; No change in occupation with current employer last year ;</t>
  </si>
  <si>
    <t>Industry of current main job: Administrative and support services ;  &gt;&gt;&gt;&gt; Changed occupations with current employer in the same major group last year ;</t>
  </si>
  <si>
    <t>Industry of current main job: Administrative and support services ;  &gt;&gt;&gt;&gt; Changed occupations with current employer into a different major group last year ;</t>
  </si>
  <si>
    <t>Industry of current main job: Administrative and support services ;  &gt;&gt;&gt;&gt; Changed occupations with current employer at the same skill level ;</t>
  </si>
  <si>
    <t>A128042534C</t>
  </si>
  <si>
    <t>A127984214J</t>
  </si>
  <si>
    <t>A128061994W</t>
  </si>
  <si>
    <t>A127945490A</t>
  </si>
  <si>
    <t>A128003722K</t>
  </si>
  <si>
    <t>A127984218T</t>
  </si>
  <si>
    <t>A128003726V</t>
  </si>
  <si>
    <t>A127984222J</t>
  </si>
  <si>
    <t>A127945494K</t>
  </si>
  <si>
    <t>A128081514W</t>
  </si>
  <si>
    <t>A128003730K</t>
  </si>
  <si>
    <t>A128061998F</t>
  </si>
  <si>
    <t>A128081518F</t>
  </si>
  <si>
    <t>A127965054C</t>
  </si>
  <si>
    <t>A127945498V</t>
  </si>
  <si>
    <t>A128062002L</t>
  </si>
  <si>
    <t>A127965058L</t>
  </si>
  <si>
    <t>A127965062C</t>
  </si>
  <si>
    <t>A128081522W</t>
  </si>
  <si>
    <t>A128081526F</t>
  </si>
  <si>
    <t>A128042538L</t>
  </si>
  <si>
    <t>A128081530W</t>
  </si>
  <si>
    <t>A128062010L</t>
  </si>
  <si>
    <t>A128062022W</t>
  </si>
  <si>
    <t>A127984230J</t>
  </si>
  <si>
    <t>A128003742V</t>
  </si>
  <si>
    <t>A127965074L</t>
  </si>
  <si>
    <t>A128081558X</t>
  </si>
  <si>
    <t>A128062026F</t>
  </si>
  <si>
    <t>A128062030W</t>
  </si>
  <si>
    <t>A127965078W</t>
  </si>
  <si>
    <t>A128003754C</t>
  </si>
  <si>
    <t>A127945518T</t>
  </si>
  <si>
    <t>A128081542F</t>
  </si>
  <si>
    <t>A127984234T</t>
  </si>
  <si>
    <t>A127984238A</t>
  </si>
  <si>
    <t>A128042542C</t>
  </si>
  <si>
    <t>A128081546R</t>
  </si>
  <si>
    <t>A128062018F</t>
  </si>
  <si>
    <t>A127945510X</t>
  </si>
  <si>
    <t>A128003738C</t>
  </si>
  <si>
    <t>A128081550F</t>
  </si>
  <si>
    <t>A127965070C</t>
  </si>
  <si>
    <t>A128003746C</t>
  </si>
  <si>
    <t>A128042546L</t>
  </si>
  <si>
    <t>A128042550C</t>
  </si>
  <si>
    <t>A128042554L</t>
  </si>
  <si>
    <t>A128003750V</t>
  </si>
  <si>
    <t>A128042558W</t>
  </si>
  <si>
    <t>A128022994V</t>
  </si>
  <si>
    <t>A128042562L</t>
  </si>
  <si>
    <t>A128081554R</t>
  </si>
  <si>
    <t>A128042566W</t>
  </si>
  <si>
    <t>A127945514J</t>
  </si>
  <si>
    <t>A128022998C</t>
  </si>
  <si>
    <t>A128023006V</t>
  </si>
  <si>
    <t>A127984242T</t>
  </si>
  <si>
    <t>A127945530J</t>
  </si>
  <si>
    <t>A128062034F</t>
  </si>
  <si>
    <t>A128042578F</t>
  </si>
  <si>
    <t>A127965098F</t>
  </si>
  <si>
    <t>A128023030V</t>
  </si>
  <si>
    <t>A128003758L</t>
  </si>
  <si>
    <t>A127984254A</t>
  </si>
  <si>
    <t>A128003762C</t>
  </si>
  <si>
    <t>A128023034C</t>
  </si>
  <si>
    <t>A128062058X</t>
  </si>
  <si>
    <t>A128023010K</t>
  </si>
  <si>
    <t>A128023014V</t>
  </si>
  <si>
    <t>A128062038R</t>
  </si>
  <si>
    <t>A128042570L</t>
  </si>
  <si>
    <t>A128062042F</t>
  </si>
  <si>
    <t>A128023018C</t>
  </si>
  <si>
    <t>A127984246A</t>
  </si>
  <si>
    <t>A128042574W</t>
  </si>
  <si>
    <t>A127965082L</t>
  </si>
  <si>
    <t>A127965086W</t>
  </si>
  <si>
    <t>A128062046R</t>
  </si>
  <si>
    <t>A128062050F</t>
  </si>
  <si>
    <t>A127965090L</t>
  </si>
  <si>
    <t>A128023022V</t>
  </si>
  <si>
    <t>A127945522J</t>
  </si>
  <si>
    <t>A127984250T</t>
  </si>
  <si>
    <t>A128042582W</t>
  </si>
  <si>
    <t>A128081562R</t>
  </si>
  <si>
    <t>A128062054R</t>
  </si>
  <si>
    <t>A127965094W</t>
  </si>
  <si>
    <t>A128023026C</t>
  </si>
  <si>
    <t>A127945526T</t>
  </si>
  <si>
    <t>A127945534T</t>
  </si>
  <si>
    <t>A127945538A</t>
  </si>
  <si>
    <t>A128081218C</t>
  </si>
  <si>
    <t>A127945230F</t>
  </si>
  <si>
    <t>A128061702J</t>
  </si>
  <si>
    <t>A128081214V</t>
  </si>
  <si>
    <t>A127945242R</t>
  </si>
  <si>
    <t>A128042226A</t>
  </si>
  <si>
    <t>A128022702F</t>
  </si>
  <si>
    <t>A128061722T</t>
  </si>
  <si>
    <t>A128003502J</t>
  </si>
  <si>
    <t>A127964770X</t>
  </si>
  <si>
    <t>A128022678T</t>
  </si>
  <si>
    <t>A127945234R</t>
  </si>
  <si>
    <t>A127945238X</t>
  </si>
  <si>
    <t>A128061694V</t>
  </si>
  <si>
    <t>A128022682J</t>
  </si>
  <si>
    <t>A128061698C</t>
  </si>
  <si>
    <t>A128081186W</t>
  </si>
  <si>
    <t>A128003490K</t>
  </si>
  <si>
    <t>A128081190L</t>
  </si>
  <si>
    <t>A128081194W</t>
  </si>
  <si>
    <t>A128081198F</t>
  </si>
  <si>
    <t>A128061706T</t>
  </si>
  <si>
    <t>A128081202K</t>
  </si>
  <si>
    <t>A128022686T</t>
  </si>
  <si>
    <t>A128061710J</t>
  </si>
  <si>
    <t>A128061714T</t>
  </si>
  <si>
    <t>A128081206V</t>
  </si>
  <si>
    <t>A128081210K</t>
  </si>
  <si>
    <t>A128042222T</t>
  </si>
  <si>
    <t>A128003494V</t>
  </si>
  <si>
    <t>A128061718A</t>
  </si>
  <si>
    <t>A128022690J</t>
  </si>
  <si>
    <t>A128022694T</t>
  </si>
  <si>
    <t>A128022698A</t>
  </si>
  <si>
    <t>A128022730R</t>
  </si>
  <si>
    <t>A128061726A</t>
  </si>
  <si>
    <t>A127945246X</t>
  </si>
  <si>
    <t>A128042234A</t>
  </si>
  <si>
    <t>A127945254X</t>
  </si>
  <si>
    <t>A127983998X</t>
  </si>
  <si>
    <t>A127964790J</t>
  </si>
  <si>
    <t>A128042246K</t>
  </si>
  <si>
    <t>A127964794T</t>
  </si>
  <si>
    <t>A128022734X</t>
  </si>
  <si>
    <t>A127964774J</t>
  </si>
  <si>
    <t>A128022706R</t>
  </si>
  <si>
    <t>A128081222V</t>
  </si>
  <si>
    <t>A128003506T</t>
  </si>
  <si>
    <t>A128022710F</t>
  </si>
  <si>
    <t>A128022714R</t>
  </si>
  <si>
    <t>A128022718X</t>
  </si>
  <si>
    <t>A128081226C</t>
  </si>
  <si>
    <t>A128061730T</t>
  </si>
  <si>
    <t>A128081230V</t>
  </si>
  <si>
    <t>A127964778T</t>
  </si>
  <si>
    <t>A127964782J</t>
  </si>
  <si>
    <t>A127983994R</t>
  </si>
  <si>
    <t>A128081234C</t>
  </si>
  <si>
    <t>A127945250R</t>
  </si>
  <si>
    <t>A128022722R</t>
  </si>
  <si>
    <t>A127964786T</t>
  </si>
  <si>
    <t>A128022726X</t>
  </si>
  <si>
    <t>A128042230T</t>
  </si>
  <si>
    <t>A128061734A</t>
  </si>
  <si>
    <t>A128042238K</t>
  </si>
  <si>
    <t>A128061738K</t>
  </si>
  <si>
    <t>A128061742A</t>
  </si>
  <si>
    <t>A128061746K</t>
  </si>
  <si>
    <t>A128081246L</t>
  </si>
  <si>
    <t>A127945258J</t>
  </si>
  <si>
    <t>A128003514T</t>
  </si>
  <si>
    <t>A128042258V</t>
  </si>
  <si>
    <t>A128022762J</t>
  </si>
  <si>
    <t>A128022770J</t>
  </si>
  <si>
    <t>A128081250C</t>
  </si>
  <si>
    <t>A127984010F</t>
  </si>
  <si>
    <t>A128081254L</t>
  </si>
  <si>
    <t>A127945270X</t>
  </si>
  <si>
    <t>A127984002F</t>
  </si>
  <si>
    <t>A128042250A</t>
  </si>
  <si>
    <t>A128022738J</t>
  </si>
  <si>
    <t>A128022742X</t>
  </si>
  <si>
    <t>A128081238L</t>
  </si>
  <si>
    <t>A127945262X</t>
  </si>
  <si>
    <t>A128061750A</t>
  </si>
  <si>
    <t>A127945266J</t>
  </si>
  <si>
    <t>A128003510J</t>
  </si>
  <si>
    <t>A128022746J</t>
  </si>
  <si>
    <t>A128022750X</t>
  </si>
  <si>
    <t>A127964798A</t>
  </si>
  <si>
    <t>A128061754K</t>
  </si>
  <si>
    <t>A127964802F</t>
  </si>
  <si>
    <t>A128022754J</t>
  </si>
  <si>
    <t>A128081242C</t>
  </si>
  <si>
    <t>A127984006R</t>
  </si>
  <si>
    <t>A128003518A</t>
  </si>
  <si>
    <t>A128022758T</t>
  </si>
  <si>
    <t>A128042254K</t>
  </si>
  <si>
    <t>A128042262K</t>
  </si>
  <si>
    <t>A128061758V</t>
  </si>
  <si>
    <t>A127964810F</t>
  </si>
  <si>
    <t>A128022766T</t>
  </si>
  <si>
    <t>A128081266W</t>
  </si>
  <si>
    <t>A127945274J</t>
  </si>
  <si>
    <t>A127984018X</t>
  </si>
  <si>
    <t>A127964818X</t>
  </si>
  <si>
    <t>A128081270L</t>
  </si>
  <si>
    <t>A128022778A</t>
  </si>
  <si>
    <t>A128081274W</t>
  </si>
  <si>
    <t>A128003530T</t>
  </si>
  <si>
    <t>A128003534A</t>
  </si>
  <si>
    <t>A128003538K</t>
  </si>
  <si>
    <t>A128081258W</t>
  </si>
  <si>
    <t>A127945278T</t>
  </si>
  <si>
    <t>A127964814R</t>
  </si>
  <si>
    <t>A128022774T</t>
  </si>
  <si>
    <t>A128003522T</t>
  </si>
  <si>
    <t>A128003526A</t>
  </si>
  <si>
    <t>A128042266V</t>
  </si>
  <si>
    <t>A128042270K</t>
  </si>
  <si>
    <t>A128061762K</t>
  </si>
  <si>
    <t>A127984014R</t>
  </si>
  <si>
    <t>A127984022R</t>
  </si>
  <si>
    <t>A128061766V</t>
  </si>
  <si>
    <t>A128061770K</t>
  </si>
  <si>
    <t>A128061774V</t>
  </si>
  <si>
    <t>A128042274V</t>
  </si>
  <si>
    <t>A127984026X</t>
  </si>
  <si>
    <t>A128061778C</t>
  </si>
  <si>
    <t>A128042278C</t>
  </si>
  <si>
    <t>A128081262L</t>
  </si>
  <si>
    <t>A128061782V</t>
  </si>
  <si>
    <t>A127964822R</t>
  </si>
  <si>
    <t>A127945282J</t>
  </si>
  <si>
    <t>A128061790V</t>
  </si>
  <si>
    <t>A128042282V</t>
  </si>
  <si>
    <t>A128042302T</t>
  </si>
  <si>
    <t>A128061794C</t>
  </si>
  <si>
    <t>A128022782T</t>
  </si>
  <si>
    <t>A127964834X</t>
  </si>
  <si>
    <t>A127984046J</t>
  </si>
  <si>
    <t>A127964842X</t>
  </si>
  <si>
    <t>A128022790T</t>
  </si>
  <si>
    <t>A128042306A</t>
  </si>
  <si>
    <t>A128003558V</t>
  </si>
  <si>
    <t>A128042310T</t>
  </si>
  <si>
    <t>A128061798L</t>
  </si>
  <si>
    <t>A128042286C</t>
  </si>
  <si>
    <t>A127984030R</t>
  </si>
  <si>
    <t>A128061802T</t>
  </si>
  <si>
    <t>A127945286T</t>
  </si>
  <si>
    <t>A128061806A</t>
  </si>
  <si>
    <t>A128042290V</t>
  </si>
  <si>
    <t>A127945290J</t>
  </si>
  <si>
    <t>A127984034X</t>
  </si>
  <si>
    <t>A127984038J</t>
  </si>
  <si>
    <t>A128081278F</t>
  </si>
  <si>
    <t>A128022786A</t>
  </si>
  <si>
    <t>A128003542A</t>
  </si>
  <si>
    <t>Industry of current main job: Administrative and support services ;  &gt;&gt;&gt;&gt; Changed occupations with current employer to a higher skill level ;</t>
  </si>
  <si>
    <t>Industry of current main job: Administrative and support services ;  &gt;&gt;&gt;&gt; Changed occupations with current employer to a lower skill level ;</t>
  </si>
  <si>
    <t>Industry of current main job: Administrative and support services ;  &gt;&gt;&gt;&gt; No change in usual weekly hours with current employer last year ;</t>
  </si>
  <si>
    <t>Industry of current main job: Administrative and support services ;  &gt;&gt;&gt;&gt; Usual weekly hours increased with current employer last year ;</t>
  </si>
  <si>
    <t>Industry of current main job: Administrative and support services ;  &gt;&gt;&gt;&gt; Usual weekly hours decreased with current employer last year ;</t>
  </si>
  <si>
    <t>Industry of current main job: Administrative and support services ;  &gt;&gt;&gt;&gt; Did not know or usual weekly hours varied last year ;</t>
  </si>
  <si>
    <t>Industry of current main job: Administrative and support services ;  &gt;&gt;&gt;&gt; Promoted or transferred last year ;</t>
  </si>
  <si>
    <t>Industry of current main job: Administrative and support services ;  &gt;&gt;&gt;&gt; Was not promoted or transferred last year ;</t>
  </si>
  <si>
    <t>Industry of current main job: Administrative and support services ;  &gt;&gt;&gt; Owner manager or contributing family worker in current main job ;</t>
  </si>
  <si>
    <t>Industry of current main job: Administrative and support services ;  &gt; Employed 12 months ago ;</t>
  </si>
  <si>
    <t>Industry of current main job: Administrative and support services ;  &gt; Not employed 12 months ago ;</t>
  </si>
  <si>
    <t>Industry of current main job: Public administration and safety ;  Employed at some time during the last 12 months ;</t>
  </si>
  <si>
    <t>Industry of current main job: Public administration and safety ;  &gt; Currently employed ;</t>
  </si>
  <si>
    <t>Industry of current main job: Public administration and safety ;  &gt;&gt; Less than 12 months in current main job ;</t>
  </si>
  <si>
    <t>Industry of current main job: Public administration and safety ;  &gt;&gt;&gt; Changed jobs in last 12 months ;</t>
  </si>
  <si>
    <t>Industry of current main job: Public administration and safety ;  &gt;&gt;&gt;&gt; Working in the same industry division as 12 months ago ;</t>
  </si>
  <si>
    <t>Industry of current main job: Public administration and safety ;  &gt;&gt;&gt;&gt; Working in a different industry division than 12 months ago ;</t>
  </si>
  <si>
    <t>Industry of current main job: Public administration and safety ;  &gt;&gt;&gt;&gt; Working in the same major occupation group as 12 months ago ;</t>
  </si>
  <si>
    <t>Industry of current main job: Public administration and safety ;  &gt;&gt;&gt;&gt; Working in a different major occupation group than 12 months ago ;</t>
  </si>
  <si>
    <t>Industry of current main job: Public administration and safety ;  &gt;&gt;&gt;&gt; Working in an occupation at the same skill level as 12 months ago ;</t>
  </si>
  <si>
    <t>Industry of current main job: Public administration and safety ;  &gt;&gt;&gt;&gt; Working in an occupation with a higher skill level than 12 months ago ;</t>
  </si>
  <si>
    <t>Industry of current main job: Public administration and safety ;  &gt;&gt;&gt;&gt; Working in an occupation with a lower skill level than 12 months ago ;</t>
  </si>
  <si>
    <t>Industry of current main job: Public administration and safety ;  &gt;&gt;&gt;&gt; Working in a job with the same usual hours as 12 months ago ;</t>
  </si>
  <si>
    <t>Industry of current main job: Public administration and safety ;  &gt;&gt;&gt;&gt; Working in a job with more usual hours than 12 months ago ;</t>
  </si>
  <si>
    <t>Industry of current main job: Public administration and safety ;  &gt;&gt;&gt;&gt; Working in a job with fewer usual hours than 12 months ago ;</t>
  </si>
  <si>
    <t>Industry of current main job: Public administration and safety ;  &gt;&gt;&gt;&gt; Working in a job with the same status in employment as 12 months ago ;</t>
  </si>
  <si>
    <t>Industry of current main job: Public administration and safety ;  &gt;&gt;&gt;&gt; Working in a job with a different status in employment than 12 months ago ;</t>
  </si>
  <si>
    <t>Industry of current main job: Public administration and safety ;  &gt;&gt;&gt; Did not change jobs in last 12 months ;</t>
  </si>
  <si>
    <t>Industry of current main job: Public administration and safety ;  &gt;&gt; 12 months or more in current main job ;</t>
  </si>
  <si>
    <t>Industry of current main job: Public administration and safety ;  &gt;&gt;&gt; Employee in current main job ;</t>
  </si>
  <si>
    <t>Industry of current main job: Public administration and safety ;  &gt;&gt;&gt;&gt; No change in occupation with current employer last year ;</t>
  </si>
  <si>
    <t>Industry of current main job: Public administration and safety ;  &gt;&gt;&gt;&gt; Changed occupations with current employer in the same major group last year ;</t>
  </si>
  <si>
    <t>Industry of current main job: Public administration and safety ;  &gt;&gt;&gt;&gt; Changed occupations with current employer into a different major group last year ;</t>
  </si>
  <si>
    <t>Industry of current main job: Public administration and safety ;  &gt;&gt;&gt;&gt; Changed occupations with current employer at the same skill level ;</t>
  </si>
  <si>
    <t>Industry of current main job: Public administration and safety ;  &gt;&gt;&gt;&gt; Changed occupations with current employer to a higher skill level ;</t>
  </si>
  <si>
    <t>Industry of current main job: Public administration and safety ;  &gt;&gt;&gt;&gt; Changed occupations with current employer to a lower skill level ;</t>
  </si>
  <si>
    <t>Industry of current main job: Public administration and safety ;  &gt;&gt;&gt;&gt; No change in usual weekly hours with current employer last year ;</t>
  </si>
  <si>
    <t>Industry of current main job: Public administration and safety ;  &gt;&gt;&gt;&gt; Usual weekly hours increased with current employer last year ;</t>
  </si>
  <si>
    <t>Industry of current main job: Public administration and safety ;  &gt;&gt;&gt;&gt; Usual weekly hours decreased with current employer last year ;</t>
  </si>
  <si>
    <t>Industry of current main job: Public administration and safety ;  &gt;&gt;&gt;&gt; Did not know or usual weekly hours varied last year ;</t>
  </si>
  <si>
    <t>Industry of current main job: Public administration and safety ;  &gt;&gt;&gt;&gt; Promoted or transferred last year ;</t>
  </si>
  <si>
    <t>Industry of current main job: Public administration and safety ;  &gt;&gt;&gt;&gt; Was not promoted or transferred last year ;</t>
  </si>
  <si>
    <t>Industry of current main job: Public administration and safety ;  &gt;&gt;&gt; Owner manager or contributing family worker in current main job ;</t>
  </si>
  <si>
    <t>Industry of current main job: Public administration and safety ;  &gt; Employed 12 months ago ;</t>
  </si>
  <si>
    <t>Industry of current main job: Public administration and safety ;  &gt; Not employed 12 months ago ;</t>
  </si>
  <si>
    <t>Industry of current main job: Education and training ;  Employed at some time during the last 12 months ;</t>
  </si>
  <si>
    <t>Industry of current main job: Education and training ;  &gt; Currently employed ;</t>
  </si>
  <si>
    <t>Industry of current main job: Education and training ;  &gt;&gt; Less than 12 months in current main job ;</t>
  </si>
  <si>
    <t>Industry of current main job: Education and training ;  &gt;&gt;&gt; Changed jobs in last 12 months ;</t>
  </si>
  <si>
    <t>Industry of current main job: Education and training ;  &gt;&gt;&gt;&gt; Working in the same industry division as 12 months ago ;</t>
  </si>
  <si>
    <t>Industry of current main job: Education and training ;  &gt;&gt;&gt;&gt; Working in a different industry division than 12 months ago ;</t>
  </si>
  <si>
    <t>Industry of current main job: Education and training ;  &gt;&gt;&gt;&gt; Working in the same major occupation group as 12 months ago ;</t>
  </si>
  <si>
    <t>Industry of current main job: Education and training ;  &gt;&gt;&gt;&gt; Working in a different major occupation group than 12 months ago ;</t>
  </si>
  <si>
    <t>Industry of current main job: Education and training ;  &gt;&gt;&gt;&gt; Working in an occupation at the same skill level as 12 months ago ;</t>
  </si>
  <si>
    <t>Industry of current main job: Education and training ;  &gt;&gt;&gt;&gt; Working in an occupation with a higher skill level than 12 months ago ;</t>
  </si>
  <si>
    <t>Industry of current main job: Education and training ;  &gt;&gt;&gt;&gt; Working in an occupation with a lower skill level than 12 months ago ;</t>
  </si>
  <si>
    <t>Industry of current main job: Education and training ;  &gt;&gt;&gt;&gt; Working in a job with the same usual hours as 12 months ago ;</t>
  </si>
  <si>
    <t>Industry of current main job: Education and training ;  &gt;&gt;&gt;&gt; Working in a job with more usual hours than 12 months ago ;</t>
  </si>
  <si>
    <t>Industry of current main job: Education and training ;  &gt;&gt;&gt;&gt; Working in a job with fewer usual hours than 12 months ago ;</t>
  </si>
  <si>
    <t>Industry of current main job: Education and training ;  &gt;&gt;&gt;&gt; Working in a job with the same status in employment as 12 months ago ;</t>
  </si>
  <si>
    <t>Industry of current main job: Education and training ;  &gt;&gt;&gt;&gt; Working in a job with a different status in employment than 12 months ago ;</t>
  </si>
  <si>
    <t>Industry of current main job: Education and training ;  &gt;&gt;&gt; Did not change jobs in last 12 months ;</t>
  </si>
  <si>
    <t>Industry of current main job: Education and training ;  &gt;&gt; 12 months or more in current main job ;</t>
  </si>
  <si>
    <t>Industry of current main job: Education and training ;  &gt;&gt;&gt; Employee in current main job ;</t>
  </si>
  <si>
    <t>Industry of current main job: Education and training ;  &gt;&gt;&gt;&gt; No change in occupation with current employer last year ;</t>
  </si>
  <si>
    <t>Industry of current main job: Education and training ;  &gt;&gt;&gt;&gt; Changed occupations with current employer in the same major group last year ;</t>
  </si>
  <si>
    <t>Industry of current main job: Education and training ;  &gt;&gt;&gt;&gt; Changed occupations with current employer into a different major group last year ;</t>
  </si>
  <si>
    <t>Industry of current main job: Education and training ;  &gt;&gt;&gt;&gt; Changed occupations with current employer at the same skill level ;</t>
  </si>
  <si>
    <t>Industry of current main job: Education and training ;  &gt;&gt;&gt;&gt; Changed occupations with current employer to a higher skill level ;</t>
  </si>
  <si>
    <t>Industry of current main job: Education and training ;  &gt;&gt;&gt;&gt; Changed occupations with current employer to a lower skill level ;</t>
  </si>
  <si>
    <t>Industry of current main job: Education and training ;  &gt;&gt;&gt;&gt; No change in usual weekly hours with current employer last year ;</t>
  </si>
  <si>
    <t>Industry of current main job: Education and training ;  &gt;&gt;&gt;&gt; Usual weekly hours increased with current employer last year ;</t>
  </si>
  <si>
    <t>Industry of current main job: Education and training ;  &gt;&gt;&gt;&gt; Usual weekly hours decreased with current employer last year ;</t>
  </si>
  <si>
    <t>Industry of current main job: Education and training ;  &gt;&gt;&gt;&gt; Did not know or usual weekly hours varied last year ;</t>
  </si>
  <si>
    <t>Industry of current main job: Education and training ;  &gt;&gt;&gt;&gt; Promoted or transferred last year ;</t>
  </si>
  <si>
    <t>Industry of current main job: Education and training ;  &gt;&gt;&gt;&gt; Was not promoted or transferred last year ;</t>
  </si>
  <si>
    <t>Industry of current main job: Education and training ;  &gt;&gt;&gt; Owner manager or contributing family worker in current main job ;</t>
  </si>
  <si>
    <t>Industry of current main job: Education and training ;  &gt; Employed 12 months ago ;</t>
  </si>
  <si>
    <t>Industry of current main job: Education and training ;  &gt; Not employed 12 months ago ;</t>
  </si>
  <si>
    <t>Industry of current main job: Health care and social assistance ;  Employed at some time during the last 12 months ;</t>
  </si>
  <si>
    <t>Industry of current main job: Health care and social assistance ;  &gt; Currently employed ;</t>
  </si>
  <si>
    <t>Industry of current main job: Health care and social assistance ;  &gt;&gt; Less than 12 months in current main job ;</t>
  </si>
  <si>
    <t>Industry of current main job: Health care and social assistance ;  &gt;&gt;&gt; Changed jobs in last 12 months ;</t>
  </si>
  <si>
    <t>Industry of current main job: Health care and social assistance ;  &gt;&gt;&gt;&gt; Working in the same industry division as 12 months ago ;</t>
  </si>
  <si>
    <t>Industry of current main job: Health care and social assistance ;  &gt;&gt;&gt;&gt; Working in a different industry division than 12 months ago ;</t>
  </si>
  <si>
    <t>Industry of current main job: Health care and social assistance ;  &gt;&gt;&gt;&gt; Working in the same major occupation group as 12 months ago ;</t>
  </si>
  <si>
    <t>Industry of current main job: Health care and social assistance ;  &gt;&gt;&gt;&gt; Working in a different major occupation group than 12 months ago ;</t>
  </si>
  <si>
    <t>Industry of current main job: Health care and social assistance ;  &gt;&gt;&gt;&gt; Working in an occupation at the same skill level as 12 months ago ;</t>
  </si>
  <si>
    <t>Industry of current main job: Health care and social assistance ;  &gt;&gt;&gt;&gt; Working in an occupation with a higher skill level than 12 months ago ;</t>
  </si>
  <si>
    <t>Industry of current main job: Health care and social assistance ;  &gt;&gt;&gt;&gt; Working in an occupation with a lower skill level than 12 months ago ;</t>
  </si>
  <si>
    <t>Industry of current main job: Health care and social assistance ;  &gt;&gt;&gt;&gt; Working in a job with the same usual hours as 12 months ago ;</t>
  </si>
  <si>
    <t>Industry of current main job: Health care and social assistance ;  &gt;&gt;&gt;&gt; Working in a job with more usual hours than 12 months ago ;</t>
  </si>
  <si>
    <t>Industry of current main job: Health care and social assistance ;  &gt;&gt;&gt;&gt; Working in a job with fewer usual hours than 12 months ago ;</t>
  </si>
  <si>
    <t>Industry of current main job: Health care and social assistance ;  &gt;&gt;&gt;&gt; Working in a job with the same status in employment as 12 months ago ;</t>
  </si>
  <si>
    <t>Industry of current main job: Health care and social assistance ;  &gt;&gt;&gt;&gt; Working in a job with a different status in employment than 12 months ago ;</t>
  </si>
  <si>
    <t>Industry of current main job: Health care and social assistance ;  &gt;&gt;&gt; Did not change jobs in last 12 months ;</t>
  </si>
  <si>
    <t>Industry of current main job: Health care and social assistance ;  &gt;&gt; 12 months or more in current main job ;</t>
  </si>
  <si>
    <t>Industry of current main job: Health care and social assistance ;  &gt;&gt;&gt; Employee in current main job ;</t>
  </si>
  <si>
    <t>Industry of current main job: Health care and social assistance ;  &gt;&gt;&gt;&gt; No change in occupation with current employer last year ;</t>
  </si>
  <si>
    <t>Industry of current main job: Health care and social assistance ;  &gt;&gt;&gt;&gt; Changed occupations with current employer in the same major group last year ;</t>
  </si>
  <si>
    <t>Industry of current main job: Health care and social assistance ;  &gt;&gt;&gt;&gt; Changed occupations with current employer into a different major group last year ;</t>
  </si>
  <si>
    <t>Industry of current main job: Health care and social assistance ;  &gt;&gt;&gt;&gt; Changed occupations with current employer at the same skill level ;</t>
  </si>
  <si>
    <t>Industry of current main job: Health care and social assistance ;  &gt;&gt;&gt;&gt; Changed occupations with current employer to a higher skill level ;</t>
  </si>
  <si>
    <t>Industry of current main job: Health care and social assistance ;  &gt;&gt;&gt;&gt; Changed occupations with current employer to a lower skill level ;</t>
  </si>
  <si>
    <t>Industry of current main job: Health care and social assistance ;  &gt;&gt;&gt;&gt; No change in usual weekly hours with current employer last year ;</t>
  </si>
  <si>
    <t>Industry of current main job: Health care and social assistance ;  &gt;&gt;&gt;&gt; Usual weekly hours increased with current employer last year ;</t>
  </si>
  <si>
    <t>Industry of current main job: Health care and social assistance ;  &gt;&gt;&gt;&gt; Usual weekly hours decreased with current employer last year ;</t>
  </si>
  <si>
    <t>Industry of current main job: Health care and social assistance ;  &gt;&gt;&gt;&gt; Did not know or usual weekly hours varied last year ;</t>
  </si>
  <si>
    <t>Industry of current main job: Health care and social assistance ;  &gt;&gt;&gt;&gt; Promoted or transferred last year ;</t>
  </si>
  <si>
    <t>Industry of current main job: Health care and social assistance ;  &gt;&gt;&gt;&gt; Was not promoted or transferred last year ;</t>
  </si>
  <si>
    <t>Industry of current main job: Health care and social assistance ;  &gt;&gt;&gt; Owner manager or contributing family worker in current main job ;</t>
  </si>
  <si>
    <t>Industry of current main job: Health care and social assistance ;  &gt; Employed 12 months ago ;</t>
  </si>
  <si>
    <t>Industry of current main job: Health care and social assistance ;  &gt; Not employed 12 months ago ;</t>
  </si>
  <si>
    <t>Industry of current main job: Arts and recreation services ;  Employed at some time during the last 12 months ;</t>
  </si>
  <si>
    <t>Industry of current main job: Arts and recreation services ;  &gt; Currently employed ;</t>
  </si>
  <si>
    <t>Industry of current main job: Arts and recreation services ;  &gt;&gt; Less than 12 months in current main job ;</t>
  </si>
  <si>
    <t>Industry of current main job: Arts and recreation services ;  &gt;&gt;&gt; Changed jobs in last 12 months ;</t>
  </si>
  <si>
    <t>Industry of current main job: Arts and recreation services ;  &gt;&gt;&gt;&gt; Working in the same industry division as 12 months ago ;</t>
  </si>
  <si>
    <t>Industry of current main job: Arts and recreation services ;  &gt;&gt;&gt;&gt; Working in a different industry division than 12 months ago ;</t>
  </si>
  <si>
    <t>Industry of current main job: Arts and recreation services ;  &gt;&gt;&gt;&gt; Working in the same major occupation group as 12 months ago ;</t>
  </si>
  <si>
    <t>Industry of current main job: Arts and recreation services ;  &gt;&gt;&gt;&gt; Working in a different major occupation group than 12 months ago ;</t>
  </si>
  <si>
    <t>Industry of current main job: Arts and recreation services ;  &gt;&gt;&gt;&gt; Working in an occupation at the same skill level as 12 months ago ;</t>
  </si>
  <si>
    <t>Industry of current main job: Arts and recreation services ;  &gt;&gt;&gt;&gt; Working in an occupation with a higher skill level than 12 months ago ;</t>
  </si>
  <si>
    <t>Industry of current main job: Arts and recreation services ;  &gt;&gt;&gt;&gt; Working in an occupation with a lower skill level than 12 months ago ;</t>
  </si>
  <si>
    <t>Industry of current main job: Arts and recreation services ;  &gt;&gt;&gt;&gt; Working in a job with the same usual hours as 12 months ago ;</t>
  </si>
  <si>
    <t>Industry of current main job: Arts and recreation services ;  &gt;&gt;&gt;&gt; Working in a job with more usual hours than 12 months ago ;</t>
  </si>
  <si>
    <t>Industry of current main job: Arts and recreation services ;  &gt;&gt;&gt;&gt; Working in a job with fewer usual hours than 12 months ago ;</t>
  </si>
  <si>
    <t>Industry of current main job: Arts and recreation services ;  &gt;&gt;&gt;&gt; Working in a job with the same status in employment as 12 months ago ;</t>
  </si>
  <si>
    <t>Industry of current main job: Arts and recreation services ;  &gt;&gt;&gt;&gt; Working in a job with a different status in employment than 12 months ago ;</t>
  </si>
  <si>
    <t>Industry of current main job: Arts and recreation services ;  &gt;&gt;&gt; Did not change jobs in last 12 months ;</t>
  </si>
  <si>
    <t>Industry of current main job: Arts and recreation services ;  &gt;&gt; 12 months or more in current main job ;</t>
  </si>
  <si>
    <t>Industry of current main job: Arts and recreation services ;  &gt;&gt;&gt; Employee in current main job ;</t>
  </si>
  <si>
    <t>Industry of current main job: Arts and recreation services ;  &gt;&gt;&gt;&gt; No change in occupation with current employer last year ;</t>
  </si>
  <si>
    <t>Industry of current main job: Arts and recreation services ;  &gt;&gt;&gt;&gt; Changed occupations with current employer in the same major group last year ;</t>
  </si>
  <si>
    <t>Industry of current main job: Arts and recreation services ;  &gt;&gt;&gt;&gt; Changed occupations with current employer into a different major group last year ;</t>
  </si>
  <si>
    <t>Industry of current main job: Arts and recreation services ;  &gt;&gt;&gt;&gt; Changed occupations with current employer at the same skill level ;</t>
  </si>
  <si>
    <t>Industry of current main job: Arts and recreation services ;  &gt;&gt;&gt;&gt; Changed occupations with current employer to a higher skill level ;</t>
  </si>
  <si>
    <t>Industry of current main job: Arts and recreation services ;  &gt;&gt;&gt;&gt; Changed occupations with current employer to a lower skill level ;</t>
  </si>
  <si>
    <t>Industry of current main job: Arts and recreation services ;  &gt;&gt;&gt;&gt; No change in usual weekly hours with current employer last year ;</t>
  </si>
  <si>
    <t>Industry of current main job: Arts and recreation services ;  &gt;&gt;&gt;&gt; Usual weekly hours increased with current employer last year ;</t>
  </si>
  <si>
    <t>Industry of current main job: Arts and recreation services ;  &gt;&gt;&gt;&gt; Usual weekly hours decreased with current employer last year ;</t>
  </si>
  <si>
    <t>Industry of current main job: Arts and recreation services ;  &gt;&gt;&gt;&gt; Did not know or usual weekly hours varied last year ;</t>
  </si>
  <si>
    <t>Industry of current main job: Arts and recreation services ;  &gt;&gt;&gt;&gt; Promoted or transferred last year ;</t>
  </si>
  <si>
    <t>Industry of current main job: Arts and recreation services ;  &gt;&gt;&gt;&gt; Was not promoted or transferred last year ;</t>
  </si>
  <si>
    <t>Industry of current main job: Arts and recreation services ;  &gt;&gt;&gt; Owner manager or contributing family worker in current main job ;</t>
  </si>
  <si>
    <t>Industry of current main job: Arts and recreation services ;  &gt; Employed 12 months ago ;</t>
  </si>
  <si>
    <t>Industry of current main job: Arts and recreation services ;  &gt; Not employed 12 months ago ;</t>
  </si>
  <si>
    <t>Industry of current main job: Other services ;  Employed at some time during the last 12 months ;</t>
  </si>
  <si>
    <t>Industry of current main job: Other services ;  &gt; Currently employed ;</t>
  </si>
  <si>
    <t>Industry of current main job: Other services ;  &gt;&gt; Less than 12 months in current main job ;</t>
  </si>
  <si>
    <t>Industry of current main job: Other services ;  &gt;&gt;&gt; Changed jobs in last 12 months ;</t>
  </si>
  <si>
    <t>Industry of current main job: Other services ;  &gt;&gt;&gt;&gt; Working in the same industry division as 12 months ago ;</t>
  </si>
  <si>
    <t>Industry of current main job: Other services ;  &gt;&gt;&gt;&gt; Working in a different industry division than 12 months ago ;</t>
  </si>
  <si>
    <t>Industry of current main job: Other services ;  &gt;&gt;&gt;&gt; Working in the same major occupation group as 12 months ago ;</t>
  </si>
  <si>
    <t>Industry of current main job: Other services ;  &gt;&gt;&gt;&gt; Working in a different major occupation group than 12 months ago ;</t>
  </si>
  <si>
    <t>Industry of current main job: Other services ;  &gt;&gt;&gt;&gt; Working in an occupation at the same skill level as 12 months ago ;</t>
  </si>
  <si>
    <t>Industry of current main job: Other services ;  &gt;&gt;&gt;&gt; Working in an occupation with a higher skill level than 12 months ago ;</t>
  </si>
  <si>
    <t>Industry of current main job: Other services ;  &gt;&gt;&gt;&gt; Working in an occupation with a lower skill level than 12 months ago ;</t>
  </si>
  <si>
    <t>Industry of current main job: Other services ;  &gt;&gt;&gt;&gt; Working in a job with the same usual hours as 12 months ago ;</t>
  </si>
  <si>
    <t>Industry of current main job: Other services ;  &gt;&gt;&gt;&gt; Working in a job with more usual hours than 12 months ago ;</t>
  </si>
  <si>
    <t>Industry of current main job: Other services ;  &gt;&gt;&gt;&gt; Working in a job with fewer usual hours than 12 months ago ;</t>
  </si>
  <si>
    <t>Industry of current main job: Other services ;  &gt;&gt;&gt;&gt; Working in a job with the same status in employment as 12 months ago ;</t>
  </si>
  <si>
    <t>Industry of current main job: Other services ;  &gt;&gt;&gt;&gt; Working in a job with a different status in employment than 12 months ago ;</t>
  </si>
  <si>
    <t>Industry of current main job: Other services ;  &gt;&gt;&gt; Did not change jobs in last 12 months ;</t>
  </si>
  <si>
    <t>Industry of current main job: Other services ;  &gt;&gt; 12 months or more in current main job ;</t>
  </si>
  <si>
    <t>Industry of current main job: Other services ;  &gt;&gt;&gt; Employee in current main job ;</t>
  </si>
  <si>
    <t>Industry of current main job: Other services ;  &gt;&gt;&gt;&gt; No change in occupation with current employer last year ;</t>
  </si>
  <si>
    <t>Industry of current main job: Other services ;  &gt;&gt;&gt;&gt; Changed occupations with current employer in the same major group last year ;</t>
  </si>
  <si>
    <t>Industry of current main job: Other services ;  &gt;&gt;&gt;&gt; Changed occupations with current employer into a different major group last year ;</t>
  </si>
  <si>
    <t>Industry of current main job: Other services ;  &gt;&gt;&gt;&gt; Changed occupations with current employer at the same skill level ;</t>
  </si>
  <si>
    <t>Industry of current main job: Other services ;  &gt;&gt;&gt;&gt; Changed occupations with current employer to a higher skill level ;</t>
  </si>
  <si>
    <t>Industry of current main job: Other services ;  &gt;&gt;&gt;&gt; Changed occupations with current employer to a lower skill level ;</t>
  </si>
  <si>
    <t>Industry of current main job: Other services ;  &gt;&gt;&gt;&gt; No change in usual weekly hours with current employer last year ;</t>
  </si>
  <si>
    <t>Industry of current main job: Other services ;  &gt;&gt;&gt;&gt; Usual weekly hours increased with current employer last year ;</t>
  </si>
  <si>
    <t>Industry of current main job: Other services ;  &gt;&gt;&gt;&gt; Usual weekly hours decreased with current employer last year ;</t>
  </si>
  <si>
    <t>Industry of current main job: Other services ;  &gt;&gt;&gt;&gt; Did not know or usual weekly hours varied last year ;</t>
  </si>
  <si>
    <t>Industry of current main job: Other services ;  &gt;&gt;&gt;&gt; Promoted or transferred last year ;</t>
  </si>
  <si>
    <t>Industry of current main job: Other services ;  &gt;&gt;&gt;&gt; Was not promoted or transferred last year ;</t>
  </si>
  <si>
    <t>Industry of current main job: Other services ;  &gt;&gt;&gt; Owner manager or contributing family worker in current main job ;</t>
  </si>
  <si>
    <t>Industry of current main job: Other services ;  &gt; Employed 12 months ago ;</t>
  </si>
  <si>
    <t>Industry of current main job: Other services ;  &gt; Not employed 12 months ago ;</t>
  </si>
  <si>
    <t>Not currently employed ;  Employed at some time during the last 12 months ;</t>
  </si>
  <si>
    <t>Not currently employed ;  &gt; Employed 12 months ago ;</t>
  </si>
  <si>
    <t>Not currently employed ;  &gt; Not employed 12 months ago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</si>
  <si>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</si>
  <si>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</si>
  <si>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</si>
  <si>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</si>
  <si>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</si>
  <si>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</si>
  <si>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</si>
  <si>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</si>
  <si>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</si>
  <si>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</si>
  <si>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</si>
  <si>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</si>
  <si>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</si>
  <si>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</si>
  <si>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</si>
  <si>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</si>
  <si>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</si>
  <si>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</si>
  <si>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</si>
  <si>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</si>
  <si>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</si>
  <si>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</si>
  <si>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</si>
  <si>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</si>
  <si>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</si>
  <si>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</si>
  <si>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</si>
  <si>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</si>
  <si>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</si>
  <si>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</si>
  <si>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</si>
  <si>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</si>
  <si>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</si>
  <si>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</si>
  <si>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</si>
  <si>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current main job: Agriculture, forestry and fishing ;  Employed at some time during the last 12 months ;</t>
  </si>
  <si>
    <t>New South Wales ;  Industry of current main job: Agriculture, forestry and fishing ;  &gt; Currently employed ;</t>
  </si>
  <si>
    <t>New South Wales ;  Industry of current main job: Agriculture, forestry and fishing ;  &gt;&gt; Less than 12 months in current main job ;</t>
  </si>
  <si>
    <t>New South Wales ;  Industry of current main job: Agriculture, forestry and fishing ;  &gt;&gt;&gt; Changed jobs in last 12 months ;</t>
  </si>
  <si>
    <t>New South Wales ;  Industry of current main job: Agriculture, forestry and fishing ;  &gt;&gt;&gt;&gt; Working in the same industry division as 12 months ago ;</t>
  </si>
  <si>
    <t>New South Wales ;  Industry of current main job: Agriculture, forestry and fishing ;  &gt;&gt;&gt;&gt; Working in a different industry division than 12 months ago ;</t>
  </si>
  <si>
    <t>New South Wales ;  Industry of current main job: Agriculture, forestry and fishing ;  &gt;&gt;&gt;&gt; Working in the same major occupation group as 12 months ago ;</t>
  </si>
  <si>
    <t>New South Wales ;  Industry of current main job: Agriculture, forestry and fishing ;  &gt;&gt;&gt;&gt; Working in a different major occupation group than 12 months ago ;</t>
  </si>
  <si>
    <t>New South Wales ;  Industry of current main job: Agriculture, forestry and fishing ;  &gt;&gt;&gt;&gt; Working in an occupation at the same skill level as 12 months ago ;</t>
  </si>
  <si>
    <t>New South Wales ;  Industry of current main job: Agriculture, forestry and fishing ;  &gt;&gt;&gt;&gt; Working in an occupation with a higher skill level than 12 months ago ;</t>
  </si>
  <si>
    <t>New South Wales ;  Industry of current main job: Agriculture, forestry and fishing ;  &gt;&gt;&gt;&gt; Working in an occupation with a lower skill level than 12 months ago ;</t>
  </si>
  <si>
    <t>New South Wales ;  Industry of current main job: Agriculture, forestry and fishing ;  &gt;&gt;&gt;&gt; Working in a job with the same usual hours as 12 months ago ;</t>
  </si>
  <si>
    <t>New South Wales ;  Industry of current main job: Agriculture, forestry and fishing ;  &gt;&gt;&gt;&gt; Working in a job with more usual hours than 12 months ago ;</t>
  </si>
  <si>
    <t>New South Wales ;  Industry of current main job: Agriculture, forestry and fishing ;  &gt;&gt;&gt;&gt; Working in a job with fewer usual hours than 12 months ago ;</t>
  </si>
  <si>
    <t>New South Wales ;  Industry of current main job: Agriculture, forestry and fishing ;  &gt;&gt;&gt;&gt; Working in a job with the same status in employment as 12 months ago ;</t>
  </si>
  <si>
    <t>New South Wales ;  Industry of current main job: Agriculture, forestry and fishing ;  &gt;&gt;&gt;&gt; Working in a job with a different status in employment than 12 months ago ;</t>
  </si>
  <si>
    <t>New South Wales ;  Industry of current main job: Agriculture, forestry and fishing ;  &gt;&gt;&gt; Did not change jobs in last 12 months ;</t>
  </si>
  <si>
    <t>New South Wales ;  Industry of current main job: Agriculture, forestry and fishing ;  &gt;&gt; 12 months or more in current main job ;</t>
  </si>
  <si>
    <t>New South Wales ;  Industry of current main job: Agriculture, forestry and fishing ;  &gt;&gt;&gt; Employee in current main job ;</t>
  </si>
  <si>
    <t>New South Wales ;  Industry of current main job: Agriculture, forestry and fishing ;  &gt;&gt;&gt;&gt; No change in occupation with current employer last year ;</t>
  </si>
  <si>
    <t>New South Wales ;  Industry of current main job: Agriculture, forestry and fishing ;  &gt;&gt;&gt;&gt; Changed occupations with current employer in the same major group last year ;</t>
  </si>
  <si>
    <t>New South Wales ;  Industry of current main job: Agriculture, forestry and fishing ;  &gt;&gt;&gt;&gt; Changed occupations with current employer into a different major group last year ;</t>
  </si>
  <si>
    <t>New South Wales ;  Industry of current main job: Agriculture, forestry and fishing ;  &gt;&gt;&gt;&gt; Changed occupations with current employer at the same skill level ;</t>
  </si>
  <si>
    <t>New South Wales ;  Industry of current main job: Agriculture, forestry and fishing ;  &gt;&gt;&gt;&gt; Changed occupations with current employer to a higher skill level ;</t>
  </si>
  <si>
    <t>New South Wales ;  Industry of current main job: Agriculture, forestry and fishing ;  &gt;&gt;&gt;&gt; Changed occupations with current employer to a lower skill level ;</t>
  </si>
  <si>
    <t>New South Wales ;  Industry of current main job: Agriculture, forestry and fishing ;  &gt;&gt;&gt;&gt; No change in usual weekly hours with current employer last year ;</t>
  </si>
  <si>
    <t>New South Wales ;  Industry of current main job: Agriculture, forestry and fishing ;  &gt;&gt;&gt;&gt; Usual weekly hours increased with current employer last year ;</t>
  </si>
  <si>
    <t>New South Wales ;  Industry of current main job: Agriculture, forestry and fishing ;  &gt;&gt;&gt;&gt; Usual weekly hours decreased with current employer last year ;</t>
  </si>
  <si>
    <t>New South Wales ;  Industry of current main job: Agriculture, forestry and fishing ;  &gt;&gt;&gt;&gt; Did not know or usual weekly hours varied last year ;</t>
  </si>
  <si>
    <t>New South Wales ;  Industry of current main job: Agriculture, forestry and fishing ;  &gt;&gt;&gt;&gt; Promoted or transferred last year ;</t>
  </si>
  <si>
    <t>New South Wales ;  Industry of current main job: Agriculture, forestry and fishing ;  &gt;&gt;&gt;&gt; Was not promoted or transferred last year ;</t>
  </si>
  <si>
    <t>A128061810T</t>
  </si>
  <si>
    <t>A128042294C</t>
  </si>
  <si>
    <t>A128003546K</t>
  </si>
  <si>
    <t>A127964826X</t>
  </si>
  <si>
    <t>A127945294T</t>
  </si>
  <si>
    <t>A127964830R</t>
  </si>
  <si>
    <t>A128042298L</t>
  </si>
  <si>
    <t>A127964838J</t>
  </si>
  <si>
    <t>A128003550A</t>
  </si>
  <si>
    <t>A128003554K</t>
  </si>
  <si>
    <t>A127945298A</t>
  </si>
  <si>
    <t>A127964862J</t>
  </si>
  <si>
    <t>A128022794A</t>
  </si>
  <si>
    <t>A127964850X</t>
  </si>
  <si>
    <t>A128003570K</t>
  </si>
  <si>
    <t>A128061834K</t>
  </si>
  <si>
    <t>A128022806X</t>
  </si>
  <si>
    <t>A128061838V</t>
  </si>
  <si>
    <t>A128003578C</t>
  </si>
  <si>
    <t>A127984054J</t>
  </si>
  <si>
    <t>A128081290W</t>
  </si>
  <si>
    <t>A128042314A</t>
  </si>
  <si>
    <t>A128042318K</t>
  </si>
  <si>
    <t>A128042322A</t>
  </si>
  <si>
    <t>A127984050X</t>
  </si>
  <si>
    <t>A128061814A</t>
  </si>
  <si>
    <t>A128061818K</t>
  </si>
  <si>
    <t>A127945302F</t>
  </si>
  <si>
    <t>A127964846J</t>
  </si>
  <si>
    <t>A128042326K</t>
  </si>
  <si>
    <t>A128061822A</t>
  </si>
  <si>
    <t>A128081282W</t>
  </si>
  <si>
    <t>A128061826K</t>
  </si>
  <si>
    <t>A128042330A</t>
  </si>
  <si>
    <t>A128081286F</t>
  </si>
  <si>
    <t>A128003562K</t>
  </si>
  <si>
    <t>A128061830A</t>
  </si>
  <si>
    <t>A128042334K</t>
  </si>
  <si>
    <t>A128022798K</t>
  </si>
  <si>
    <t>A128003566V</t>
  </si>
  <si>
    <t>A128022802R</t>
  </si>
  <si>
    <t>A127964854J</t>
  </si>
  <si>
    <t>A127964858T</t>
  </si>
  <si>
    <t>A128042338V</t>
  </si>
  <si>
    <t>A128042342K</t>
  </si>
  <si>
    <t>A127964870J</t>
  </si>
  <si>
    <t>A128022810R</t>
  </si>
  <si>
    <t>A127945314R</t>
  </si>
  <si>
    <t>A127984074T</t>
  </si>
  <si>
    <t>A128061858C</t>
  </si>
  <si>
    <t>A128061862V</t>
  </si>
  <si>
    <t>A127984078A</t>
  </si>
  <si>
    <t>A127984082T</t>
  </si>
  <si>
    <t>A128022822X</t>
  </si>
  <si>
    <t>A127964874T</t>
  </si>
  <si>
    <t>A128061842K</t>
  </si>
  <si>
    <t>A127945306R</t>
  </si>
  <si>
    <t>A127964866T</t>
  </si>
  <si>
    <t>A128081294F</t>
  </si>
  <si>
    <t>A128003582V</t>
  </si>
  <si>
    <t>A127984058T</t>
  </si>
  <si>
    <t>A128061846V</t>
  </si>
  <si>
    <t>A128081298R</t>
  </si>
  <si>
    <t>A127984062J</t>
  </si>
  <si>
    <t>A127945310F</t>
  </si>
  <si>
    <t>A127984066T</t>
  </si>
  <si>
    <t>A128061850K</t>
  </si>
  <si>
    <t>A127945318X</t>
  </si>
  <si>
    <t>A128061854V</t>
  </si>
  <si>
    <t>A128081302V</t>
  </si>
  <si>
    <t>A128022814X</t>
  </si>
  <si>
    <t>A128081306C</t>
  </si>
  <si>
    <t>A128022818J</t>
  </si>
  <si>
    <t>A128042346V</t>
  </si>
  <si>
    <t>A127984070J</t>
  </si>
  <si>
    <t>A128042350K</t>
  </si>
  <si>
    <t>A128003586C</t>
  </si>
  <si>
    <t>A128081314C</t>
  </si>
  <si>
    <t>A128081318L</t>
  </si>
  <si>
    <t>A127984098K</t>
  </si>
  <si>
    <t>A128081322C</t>
  </si>
  <si>
    <t>A128003594C</t>
  </si>
  <si>
    <t>A127945330R</t>
  </si>
  <si>
    <t>A128042374C</t>
  </si>
  <si>
    <t>A128022842J</t>
  </si>
  <si>
    <t>A128042382C</t>
  </si>
  <si>
    <t>A128042386L</t>
  </si>
  <si>
    <t>A127984102R</t>
  </si>
  <si>
    <t>A127964882T</t>
  </si>
  <si>
    <t>A128042354V</t>
  </si>
  <si>
    <t>A127945322R</t>
  </si>
  <si>
    <t>A128042358C</t>
  </si>
  <si>
    <t>A128042362V</t>
  </si>
  <si>
    <t>A128042366C</t>
  </si>
  <si>
    <t>A128003590V</t>
  </si>
  <si>
    <t>A128022826J</t>
  </si>
  <si>
    <t>A127964878A</t>
  </si>
  <si>
    <t>A128022830X</t>
  </si>
  <si>
    <t>A127984086A</t>
  </si>
  <si>
    <t>A128022834J</t>
  </si>
  <si>
    <t>A128022838T</t>
  </si>
  <si>
    <t>A128081326L</t>
  </si>
  <si>
    <t>A128061866C</t>
  </si>
  <si>
    <t>A127945326X</t>
  </si>
  <si>
    <t>A128081330C</t>
  </si>
  <si>
    <t>A127984090T</t>
  </si>
  <si>
    <t>A128003598L</t>
  </si>
  <si>
    <t>A127984094A</t>
  </si>
  <si>
    <t>A128081334L</t>
  </si>
  <si>
    <t>A128042370V</t>
  </si>
  <si>
    <t>A128081338W</t>
  </si>
  <si>
    <t>A128042378L</t>
  </si>
  <si>
    <t>A128061870V</t>
  </si>
  <si>
    <t>A128081358F</t>
  </si>
  <si>
    <t>A127964886A</t>
  </si>
  <si>
    <t>A128081350L</t>
  </si>
  <si>
    <t>A127945354J</t>
  </si>
  <si>
    <t>A128042394L</t>
  </si>
  <si>
    <t>A127984118J</t>
  </si>
  <si>
    <t>A128042402A</t>
  </si>
  <si>
    <t>A128061894L</t>
  </si>
  <si>
    <t>A127964906X</t>
  </si>
  <si>
    <t>A128022854T</t>
  </si>
  <si>
    <t>A128022846T</t>
  </si>
  <si>
    <t>A127964890T</t>
  </si>
  <si>
    <t>A127964894A</t>
  </si>
  <si>
    <t>A128003602T</t>
  </si>
  <si>
    <t>A127945338J</t>
  </si>
  <si>
    <t>A127964898K</t>
  </si>
  <si>
    <t>A128081342L</t>
  </si>
  <si>
    <t>A127945342X</t>
  </si>
  <si>
    <t>A128081346W</t>
  </si>
  <si>
    <t>A128042390C</t>
  </si>
  <si>
    <t>A127964902R</t>
  </si>
  <si>
    <t>A127984106X</t>
  </si>
  <si>
    <t>A128061874C</t>
  </si>
  <si>
    <t>A127945346J</t>
  </si>
  <si>
    <t>A128061878L</t>
  </si>
  <si>
    <t>A127945350X</t>
  </si>
  <si>
    <t>A128061882C</t>
  </si>
  <si>
    <t>A128022850J</t>
  </si>
  <si>
    <t>A127984110R</t>
  </si>
  <si>
    <t>A128081354W</t>
  </si>
  <si>
    <t>A128003606A</t>
  </si>
  <si>
    <t>A128061886L</t>
  </si>
  <si>
    <t>A127984114X</t>
  </si>
  <si>
    <t>A128042398W</t>
  </si>
  <si>
    <t>A128042430K</t>
  </si>
  <si>
    <t>A128022858A</t>
  </si>
  <si>
    <t>A128042418V</t>
  </si>
  <si>
    <t>A127945366T</t>
  </si>
  <si>
    <t>A128042434V</t>
  </si>
  <si>
    <t>A127964926J</t>
  </si>
  <si>
    <t>A127945370J</t>
  </si>
  <si>
    <t>A127964930X</t>
  </si>
  <si>
    <t>A127964934J</t>
  </si>
  <si>
    <t>A128003622A</t>
  </si>
  <si>
    <t>A127964910R</t>
  </si>
  <si>
    <t>A127945358T</t>
  </si>
  <si>
    <t>A128022862T</t>
  </si>
  <si>
    <t>A127964914X</t>
  </si>
  <si>
    <t>A128042406K</t>
  </si>
  <si>
    <t>A128042410A</t>
  </si>
  <si>
    <t>A127964918J</t>
  </si>
  <si>
    <t>A128042414K</t>
  </si>
  <si>
    <t>A127945362J</t>
  </si>
  <si>
    <t>A127984122X</t>
  </si>
  <si>
    <t>A128042422K</t>
  </si>
  <si>
    <t>A128003610T</t>
  </si>
  <si>
    <t>A128061898W</t>
  </si>
  <si>
    <t>A128061902A</t>
  </si>
  <si>
    <t>A128081362W</t>
  </si>
  <si>
    <t>A128081366F</t>
  </si>
  <si>
    <t>A128003614A</t>
  </si>
  <si>
    <t>A128081370W</t>
  </si>
  <si>
    <t>A128003618K</t>
  </si>
  <si>
    <t>A128061906K</t>
  </si>
  <si>
    <t>A128042426V</t>
  </si>
  <si>
    <t>A128022866A</t>
  </si>
  <si>
    <t>A128022874A</t>
  </si>
  <si>
    <t>A127964922X</t>
  </si>
  <si>
    <t>A128003646V</t>
  </si>
  <si>
    <t>A128081398X</t>
  </si>
  <si>
    <t>A128081402C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</si>
  <si>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</si>
  <si>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</si>
  <si>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</si>
  <si>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</si>
  <si>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</si>
  <si>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</si>
  <si>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</si>
  <si>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</si>
  <si>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</si>
  <si>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</si>
  <si>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</si>
  <si>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</si>
  <si>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</si>
  <si>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</si>
  <si>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</si>
  <si>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</si>
  <si>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</si>
  <si>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</si>
  <si>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</si>
  <si>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</si>
  <si>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</si>
  <si>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</si>
  <si>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</si>
  <si>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</si>
  <si>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</si>
  <si>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</si>
  <si>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</si>
  <si>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</si>
  <si>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</si>
  <si>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</si>
  <si>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</si>
  <si>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</si>
  <si>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</si>
  <si>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</si>
  <si>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</si>
  <si>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A127966922K</t>
  </si>
  <si>
    <t>A128044294R</t>
  </si>
  <si>
    <t>A128005526L</t>
  </si>
  <si>
    <t>A127947354V</t>
  </si>
  <si>
    <t>A128044318W</t>
  </si>
  <si>
    <t>A128063878X</t>
  </si>
  <si>
    <t>A127947358C</t>
  </si>
  <si>
    <t>A128005530C</t>
  </si>
  <si>
    <t>A128044326W</t>
  </si>
  <si>
    <t>A128044330L</t>
  </si>
  <si>
    <t>A128005514C</t>
  </si>
  <si>
    <t>A128024934C</t>
  </si>
  <si>
    <t>A128083338J</t>
  </si>
  <si>
    <t>A128005518L</t>
  </si>
  <si>
    <t>A127966918V</t>
  </si>
  <si>
    <t>A127947342K</t>
  </si>
  <si>
    <t>A128005522C</t>
  </si>
  <si>
    <t>A128044298X</t>
  </si>
  <si>
    <t>A128083342X</t>
  </si>
  <si>
    <t>A128083346J</t>
  </si>
  <si>
    <t>A127986126V</t>
  </si>
  <si>
    <t>A128024938L</t>
  </si>
  <si>
    <t>A127986130K</t>
  </si>
  <si>
    <t>A128044302C</t>
  </si>
  <si>
    <t>A128024942C</t>
  </si>
  <si>
    <t>A128024946L</t>
  </si>
  <si>
    <t>A128044306L</t>
  </si>
  <si>
    <t>A127947346V</t>
  </si>
  <si>
    <t>A128024950C</t>
  </si>
  <si>
    <t>A127947350K</t>
  </si>
  <si>
    <t>A128083350X</t>
  </si>
  <si>
    <t>New South Wales ;  Industry of current main job: Agriculture, forestry and fishing ;  &gt;&gt;&gt; Owner manager or contributing family worker in current main job ;</t>
  </si>
  <si>
    <t>New South Wales ;  Industry of current main job: Agriculture, forestry and fishing ;  &gt; Employed 12 months ago ;</t>
  </si>
  <si>
    <t>New South Wales ;  Industry of current main job: Agriculture, forestry and fishing ;  &gt; Not employed 12 months ago ;</t>
  </si>
  <si>
    <t>New South Wales ;  Industry of current main job: Mining ;  Employed at some time during the last 12 months ;</t>
  </si>
  <si>
    <t>New South Wales ;  Industry of current main job: Mining ;  &gt; Currently employed ;</t>
  </si>
  <si>
    <t>New South Wales ;  Industry of current main job: Mining ;  &gt;&gt; Less than 12 months in current main job ;</t>
  </si>
  <si>
    <t>New South Wales ;  Industry of current main job: Mining ;  &gt;&gt;&gt; Changed jobs in last 12 months ;</t>
  </si>
  <si>
    <t>New South Wales ;  Industry of current main job: Mining ;  &gt;&gt;&gt;&gt; Working in the same industry division as 12 months ago ;</t>
  </si>
  <si>
    <t>New South Wales ;  Industry of current main job: Mining ;  &gt;&gt;&gt;&gt; Working in a different industry division than 12 months ago ;</t>
  </si>
  <si>
    <t>New South Wales ;  Industry of current main job: Mining ;  &gt;&gt;&gt;&gt; Working in the same major occupation group as 12 months ago ;</t>
  </si>
  <si>
    <t>New South Wales ;  Industry of current main job: Mining ;  &gt;&gt;&gt;&gt; Working in a different major occupation group than 12 months ago ;</t>
  </si>
  <si>
    <t>New South Wales ;  Industry of current main job: Mining ;  &gt;&gt;&gt;&gt; Working in an occupation at the same skill level as 12 months ago ;</t>
  </si>
  <si>
    <t>New South Wales ;  Industry of current main job: Mining ;  &gt;&gt;&gt;&gt; Working in an occupation with a higher skill level than 12 months ago ;</t>
  </si>
  <si>
    <t>New South Wales ;  Industry of current main job: Mining ;  &gt;&gt;&gt;&gt; Working in an occupation with a lower skill level than 12 months ago ;</t>
  </si>
  <si>
    <t>New South Wales ;  Industry of current main job: Mining ;  &gt;&gt;&gt;&gt; Working in a job with the same usual hours as 12 months ago ;</t>
  </si>
  <si>
    <t>New South Wales ;  Industry of current main job: Mining ;  &gt;&gt;&gt;&gt; Working in a job with more usual hours than 12 months ago ;</t>
  </si>
  <si>
    <t>New South Wales ;  Industry of current main job: Mining ;  &gt;&gt;&gt;&gt; Working in a job with fewer usual hours than 12 months ago ;</t>
  </si>
  <si>
    <t>New South Wales ;  Industry of current main job: Mining ;  &gt;&gt;&gt;&gt; Working in a job with the same status in employment as 12 months ago ;</t>
  </si>
  <si>
    <t>New South Wales ;  Industry of current main job: Mining ;  &gt;&gt;&gt;&gt; Working in a job with a different status in employment than 12 months ago ;</t>
  </si>
  <si>
    <t>New South Wales ;  Industry of current main job: Mining ;  &gt;&gt;&gt; Did not change jobs in last 12 months ;</t>
  </si>
  <si>
    <t>New South Wales ;  Industry of current main job: Mining ;  &gt;&gt; 12 months or more in current main job ;</t>
  </si>
  <si>
    <t>New South Wales ;  Industry of current main job: Mining ;  &gt;&gt;&gt; Employee in current main job ;</t>
  </si>
  <si>
    <t>New South Wales ;  Industry of current main job: Mining ;  &gt;&gt;&gt;&gt; No change in occupation with current employer last year ;</t>
  </si>
  <si>
    <t>New South Wales ;  Industry of current main job: Mining ;  &gt;&gt;&gt;&gt; Changed occupations with current employer in the same major group last year ;</t>
  </si>
  <si>
    <t>New South Wales ;  Industry of current main job: Mining ;  &gt;&gt;&gt;&gt; Changed occupations with current employer into a different major group last year ;</t>
  </si>
  <si>
    <t>New South Wales ;  Industry of current main job: Mining ;  &gt;&gt;&gt;&gt; Changed occupations with current employer at the same skill level ;</t>
  </si>
  <si>
    <t>New South Wales ;  Industry of current main job: Mining ;  &gt;&gt;&gt;&gt; Changed occupations with current employer to a higher skill level ;</t>
  </si>
  <si>
    <t>New South Wales ;  Industry of current main job: Mining ;  &gt;&gt;&gt;&gt; Changed occupations with current employer to a lower skill level ;</t>
  </si>
  <si>
    <t>New South Wales ;  Industry of current main job: Mining ;  &gt;&gt;&gt;&gt; No change in usual weekly hours with current employer last year ;</t>
  </si>
  <si>
    <t>New South Wales ;  Industry of current main job: Mining ;  &gt;&gt;&gt;&gt; Usual weekly hours increased with current employer last year ;</t>
  </si>
  <si>
    <t>New South Wales ;  Industry of current main job: Mining ;  &gt;&gt;&gt;&gt; Usual weekly hours decreased with current employer last year ;</t>
  </si>
  <si>
    <t>New South Wales ;  Industry of current main job: Mining ;  &gt;&gt;&gt;&gt; Did not know or usual weekly hours varied last year ;</t>
  </si>
  <si>
    <t>New South Wales ;  Industry of current main job: Mining ;  &gt;&gt;&gt;&gt; Promoted or transferred last year ;</t>
  </si>
  <si>
    <t>New South Wales ;  Industry of current main job: Mining ;  &gt;&gt;&gt;&gt; Was not promoted or transferred last year ;</t>
  </si>
  <si>
    <t>New South Wales ;  Industry of current main job: Mining ;  &gt;&gt;&gt; Owner manager or contributing family worker in current main job ;</t>
  </si>
  <si>
    <t>New South Wales ;  Industry of current main job: Mining ;  &gt; Employed 12 months ago ;</t>
  </si>
  <si>
    <t>New South Wales ;  Industry of current main job: Mining ;  &gt; Not employed 12 months ago ;</t>
  </si>
  <si>
    <t>New South Wales ;  Industry of current main job: Manufacturing ;  Employed at some time during the last 12 months ;</t>
  </si>
  <si>
    <t>New South Wales ;  Industry of current main job: Manufacturing ;  &gt; Currently employed ;</t>
  </si>
  <si>
    <t>New South Wales ;  Industry of current main job: Manufacturing ;  &gt;&gt; Less than 12 months in current main job ;</t>
  </si>
  <si>
    <t>New South Wales ;  Industry of current main job: Manufacturing ;  &gt;&gt;&gt; Changed jobs in last 12 months ;</t>
  </si>
  <si>
    <t>New South Wales ;  Industry of current main job: Manufacturing ;  &gt;&gt;&gt;&gt; Working in the same industry division as 12 months ago ;</t>
  </si>
  <si>
    <t>New South Wales ;  Industry of current main job: Manufacturing ;  &gt;&gt;&gt;&gt; Working in a different industry division than 12 months ago ;</t>
  </si>
  <si>
    <t>New South Wales ;  Industry of current main job: Manufacturing ;  &gt;&gt;&gt;&gt; Working in the same major occupation group as 12 months ago ;</t>
  </si>
  <si>
    <t>New South Wales ;  Industry of current main job: Manufacturing ;  &gt;&gt;&gt;&gt; Working in a different major occupation group than 12 months ago ;</t>
  </si>
  <si>
    <t>New South Wales ;  Industry of current main job: Manufacturing ;  &gt;&gt;&gt;&gt; Working in an occupation at the same skill level as 12 months ago ;</t>
  </si>
  <si>
    <t>New South Wales ;  Industry of current main job: Manufacturing ;  &gt;&gt;&gt;&gt; Working in an occupation with a higher skill level than 12 months ago ;</t>
  </si>
  <si>
    <t>New South Wales ;  Industry of current main job: Manufacturing ;  &gt;&gt;&gt;&gt; Working in an occupation with a lower skill level than 12 months ago ;</t>
  </si>
  <si>
    <t>New South Wales ;  Industry of current main job: Manufacturing ;  &gt;&gt;&gt;&gt; Working in a job with the same usual hours as 12 months ago ;</t>
  </si>
  <si>
    <t>New South Wales ;  Industry of current main job: Manufacturing ;  &gt;&gt;&gt;&gt; Working in a job with more usual hours than 12 months ago ;</t>
  </si>
  <si>
    <t>New South Wales ;  Industry of current main job: Manufacturing ;  &gt;&gt;&gt;&gt; Working in a job with fewer usual hours than 12 months ago ;</t>
  </si>
  <si>
    <t>New South Wales ;  Industry of current main job: Manufacturing ;  &gt;&gt;&gt;&gt; Working in a job with the same status in employment as 12 months ago ;</t>
  </si>
  <si>
    <t>New South Wales ;  Industry of current main job: Manufacturing ;  &gt;&gt;&gt;&gt; Working in a job with a different status in employment than 12 months ago ;</t>
  </si>
  <si>
    <t>New South Wales ;  Industry of current main job: Manufacturing ;  &gt;&gt;&gt; Did not change jobs in last 12 months ;</t>
  </si>
  <si>
    <t>New South Wales ;  Industry of current main job: Manufacturing ;  &gt;&gt; 12 months or more in current main job ;</t>
  </si>
  <si>
    <t>New South Wales ;  Industry of current main job: Manufacturing ;  &gt;&gt;&gt; Employee in current main job ;</t>
  </si>
  <si>
    <t>New South Wales ;  Industry of current main job: Manufacturing ;  &gt;&gt;&gt;&gt; No change in occupation with current employer last year ;</t>
  </si>
  <si>
    <t>New South Wales ;  Industry of current main job: Manufacturing ;  &gt;&gt;&gt;&gt; Changed occupations with current employer in the same major group last year ;</t>
  </si>
  <si>
    <t>New South Wales ;  Industry of current main job: Manufacturing ;  &gt;&gt;&gt;&gt; Changed occupations with current employer into a different major group last year ;</t>
  </si>
  <si>
    <t>New South Wales ;  Industry of current main job: Manufacturing ;  &gt;&gt;&gt;&gt; Changed occupations with current employer at the same skill level ;</t>
  </si>
  <si>
    <t>New South Wales ;  Industry of current main job: Manufacturing ;  &gt;&gt;&gt;&gt; Changed occupations with current employer to a higher skill level ;</t>
  </si>
  <si>
    <t>New South Wales ;  Industry of current main job: Manufacturing ;  &gt;&gt;&gt;&gt; Changed occupations with current employer to a lower skill level ;</t>
  </si>
  <si>
    <t>New South Wales ;  Industry of current main job: Manufacturing ;  &gt;&gt;&gt;&gt; No change in usual weekly hours with current employer last year ;</t>
  </si>
  <si>
    <t>New South Wales ;  Industry of current main job: Manufacturing ;  &gt;&gt;&gt;&gt; Usual weekly hours increased with current employer last year ;</t>
  </si>
  <si>
    <t>New South Wales ;  Industry of current main job: Manufacturing ;  &gt;&gt;&gt;&gt; Usual weekly hours decreased with current employer last year ;</t>
  </si>
  <si>
    <t>New South Wales ;  Industry of current main job: Manufacturing ;  &gt;&gt;&gt;&gt; Did not know or usual weekly hours varied last year ;</t>
  </si>
  <si>
    <t>New South Wales ;  Industry of current main job: Manufacturing ;  &gt;&gt;&gt;&gt; Promoted or transferred last year ;</t>
  </si>
  <si>
    <t>New South Wales ;  Industry of current main job: Manufacturing ;  &gt;&gt;&gt;&gt; Was not promoted or transferred last year ;</t>
  </si>
  <si>
    <t>New South Wales ;  Industry of current main job: Manufacturing ;  &gt;&gt;&gt; Owner manager or contributing family worker in current main job ;</t>
  </si>
  <si>
    <t>New South Wales ;  Industry of current main job: Manufacturing ;  &gt; Employed 12 months ago ;</t>
  </si>
  <si>
    <t>New South Wales ;  Industry of current main job: Manufacturing ;  &gt; Not employed 12 months ago ;</t>
  </si>
  <si>
    <t>New South Wales ;  Industry of current main job: Electricity, gas, water and waste services ;  Employed at some time during the last 12 months ;</t>
  </si>
  <si>
    <t>New South Wales ;  Industry of current main job: Electricity, gas, water and waste services ;  &gt; Currently employed ;</t>
  </si>
  <si>
    <t>New South Wales ;  Industry of current main job: Electricity, gas, water and waste services ;  &gt;&gt; Less than 12 months in current main job ;</t>
  </si>
  <si>
    <t>New South Wales ;  Industry of current main job: Electricity, gas, water and waste services ;  &gt;&gt;&gt; Changed jobs in last 12 months ;</t>
  </si>
  <si>
    <t>New South Wales ;  Industry of current main job: Electricity, gas, water and waste services ;  &gt;&gt;&gt;&gt; Working in the same industry division as 12 months ago ;</t>
  </si>
  <si>
    <t>New South Wales ;  Industry of current main job: Electricity, gas, water and waste services ;  &gt;&gt;&gt;&gt; Working in a different industry division than 12 months ago ;</t>
  </si>
  <si>
    <t>New South Wales ;  Industry of current main job: Electricity, gas, water and waste services ;  &gt;&gt;&gt;&gt; Working in the same major occupation group as 12 months ago ;</t>
  </si>
  <si>
    <t>New South Wales ;  Industry of current main job: Electricity, gas, water and waste services ;  &gt;&gt;&gt;&gt; Working in a different major occupation group than 12 months ago ;</t>
  </si>
  <si>
    <t>New South Wales ;  Industry of current main job: Electricity, gas, water and waste services ;  &gt;&gt;&gt;&gt; Working in an occupation at the same skill level as 12 months ago ;</t>
  </si>
  <si>
    <t>New South Wales ;  Industry of current main job: Electricity, gas, water and waste services ;  &gt;&gt;&gt;&gt; Working in an occupation with a higher skill level than 12 months ago ;</t>
  </si>
  <si>
    <t>New South Wales ;  Industry of current main job: Electricity, gas, water and waste services ;  &gt;&gt;&gt;&gt; Working in an occupation with a lower skill level than 12 months ago ;</t>
  </si>
  <si>
    <t>New South Wales ;  Industry of current main job: Electricity, gas, water and waste services ;  &gt;&gt;&gt;&gt; Working in a job with the same usual hours as 12 months ago ;</t>
  </si>
  <si>
    <t>New South Wales ;  Industry of current main job: Electricity, gas, water and waste services ;  &gt;&gt;&gt;&gt; Working in a job with more usual hours than 12 months ago ;</t>
  </si>
  <si>
    <t>New South Wales ;  Industry of current main job: Electricity, gas, water and waste services ;  &gt;&gt;&gt;&gt; Working in a job with fewer usual hours than 12 months ago ;</t>
  </si>
  <si>
    <t>New South Wales ;  Industry of current main job: Electricity, gas, water and waste services ;  &gt;&gt;&gt;&gt; Working in a job with the same status in employment as 12 months ago ;</t>
  </si>
  <si>
    <t>New South Wales ;  Industry of current main job: Electricity, gas, water and waste services ;  &gt;&gt;&gt;&gt; Working in a job with a different status in employment than 12 months ago ;</t>
  </si>
  <si>
    <t>New South Wales ;  Industry of current main job: Electricity, gas, water and waste services ;  &gt;&gt;&gt; Did not change jobs in last 12 months ;</t>
  </si>
  <si>
    <t>New South Wales ;  Industry of current main job: Electricity, gas, water and waste services ;  &gt;&gt; 12 months or more in current main job ;</t>
  </si>
  <si>
    <t>New South Wales ;  Industry of current main job: Electricity, gas, water and waste services ;  &gt;&gt;&gt; Employee in current main job ;</t>
  </si>
  <si>
    <t>New South Wales ;  Industry of current main job: Electricity, gas, water and waste services ;  &gt;&gt;&gt;&gt; No change in occupation with current employer last year ;</t>
  </si>
  <si>
    <t>New South Wales ;  Industry of current main job: Electricity, gas, water and waste services ;  &gt;&gt;&gt;&gt; Changed occupations with current employer in the same major group last year ;</t>
  </si>
  <si>
    <t>New South Wales ;  Industry of current main job: Electricity, gas, water and waste services ;  &gt;&gt;&gt;&gt; Changed occupations with current employer into a different major group last year ;</t>
  </si>
  <si>
    <t>New South Wales ;  Industry of current main job: Electricity, gas, water and waste services ;  &gt;&gt;&gt;&gt; Changed occupations with current employer at the same skill level ;</t>
  </si>
  <si>
    <t>New South Wales ;  Industry of current main job: Electricity, gas, water and waste services ;  &gt;&gt;&gt;&gt; Changed occupations with current employer to a higher skill level ;</t>
  </si>
  <si>
    <t>New South Wales ;  Industry of current main job: Electricity, gas, water and waste services ;  &gt;&gt;&gt;&gt; Changed occupations with current employer to a lower skill level ;</t>
  </si>
  <si>
    <t>New South Wales ;  Industry of current main job: Electricity, gas, water and waste services ;  &gt;&gt;&gt;&gt; No change in usual weekly hours with current employer last year ;</t>
  </si>
  <si>
    <t>New South Wales ;  Industry of current main job: Electricity, gas, water and waste services ;  &gt;&gt;&gt;&gt; Usual weekly hours increased with current employer last year ;</t>
  </si>
  <si>
    <t>New South Wales ;  Industry of current main job: Electricity, gas, water and waste services ;  &gt;&gt;&gt;&gt; Usual weekly hours decreased with current employer last year ;</t>
  </si>
  <si>
    <t>New South Wales ;  Industry of current main job: Electricity, gas, water and waste services ;  &gt;&gt;&gt;&gt; Did not know or usual weekly hours varied last year ;</t>
  </si>
  <si>
    <t>New South Wales ;  Industry of current main job: Electricity, gas, water and waste services ;  &gt;&gt;&gt;&gt; Promoted or transferred last year ;</t>
  </si>
  <si>
    <t>New South Wales ;  Industry of current main job: Electricity, gas, water and waste services ;  &gt;&gt;&gt;&gt; Was not promoted or transferred last year ;</t>
  </si>
  <si>
    <t>New South Wales ;  Industry of current main job: Electricity, gas, water and waste services ;  &gt;&gt;&gt; Owner manager or contributing family worker in current main job ;</t>
  </si>
  <si>
    <t>New South Wales ;  Industry of current main job: Electricity, gas, water and waste services ;  &gt; Employed 12 months ago ;</t>
  </si>
  <si>
    <t>New South Wales ;  Industry of current main job: Electricity, gas, water and waste services ;  &gt; Not employed 12 months ago ;</t>
  </si>
  <si>
    <t>New South Wales ;  Industry of current main job: Construction ;  Employed at some time during the last 12 months ;</t>
  </si>
  <si>
    <t>New South Wales ;  Industry of current main job: Construction ;  &gt; Currently employed ;</t>
  </si>
  <si>
    <t>New South Wales ;  Industry of current main job: Construction ;  &gt;&gt; Less than 12 months in current main job ;</t>
  </si>
  <si>
    <t>New South Wales ;  Industry of current main job: Construction ;  &gt;&gt;&gt; Changed jobs in last 12 months ;</t>
  </si>
  <si>
    <t>New South Wales ;  Industry of current main job: Construction ;  &gt;&gt;&gt;&gt; Working in the same industry division as 12 months ago ;</t>
  </si>
  <si>
    <t>New South Wales ;  Industry of current main job: Construction ;  &gt;&gt;&gt;&gt; Working in a different industry division than 12 months ago ;</t>
  </si>
  <si>
    <t>New South Wales ;  Industry of current main job: Construction ;  &gt;&gt;&gt;&gt; Working in the same major occupation group as 12 months ago ;</t>
  </si>
  <si>
    <t>New South Wales ;  Industry of current main job: Construction ;  &gt;&gt;&gt;&gt; Working in a different major occupation group than 12 months ago ;</t>
  </si>
  <si>
    <t>New South Wales ;  Industry of current main job: Construction ;  &gt;&gt;&gt;&gt; Working in an occupation at the same skill level as 12 months ago ;</t>
  </si>
  <si>
    <t>New South Wales ;  Industry of current main job: Construction ;  &gt;&gt;&gt;&gt; Working in an occupation with a higher skill level than 12 months ago ;</t>
  </si>
  <si>
    <t>New South Wales ;  Industry of current main job: Construction ;  &gt;&gt;&gt;&gt; Working in an occupation with a lower skill level than 12 months ago ;</t>
  </si>
  <si>
    <t>New South Wales ;  Industry of current main job: Construction ;  &gt;&gt;&gt;&gt; Working in a job with the same usual hours as 12 months ago ;</t>
  </si>
  <si>
    <t>New South Wales ;  Industry of current main job: Construction ;  &gt;&gt;&gt;&gt; Working in a job with more usual hours than 12 months ago ;</t>
  </si>
  <si>
    <t>New South Wales ;  Industry of current main job: Construction ;  &gt;&gt;&gt;&gt; Working in a job with fewer usual hours than 12 months ago ;</t>
  </si>
  <si>
    <t>New South Wales ;  Industry of current main job: Construction ;  &gt;&gt;&gt;&gt; Working in a job with the same status in employment as 12 months ago ;</t>
  </si>
  <si>
    <t>New South Wales ;  Industry of current main job: Construction ;  &gt;&gt;&gt;&gt; Working in a job with a different status in employment than 12 months ago ;</t>
  </si>
  <si>
    <t>New South Wales ;  Industry of current main job: Construction ;  &gt;&gt;&gt; Did not change jobs in last 12 months ;</t>
  </si>
  <si>
    <t>New South Wales ;  Industry of current main job: Construction ;  &gt;&gt; 12 months or more in current main job ;</t>
  </si>
  <si>
    <t>New South Wales ;  Industry of current main job: Construction ;  &gt;&gt;&gt; Employee in current main job ;</t>
  </si>
  <si>
    <t>New South Wales ;  Industry of current main job: Construction ;  &gt;&gt;&gt;&gt; No change in occupation with current employer last year ;</t>
  </si>
  <si>
    <t>New South Wales ;  Industry of current main job: Construction ;  &gt;&gt;&gt;&gt; Changed occupations with current employer in the same major group last year ;</t>
  </si>
  <si>
    <t>New South Wales ;  Industry of current main job: Construction ;  &gt;&gt;&gt;&gt; Changed occupations with current employer into a different major group last year ;</t>
  </si>
  <si>
    <t>New South Wales ;  Industry of current main job: Construction ;  &gt;&gt;&gt;&gt; Changed occupations with current employer at the same skill level ;</t>
  </si>
  <si>
    <t>New South Wales ;  Industry of current main job: Construction ;  &gt;&gt;&gt;&gt; Changed occupations with current employer to a higher skill level ;</t>
  </si>
  <si>
    <t>New South Wales ;  Industry of current main job: Construction ;  &gt;&gt;&gt;&gt; Changed occupations with current employer to a lower skill level ;</t>
  </si>
  <si>
    <t>New South Wales ;  Industry of current main job: Construction ;  &gt;&gt;&gt;&gt; No change in usual weekly hours with current employer last year ;</t>
  </si>
  <si>
    <t>New South Wales ;  Industry of current main job: Construction ;  &gt;&gt;&gt;&gt; Usual weekly hours increased with current employer last year ;</t>
  </si>
  <si>
    <t>New South Wales ;  Industry of current main job: Construction ;  &gt;&gt;&gt;&gt; Usual weekly hours decreased with current employer last year ;</t>
  </si>
  <si>
    <t>New South Wales ;  Industry of current main job: Construction ;  &gt;&gt;&gt;&gt; Did not know or usual weekly hours varied last year ;</t>
  </si>
  <si>
    <t>New South Wales ;  Industry of current main job: Construction ;  &gt;&gt;&gt;&gt; Promoted or transferred last year ;</t>
  </si>
  <si>
    <t>New South Wales ;  Industry of current main job: Construction ;  &gt;&gt;&gt;&gt; Was not promoted or transferred last year ;</t>
  </si>
  <si>
    <t>New South Wales ;  Industry of current main job: Construction ;  &gt;&gt;&gt; Owner manager or contributing family worker in current main job ;</t>
  </si>
  <si>
    <t>New South Wales ;  Industry of current main job: Construction ;  &gt; Employed 12 months ago ;</t>
  </si>
  <si>
    <t>New South Wales ;  Industry of current main job: Construction ;  &gt; Not employed 12 months ago ;</t>
  </si>
  <si>
    <t>New South Wales ;  Industry of current main job: Wholesale trade ;  Employed at some time during the last 12 months ;</t>
  </si>
  <si>
    <t>New South Wales ;  Industry of current main job: Wholesale trade ;  &gt; Currently employed ;</t>
  </si>
  <si>
    <t>New South Wales ;  Industry of current main job: Wholesale trade ;  &gt;&gt; Less than 12 months in current main job ;</t>
  </si>
  <si>
    <t>New South Wales ;  Industry of current main job: Wholesale trade ;  &gt;&gt;&gt; Changed jobs in last 12 months ;</t>
  </si>
  <si>
    <t>New South Wales ;  Industry of current main job: Wholesale trade ;  &gt;&gt;&gt;&gt; Working in the same industry division as 12 months ago ;</t>
  </si>
  <si>
    <t>New South Wales ;  Industry of current main job: Wholesale trade ;  &gt;&gt;&gt;&gt; Working in a different industry division than 12 months ago ;</t>
  </si>
  <si>
    <t>New South Wales ;  Industry of current main job: Wholesale trade ;  &gt;&gt;&gt;&gt; Working in the same major occupation group as 12 months ago ;</t>
  </si>
  <si>
    <t>New South Wales ;  Industry of current main job: Wholesale trade ;  &gt;&gt;&gt;&gt; Working in a different major occupation group than 12 months ago ;</t>
  </si>
  <si>
    <t>New South Wales ;  Industry of current main job: Wholesale trade ;  &gt;&gt;&gt;&gt; Working in an occupation at the same skill level as 12 months ago ;</t>
  </si>
  <si>
    <t>New South Wales ;  Industry of current main job: Wholesale trade ;  &gt;&gt;&gt;&gt; Working in an occupation with a higher skill level than 12 months ago ;</t>
  </si>
  <si>
    <t>New South Wales ;  Industry of current main job: Wholesale trade ;  &gt;&gt;&gt;&gt; Working in an occupation with a lower skill level than 12 months ago ;</t>
  </si>
  <si>
    <t>New South Wales ;  Industry of current main job: Wholesale trade ;  &gt;&gt;&gt;&gt; Working in a job with the same usual hours as 12 months ago ;</t>
  </si>
  <si>
    <t>New South Wales ;  Industry of current main job: Wholesale trade ;  &gt;&gt;&gt;&gt; Working in a job with more usual hours than 12 months ago ;</t>
  </si>
  <si>
    <t>New South Wales ;  Industry of current main job: Wholesale trade ;  &gt;&gt;&gt;&gt; Working in a job with fewer usual hours than 12 months ago ;</t>
  </si>
  <si>
    <t>New South Wales ;  Industry of current main job: Wholesale trade ;  &gt;&gt;&gt;&gt; Working in a job with the same status in employment as 12 months ago ;</t>
  </si>
  <si>
    <t>New South Wales ;  Industry of current main job: Wholesale trade ;  &gt;&gt;&gt;&gt; Working in a job with a different status in employment than 12 months ago ;</t>
  </si>
  <si>
    <t>New South Wales ;  Industry of current main job: Wholesale trade ;  &gt;&gt;&gt; Did not change jobs in last 12 months ;</t>
  </si>
  <si>
    <t>New South Wales ;  Industry of current main job: Wholesale trade ;  &gt;&gt; 12 months or more in current main job ;</t>
  </si>
  <si>
    <t>New South Wales ;  Industry of current main job: Wholesale trade ;  &gt;&gt;&gt; Employee in current main job ;</t>
  </si>
  <si>
    <t>New South Wales ;  Industry of current main job: Wholesale trade ;  &gt;&gt;&gt;&gt; No change in occupation with current employer last year ;</t>
  </si>
  <si>
    <t>New South Wales ;  Industry of current main job: Wholesale trade ;  &gt;&gt;&gt;&gt; Changed occupations with current employer in the same major group last year ;</t>
  </si>
  <si>
    <t>New South Wales ;  Industry of current main job: Wholesale trade ;  &gt;&gt;&gt;&gt; Changed occupations with current employer into a different major group last year ;</t>
  </si>
  <si>
    <t>New South Wales ;  Industry of current main job: Wholesale trade ;  &gt;&gt;&gt;&gt; Changed occupations with current employer at the same skill level ;</t>
  </si>
  <si>
    <t>New South Wales ;  Industry of current main job: Wholesale trade ;  &gt;&gt;&gt;&gt; Changed occupations with current employer to a higher skill level ;</t>
  </si>
  <si>
    <t>New South Wales ;  Industry of current main job: Wholesale trade ;  &gt;&gt;&gt;&gt; Changed occupations with current employer to a lower skill level ;</t>
  </si>
  <si>
    <t>New South Wales ;  Industry of current main job: Wholesale trade ;  &gt;&gt;&gt;&gt; No change in usual weekly hours with current employer last year ;</t>
  </si>
  <si>
    <t>New South Wales ;  Industry of current main job: Wholesale trade ;  &gt;&gt;&gt;&gt; Usual weekly hours increased with current employer last year ;</t>
  </si>
  <si>
    <t>New South Wales ;  Industry of current main job: Wholesale trade ;  &gt;&gt;&gt;&gt; Usual weekly hours decreased with current employer last year ;</t>
  </si>
  <si>
    <t>New South Wales ;  Industry of current main job: Wholesale trade ;  &gt;&gt;&gt;&gt; Did not know or usual weekly hours varied last year ;</t>
  </si>
  <si>
    <t>New South Wales ;  Industry of current main job: Wholesale trade ;  &gt;&gt;&gt;&gt; Promoted or transferred last year ;</t>
  </si>
  <si>
    <t>New South Wales ;  Industry of current main job: Wholesale trade ;  &gt;&gt;&gt;&gt; Was not promoted or transferred last year ;</t>
  </si>
  <si>
    <t>New South Wales ;  Industry of current main job: Wholesale trade ;  &gt;&gt;&gt; Owner manager or contributing family worker in current main job ;</t>
  </si>
  <si>
    <t>New South Wales ;  Industry of current main job: Wholesale trade ;  &gt; Employed 12 months ago ;</t>
  </si>
  <si>
    <t>New South Wales ;  Industry of current main job: Wholesale trade ;  &gt; Not employed 12 months ago ;</t>
  </si>
  <si>
    <t>New South Wales ;  Industry of current main job: Retail trade ;  Employed at some time during the last 12 months ;</t>
  </si>
  <si>
    <t>New South Wales ;  Industry of current main job: Retail trade ;  &gt; Currently employed ;</t>
  </si>
  <si>
    <t>New South Wales ;  Industry of current main job: Retail trade ;  &gt;&gt; Less than 12 months in current main job ;</t>
  </si>
  <si>
    <t>New South Wales ;  Industry of current main job: Retail trade ;  &gt;&gt;&gt; Changed jobs in last 12 months ;</t>
  </si>
  <si>
    <t>New South Wales ;  Industry of current main job: Retail trade ;  &gt;&gt;&gt;&gt; Working in the same industry division as 12 months ago ;</t>
  </si>
  <si>
    <t>New South Wales ;  Industry of current main job: Retail trade ;  &gt;&gt;&gt;&gt; Working in a different industry division than 12 months ago ;</t>
  </si>
  <si>
    <t>New South Wales ;  Industry of current main job: Retail trade ;  &gt;&gt;&gt;&gt; Working in the same major occupation group as 12 months ago ;</t>
  </si>
  <si>
    <t>New South Wales ;  Industry of current main job: Retail trade ;  &gt;&gt;&gt;&gt; Working in a different major occupation group than 12 months ago ;</t>
  </si>
  <si>
    <t>New South Wales ;  Industry of current main job: Retail trade ;  &gt;&gt;&gt;&gt; Working in an occupation at the same skill level as 12 months ago ;</t>
  </si>
  <si>
    <t>New South Wales ;  Industry of current main job: Retail trade ;  &gt;&gt;&gt;&gt; Working in an occupation with a higher skill level than 12 months ago ;</t>
  </si>
  <si>
    <t>New South Wales ;  Industry of current main job: Retail trade ;  &gt;&gt;&gt;&gt; Working in an occupation with a lower skill level than 12 months ago ;</t>
  </si>
  <si>
    <t>New South Wales ;  Industry of current main job: Retail trade ;  &gt;&gt;&gt;&gt; Working in a job with the same usual hours as 12 months ago ;</t>
  </si>
  <si>
    <t>New South Wales ;  Industry of current main job: Retail trade ;  &gt;&gt;&gt;&gt; Working in a job with more usual hours than 12 months ago ;</t>
  </si>
  <si>
    <t>New South Wales ;  Industry of current main job: Retail trade ;  &gt;&gt;&gt;&gt; Working in a job with fewer usual hours than 12 months ago ;</t>
  </si>
  <si>
    <t>New South Wales ;  Industry of current main job: Retail trade ;  &gt;&gt;&gt;&gt; Working in a job with the same status in employment as 12 months ago ;</t>
  </si>
  <si>
    <t>New South Wales ;  Industry of current main job: Retail trade ;  &gt;&gt;&gt;&gt; Working in a job with a different status in employment than 12 months ago ;</t>
  </si>
  <si>
    <t>New South Wales ;  Industry of current main job: Retail trade ;  &gt;&gt;&gt; Did not change jobs in last 12 months ;</t>
  </si>
  <si>
    <t>New South Wales ;  Industry of current main job: Retail trade ;  &gt;&gt; 12 months or more in current main job ;</t>
  </si>
  <si>
    <t>New South Wales ;  Industry of current main job: Retail trade ;  &gt;&gt;&gt; Employee in current main job ;</t>
  </si>
  <si>
    <t>New South Wales ;  Industry of current main job: Retail trade ;  &gt;&gt;&gt;&gt; No change in occupation with current employer last year ;</t>
  </si>
  <si>
    <t>New South Wales ;  Industry of current main job: Retail trade ;  &gt;&gt;&gt;&gt; Changed occupations with current employer in the same major group last year ;</t>
  </si>
  <si>
    <t>New South Wales ;  Industry of current main job: Retail trade ;  &gt;&gt;&gt;&gt; Changed occupations with current employer into a different major group last year ;</t>
  </si>
  <si>
    <t>New South Wales ;  Industry of current main job: Retail trade ;  &gt;&gt;&gt;&gt; Changed occupations with current employer at the same skill level ;</t>
  </si>
  <si>
    <t>New South Wales ;  Industry of current main job: Retail trade ;  &gt;&gt;&gt;&gt; Changed occupations with current employer to a higher skill level ;</t>
  </si>
  <si>
    <t>New South Wales ;  Industry of current main job: Retail trade ;  &gt;&gt;&gt;&gt; Changed occupations with current employer to a lower skill level ;</t>
  </si>
  <si>
    <t>New South Wales ;  Industry of current main job: Retail trade ;  &gt;&gt;&gt;&gt; No change in usual weekly hours with current employer last year ;</t>
  </si>
  <si>
    <t>New South Wales ;  Industry of current main job: Retail trade ;  &gt;&gt;&gt;&gt; Usual weekly hours increased with current employer last year ;</t>
  </si>
  <si>
    <t>New South Wales ;  Industry of current main job: Retail trade ;  &gt;&gt;&gt;&gt; Usual weekly hours decreased with current employer last year ;</t>
  </si>
  <si>
    <t>New South Wales ;  Industry of current main job: Retail trade ;  &gt;&gt;&gt;&gt; Did not know or usual weekly hours varied last year ;</t>
  </si>
  <si>
    <t>New South Wales ;  Industry of current main job: Retail trade ;  &gt;&gt;&gt;&gt; Promoted or transferred last year ;</t>
  </si>
  <si>
    <t>New South Wales ;  Industry of current main job: Retail trade ;  &gt;&gt;&gt;&gt; Was not promoted or transferred last year ;</t>
  </si>
  <si>
    <t>New South Wales ;  Industry of current main job: Retail trade ;  &gt;&gt;&gt; Owner manager or contributing family worker in current main job ;</t>
  </si>
  <si>
    <t>New South Wales ;  Industry of current main job: Retail trade ;  &gt; Employed 12 months ago ;</t>
  </si>
  <si>
    <t>New South Wales ;  Industry of current main job: Retail trade ;  &gt; Not employed 12 months ago ;</t>
  </si>
  <si>
    <t>New South Wales ;  Industry of current main job: Accommodation and food services ;  Employed at some time during the last 12 months ;</t>
  </si>
  <si>
    <t>New South Wales ;  Industry of current main job: Accommodation and food services ;  &gt; Currently employed ;</t>
  </si>
  <si>
    <t>New South Wales ;  Industry of current main job: Accommodation and food services ;  &gt;&gt; Less than 12 months in current main job ;</t>
  </si>
  <si>
    <t>New South Wales ;  Industry of current main job: Accommodation and food services ;  &gt;&gt;&gt; Changed jobs in last 12 months ;</t>
  </si>
  <si>
    <t>New South Wales ;  Industry of current main job: Accommodation and food services ;  &gt;&gt;&gt;&gt; Working in the same industry division as 12 months ago ;</t>
  </si>
  <si>
    <t>New South Wales ;  Industry of current main job: Accommodation and food services ;  &gt;&gt;&gt;&gt; Working in a different industry division than 12 months ago ;</t>
  </si>
  <si>
    <t>New South Wales ;  Industry of current main job: Accommodation and food services ;  &gt;&gt;&gt;&gt; Working in the same major occupation group as 12 months ago ;</t>
  </si>
  <si>
    <t>New South Wales ;  Industry of current main job: Accommodation and food services ;  &gt;&gt;&gt;&gt; Working in a different major occupation group than 12 months ago ;</t>
  </si>
  <si>
    <t>New South Wales ;  Industry of current main job: Accommodation and food services ;  &gt;&gt;&gt;&gt; Working in an occupation at the same skill level as 12 months ago ;</t>
  </si>
  <si>
    <t>New South Wales ;  Industry of current main job: Accommodation and food services ;  &gt;&gt;&gt;&gt; Working in an occupation with a higher skill level than 12 months ago ;</t>
  </si>
  <si>
    <t>New South Wales ;  Industry of current main job: Accommodation and food services ;  &gt;&gt;&gt;&gt; Working in an occupation with a lower skill level than 12 months ago ;</t>
  </si>
  <si>
    <t>New South Wales ;  Industry of current main job: Accommodation and food services ;  &gt;&gt;&gt;&gt; Working in a job with the same usual hours as 12 months ago ;</t>
  </si>
  <si>
    <t>New South Wales ;  Industry of current main job: Accommodation and food services ;  &gt;&gt;&gt;&gt; Working in a job with more usual hours than 12 months ago ;</t>
  </si>
  <si>
    <t>New South Wales ;  Industry of current main job: Accommodation and food services ;  &gt;&gt;&gt;&gt; Working in a job with fewer usual hours than 12 months ago ;</t>
  </si>
  <si>
    <t>New South Wales ;  Industry of current main job: Accommodation and food services ;  &gt;&gt;&gt;&gt; Working in a job with the same status in employment as 12 months ago ;</t>
  </si>
  <si>
    <t>New South Wales ;  Industry of current main job: Accommodation and food services ;  &gt;&gt;&gt;&gt; Working in a job with a different status in employment than 12 months ago ;</t>
  </si>
  <si>
    <t>New South Wales ;  Industry of current main job: Accommodation and food services ;  &gt;&gt;&gt; Did not change jobs in last 12 months ;</t>
  </si>
  <si>
    <t>New South Wales ;  Industry of current main job: Accommodation and food services ;  &gt;&gt; 12 months or more in current main job ;</t>
  </si>
  <si>
    <t>New South Wales ;  Industry of current main job: Accommodation and food services ;  &gt;&gt;&gt; Employee in current main job ;</t>
  </si>
  <si>
    <t>New South Wales ;  Industry of current main job: Accommodation and food services ;  &gt;&gt;&gt;&gt; No change in occupation with current employer last year ;</t>
  </si>
  <si>
    <t>New South Wales ;  Industry of current main job: Accommodation and food services ;  &gt;&gt;&gt;&gt; Changed occupations with current employer in the same major group last year ;</t>
  </si>
  <si>
    <t>New South Wales ;  Industry of current main job: Accommodation and food services ;  &gt;&gt;&gt;&gt; Changed occupations with current employer into a different major group last year ;</t>
  </si>
  <si>
    <t>New South Wales ;  Industry of current main job: Accommodation and food services ;  &gt;&gt;&gt;&gt; Changed occupations with current employer at the same skill level ;</t>
  </si>
  <si>
    <t>New South Wales ;  Industry of current main job: Accommodation and food services ;  &gt;&gt;&gt;&gt; Changed occupations with current employer to a higher skill level ;</t>
  </si>
  <si>
    <t>New South Wales ;  Industry of current main job: Accommodation and food services ;  &gt;&gt;&gt;&gt; Changed occupations with current employer to a lower skill level ;</t>
  </si>
  <si>
    <t>New South Wales ;  Industry of current main job: Accommodation and food services ;  &gt;&gt;&gt;&gt; No change in usual weekly hours with current employer last year ;</t>
  </si>
  <si>
    <t>New South Wales ;  Industry of current main job: Accommodation and food services ;  &gt;&gt;&gt;&gt; Usual weekly hours increased with current employer last year ;</t>
  </si>
  <si>
    <t>New South Wales ;  Industry of current main job: Accommodation and food services ;  &gt;&gt;&gt;&gt; Usual weekly hours decreased with current employer last year ;</t>
  </si>
  <si>
    <t>New South Wales ;  Industry of current main job: Accommodation and food services ;  &gt;&gt;&gt;&gt; Did not know or usual weekly hours varied last year ;</t>
  </si>
  <si>
    <t>New South Wales ;  Industry of current main job: Accommodation and food services ;  &gt;&gt;&gt;&gt; Promoted or transferred last year ;</t>
  </si>
  <si>
    <t>New South Wales ;  Industry of current main job: Accommodation and food services ;  &gt;&gt;&gt;&gt; Was not promoted or transferred last year ;</t>
  </si>
  <si>
    <t>New South Wales ;  Industry of current main job: Accommodation and food services ;  &gt;&gt;&gt; Owner manager or contributing family worker in current main job ;</t>
  </si>
  <si>
    <t>New South Wales ;  Industry of current main job: Accommodation and food services ;  &gt; Employed 12 months ago ;</t>
  </si>
  <si>
    <t>New South Wales ;  Industry of current main job: Accommodation and food services ;  &gt; Not employed 12 months ago ;</t>
  </si>
  <si>
    <t>New South Wales ;  Industry of current main job: Transport, postal and warehousing ;  Employed at some time during the last 12 months ;</t>
  </si>
  <si>
    <t>New South Wales ;  Industry of current main job: Transport, postal and warehousing ;  &gt; Currently employed ;</t>
  </si>
  <si>
    <t>New South Wales ;  Industry of current main job: Transport, postal and warehousing ;  &gt;&gt; Less than 12 months in current main job ;</t>
  </si>
  <si>
    <t>New South Wales ;  Industry of current main job: Transport, postal and warehousing ;  &gt;&gt;&gt; Changed jobs in last 12 months ;</t>
  </si>
  <si>
    <t>New South Wales ;  Industry of current main job: Transport, postal and warehousing ;  &gt;&gt;&gt;&gt; Working in the same industry division as 12 months ago ;</t>
  </si>
  <si>
    <t>New South Wales ;  Industry of current main job: Transport, postal and warehousing ;  &gt;&gt;&gt;&gt; Working in a different industry division than 12 months ago ;</t>
  </si>
  <si>
    <t>New South Wales ;  Industry of current main job: Transport, postal and warehousing ;  &gt;&gt;&gt;&gt; Working in the same major occupation group as 12 months ago ;</t>
  </si>
  <si>
    <t>New South Wales ;  Industry of current main job: Transport, postal and warehousing ;  &gt;&gt;&gt;&gt; Working in a different major occupation group than 12 months ago ;</t>
  </si>
  <si>
    <t>New South Wales ;  Industry of current main job: Transport, postal and warehousing ;  &gt;&gt;&gt;&gt; Working in an occupation at the same skill level as 12 months ago ;</t>
  </si>
  <si>
    <t>A128044310C</t>
  </si>
  <si>
    <t>A127986134V</t>
  </si>
  <si>
    <t>A128044322L</t>
  </si>
  <si>
    <t>A128044510W</t>
  </si>
  <si>
    <t>A127947598R</t>
  </si>
  <si>
    <t>A127986270L</t>
  </si>
  <si>
    <t>A127947610V</t>
  </si>
  <si>
    <t>A128005730W</t>
  </si>
  <si>
    <t>A128083538A</t>
  </si>
  <si>
    <t>A128044514F</t>
  </si>
  <si>
    <t>A127947618L</t>
  </si>
  <si>
    <t>A127967138X</t>
  </si>
  <si>
    <t>A128025110F</t>
  </si>
  <si>
    <t>A128064058K</t>
  </si>
  <si>
    <t>A128083526T</t>
  </si>
  <si>
    <t>A128083530J</t>
  </si>
  <si>
    <t>A127967118R</t>
  </si>
  <si>
    <t>A128064062A</t>
  </si>
  <si>
    <t>A128025094T</t>
  </si>
  <si>
    <t>A128005718F</t>
  </si>
  <si>
    <t>A127947602V</t>
  </si>
  <si>
    <t>A128005722W</t>
  </si>
  <si>
    <t>A128064066K</t>
  </si>
  <si>
    <t>A128083534T</t>
  </si>
  <si>
    <t>A127967122F</t>
  </si>
  <si>
    <t>A128025098A</t>
  </si>
  <si>
    <t>A128064070A</t>
  </si>
  <si>
    <t>A127947606C</t>
  </si>
  <si>
    <t>A127967126R</t>
  </si>
  <si>
    <t>A128005726F</t>
  </si>
  <si>
    <t>A127967130F</t>
  </si>
  <si>
    <t>A128044502W</t>
  </si>
  <si>
    <t>A127986274W</t>
  </si>
  <si>
    <t>A128025102F</t>
  </si>
  <si>
    <t>A128044506F</t>
  </si>
  <si>
    <t>A128025106R</t>
  </si>
  <si>
    <t>A127967134R</t>
  </si>
  <si>
    <t>A128025134X</t>
  </si>
  <si>
    <t>A127967166J</t>
  </si>
  <si>
    <t>A127986306C</t>
  </si>
  <si>
    <t>A128005754R</t>
  </si>
  <si>
    <t>A128025138J</t>
  </si>
  <si>
    <t>A128083582K</t>
  </si>
  <si>
    <t>A127967174J</t>
  </si>
  <si>
    <t>A127967178T</t>
  </si>
  <si>
    <t>A128064102J</t>
  </si>
  <si>
    <t>A128083586V</t>
  </si>
  <si>
    <t>A128044542R</t>
  </si>
  <si>
    <t>A127986302V</t>
  </si>
  <si>
    <t>A128005742F</t>
  </si>
  <si>
    <t>A128005746R</t>
  </si>
  <si>
    <t>A128064086V</t>
  </si>
  <si>
    <t>A128083558K</t>
  </si>
  <si>
    <t>A128025130R</t>
  </si>
  <si>
    <t>A128083562A</t>
  </si>
  <si>
    <t>A128083566K</t>
  </si>
  <si>
    <t>A127947638W</t>
  </si>
  <si>
    <t>A127947642L</t>
  </si>
  <si>
    <t>A127947646W</t>
  </si>
  <si>
    <t>A127947650L</t>
  </si>
  <si>
    <t>A127947654W</t>
  </si>
  <si>
    <t>A128044546X</t>
  </si>
  <si>
    <t>A127967170X</t>
  </si>
  <si>
    <t>A128064090K</t>
  </si>
  <si>
    <t>A128083570A</t>
  </si>
  <si>
    <t>A127947658F</t>
  </si>
  <si>
    <t>A128005750F</t>
  </si>
  <si>
    <t>A128064094V</t>
  </si>
  <si>
    <t>A128083574K</t>
  </si>
  <si>
    <t>A128083578V</t>
  </si>
  <si>
    <t>A128064098C</t>
  </si>
  <si>
    <t>A127947674F</t>
  </si>
  <si>
    <t>A128083590K</t>
  </si>
  <si>
    <t>A128064110J</t>
  </si>
  <si>
    <t>A127986318L</t>
  </si>
  <si>
    <t>A128005766X</t>
  </si>
  <si>
    <t>A128005770R</t>
  </si>
  <si>
    <t>A127986330C</t>
  </si>
  <si>
    <t>A128005774X</t>
  </si>
  <si>
    <t>A127967194T</t>
  </si>
  <si>
    <t>A128044570X</t>
  </si>
  <si>
    <t>A128083594V</t>
  </si>
  <si>
    <t>A128025142X</t>
  </si>
  <si>
    <t>A128005758X</t>
  </si>
  <si>
    <t>A128044550R</t>
  </si>
  <si>
    <t>A127986310V</t>
  </si>
  <si>
    <t>A128044554X</t>
  </si>
  <si>
    <t>A128064106T</t>
  </si>
  <si>
    <t>A128083598C</t>
  </si>
  <si>
    <t>A127947666F</t>
  </si>
  <si>
    <t>A128044558J</t>
  </si>
  <si>
    <t>A127967182J</t>
  </si>
  <si>
    <t>A128044562X</t>
  </si>
  <si>
    <t>A127986314C</t>
  </si>
  <si>
    <t>A127967186T</t>
  </si>
  <si>
    <t>A128083602J</t>
  </si>
  <si>
    <t>A128025146J</t>
  </si>
  <si>
    <t>A128044566J</t>
  </si>
  <si>
    <t>A128025150X</t>
  </si>
  <si>
    <t>A128005762R</t>
  </si>
  <si>
    <t>A128083606T</t>
  </si>
  <si>
    <t>A127947670W</t>
  </si>
  <si>
    <t>A127986322C</t>
  </si>
  <si>
    <t>A128083610J</t>
  </si>
  <si>
    <t>A127986326L</t>
  </si>
  <si>
    <t>A128025174T</t>
  </si>
  <si>
    <t>A127986334L</t>
  </si>
  <si>
    <t>A128025158T</t>
  </si>
  <si>
    <t>A128005794J</t>
  </si>
  <si>
    <t>A128025178A</t>
  </si>
  <si>
    <t>A128025182T</t>
  </si>
  <si>
    <t>A128044578T</t>
  </si>
  <si>
    <t>A128025186A</t>
  </si>
  <si>
    <t>A127947694R</t>
  </si>
  <si>
    <t>A128025190T</t>
  </si>
  <si>
    <t>A128064114T</t>
  </si>
  <si>
    <t>A128083614T</t>
  </si>
  <si>
    <t>A127967198A</t>
  </si>
  <si>
    <t>A128005778J</t>
  </si>
  <si>
    <t>A128083618A</t>
  </si>
  <si>
    <t>A128083622T</t>
  </si>
  <si>
    <t>A127967202F</t>
  </si>
  <si>
    <t>A128025154J</t>
  </si>
  <si>
    <t>A128005782X</t>
  </si>
  <si>
    <t>A127947678R</t>
  </si>
  <si>
    <t>A128025162J</t>
  </si>
  <si>
    <t>A128044574J</t>
  </si>
  <si>
    <t>A128005786J</t>
  </si>
  <si>
    <t>A128025166T</t>
  </si>
  <si>
    <t>A127967206R</t>
  </si>
  <si>
    <t>A127967210F</t>
  </si>
  <si>
    <t>A127967214R</t>
  </si>
  <si>
    <t>A127947682F</t>
  </si>
  <si>
    <t>A127967218X</t>
  </si>
  <si>
    <t>A128005790X</t>
  </si>
  <si>
    <t>A127947686R</t>
  </si>
  <si>
    <t>A128025170J</t>
  </si>
  <si>
    <t>A127947690F</t>
  </si>
  <si>
    <t>A128005798T</t>
  </si>
  <si>
    <t>A128025198K</t>
  </si>
  <si>
    <t>A127967222R</t>
  </si>
  <si>
    <t>A128083638K</t>
  </si>
  <si>
    <t>A128025194A</t>
  </si>
  <si>
    <t>A127947718W</t>
  </si>
  <si>
    <t>A127967226X</t>
  </si>
  <si>
    <t>A128005806F</t>
  </si>
  <si>
    <t>A127947726W</t>
  </si>
  <si>
    <t>A128025206X</t>
  </si>
  <si>
    <t>A128005810W</t>
  </si>
  <si>
    <t>A128083626A</t>
  </si>
  <si>
    <t>A127986338W</t>
  </si>
  <si>
    <t>A128044582J</t>
  </si>
  <si>
    <t>A127986342L</t>
  </si>
  <si>
    <t>A127986346W</t>
  </si>
  <si>
    <t>A128083630T</t>
  </si>
  <si>
    <t>A127947698X</t>
  </si>
  <si>
    <t>A128083634A</t>
  </si>
  <si>
    <t>A127947702C</t>
  </si>
  <si>
    <t>A127947706L</t>
  </si>
  <si>
    <t>A128005802W</t>
  </si>
  <si>
    <t>A128044586T</t>
  </si>
  <si>
    <t>A128083642A</t>
  </si>
  <si>
    <t>A127986350L</t>
  </si>
  <si>
    <t>A128083646K</t>
  </si>
  <si>
    <t>A127986354W</t>
  </si>
  <si>
    <t>A128044590J</t>
  </si>
  <si>
    <t>A128044594T</t>
  </si>
  <si>
    <t>A128083650A</t>
  </si>
  <si>
    <t>A128044598A</t>
  </si>
  <si>
    <t>A128064122T</t>
  </si>
  <si>
    <t>A127947710C</t>
  </si>
  <si>
    <t>A127947722L</t>
  </si>
  <si>
    <t>A128025202R</t>
  </si>
  <si>
    <t>A127986358F</t>
  </si>
  <si>
    <t>A127947730L</t>
  </si>
  <si>
    <t>A128044606R</t>
  </si>
  <si>
    <t>A127967230R</t>
  </si>
  <si>
    <t>A127986362W</t>
  </si>
  <si>
    <t>A127967234X</t>
  </si>
  <si>
    <t>A127947742W</t>
  </si>
  <si>
    <t>A128044614R</t>
  </si>
  <si>
    <t>A128064158V</t>
  </si>
  <si>
    <t>A127986366F</t>
  </si>
  <si>
    <t>A128025210R</t>
  </si>
  <si>
    <t>A128025214X</t>
  </si>
  <si>
    <t>A127947734W</t>
  </si>
  <si>
    <t>A128083654K</t>
  </si>
  <si>
    <t>A128044602F</t>
  </si>
  <si>
    <t>A128005814F</t>
  </si>
  <si>
    <t>A128064126A</t>
  </si>
  <si>
    <t>A128064130T</t>
  </si>
  <si>
    <t>A128064134A</t>
  </si>
  <si>
    <t>A128005818R</t>
  </si>
  <si>
    <t>A128064138K</t>
  </si>
  <si>
    <t>A128044610F</t>
  </si>
  <si>
    <t>A128064142A</t>
  </si>
  <si>
    <t>A128025218J</t>
  </si>
  <si>
    <t>A128005822F</t>
  </si>
  <si>
    <t>A128083658V</t>
  </si>
  <si>
    <t>A128064146K</t>
  </si>
  <si>
    <t>A128064150A</t>
  </si>
  <si>
    <t>A128083662K</t>
  </si>
  <si>
    <t>A128005826R</t>
  </si>
  <si>
    <t>A128083666V</t>
  </si>
  <si>
    <t>A128025222X</t>
  </si>
  <si>
    <t>A128083670K</t>
  </si>
  <si>
    <t>A127947738F</t>
  </si>
  <si>
    <t>A128083686C</t>
  </si>
  <si>
    <t>A128083674V</t>
  </si>
  <si>
    <t>A127986370W</t>
  </si>
  <si>
    <t>A128044626X</t>
  </si>
  <si>
    <t>A128064162K</t>
  </si>
  <si>
    <t>A128025238T</t>
  </si>
  <si>
    <t>A127967246J</t>
  </si>
  <si>
    <t>A128064166V</t>
  </si>
  <si>
    <t>A128083690V</t>
  </si>
  <si>
    <t>A127986386R</t>
  </si>
  <si>
    <t>A128083678C</t>
  </si>
  <si>
    <t>A128005830F</t>
  </si>
  <si>
    <t>A127947746F</t>
  </si>
  <si>
    <t>A128005834R</t>
  </si>
  <si>
    <t>A128044618X</t>
  </si>
  <si>
    <t>A128083682V</t>
  </si>
  <si>
    <t>A127947750W</t>
  </si>
  <si>
    <t>A128025226J</t>
  </si>
  <si>
    <t>A127967238J</t>
  </si>
  <si>
    <t>A128005838X</t>
  </si>
  <si>
    <t>A128005842R</t>
  </si>
  <si>
    <t>A128044622R</t>
  </si>
  <si>
    <t>A127986374F</t>
  </si>
  <si>
    <t>A128005846X</t>
  </si>
  <si>
    <t>A127947754F</t>
  </si>
  <si>
    <t>A128025230X</t>
  </si>
  <si>
    <t>A128005850R</t>
  </si>
  <si>
    <t>A128005854X</t>
  </si>
  <si>
    <t>A127967242X</t>
  </si>
  <si>
    <t>A127986378R</t>
  </si>
  <si>
    <t>A128025234J</t>
  </si>
  <si>
    <t>A127947758R</t>
  </si>
  <si>
    <t>A127986382F</t>
  </si>
  <si>
    <t>A128044634X</t>
  </si>
  <si>
    <t>A128064186C</t>
  </si>
  <si>
    <t>A127947762F</t>
  </si>
  <si>
    <t>A128064182V</t>
  </si>
  <si>
    <t>A127967262J</t>
  </si>
  <si>
    <t>A127967266T</t>
  </si>
  <si>
    <t>A128083702T</t>
  </si>
  <si>
    <t>A128005874J</t>
  </si>
  <si>
    <t>A128044646J</t>
  </si>
  <si>
    <t>A128025258A</t>
  </si>
  <si>
    <t>New South Wales ;  Industry of current main job: Transport, postal and warehousing ;  &gt;&gt;&gt;&gt; Working in an occupation with a higher skill level than 12 months ago ;</t>
  </si>
  <si>
    <t>New South Wales ;  Industry of current main job: Transport, postal and warehousing ;  &gt;&gt;&gt;&gt; Working in an occupation with a lower skill level than 12 months ago ;</t>
  </si>
  <si>
    <t>New South Wales ;  Industry of current main job: Transport, postal and warehousing ;  &gt;&gt;&gt;&gt; Working in a job with the same usual hours as 12 months ago ;</t>
  </si>
  <si>
    <t>New South Wales ;  Industry of current main job: Transport, postal and warehousing ;  &gt;&gt;&gt;&gt; Working in a job with more usual hours than 12 months ago ;</t>
  </si>
  <si>
    <t>New South Wales ;  Industry of current main job: Transport, postal and warehousing ;  &gt;&gt;&gt;&gt; Working in a job with fewer usual hours than 12 months ago ;</t>
  </si>
  <si>
    <t>New South Wales ;  Industry of current main job: Transport, postal and warehousing ;  &gt;&gt;&gt;&gt; Working in a job with the same status in employment as 12 months ago ;</t>
  </si>
  <si>
    <t>New South Wales ;  Industry of current main job: Transport, postal and warehousing ;  &gt;&gt;&gt;&gt; Working in a job with a different status in employment than 12 months ago ;</t>
  </si>
  <si>
    <t>New South Wales ;  Industry of current main job: Transport, postal and warehousing ;  &gt;&gt;&gt; Did not change jobs in last 12 months ;</t>
  </si>
  <si>
    <t>New South Wales ;  Industry of current main job: Transport, postal and warehousing ;  &gt;&gt; 12 months or more in current main job ;</t>
  </si>
  <si>
    <t>New South Wales ;  Industry of current main job: Transport, postal and warehousing ;  &gt;&gt;&gt; Employee in current main job ;</t>
  </si>
  <si>
    <t>New South Wales ;  Industry of current main job: Transport, postal and warehousing ;  &gt;&gt;&gt;&gt; No change in occupation with current employer last year ;</t>
  </si>
  <si>
    <t>New South Wales ;  Industry of current main job: Transport, postal and warehousing ;  &gt;&gt;&gt;&gt; Changed occupations with current employer in the same major group last year ;</t>
  </si>
  <si>
    <t>New South Wales ;  Industry of current main job: Transport, postal and warehousing ;  &gt;&gt;&gt;&gt; Changed occupations with current employer into a different major group last year ;</t>
  </si>
  <si>
    <t>New South Wales ;  Industry of current main job: Transport, postal and warehousing ;  &gt;&gt;&gt;&gt; Changed occupations with current employer at the same skill level ;</t>
  </si>
  <si>
    <t>New South Wales ;  Industry of current main job: Transport, postal and warehousing ;  &gt;&gt;&gt;&gt; Changed occupations with current employer to a higher skill level ;</t>
  </si>
  <si>
    <t>New South Wales ;  Industry of current main job: Transport, postal and warehousing ;  &gt;&gt;&gt;&gt; Changed occupations with current employer to a lower skill level ;</t>
  </si>
  <si>
    <t>New South Wales ;  Industry of current main job: Transport, postal and warehousing ;  &gt;&gt;&gt;&gt; No change in usual weekly hours with current employer last year ;</t>
  </si>
  <si>
    <t>New South Wales ;  Industry of current main job: Transport, postal and warehousing ;  &gt;&gt;&gt;&gt; Usual weekly hours increased with current employer last year ;</t>
  </si>
  <si>
    <t>New South Wales ;  Industry of current main job: Transport, postal and warehousing ;  &gt;&gt;&gt;&gt; Usual weekly hours decreased with current employer last year ;</t>
  </si>
  <si>
    <t>New South Wales ;  Industry of current main job: Transport, postal and warehousing ;  &gt;&gt;&gt;&gt; Did not know or usual weekly hours varied last year ;</t>
  </si>
  <si>
    <t>New South Wales ;  Industry of current main job: Transport, postal and warehousing ;  &gt;&gt;&gt;&gt; Promoted or transferred last year ;</t>
  </si>
  <si>
    <t>New South Wales ;  Industry of current main job: Transport, postal and warehousing ;  &gt;&gt;&gt;&gt; Was not promoted or transferred last year ;</t>
  </si>
  <si>
    <t>New South Wales ;  Industry of current main job: Transport, postal and warehousing ;  &gt;&gt;&gt; Owner manager or contributing family worker in current main job ;</t>
  </si>
  <si>
    <t>New South Wales ;  Industry of current main job: Transport, postal and warehousing ;  &gt; Employed 12 months ago ;</t>
  </si>
  <si>
    <t>New South Wales ;  Industry of current main job: Transport, postal and warehousing ;  &gt; Not employed 12 months ago ;</t>
  </si>
  <si>
    <t>New South Wales ;  Industry of current main job: Information media and telecommunications ;  Employed at some time during the last 12 months ;</t>
  </si>
  <si>
    <t>New South Wales ;  Industry of current main job: Information media and telecommunications ;  &gt; Currently employed ;</t>
  </si>
  <si>
    <t>New South Wales ;  Industry of current main job: Information media and telecommunications ;  &gt;&gt; Less than 12 months in current main job ;</t>
  </si>
  <si>
    <t>New South Wales ;  Industry of current main job: Information media and telecommunications ;  &gt;&gt;&gt; Changed jobs in last 12 months ;</t>
  </si>
  <si>
    <t>New South Wales ;  Industry of current main job: Information media and telecommunications ;  &gt;&gt;&gt;&gt; Working in the same industry division as 12 months ago ;</t>
  </si>
  <si>
    <t>New South Wales ;  Industry of current main job: Information media and telecommunications ;  &gt;&gt;&gt;&gt; Working in a different industry division than 12 months ago ;</t>
  </si>
  <si>
    <t>New South Wales ;  Industry of current main job: Information media and telecommunications ;  &gt;&gt;&gt;&gt; Working in the same major occupation group as 12 months ago ;</t>
  </si>
  <si>
    <t>New South Wales ;  Industry of current main job: Information media and telecommunications ;  &gt;&gt;&gt;&gt; Working in a different major occupation group than 12 months ago ;</t>
  </si>
  <si>
    <t>New South Wales ;  Industry of current main job: Information media and telecommunications ;  &gt;&gt;&gt;&gt; Working in an occupation at the same skill level as 12 months ago ;</t>
  </si>
  <si>
    <t>New South Wales ;  Industry of current main job: Information media and telecommunications ;  &gt;&gt;&gt;&gt; Working in an occupation with a higher skill level than 12 months ago ;</t>
  </si>
  <si>
    <t>New South Wales ;  Industry of current main job: Information media and telecommunications ;  &gt;&gt;&gt;&gt; Working in an occupation with a lower skill level than 12 months ago ;</t>
  </si>
  <si>
    <t>New South Wales ;  Industry of current main job: Information media and telecommunications ;  &gt;&gt;&gt;&gt; Working in a job with the same usual hours as 12 months ago ;</t>
  </si>
  <si>
    <t>New South Wales ;  Industry of current main job: Information media and telecommunications ;  &gt;&gt;&gt;&gt; Working in a job with more usual hours than 12 months ago ;</t>
  </si>
  <si>
    <t>New South Wales ;  Industry of current main job: Information media and telecommunications ;  &gt;&gt;&gt;&gt; Working in a job with fewer usual hours than 12 months ago ;</t>
  </si>
  <si>
    <t>New South Wales ;  Industry of current main job: Information media and telecommunications ;  &gt;&gt;&gt;&gt; Working in a job with the same status in employment as 12 months ago ;</t>
  </si>
  <si>
    <t>New South Wales ;  Industry of current main job: Information media and telecommunications ;  &gt;&gt;&gt;&gt; Working in a job with a different status in employment than 12 months ago ;</t>
  </si>
  <si>
    <t>New South Wales ;  Industry of current main job: Information media and telecommunications ;  &gt;&gt;&gt; Did not change jobs in last 12 months ;</t>
  </si>
  <si>
    <t>New South Wales ;  Industry of current main job: Information media and telecommunications ;  &gt;&gt; 12 months or more in current main job ;</t>
  </si>
  <si>
    <t>New South Wales ;  Industry of current main job: Information media and telecommunications ;  &gt;&gt;&gt; Employee in current main job ;</t>
  </si>
  <si>
    <t>New South Wales ;  Industry of current main job: Information media and telecommunications ;  &gt;&gt;&gt;&gt; No change in occupation with current employer last year ;</t>
  </si>
  <si>
    <t>New South Wales ;  Industry of current main job: Information media and telecommunications ;  &gt;&gt;&gt;&gt; Changed occupations with current employer in the same major group last year ;</t>
  </si>
  <si>
    <t>New South Wales ;  Industry of current main job: Information media and telecommunications ;  &gt;&gt;&gt;&gt; Changed occupations with current employer into a different major group last year ;</t>
  </si>
  <si>
    <t>New South Wales ;  Industry of current main job: Information media and telecommunications ;  &gt;&gt;&gt;&gt; Changed occupations with current employer at the same skill level ;</t>
  </si>
  <si>
    <t>New South Wales ;  Industry of current main job: Information media and telecommunications ;  &gt;&gt;&gt;&gt; Changed occupations with current employer to a higher skill level ;</t>
  </si>
  <si>
    <t>New South Wales ;  Industry of current main job: Information media and telecommunications ;  &gt;&gt;&gt;&gt; Changed occupations with current employer to a lower skill level ;</t>
  </si>
  <si>
    <t>New South Wales ;  Industry of current main job: Information media and telecommunications ;  &gt;&gt;&gt;&gt; No change in usual weekly hours with current employer last year ;</t>
  </si>
  <si>
    <t>New South Wales ;  Industry of current main job: Information media and telecommunications ;  &gt;&gt;&gt;&gt; Usual weekly hours increased with current employer last year ;</t>
  </si>
  <si>
    <t>New South Wales ;  Industry of current main job: Information media and telecommunications ;  &gt;&gt;&gt;&gt; Usual weekly hours decreased with current employer last year ;</t>
  </si>
  <si>
    <t>New South Wales ;  Industry of current main job: Information media and telecommunications ;  &gt;&gt;&gt;&gt; Did not know or usual weekly hours varied last year ;</t>
  </si>
  <si>
    <t>New South Wales ;  Industry of current main job: Information media and telecommunications ;  &gt;&gt;&gt;&gt; Promoted or transferred last year ;</t>
  </si>
  <si>
    <t>New South Wales ;  Industry of current main job: Information media and telecommunications ;  &gt;&gt;&gt;&gt; Was not promoted or transferred last year ;</t>
  </si>
  <si>
    <t>New South Wales ;  Industry of current main job: Information media and telecommunications ;  &gt;&gt;&gt; Owner manager or contributing family worker in current main job ;</t>
  </si>
  <si>
    <t>New South Wales ;  Industry of current main job: Information media and telecommunications ;  &gt; Employed 12 months ago ;</t>
  </si>
  <si>
    <t>New South Wales ;  Industry of current main job: Information media and telecommunications ;  &gt; Not employed 12 months ago ;</t>
  </si>
  <si>
    <t>New South Wales ;  Industry of current main job: Financial and insurance services ;  Employed at some time during the last 12 months ;</t>
  </si>
  <si>
    <t>New South Wales ;  Industry of current main job: Financial and insurance services ;  &gt; Currently employed ;</t>
  </si>
  <si>
    <t>New South Wales ;  Industry of current main job: Financial and insurance services ;  &gt;&gt; Less than 12 months in current main job ;</t>
  </si>
  <si>
    <t>New South Wales ;  Industry of current main job: Financial and insurance services ;  &gt;&gt;&gt; Changed jobs in last 12 months ;</t>
  </si>
  <si>
    <t>New South Wales ;  Industry of current main job: Financial and insurance services ;  &gt;&gt;&gt;&gt; Working in the same industry division as 12 months ago ;</t>
  </si>
  <si>
    <t>New South Wales ;  Industry of current main job: Financial and insurance services ;  &gt;&gt;&gt;&gt; Working in a different industry division than 12 months ago ;</t>
  </si>
  <si>
    <t>New South Wales ;  Industry of current main job: Financial and insurance services ;  &gt;&gt;&gt;&gt; Working in the same major occupation group as 12 months ago ;</t>
  </si>
  <si>
    <t>New South Wales ;  Industry of current main job: Financial and insurance services ;  &gt;&gt;&gt;&gt; Working in a different major occupation group than 12 months ago ;</t>
  </si>
  <si>
    <t>New South Wales ;  Industry of current main job: Financial and insurance services ;  &gt;&gt;&gt;&gt; Working in an occupation at the same skill level as 12 months ago ;</t>
  </si>
  <si>
    <t>New South Wales ;  Industry of current main job: Financial and insurance services ;  &gt;&gt;&gt;&gt; Working in an occupation with a higher skill level than 12 months ago ;</t>
  </si>
  <si>
    <t>New South Wales ;  Industry of current main job: Financial and insurance services ;  &gt;&gt;&gt;&gt; Working in an occupation with a lower skill level than 12 months ago ;</t>
  </si>
  <si>
    <t>New South Wales ;  Industry of current main job: Financial and insurance services ;  &gt;&gt;&gt;&gt; Working in a job with the same usual hours as 12 months ago ;</t>
  </si>
  <si>
    <t>New South Wales ;  Industry of current main job: Financial and insurance services ;  &gt;&gt;&gt;&gt; Working in a job with more usual hours than 12 months ago ;</t>
  </si>
  <si>
    <t>New South Wales ;  Industry of current main job: Financial and insurance services ;  &gt;&gt;&gt;&gt; Working in a job with fewer usual hours than 12 months ago ;</t>
  </si>
  <si>
    <t>New South Wales ;  Industry of current main job: Financial and insurance services ;  &gt;&gt;&gt;&gt; Working in a job with the same status in employment as 12 months ago ;</t>
  </si>
  <si>
    <t>New South Wales ;  Industry of current main job: Financial and insurance services ;  &gt;&gt;&gt;&gt; Working in a job with a different status in employment than 12 months ago ;</t>
  </si>
  <si>
    <t>New South Wales ;  Industry of current main job: Financial and insurance services ;  &gt;&gt;&gt; Did not change jobs in last 12 months ;</t>
  </si>
  <si>
    <t>New South Wales ;  Industry of current main job: Financial and insurance services ;  &gt;&gt; 12 months or more in current main job ;</t>
  </si>
  <si>
    <t>New South Wales ;  Industry of current main job: Financial and insurance services ;  &gt;&gt;&gt; Employee in current main job ;</t>
  </si>
  <si>
    <t>New South Wales ;  Industry of current main job: Financial and insurance services ;  &gt;&gt;&gt;&gt; No change in occupation with current employer last year ;</t>
  </si>
  <si>
    <t>New South Wales ;  Industry of current main job: Financial and insurance services ;  &gt;&gt;&gt;&gt; Changed occupations with current employer in the same major group last year ;</t>
  </si>
  <si>
    <t>New South Wales ;  Industry of current main job: Financial and insurance services ;  &gt;&gt;&gt;&gt; Changed occupations with current employer into a different major group last year ;</t>
  </si>
  <si>
    <t>New South Wales ;  Industry of current main job: Financial and insurance services ;  &gt;&gt;&gt;&gt; Changed occupations with current employer at the same skill level ;</t>
  </si>
  <si>
    <t>New South Wales ;  Industry of current main job: Financial and insurance services ;  &gt;&gt;&gt;&gt; Changed occupations with current employer to a higher skill level ;</t>
  </si>
  <si>
    <t>New South Wales ;  Industry of current main job: Financial and insurance services ;  &gt;&gt;&gt;&gt; Changed occupations with current employer to a lower skill level ;</t>
  </si>
  <si>
    <t>New South Wales ;  Industry of current main job: Financial and insurance services ;  &gt;&gt;&gt;&gt; No change in usual weekly hours with current employer last year ;</t>
  </si>
  <si>
    <t>New South Wales ;  Industry of current main job: Financial and insurance services ;  &gt;&gt;&gt;&gt; Usual weekly hours increased with current employer last year ;</t>
  </si>
  <si>
    <t>New South Wales ;  Industry of current main job: Financial and insurance services ;  &gt;&gt;&gt;&gt; Usual weekly hours decreased with current employer last year ;</t>
  </si>
  <si>
    <t>New South Wales ;  Industry of current main job: Financial and insurance services ;  &gt;&gt;&gt;&gt; Did not know or usual weekly hours varied last year ;</t>
  </si>
  <si>
    <t>New South Wales ;  Industry of current main job: Financial and insurance services ;  &gt;&gt;&gt;&gt; Promoted or transferred last year ;</t>
  </si>
  <si>
    <t>New South Wales ;  Industry of current main job: Financial and insurance services ;  &gt;&gt;&gt;&gt; Was not promoted or transferred last year ;</t>
  </si>
  <si>
    <t>New South Wales ;  Industry of current main job: Financial and insurance services ;  &gt;&gt;&gt; Owner manager or contributing family worker in current main job ;</t>
  </si>
  <si>
    <t>New South Wales ;  Industry of current main job: Financial and insurance services ;  &gt; Employed 12 months ago ;</t>
  </si>
  <si>
    <t>New South Wales ;  Industry of current main job: Financial and insurance services ;  &gt; Not employed 12 months ago ;</t>
  </si>
  <si>
    <t>New South Wales ;  Industry of current main job: Rental, hiring and real estate services ;  Employed at some time during the last 12 months ;</t>
  </si>
  <si>
    <t>New South Wales ;  Industry of current main job: Rental, hiring and real estate services ;  &gt; Currently employed ;</t>
  </si>
  <si>
    <t>New South Wales ;  Industry of current main job: Rental, hiring and real estate services ;  &gt;&gt; Less than 12 months in current main job ;</t>
  </si>
  <si>
    <t>New South Wales ;  Industry of current main job: Rental, hiring and real estate services ;  &gt;&gt;&gt; Changed jobs in last 12 months ;</t>
  </si>
  <si>
    <t>New South Wales ;  Industry of current main job: Rental, hiring and real estate services ;  &gt;&gt;&gt;&gt; Working in the same industry division as 12 months ago ;</t>
  </si>
  <si>
    <t>New South Wales ;  Industry of current main job: Rental, hiring and real estate services ;  &gt;&gt;&gt;&gt; Working in a different industry division than 12 months ago ;</t>
  </si>
  <si>
    <t>New South Wales ;  Industry of current main job: Rental, hiring and real estate services ;  &gt;&gt;&gt;&gt; Working in the same major occupation group as 12 months ago ;</t>
  </si>
  <si>
    <t>New South Wales ;  Industry of current main job: Rental, hiring and real estate services ;  &gt;&gt;&gt;&gt; Working in a different major occupation group than 12 months ago ;</t>
  </si>
  <si>
    <t>New South Wales ;  Industry of current main job: Rental, hiring and real estate services ;  &gt;&gt;&gt;&gt; Working in an occupation at the same skill level as 12 months ago ;</t>
  </si>
  <si>
    <t>New South Wales ;  Industry of current main job: Rental, hiring and real estate services ;  &gt;&gt;&gt;&gt; Working in an occupation with a higher skill level than 12 months ago ;</t>
  </si>
  <si>
    <t>New South Wales ;  Industry of current main job: Rental, hiring and real estate services ;  &gt;&gt;&gt;&gt; Working in an occupation with a lower skill level than 12 months ago ;</t>
  </si>
  <si>
    <t>New South Wales ;  Industry of current main job: Rental, hiring and real estate services ;  &gt;&gt;&gt;&gt; Working in a job with the same usual hours as 12 months ago ;</t>
  </si>
  <si>
    <t>New South Wales ;  Industry of current main job: Rental, hiring and real estate services ;  &gt;&gt;&gt;&gt; Working in a job with more usual hours than 12 months ago ;</t>
  </si>
  <si>
    <t>New South Wales ;  Industry of current main job: Rental, hiring and real estate services ;  &gt;&gt;&gt;&gt; Working in a job with fewer usual hours than 12 months ago ;</t>
  </si>
  <si>
    <t>New South Wales ;  Industry of current main job: Rental, hiring and real estate services ;  &gt;&gt;&gt;&gt; Working in a job with the same status in employment as 12 months ago ;</t>
  </si>
  <si>
    <t>New South Wales ;  Industry of current main job: Rental, hiring and real estate services ;  &gt;&gt;&gt;&gt; Working in a job with a different status in employment than 12 months ago ;</t>
  </si>
  <si>
    <t>New South Wales ;  Industry of current main job: Rental, hiring and real estate services ;  &gt;&gt;&gt; Did not change jobs in last 12 months ;</t>
  </si>
  <si>
    <t>New South Wales ;  Industry of current main job: Rental, hiring and real estate services ;  &gt;&gt; 12 months or more in current main job ;</t>
  </si>
  <si>
    <t>New South Wales ;  Industry of current main job: Rental, hiring and real estate services ;  &gt;&gt;&gt; Employee in current main job ;</t>
  </si>
  <si>
    <t>New South Wales ;  Industry of current main job: Rental, hiring and real estate services ;  &gt;&gt;&gt;&gt; No change in occupation with current employer last year ;</t>
  </si>
  <si>
    <t>New South Wales ;  Industry of current main job: Rental, hiring and real estate services ;  &gt;&gt;&gt;&gt; Changed occupations with current employer in the same major group last year ;</t>
  </si>
  <si>
    <t>New South Wales ;  Industry of current main job: Rental, hiring and real estate services ;  &gt;&gt;&gt;&gt; Changed occupations with current employer into a different major group last year ;</t>
  </si>
  <si>
    <t>New South Wales ;  Industry of current main job: Rental, hiring and real estate services ;  &gt;&gt;&gt;&gt; Changed occupations with current employer at the same skill level ;</t>
  </si>
  <si>
    <t>New South Wales ;  Industry of current main job: Rental, hiring and real estate services ;  &gt;&gt;&gt;&gt; Changed occupations with current employer to a higher skill level ;</t>
  </si>
  <si>
    <t>New South Wales ;  Industry of current main job: Rental, hiring and real estate services ;  &gt;&gt;&gt;&gt; Changed occupations with current employer to a lower skill level ;</t>
  </si>
  <si>
    <t>New South Wales ;  Industry of current main job: Rental, hiring and real estate services ;  &gt;&gt;&gt;&gt; No change in usual weekly hours with current employer last year ;</t>
  </si>
  <si>
    <t>New South Wales ;  Industry of current main job: Rental, hiring and real estate services ;  &gt;&gt;&gt;&gt; Usual weekly hours increased with current employer last year ;</t>
  </si>
  <si>
    <t>New South Wales ;  Industry of current main job: Rental, hiring and real estate services ;  &gt;&gt;&gt;&gt; Usual weekly hours decreased with current employer last year ;</t>
  </si>
  <si>
    <t>New South Wales ;  Industry of current main job: Rental, hiring and real estate services ;  &gt;&gt;&gt;&gt; Did not know or usual weekly hours varied last year ;</t>
  </si>
  <si>
    <t>New South Wales ;  Industry of current main job: Rental, hiring and real estate services ;  &gt;&gt;&gt;&gt; Promoted or transferred last year ;</t>
  </si>
  <si>
    <t>New South Wales ;  Industry of current main job: Rental, hiring and real estate services ;  &gt;&gt;&gt;&gt; Was not promoted or transferred last year ;</t>
  </si>
  <si>
    <t>New South Wales ;  Industry of current main job: Rental, hiring and real estate services ;  &gt;&gt;&gt; Owner manager or contributing family worker in current main job ;</t>
  </si>
  <si>
    <t>New South Wales ;  Industry of current main job: Rental, hiring and real estate services ;  &gt; Employed 12 months ago ;</t>
  </si>
  <si>
    <t>New South Wales ;  Industry of current main job: Rental, hiring and real estate services ;  &gt; Not employed 12 months ago ;</t>
  </si>
  <si>
    <t>New South Wales ;  Industry of current main job: Professional, scientific and technical services ;  Employed at some time during the last 12 months ;</t>
  </si>
  <si>
    <t>New South Wales ;  Industry of current main job: Professional, scientific and technical services ;  &gt; Currently employed ;</t>
  </si>
  <si>
    <t>New South Wales ;  Industry of current main job: Professional, scientific and technical services ;  &gt;&gt; Less than 12 months in current main job ;</t>
  </si>
  <si>
    <t>New South Wales ;  Industry of current main job: Professional, scientific and technical services ;  &gt;&gt;&gt; Changed jobs in last 12 months ;</t>
  </si>
  <si>
    <t>New South Wales ;  Industry of current main job: Professional, scientific and technical services ;  &gt;&gt;&gt;&gt; Working in the same industry division as 12 months ago ;</t>
  </si>
  <si>
    <t>New South Wales ;  Industry of current main job: Professional, scientific and technical services ;  &gt;&gt;&gt;&gt; Working in a different industry division than 12 months ago ;</t>
  </si>
  <si>
    <t>New South Wales ;  Industry of current main job: Professional, scientific and technical services ;  &gt;&gt;&gt;&gt; Working in the same major occupation group as 12 months ago ;</t>
  </si>
  <si>
    <t>New South Wales ;  Industry of current main job: Professional, scientific and technical services ;  &gt;&gt;&gt;&gt; Working in a different major occupation group than 12 months ago ;</t>
  </si>
  <si>
    <t>New South Wales ;  Industry of current main job: Professional, scientific and technical services ;  &gt;&gt;&gt;&gt; Working in an occupation at the same skill level as 12 months ago ;</t>
  </si>
  <si>
    <t>New South Wales ;  Industry of current main job: Professional, scientific and technical services ;  &gt;&gt;&gt;&gt; Working in an occupation with a higher skill level than 12 months ago ;</t>
  </si>
  <si>
    <t>New South Wales ;  Industry of current main job: Professional, scientific and technical services ;  &gt;&gt;&gt;&gt; Working in an occupation with a lower skill level than 12 months ago ;</t>
  </si>
  <si>
    <t>New South Wales ;  Industry of current main job: Professional, scientific and technical services ;  &gt;&gt;&gt;&gt; Working in a job with the same usual hours as 12 months ago ;</t>
  </si>
  <si>
    <t>New South Wales ;  Industry of current main job: Professional, scientific and technical services ;  &gt;&gt;&gt;&gt; Working in a job with more usual hours than 12 months ago ;</t>
  </si>
  <si>
    <t>New South Wales ;  Industry of current main job: Professional, scientific and technical services ;  &gt;&gt;&gt;&gt; Working in a job with fewer usual hours than 12 months ago ;</t>
  </si>
  <si>
    <t>New South Wales ;  Industry of current main job: Professional, scientific and technical services ;  &gt;&gt;&gt;&gt; Working in a job with the same status in employment as 12 months ago ;</t>
  </si>
  <si>
    <t>New South Wales ;  Industry of current main job: Professional, scientific and technical services ;  &gt;&gt;&gt;&gt; Working in a job with a different status in employment than 12 months ago ;</t>
  </si>
  <si>
    <t>New South Wales ;  Industry of current main job: Professional, scientific and technical services ;  &gt;&gt;&gt; Did not change jobs in last 12 months ;</t>
  </si>
  <si>
    <t>New South Wales ;  Industry of current main job: Professional, scientific and technical services ;  &gt;&gt; 12 months or more in current main job ;</t>
  </si>
  <si>
    <t>New South Wales ;  Industry of current main job: Professional, scientific and technical services ;  &gt;&gt;&gt; Employee in current main job ;</t>
  </si>
  <si>
    <t>New South Wales ;  Industry of current main job: Professional, scientific and technical services ;  &gt;&gt;&gt;&gt; No change in occupation with current employer last year ;</t>
  </si>
  <si>
    <t>New South Wales ;  Industry of current main job: Professional, scientific and technical services ;  &gt;&gt;&gt;&gt; Changed occupations with current employer in the same major group last year ;</t>
  </si>
  <si>
    <t>New South Wales ;  Industry of current main job: Professional, scientific and technical services ;  &gt;&gt;&gt;&gt; Changed occupations with current employer into a different major group last year ;</t>
  </si>
  <si>
    <t>New South Wales ;  Industry of current main job: Professional, scientific and technical services ;  &gt;&gt;&gt;&gt; Changed occupations with current employer at the same skill level ;</t>
  </si>
  <si>
    <t>New South Wales ;  Industry of current main job: Professional, scientific and technical services ;  &gt;&gt;&gt;&gt; Changed occupations with current employer to a higher skill level ;</t>
  </si>
  <si>
    <t>New South Wales ;  Industry of current main job: Professional, scientific and technical services ;  &gt;&gt;&gt;&gt; Changed occupations with current employer to a lower skill level ;</t>
  </si>
  <si>
    <t>New South Wales ;  Industry of current main job: Professional, scientific and technical services ;  &gt;&gt;&gt;&gt; No change in usual weekly hours with current employer last year ;</t>
  </si>
  <si>
    <t>New South Wales ;  Industry of current main job: Professional, scientific and technical services ;  &gt;&gt;&gt;&gt; Usual weekly hours increased with current employer last year ;</t>
  </si>
  <si>
    <t>New South Wales ;  Industry of current main job: Professional, scientific and technical services ;  &gt;&gt;&gt;&gt; Usual weekly hours decreased with current employer last year ;</t>
  </si>
  <si>
    <t>New South Wales ;  Industry of current main job: Professional, scientific and technical services ;  &gt;&gt;&gt;&gt; Did not know or usual weekly hours varied last year ;</t>
  </si>
  <si>
    <t>New South Wales ;  Industry of current main job: Professional, scientific and technical services ;  &gt;&gt;&gt;&gt; Promoted or transferred last year ;</t>
  </si>
  <si>
    <t>New South Wales ;  Industry of current main job: Professional, scientific and technical services ;  &gt;&gt;&gt;&gt; Was not promoted or transferred last year ;</t>
  </si>
  <si>
    <t>New South Wales ;  Industry of current main job: Professional, scientific and technical services ;  &gt;&gt;&gt; Owner manager or contributing family worker in current main job ;</t>
  </si>
  <si>
    <t>New South Wales ;  Industry of current main job: Professional, scientific and technical services ;  &gt; Employed 12 months ago ;</t>
  </si>
  <si>
    <t>New South Wales ;  Industry of current main job: Professional, scientific and technical services ;  &gt; Not employed 12 months ago ;</t>
  </si>
  <si>
    <t>New South Wales ;  Industry of current main job: Administrative and support services ;  Employed at some time during the last 12 months ;</t>
  </si>
  <si>
    <t>New South Wales ;  Industry of current main job: Administrative and support services ;  &gt; Currently employed ;</t>
  </si>
  <si>
    <t>New South Wales ;  Industry of current main job: Administrative and support services ;  &gt;&gt; Less than 12 months in current main job ;</t>
  </si>
  <si>
    <t>New South Wales ;  Industry of current main job: Administrative and support services ;  &gt;&gt;&gt; Changed jobs in last 12 months ;</t>
  </si>
  <si>
    <t>New South Wales ;  Industry of current main job: Administrative and support services ;  &gt;&gt;&gt;&gt; Working in the same industry division as 12 months ago ;</t>
  </si>
  <si>
    <t>New South Wales ;  Industry of current main job: Administrative and support services ;  &gt;&gt;&gt;&gt; Working in a different industry division than 12 months ago ;</t>
  </si>
  <si>
    <t>New South Wales ;  Industry of current main job: Administrative and support services ;  &gt;&gt;&gt;&gt; Working in the same major occupation group as 12 months ago ;</t>
  </si>
  <si>
    <t>New South Wales ;  Industry of current main job: Administrative and support services ;  &gt;&gt;&gt;&gt; Working in a different major occupation group than 12 months ago ;</t>
  </si>
  <si>
    <t>New South Wales ;  Industry of current main job: Administrative and support services ;  &gt;&gt;&gt;&gt; Working in an occupation at the same skill level as 12 months ago ;</t>
  </si>
  <si>
    <t>New South Wales ;  Industry of current main job: Administrative and support services ;  &gt;&gt;&gt;&gt; Working in an occupation with a higher skill level than 12 months ago ;</t>
  </si>
  <si>
    <t>New South Wales ;  Industry of current main job: Administrative and support services ;  &gt;&gt;&gt;&gt; Working in an occupation with a lower skill level than 12 months ago ;</t>
  </si>
  <si>
    <t>New South Wales ;  Industry of current main job: Administrative and support services ;  &gt;&gt;&gt;&gt; Working in a job with the same usual hours as 12 months ago ;</t>
  </si>
  <si>
    <t>New South Wales ;  Industry of current main job: Administrative and support services ;  &gt;&gt;&gt;&gt; Working in a job with more usual hours than 12 months ago ;</t>
  </si>
  <si>
    <t>New South Wales ;  Industry of current main job: Administrative and support services ;  &gt;&gt;&gt;&gt; Working in a job with fewer usual hours than 12 months ago ;</t>
  </si>
  <si>
    <t>New South Wales ;  Industry of current main job: Administrative and support services ;  &gt;&gt;&gt;&gt; Working in a job with the same status in employment as 12 months ago ;</t>
  </si>
  <si>
    <t>New South Wales ;  Industry of current main job: Administrative and support services ;  &gt;&gt;&gt;&gt; Working in a job with a different status in employment than 12 months ago ;</t>
  </si>
  <si>
    <t>New South Wales ;  Industry of current main job: Administrative and support services ;  &gt;&gt;&gt; Did not change jobs in last 12 months ;</t>
  </si>
  <si>
    <t>New South Wales ;  Industry of current main job: Administrative and support services ;  &gt;&gt; 12 months or more in current main job ;</t>
  </si>
  <si>
    <t>New South Wales ;  Industry of current main job: Administrative and support services ;  &gt;&gt;&gt; Employee in current main job ;</t>
  </si>
  <si>
    <t>New South Wales ;  Industry of current main job: Administrative and support services ;  &gt;&gt;&gt;&gt; No change in occupation with current employer last year ;</t>
  </si>
  <si>
    <t>New South Wales ;  Industry of current main job: Administrative and support services ;  &gt;&gt;&gt;&gt; Changed occupations with current employer in the same major group last year ;</t>
  </si>
  <si>
    <t>New South Wales ;  Industry of current main job: Administrative and support services ;  &gt;&gt;&gt;&gt; Changed occupations with current employer into a different major group last year ;</t>
  </si>
  <si>
    <t>New South Wales ;  Industry of current main job: Administrative and support services ;  &gt;&gt;&gt;&gt; Changed occupations with current employer at the same skill level ;</t>
  </si>
  <si>
    <t>New South Wales ;  Industry of current main job: Administrative and support services ;  &gt;&gt;&gt;&gt; Changed occupations with current employer to a higher skill level ;</t>
  </si>
  <si>
    <t>New South Wales ;  Industry of current main job: Administrative and support services ;  &gt;&gt;&gt;&gt; Changed occupations with current employer to a lower skill level ;</t>
  </si>
  <si>
    <t>New South Wales ;  Industry of current main job: Administrative and support services ;  &gt;&gt;&gt;&gt; No change in usual weekly hours with current employer last year ;</t>
  </si>
  <si>
    <t>New South Wales ;  Industry of current main job: Administrative and support services ;  &gt;&gt;&gt;&gt; Usual weekly hours increased with current employer last year ;</t>
  </si>
  <si>
    <t>New South Wales ;  Industry of current main job: Administrative and support services ;  &gt;&gt;&gt;&gt; Usual weekly hours decreased with current employer last year ;</t>
  </si>
  <si>
    <t>New South Wales ;  Industry of current main job: Administrative and support services ;  &gt;&gt;&gt;&gt; Did not know or usual weekly hours varied last year ;</t>
  </si>
  <si>
    <t>New South Wales ;  Industry of current main job: Administrative and support services ;  &gt;&gt;&gt;&gt; Promoted or transferred last year ;</t>
  </si>
  <si>
    <t>New South Wales ;  Industry of current main job: Administrative and support services ;  &gt;&gt;&gt;&gt; Was not promoted or transferred last year ;</t>
  </si>
  <si>
    <t>New South Wales ;  Industry of current main job: Administrative and support services ;  &gt;&gt;&gt; Owner manager or contributing family worker in current main job ;</t>
  </si>
  <si>
    <t>New South Wales ;  Industry of current main job: Administrative and support services ;  &gt; Employed 12 months ago ;</t>
  </si>
  <si>
    <t>New South Wales ;  Industry of current main job: Administrative and support services ;  &gt; Not employed 12 months ago ;</t>
  </si>
  <si>
    <t>New South Wales ;  Industry of current main job: Public administration and safety ;  Employed at some time during the last 12 months ;</t>
  </si>
  <si>
    <t>New South Wales ;  Industry of current main job: Public administration and safety ;  &gt; Currently employed ;</t>
  </si>
  <si>
    <t>New South Wales ;  Industry of current main job: Public administration and safety ;  &gt;&gt; Less than 12 months in current main job ;</t>
  </si>
  <si>
    <t>New South Wales ;  Industry of current main job: Public administration and safety ;  &gt;&gt;&gt; Changed jobs in last 12 months ;</t>
  </si>
  <si>
    <t>New South Wales ;  Industry of current main job: Public administration and safety ;  &gt;&gt;&gt;&gt; Working in the same industry division as 12 months ago ;</t>
  </si>
  <si>
    <t>New South Wales ;  Industry of current main job: Public administration and safety ;  &gt;&gt;&gt;&gt; Working in a different industry division than 12 months ago ;</t>
  </si>
  <si>
    <t>New South Wales ;  Industry of current main job: Public administration and safety ;  &gt;&gt;&gt;&gt; Working in the same major occupation group as 12 months ago ;</t>
  </si>
  <si>
    <t>New South Wales ;  Industry of current main job: Public administration and safety ;  &gt;&gt;&gt;&gt; Working in a different major occupation group than 12 months ago ;</t>
  </si>
  <si>
    <t>New South Wales ;  Industry of current main job: Public administration and safety ;  &gt;&gt;&gt;&gt; Working in an occupation at the same skill level as 12 months ago ;</t>
  </si>
  <si>
    <t>New South Wales ;  Industry of current main job: Public administration and safety ;  &gt;&gt;&gt;&gt; Working in an occupation with a higher skill level than 12 months ago ;</t>
  </si>
  <si>
    <t>New South Wales ;  Industry of current main job: Public administration and safety ;  &gt;&gt;&gt;&gt; Working in an occupation with a lower skill level than 12 months ago ;</t>
  </si>
  <si>
    <t>New South Wales ;  Industry of current main job: Public administration and safety ;  &gt;&gt;&gt;&gt; Working in a job with the same usual hours as 12 months ago ;</t>
  </si>
  <si>
    <t>New South Wales ;  Industry of current main job: Public administration and safety ;  &gt;&gt;&gt;&gt; Working in a job with more usual hours than 12 months ago ;</t>
  </si>
  <si>
    <t>New South Wales ;  Industry of current main job: Public administration and safety ;  &gt;&gt;&gt;&gt; Working in a job with fewer usual hours than 12 months ago ;</t>
  </si>
  <si>
    <t>New South Wales ;  Industry of current main job: Public administration and safety ;  &gt;&gt;&gt;&gt; Working in a job with the same status in employment as 12 months ago ;</t>
  </si>
  <si>
    <t>New South Wales ;  Industry of current main job: Public administration and safety ;  &gt;&gt;&gt;&gt; Working in a job with a different status in employment than 12 months ago ;</t>
  </si>
  <si>
    <t>New South Wales ;  Industry of current main job: Public administration and safety ;  &gt;&gt;&gt; Did not change jobs in last 12 months ;</t>
  </si>
  <si>
    <t>New South Wales ;  Industry of current main job: Public administration and safety ;  &gt;&gt; 12 months or more in current main job ;</t>
  </si>
  <si>
    <t>New South Wales ;  Industry of current main job: Public administration and safety ;  &gt;&gt;&gt; Employee in current main job ;</t>
  </si>
  <si>
    <t>New South Wales ;  Industry of current main job: Public administration and safety ;  &gt;&gt;&gt;&gt; No change in occupation with current employer last year ;</t>
  </si>
  <si>
    <t>New South Wales ;  Industry of current main job: Public administration and safety ;  &gt;&gt;&gt;&gt; Changed occupations with current employer in the same major group last year ;</t>
  </si>
  <si>
    <t>New South Wales ;  Industry of current main job: Public administration and safety ;  &gt;&gt;&gt;&gt; Changed occupations with current employer into a different major group last year ;</t>
  </si>
  <si>
    <t>New South Wales ;  Industry of current main job: Public administration and safety ;  &gt;&gt;&gt;&gt; Changed occupations with current employer at the same skill level ;</t>
  </si>
  <si>
    <t>New South Wales ;  Industry of current main job: Public administration and safety ;  &gt;&gt;&gt;&gt; Changed occupations with current employer to a higher skill level ;</t>
  </si>
  <si>
    <t>New South Wales ;  Industry of current main job: Public administration and safety ;  &gt;&gt;&gt;&gt; Changed occupations with current employer to a lower skill level ;</t>
  </si>
  <si>
    <t>New South Wales ;  Industry of current main job: Public administration and safety ;  &gt;&gt;&gt;&gt; No change in usual weekly hours with current employer last year ;</t>
  </si>
  <si>
    <t>New South Wales ;  Industry of current main job: Public administration and safety ;  &gt;&gt;&gt;&gt; Usual weekly hours increased with current employer last year ;</t>
  </si>
  <si>
    <t>New South Wales ;  Industry of current main job: Public administration and safety ;  &gt;&gt;&gt;&gt; Usual weekly hours decreased with current employer last year ;</t>
  </si>
  <si>
    <t>New South Wales ;  Industry of current main job: Public administration and safety ;  &gt;&gt;&gt;&gt; Did not know or usual weekly hours varied last year ;</t>
  </si>
  <si>
    <t>New South Wales ;  Industry of current main job: Public administration and safety ;  &gt;&gt;&gt;&gt; Promoted or transferred last year ;</t>
  </si>
  <si>
    <t>New South Wales ;  Industry of current main job: Public administration and safety ;  &gt;&gt;&gt;&gt; Was not promoted or transferred last year ;</t>
  </si>
  <si>
    <t>New South Wales ;  Industry of current main job: Public administration and safety ;  &gt;&gt;&gt; Owner manager or contributing family worker in current main job ;</t>
  </si>
  <si>
    <t>New South Wales ;  Industry of current main job: Public administration and safety ;  &gt; Employed 12 months ago ;</t>
  </si>
  <si>
    <t>New South Wales ;  Industry of current main job: Public administration and safety ;  &gt; Not employed 12 months ago ;</t>
  </si>
  <si>
    <t>New South Wales ;  Industry of current main job: Education and training ;  Employed at some time during the last 12 months ;</t>
  </si>
  <si>
    <t>New South Wales ;  Industry of current main job: Education and training ;  &gt; Currently employed ;</t>
  </si>
  <si>
    <t>New South Wales ;  Industry of current main job: Education and training ;  &gt;&gt; Less than 12 months in current main job ;</t>
  </si>
  <si>
    <t>New South Wales ;  Industry of current main job: Education and training ;  &gt;&gt;&gt; Changed jobs in last 12 months ;</t>
  </si>
  <si>
    <t>New South Wales ;  Industry of current main job: Education and training ;  &gt;&gt;&gt;&gt; Working in the same industry division as 12 months ago ;</t>
  </si>
  <si>
    <t>New South Wales ;  Industry of current main job: Education and training ;  &gt;&gt;&gt;&gt; Working in a different industry division than 12 months ago ;</t>
  </si>
  <si>
    <t>New South Wales ;  Industry of current main job: Education and training ;  &gt;&gt;&gt;&gt; Working in the same major occupation group as 12 months ago ;</t>
  </si>
  <si>
    <t>New South Wales ;  Industry of current main job: Education and training ;  &gt;&gt;&gt;&gt; Working in a different major occupation group than 12 months ago ;</t>
  </si>
  <si>
    <t>New South Wales ;  Industry of current main job: Education and training ;  &gt;&gt;&gt;&gt; Working in an occupation at the same skill level as 12 months ago ;</t>
  </si>
  <si>
    <t>New South Wales ;  Industry of current main job: Education and training ;  &gt;&gt;&gt;&gt; Working in an occupation with a higher skill level than 12 months ago ;</t>
  </si>
  <si>
    <t>New South Wales ;  Industry of current main job: Education and training ;  &gt;&gt;&gt;&gt; Working in an occupation with a lower skill level than 12 months ago ;</t>
  </si>
  <si>
    <t>New South Wales ;  Industry of current main job: Education and training ;  &gt;&gt;&gt;&gt; Working in a job with the same usual hours as 12 months ago ;</t>
  </si>
  <si>
    <t>New South Wales ;  Industry of current main job: Education and training ;  &gt;&gt;&gt;&gt; Working in a job with more usual hours than 12 months ago ;</t>
  </si>
  <si>
    <t>New South Wales ;  Industry of current main job: Education and training ;  &gt;&gt;&gt;&gt; Working in a job with fewer usual hours than 12 months ago ;</t>
  </si>
  <si>
    <t>New South Wales ;  Industry of current main job: Education and training ;  &gt;&gt;&gt;&gt; Working in a job with the same status in employment as 12 months ago ;</t>
  </si>
  <si>
    <t>New South Wales ;  Industry of current main job: Education and training ;  &gt;&gt;&gt;&gt; Working in a job with a different status in employment than 12 months ago ;</t>
  </si>
  <si>
    <t>New South Wales ;  Industry of current main job: Education and training ;  &gt;&gt;&gt; Did not change jobs in last 12 months ;</t>
  </si>
  <si>
    <t>New South Wales ;  Industry of current main job: Education and training ;  &gt;&gt; 12 months or more in current main job ;</t>
  </si>
  <si>
    <t>New South Wales ;  Industry of current main job: Education and training ;  &gt;&gt;&gt; Employee in current main job ;</t>
  </si>
  <si>
    <t>New South Wales ;  Industry of current main job: Education and training ;  &gt;&gt;&gt;&gt; No change in occupation with current employer last year ;</t>
  </si>
  <si>
    <t>New South Wales ;  Industry of current main job: Education and training ;  &gt;&gt;&gt;&gt; Changed occupations with current employer in the same major group last year ;</t>
  </si>
  <si>
    <t>A128064190V</t>
  </si>
  <si>
    <t>A127947766R</t>
  </si>
  <si>
    <t>A128064170K</t>
  </si>
  <si>
    <t>A128044638J</t>
  </si>
  <si>
    <t>A127967250X</t>
  </si>
  <si>
    <t>A128083694C</t>
  </si>
  <si>
    <t>A128005858J</t>
  </si>
  <si>
    <t>A127986390F</t>
  </si>
  <si>
    <t>A128064174V</t>
  </si>
  <si>
    <t>A128064178C</t>
  </si>
  <si>
    <t>A128005862X</t>
  </si>
  <si>
    <t>A128025242J</t>
  </si>
  <si>
    <t>A128083698L</t>
  </si>
  <si>
    <t>A127967254J</t>
  </si>
  <si>
    <t>A128025246T</t>
  </si>
  <si>
    <t>A128005866J</t>
  </si>
  <si>
    <t>A127986394R</t>
  </si>
  <si>
    <t>A127986398X</t>
  </si>
  <si>
    <t>A128005870X</t>
  </si>
  <si>
    <t>A127986402C</t>
  </si>
  <si>
    <t>A127967258T</t>
  </si>
  <si>
    <t>A127986406L</t>
  </si>
  <si>
    <t>A128044642X</t>
  </si>
  <si>
    <t>A128025250J</t>
  </si>
  <si>
    <t>A128025254T</t>
  </si>
  <si>
    <t>A127966926V</t>
  </si>
  <si>
    <t>A128083354J</t>
  </si>
  <si>
    <t>A128063882R</t>
  </si>
  <si>
    <t>A128044342W</t>
  </si>
  <si>
    <t>A128083366T</t>
  </si>
  <si>
    <t>A128024958W</t>
  </si>
  <si>
    <t>A128024962L</t>
  </si>
  <si>
    <t>A127966934V</t>
  </si>
  <si>
    <t>A128063902L</t>
  </si>
  <si>
    <t>A128083370J</t>
  </si>
  <si>
    <t>A127947362V</t>
  </si>
  <si>
    <t>A128044334W</t>
  </si>
  <si>
    <t>A128083358T</t>
  </si>
  <si>
    <t>A127986138C</t>
  </si>
  <si>
    <t>A128005534L</t>
  </si>
  <si>
    <t>A127947366C</t>
  </si>
  <si>
    <t>A128005538W</t>
  </si>
  <si>
    <t>A127986142V</t>
  </si>
  <si>
    <t>A127986146C</t>
  </si>
  <si>
    <t>A127947370V</t>
  </si>
  <si>
    <t>A127986150V</t>
  </si>
  <si>
    <t>A128005542L</t>
  </si>
  <si>
    <t>A128005546W</t>
  </si>
  <si>
    <t>A128005550L</t>
  </si>
  <si>
    <t>A128024954L</t>
  </si>
  <si>
    <t>A128044338F</t>
  </si>
  <si>
    <t>A128063886X</t>
  </si>
  <si>
    <t>A128063890R</t>
  </si>
  <si>
    <t>A128063894X</t>
  </si>
  <si>
    <t>A128005554W</t>
  </si>
  <si>
    <t>A128005558F</t>
  </si>
  <si>
    <t>A128083362J</t>
  </si>
  <si>
    <t>A127966930K</t>
  </si>
  <si>
    <t>A127947374C</t>
  </si>
  <si>
    <t>A128005574F</t>
  </si>
  <si>
    <t>A128005562W</t>
  </si>
  <si>
    <t>A127947386L</t>
  </si>
  <si>
    <t>A128044350W</t>
  </si>
  <si>
    <t>A128005578R</t>
  </si>
  <si>
    <t>A128063922W</t>
  </si>
  <si>
    <t>A127966954C</t>
  </si>
  <si>
    <t>A127947402A</t>
  </si>
  <si>
    <t>A128024974W</t>
  </si>
  <si>
    <t>A128083386A</t>
  </si>
  <si>
    <t>A128005566F</t>
  </si>
  <si>
    <t>A127966938C</t>
  </si>
  <si>
    <t>A127966942V</t>
  </si>
  <si>
    <t>A127947378L</t>
  </si>
  <si>
    <t>A127947382C</t>
  </si>
  <si>
    <t>A128024966W</t>
  </si>
  <si>
    <t>A128063906W</t>
  </si>
  <si>
    <t>A128063910L</t>
  </si>
  <si>
    <t>A127966946C</t>
  </si>
  <si>
    <t>A127986154C</t>
  </si>
  <si>
    <t>A128063914W</t>
  </si>
  <si>
    <t>A128005570W</t>
  </si>
  <si>
    <t>A127986158L</t>
  </si>
  <si>
    <t>A127947390C</t>
  </si>
  <si>
    <t>A128083374T</t>
  </si>
  <si>
    <t>A128083378A</t>
  </si>
  <si>
    <t>A128024970L</t>
  </si>
  <si>
    <t>A127947394L</t>
  </si>
  <si>
    <t>A127986162C</t>
  </si>
  <si>
    <t>A128044346F</t>
  </si>
  <si>
    <t>A127947398W</t>
  </si>
  <si>
    <t>A128063918F</t>
  </si>
  <si>
    <t>A127966950V</t>
  </si>
  <si>
    <t>A128083382T</t>
  </si>
  <si>
    <t>A127966978W</t>
  </si>
  <si>
    <t>A128063926F</t>
  </si>
  <si>
    <t>A127966962C</t>
  </si>
  <si>
    <t>A128005586R</t>
  </si>
  <si>
    <t>A127966982L</t>
  </si>
  <si>
    <t>A128063938R</t>
  </si>
  <si>
    <t>A127947422K</t>
  </si>
  <si>
    <t>A127947426V</t>
  </si>
  <si>
    <t>A128063942F</t>
  </si>
  <si>
    <t>A128005590F</t>
  </si>
  <si>
    <t>A127966958L</t>
  </si>
  <si>
    <t>A128083390T</t>
  </si>
  <si>
    <t>A127986166L</t>
  </si>
  <si>
    <t>A128044358R</t>
  </si>
  <si>
    <t>A128063930W</t>
  </si>
  <si>
    <t>A128063934F</t>
  </si>
  <si>
    <t>A128024978F</t>
  </si>
  <si>
    <t>A127986170C</t>
  </si>
  <si>
    <t>A127947406K</t>
  </si>
  <si>
    <t>A127947410A</t>
  </si>
  <si>
    <t>A128005582F</t>
  </si>
  <si>
    <t>A127947414K</t>
  </si>
  <si>
    <t>A128024982W</t>
  </si>
  <si>
    <t>A127966966L</t>
  </si>
  <si>
    <t>A127986174L</t>
  </si>
  <si>
    <t>A127966970C</t>
  </si>
  <si>
    <t>A128044362F</t>
  </si>
  <si>
    <t>A127986178W</t>
  </si>
  <si>
    <t>A127966974L</t>
  </si>
  <si>
    <t>A128044366R</t>
  </si>
  <si>
    <t>A128083394A</t>
  </si>
  <si>
    <t>A128024986F</t>
  </si>
  <si>
    <t>A127986182L</t>
  </si>
  <si>
    <t>A128044370F</t>
  </si>
  <si>
    <t>A127986190L</t>
  </si>
  <si>
    <t>A128044374R</t>
  </si>
  <si>
    <t>A128005594R</t>
  </si>
  <si>
    <t>A127986186W</t>
  </si>
  <si>
    <t>A127967002L</t>
  </si>
  <si>
    <t>A128063954R</t>
  </si>
  <si>
    <t>A128063958X</t>
  </si>
  <si>
    <t>A128083430X</t>
  </si>
  <si>
    <t>A127967006W</t>
  </si>
  <si>
    <t>A128083434J</t>
  </si>
  <si>
    <t>A127947430K</t>
  </si>
  <si>
    <t>A128083398K</t>
  </si>
  <si>
    <t>A128024990W</t>
  </si>
  <si>
    <t>A128083402R</t>
  </si>
  <si>
    <t>A128044378X</t>
  </si>
  <si>
    <t>A127966986W</t>
  </si>
  <si>
    <t>A128083406X</t>
  </si>
  <si>
    <t>A128063946R</t>
  </si>
  <si>
    <t>A127966990L</t>
  </si>
  <si>
    <t>A128083410R</t>
  </si>
  <si>
    <t>A127947434V</t>
  </si>
  <si>
    <t>A127966994W</t>
  </si>
  <si>
    <t>A127947438C</t>
  </si>
  <si>
    <t>A128083414X</t>
  </si>
  <si>
    <t>A128063950F</t>
  </si>
  <si>
    <t>A128044382R</t>
  </si>
  <si>
    <t>A127947442V</t>
  </si>
  <si>
    <t>A127966998F</t>
  </si>
  <si>
    <t>A128083418J</t>
  </si>
  <si>
    <t>A128024994F</t>
  </si>
  <si>
    <t>A128083422X</t>
  </si>
  <si>
    <t>A128005598X</t>
  </si>
  <si>
    <t>A128083426J</t>
  </si>
  <si>
    <t>A127947446C</t>
  </si>
  <si>
    <t>A128063962R</t>
  </si>
  <si>
    <t>A127986194W</t>
  </si>
  <si>
    <t>A127986198F</t>
  </si>
  <si>
    <t>A127986206V</t>
  </si>
  <si>
    <t>A128044414W</t>
  </si>
  <si>
    <t>A128005618W</t>
  </si>
  <si>
    <t>A128063966X</t>
  </si>
  <si>
    <t>A127947470C</t>
  </si>
  <si>
    <t>A127967030W</t>
  </si>
  <si>
    <t>A128044418F</t>
  </si>
  <si>
    <t>A128024998R</t>
  </si>
  <si>
    <t>A127967010L</t>
  </si>
  <si>
    <t>A127967014W</t>
  </si>
  <si>
    <t>A128083438T</t>
  </si>
  <si>
    <t>A128044390R</t>
  </si>
  <si>
    <t>A127967018F</t>
  </si>
  <si>
    <t>A128005602C</t>
  </si>
  <si>
    <t>A127967022W</t>
  </si>
  <si>
    <t>A128044394X</t>
  </si>
  <si>
    <t>A127947450V</t>
  </si>
  <si>
    <t>A127986202K</t>
  </si>
  <si>
    <t>A128044398J</t>
  </si>
  <si>
    <t>A128044402L</t>
  </si>
  <si>
    <t>A128005606L</t>
  </si>
  <si>
    <t>A128005610C</t>
  </si>
  <si>
    <t>A127947454C</t>
  </si>
  <si>
    <t>A127947458L</t>
  </si>
  <si>
    <t>A128025002W</t>
  </si>
  <si>
    <t>A128044406W</t>
  </si>
  <si>
    <t>A128044410L</t>
  </si>
  <si>
    <t>A127967026F</t>
  </si>
  <si>
    <t>A127947462C</t>
  </si>
  <si>
    <t>A127947466L</t>
  </si>
  <si>
    <t>A128005614L</t>
  </si>
  <si>
    <t>A127986222V</t>
  </si>
  <si>
    <t>A128025006F</t>
  </si>
  <si>
    <t>A127986214V</t>
  </si>
  <si>
    <t>A127947482L</t>
  </si>
  <si>
    <t>A128025018R</t>
  </si>
  <si>
    <t>A128025022F</t>
  </si>
  <si>
    <t>A128005634W</t>
  </si>
  <si>
    <t>A127986226C</t>
  </si>
  <si>
    <t>A127986230V</t>
  </si>
  <si>
    <t>A128005638F</t>
  </si>
  <si>
    <t>A127967034F</t>
  </si>
  <si>
    <t>A128025010W</t>
  </si>
  <si>
    <t>A128005622L</t>
  </si>
  <si>
    <t>A127947474L</t>
  </si>
  <si>
    <t>A128083442J</t>
  </si>
  <si>
    <t>A128063970R</t>
  </si>
  <si>
    <t>A127967038R</t>
  </si>
  <si>
    <t>A128044422W</t>
  </si>
  <si>
    <t>A128044426F</t>
  </si>
  <si>
    <t>A128083446T</t>
  </si>
  <si>
    <t>A127947478W</t>
  </si>
  <si>
    <t>A128063974X</t>
  </si>
  <si>
    <t>A128044430W</t>
  </si>
  <si>
    <t>A128005626W</t>
  </si>
  <si>
    <t>A128044434F</t>
  </si>
  <si>
    <t>A128025014F</t>
  </si>
  <si>
    <t>A128083450J</t>
  </si>
  <si>
    <t>A128083454T</t>
  </si>
  <si>
    <t>A128005630L</t>
  </si>
  <si>
    <t>A127986218C</t>
  </si>
  <si>
    <t>A127947486W</t>
  </si>
  <si>
    <t>A127967042F</t>
  </si>
  <si>
    <t>A128044438R</t>
  </si>
  <si>
    <t>A127947490L</t>
  </si>
  <si>
    <t>A128083470T</t>
  </si>
  <si>
    <t>A127967046R</t>
  </si>
  <si>
    <t>A127947494W</t>
  </si>
  <si>
    <t>A128063990X</t>
  </si>
  <si>
    <t>A127947514V</t>
  </si>
  <si>
    <t>A127947522V</t>
  </si>
  <si>
    <t>A128005658R</t>
  </si>
  <si>
    <t>A127967058X</t>
  </si>
  <si>
    <t>A128005662F</t>
  </si>
  <si>
    <t>A128025038X</t>
  </si>
  <si>
    <t>A128044442F</t>
  </si>
  <si>
    <t>A128063982X</t>
  </si>
  <si>
    <t>A127967050F</t>
  </si>
  <si>
    <t>A128005642W</t>
  </si>
  <si>
    <t>A128044446R</t>
  </si>
  <si>
    <t>A128083458A</t>
  </si>
  <si>
    <t>A127986234C</t>
  </si>
  <si>
    <t>A128025026R</t>
  </si>
  <si>
    <t>A128063986J</t>
  </si>
  <si>
    <t>A128005646F</t>
  </si>
  <si>
    <t>A128044450F</t>
  </si>
  <si>
    <t>New South Wales ;  Industry of current main job: Education and training ;  &gt;&gt;&gt;&gt; Changed occupations with current employer into a different major group last year ;</t>
  </si>
  <si>
    <t>New South Wales ;  Industry of current main job: Education and training ;  &gt;&gt;&gt;&gt; Changed occupations with current employer at the same skill level ;</t>
  </si>
  <si>
    <t>New South Wales ;  Industry of current main job: Education and training ;  &gt;&gt;&gt;&gt; Changed occupations with current employer to a higher skill level ;</t>
  </si>
  <si>
    <t>New South Wales ;  Industry of current main job: Education and training ;  &gt;&gt;&gt;&gt; Changed occupations with current employer to a lower skill level ;</t>
  </si>
  <si>
    <t>New South Wales ;  Industry of current main job: Education and training ;  &gt;&gt;&gt;&gt; No change in usual weekly hours with current employer last year ;</t>
  </si>
  <si>
    <t>New South Wales ;  Industry of current main job: Education and training ;  &gt;&gt;&gt;&gt; Usual weekly hours increased with current employer last year ;</t>
  </si>
  <si>
    <t>New South Wales ;  Industry of current main job: Education and training ;  &gt;&gt;&gt;&gt; Usual weekly hours decreased with current employer last year ;</t>
  </si>
  <si>
    <t>New South Wales ;  Industry of current main job: Education and training ;  &gt;&gt;&gt;&gt; Did not know or usual weekly hours varied last year ;</t>
  </si>
  <si>
    <t>New South Wales ;  Industry of current main job: Education and training ;  &gt;&gt;&gt;&gt; Promoted or transferred last year ;</t>
  </si>
  <si>
    <t>New South Wales ;  Industry of current main job: Education and training ;  &gt;&gt;&gt;&gt; Was not promoted or transferred last year ;</t>
  </si>
  <si>
    <t>New South Wales ;  Industry of current main job: Education and training ;  &gt;&gt;&gt; Owner manager or contributing family worker in current main job ;</t>
  </si>
  <si>
    <t>New South Wales ;  Industry of current main job: Education and training ;  &gt; Employed 12 months ago ;</t>
  </si>
  <si>
    <t>New South Wales ;  Industry of current main job: Education and training ;  &gt; Not employed 12 months ago ;</t>
  </si>
  <si>
    <t>New South Wales ;  Industry of current main job: Health care and social assistance ;  Employed at some time during the last 12 months ;</t>
  </si>
  <si>
    <t>New South Wales ;  Industry of current main job: Health care and social assistance ;  &gt; Currently employed ;</t>
  </si>
  <si>
    <t>New South Wales ;  Industry of current main job: Health care and social assistance ;  &gt;&gt; Less than 12 months in current main job ;</t>
  </si>
  <si>
    <t>New South Wales ;  Industry of current main job: Health care and social assistance ;  &gt;&gt;&gt; Changed jobs in last 12 months ;</t>
  </si>
  <si>
    <t>New South Wales ;  Industry of current main job: Health care and social assistance ;  &gt;&gt;&gt;&gt; Working in the same industry division as 12 months ago ;</t>
  </si>
  <si>
    <t>New South Wales ;  Industry of current main job: Health care and social assistance ;  &gt;&gt;&gt;&gt; Working in a different industry division than 12 months ago ;</t>
  </si>
  <si>
    <t>New South Wales ;  Industry of current main job: Health care and social assistance ;  &gt;&gt;&gt;&gt; Working in the same major occupation group as 12 months ago ;</t>
  </si>
  <si>
    <t>New South Wales ;  Industry of current main job: Health care and social assistance ;  &gt;&gt;&gt;&gt; Working in a different major occupation group than 12 months ago ;</t>
  </si>
  <si>
    <t>New South Wales ;  Industry of current main job: Health care and social assistance ;  &gt;&gt;&gt;&gt; Working in an occupation at the same skill level as 12 months ago ;</t>
  </si>
  <si>
    <t>New South Wales ;  Industry of current main job: Health care and social assistance ;  &gt;&gt;&gt;&gt; Working in an occupation with a higher skill level than 12 months ago ;</t>
  </si>
  <si>
    <t>New South Wales ;  Industry of current main job: Health care and social assistance ;  &gt;&gt;&gt;&gt; Working in an occupation with a lower skill level than 12 months ago ;</t>
  </si>
  <si>
    <t>New South Wales ;  Industry of current main job: Health care and social assistance ;  &gt;&gt;&gt;&gt; Working in a job with the same usual hours as 12 months ago ;</t>
  </si>
  <si>
    <t>New South Wales ;  Industry of current main job: Health care and social assistance ;  &gt;&gt;&gt;&gt; Working in a job with more usual hours than 12 months ago ;</t>
  </si>
  <si>
    <t>New South Wales ;  Industry of current main job: Health care and social assistance ;  &gt;&gt;&gt;&gt; Working in a job with fewer usual hours than 12 months ago ;</t>
  </si>
  <si>
    <t>New South Wales ;  Industry of current main job: Health care and social assistance ;  &gt;&gt;&gt;&gt; Working in a job with the same status in employment as 12 months ago ;</t>
  </si>
  <si>
    <t>New South Wales ;  Industry of current main job: Health care and social assistance ;  &gt;&gt;&gt;&gt; Working in a job with a different status in employment than 12 months ago ;</t>
  </si>
  <si>
    <t>New South Wales ;  Industry of current main job: Health care and social assistance ;  &gt;&gt;&gt; Did not change jobs in last 12 months ;</t>
  </si>
  <si>
    <t>New South Wales ;  Industry of current main job: Health care and social assistance ;  &gt;&gt; 12 months or more in current main job ;</t>
  </si>
  <si>
    <t>New South Wales ;  Industry of current main job: Health care and social assistance ;  &gt;&gt;&gt; Employee in current main job ;</t>
  </si>
  <si>
    <t>New South Wales ;  Industry of current main job: Health care and social assistance ;  &gt;&gt;&gt;&gt; No change in occupation with current employer last year ;</t>
  </si>
  <si>
    <t>New South Wales ;  Industry of current main job: Health care and social assistance ;  &gt;&gt;&gt;&gt; Changed occupations with current employer in the same major group last year ;</t>
  </si>
  <si>
    <t>New South Wales ;  Industry of current main job: Health care and social assistance ;  &gt;&gt;&gt;&gt; Changed occupations with current employer into a different major group last year ;</t>
  </si>
  <si>
    <t>New South Wales ;  Industry of current main job: Health care and social assistance ;  &gt;&gt;&gt;&gt; Changed occupations with current employer at the same skill level ;</t>
  </si>
  <si>
    <t>New South Wales ;  Industry of current main job: Health care and social assistance ;  &gt;&gt;&gt;&gt; Changed occupations with current employer to a higher skill level ;</t>
  </si>
  <si>
    <t>New South Wales ;  Industry of current main job: Health care and social assistance ;  &gt;&gt;&gt;&gt; Changed occupations with current employer to a lower skill level ;</t>
  </si>
  <si>
    <t>New South Wales ;  Industry of current main job: Health care and social assistance ;  &gt;&gt;&gt;&gt; No change in usual weekly hours with current employer last year ;</t>
  </si>
  <si>
    <t>New South Wales ;  Industry of current main job: Health care and social assistance ;  &gt;&gt;&gt;&gt; Usual weekly hours increased with current employer last year ;</t>
  </si>
  <si>
    <t>New South Wales ;  Industry of current main job: Health care and social assistance ;  &gt;&gt;&gt;&gt; Usual weekly hours decreased with current employer last year ;</t>
  </si>
  <si>
    <t>New South Wales ;  Industry of current main job: Health care and social assistance ;  &gt;&gt;&gt;&gt; Did not know or usual weekly hours varied last year ;</t>
  </si>
  <si>
    <t>New South Wales ;  Industry of current main job: Health care and social assistance ;  &gt;&gt;&gt;&gt; Promoted or transferred last year ;</t>
  </si>
  <si>
    <t>New South Wales ;  Industry of current main job: Health care and social assistance ;  &gt;&gt;&gt;&gt; Was not promoted or transferred last year ;</t>
  </si>
  <si>
    <t>New South Wales ;  Industry of current main job: Health care and social assistance ;  &gt;&gt;&gt; Owner manager or contributing family worker in current main job ;</t>
  </si>
  <si>
    <t>New South Wales ;  Industry of current main job: Health care and social assistance ;  &gt; Employed 12 months ago ;</t>
  </si>
  <si>
    <t>New South Wales ;  Industry of current main job: Health care and social assistance ;  &gt; Not employed 12 months ago ;</t>
  </si>
  <si>
    <t>New South Wales ;  Industry of current main job: Arts and recreation services ;  Employed at some time during the last 12 months ;</t>
  </si>
  <si>
    <t>New South Wales ;  Industry of current main job: Arts and recreation services ;  &gt; Currently employed ;</t>
  </si>
  <si>
    <t>New South Wales ;  Industry of current main job: Arts and recreation services ;  &gt;&gt; Less than 12 months in current main job ;</t>
  </si>
  <si>
    <t>New South Wales ;  Industry of current main job: Arts and recreation services ;  &gt;&gt;&gt; Changed jobs in last 12 months ;</t>
  </si>
  <si>
    <t>New South Wales ;  Industry of current main job: Arts and recreation services ;  &gt;&gt;&gt;&gt; Working in the same industry division as 12 months ago ;</t>
  </si>
  <si>
    <t>New South Wales ;  Industry of current main job: Arts and recreation services ;  &gt;&gt;&gt;&gt; Working in a different industry division than 12 months ago ;</t>
  </si>
  <si>
    <t>New South Wales ;  Industry of current main job: Arts and recreation services ;  &gt;&gt;&gt;&gt; Working in the same major occupation group as 12 months ago ;</t>
  </si>
  <si>
    <t>New South Wales ;  Industry of current main job: Arts and recreation services ;  &gt;&gt;&gt;&gt; Working in a different major occupation group than 12 months ago ;</t>
  </si>
  <si>
    <t>New South Wales ;  Industry of current main job: Arts and recreation services ;  &gt;&gt;&gt;&gt; Working in an occupation at the same skill level as 12 months ago ;</t>
  </si>
  <si>
    <t>New South Wales ;  Industry of current main job: Arts and recreation services ;  &gt;&gt;&gt;&gt; Working in an occupation with a higher skill level than 12 months ago ;</t>
  </si>
  <si>
    <t>New South Wales ;  Industry of current main job: Arts and recreation services ;  &gt;&gt;&gt;&gt; Working in an occupation with a lower skill level than 12 months ago ;</t>
  </si>
  <si>
    <t>New South Wales ;  Industry of current main job: Arts and recreation services ;  &gt;&gt;&gt;&gt; Working in a job with the same usual hours as 12 months ago ;</t>
  </si>
  <si>
    <t>New South Wales ;  Industry of current main job: Arts and recreation services ;  &gt;&gt;&gt;&gt; Working in a job with more usual hours than 12 months ago ;</t>
  </si>
  <si>
    <t>New South Wales ;  Industry of current main job: Arts and recreation services ;  &gt;&gt;&gt;&gt; Working in a job with fewer usual hours than 12 months ago ;</t>
  </si>
  <si>
    <t>New South Wales ;  Industry of current main job: Arts and recreation services ;  &gt;&gt;&gt;&gt; Working in a job with the same status in employment as 12 months ago ;</t>
  </si>
  <si>
    <t>New South Wales ;  Industry of current main job: Arts and recreation services ;  &gt;&gt;&gt;&gt; Working in a job with a different status in employment than 12 months ago ;</t>
  </si>
  <si>
    <t>New South Wales ;  Industry of current main job: Arts and recreation services ;  &gt;&gt;&gt; Did not change jobs in last 12 months ;</t>
  </si>
  <si>
    <t>New South Wales ;  Industry of current main job: Arts and recreation services ;  &gt;&gt; 12 months or more in current main job ;</t>
  </si>
  <si>
    <t>New South Wales ;  Industry of current main job: Arts and recreation services ;  &gt;&gt;&gt; Employee in current main job ;</t>
  </si>
  <si>
    <t>New South Wales ;  Industry of current main job: Arts and recreation services ;  &gt;&gt;&gt;&gt; No change in occupation with current employer last year ;</t>
  </si>
  <si>
    <t>New South Wales ;  Industry of current main job: Arts and recreation services ;  &gt;&gt;&gt;&gt; Changed occupations with current employer in the same major group last year ;</t>
  </si>
  <si>
    <t>New South Wales ;  Industry of current main job: Arts and recreation services ;  &gt;&gt;&gt;&gt; Changed occupations with current employer into a different major group last year ;</t>
  </si>
  <si>
    <t>New South Wales ;  Industry of current main job: Arts and recreation services ;  &gt;&gt;&gt;&gt; Changed occupations with current employer at the same skill level ;</t>
  </si>
  <si>
    <t>New South Wales ;  Industry of current main job: Arts and recreation services ;  &gt;&gt;&gt;&gt; Changed occupations with current employer to a higher skill level ;</t>
  </si>
  <si>
    <t>New South Wales ;  Industry of current main job: Arts and recreation services ;  &gt;&gt;&gt;&gt; Changed occupations with current employer to a lower skill level ;</t>
  </si>
  <si>
    <t>New South Wales ;  Industry of current main job: Arts and recreation services ;  &gt;&gt;&gt;&gt; No change in usual weekly hours with current employer last year ;</t>
  </si>
  <si>
    <t>New South Wales ;  Industry of current main job: Arts and recreation services ;  &gt;&gt;&gt;&gt; Usual weekly hours increased with current employer last year ;</t>
  </si>
  <si>
    <t>New South Wales ;  Industry of current main job: Arts and recreation services ;  &gt;&gt;&gt;&gt; Usual weekly hours decreased with current employer last year ;</t>
  </si>
  <si>
    <t>New South Wales ;  Industry of current main job: Arts and recreation services ;  &gt;&gt;&gt;&gt; Did not know or usual weekly hours varied last year ;</t>
  </si>
  <si>
    <t>New South Wales ;  Industry of current main job: Arts and recreation services ;  &gt;&gt;&gt;&gt; Promoted or transferred last year ;</t>
  </si>
  <si>
    <t>New South Wales ;  Industry of current main job: Arts and recreation services ;  &gt;&gt;&gt;&gt; Was not promoted or transferred last year ;</t>
  </si>
  <si>
    <t>New South Wales ;  Industry of current main job: Arts and recreation services ;  &gt;&gt;&gt; Owner manager or contributing family worker in current main job ;</t>
  </si>
  <si>
    <t>New South Wales ;  Industry of current main job: Arts and recreation services ;  &gt; Employed 12 months ago ;</t>
  </si>
  <si>
    <t>New South Wales ;  Industry of current main job: Arts and recreation services ;  &gt; Not employed 12 months ago ;</t>
  </si>
  <si>
    <t>New South Wales ;  Industry of current main job: Other services ;  Employed at some time during the last 12 months ;</t>
  </si>
  <si>
    <t>New South Wales ;  Industry of current main job: Other services ;  &gt; Currently employed ;</t>
  </si>
  <si>
    <t>New South Wales ;  Industry of current main job: Other services ;  &gt;&gt; Less than 12 months in current main job ;</t>
  </si>
  <si>
    <t>New South Wales ;  Industry of current main job: Other services ;  &gt;&gt;&gt; Changed jobs in last 12 months ;</t>
  </si>
  <si>
    <t>New South Wales ;  Industry of current main job: Other services ;  &gt;&gt;&gt;&gt; Working in the same industry division as 12 months ago ;</t>
  </si>
  <si>
    <t>New South Wales ;  Industry of current main job: Other services ;  &gt;&gt;&gt;&gt; Working in a different industry division than 12 months ago ;</t>
  </si>
  <si>
    <t>New South Wales ;  Industry of current main job: Other services ;  &gt;&gt;&gt;&gt; Working in the same major occupation group as 12 months ago ;</t>
  </si>
  <si>
    <t>New South Wales ;  Industry of current main job: Other services ;  &gt;&gt;&gt;&gt; Working in a different major occupation group than 12 months ago ;</t>
  </si>
  <si>
    <t>New South Wales ;  Industry of current main job: Other services ;  &gt;&gt;&gt;&gt; Working in an occupation at the same skill level as 12 months ago ;</t>
  </si>
  <si>
    <t>New South Wales ;  Industry of current main job: Other services ;  &gt;&gt;&gt;&gt; Working in an occupation with a higher skill level than 12 months ago ;</t>
  </si>
  <si>
    <t>New South Wales ;  Industry of current main job: Other services ;  &gt;&gt;&gt;&gt; Working in an occupation with a lower skill level than 12 months ago ;</t>
  </si>
  <si>
    <t>New South Wales ;  Industry of current main job: Other services ;  &gt;&gt;&gt;&gt; Working in a job with the same usual hours as 12 months ago ;</t>
  </si>
  <si>
    <t>New South Wales ;  Industry of current main job: Other services ;  &gt;&gt;&gt;&gt; Working in a job with more usual hours than 12 months ago ;</t>
  </si>
  <si>
    <t>New South Wales ;  Industry of current main job: Other services ;  &gt;&gt;&gt;&gt; Working in a job with fewer usual hours than 12 months ago ;</t>
  </si>
  <si>
    <t>New South Wales ;  Industry of current main job: Other services ;  &gt;&gt;&gt;&gt; Working in a job with the same status in employment as 12 months ago ;</t>
  </si>
  <si>
    <t>New South Wales ;  Industry of current main job: Other services ;  &gt;&gt;&gt;&gt; Working in a job with a different status in employment than 12 months ago ;</t>
  </si>
  <si>
    <t>New South Wales ;  Industry of current main job: Other services ;  &gt;&gt;&gt; Did not change jobs in last 12 months ;</t>
  </si>
  <si>
    <t>New South Wales ;  Industry of current main job: Other services ;  &gt;&gt; 12 months or more in current main job ;</t>
  </si>
  <si>
    <t>New South Wales ;  Industry of current main job: Other services ;  &gt;&gt;&gt; Employee in current main job ;</t>
  </si>
  <si>
    <t>New South Wales ;  Industry of current main job: Other services ;  &gt;&gt;&gt;&gt; No change in occupation with current employer last year ;</t>
  </si>
  <si>
    <t>New South Wales ;  Industry of current main job: Other services ;  &gt;&gt;&gt;&gt; Changed occupations with current employer in the same major group last year ;</t>
  </si>
  <si>
    <t>New South Wales ;  Industry of current main job: Other services ;  &gt;&gt;&gt;&gt; Changed occupations with current employer into a different major group last year ;</t>
  </si>
  <si>
    <t>New South Wales ;  Industry of current main job: Other services ;  &gt;&gt;&gt;&gt; Changed occupations with current employer at the same skill level ;</t>
  </si>
  <si>
    <t>New South Wales ;  Industry of current main job: Other services ;  &gt;&gt;&gt;&gt; Changed occupations with current employer to a higher skill level ;</t>
  </si>
  <si>
    <t>New South Wales ;  Industry of current main job: Other services ;  &gt;&gt;&gt;&gt; Changed occupations with current employer to a lower skill level ;</t>
  </si>
  <si>
    <t>New South Wales ;  Industry of current main job: Other services ;  &gt;&gt;&gt;&gt; No change in usual weekly hours with current employer last year ;</t>
  </si>
  <si>
    <t>New South Wales ;  Industry of current main job: Other services ;  &gt;&gt;&gt;&gt; Usual weekly hours increased with current employer last year ;</t>
  </si>
  <si>
    <t>New South Wales ;  Industry of current main job: Other services ;  &gt;&gt;&gt;&gt; Usual weekly hours decreased with current employer last year ;</t>
  </si>
  <si>
    <t>New South Wales ;  Industry of current main job: Other services ;  &gt;&gt;&gt;&gt; Did not know or usual weekly hours varied last year ;</t>
  </si>
  <si>
    <t>New South Wales ;  Industry of current main job: Other services ;  &gt;&gt;&gt;&gt; Promoted or transferred last year ;</t>
  </si>
  <si>
    <t>New South Wales ;  Industry of current main job: Other services ;  &gt;&gt;&gt;&gt; Was not promoted or transferred last year ;</t>
  </si>
  <si>
    <t>New South Wales ;  Industry of current main job: Other services ;  &gt;&gt;&gt; Owner manager or contributing family worker in current main job ;</t>
  </si>
  <si>
    <t>New South Wales ;  Industry of current main job: Other services ;  &gt; Employed 12 months ago ;</t>
  </si>
  <si>
    <t>New South Wales ;  Industry of current main job: Other services ;  &gt; Not employed 12 months ago ;</t>
  </si>
  <si>
    <t>New South Wales ;  Not currently employed ;  Employed at some time during the last 12 months ;</t>
  </si>
  <si>
    <t>New South Wales ;  Not currently employed ;  &gt; Employed 12 months ago ;</t>
  </si>
  <si>
    <t>New South Wales ;  Not currently employed ;  &gt; Not employed 12 months ago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</si>
  <si>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</si>
  <si>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</si>
  <si>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</si>
  <si>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</si>
  <si>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</si>
  <si>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</si>
  <si>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</si>
  <si>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</si>
  <si>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</si>
  <si>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</si>
  <si>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</si>
  <si>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</si>
  <si>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</si>
  <si>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</si>
  <si>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</si>
  <si>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</si>
  <si>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</si>
  <si>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</si>
  <si>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</si>
  <si>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</si>
  <si>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</si>
  <si>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</si>
  <si>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</si>
  <si>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</si>
  <si>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</si>
  <si>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</si>
  <si>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</si>
  <si>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</si>
  <si>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</si>
  <si>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</si>
  <si>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</si>
  <si>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</si>
  <si>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</si>
  <si>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</si>
  <si>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</si>
  <si>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current main job: Agriculture, forestry and fishing ;  Employed at some time during the last 12 months ;</t>
  </si>
  <si>
    <t>Victoria ;  Industry of current main job: Agriculture, forestry and fishing ;  &gt; Currently employed ;</t>
  </si>
  <si>
    <t>Victoria ;  Industry of current main job: Agriculture, forestry and fishing ;  &gt;&gt; Less than 12 months in current main job ;</t>
  </si>
  <si>
    <t>Victoria ;  Industry of current main job: Agriculture, forestry and fishing ;  &gt;&gt;&gt; Changed jobs in last 12 months ;</t>
  </si>
  <si>
    <t>Victoria ;  Industry of current main job: Agriculture, forestry and fishing ;  &gt;&gt;&gt;&gt; Working in the same industry division as 12 months ago ;</t>
  </si>
  <si>
    <t>Victoria ;  Industry of current main job: Agriculture, forestry and fishing ;  &gt;&gt;&gt;&gt; Working in a different industry division than 12 months ago ;</t>
  </si>
  <si>
    <t>Victoria ;  Industry of current main job: Agriculture, forestry and fishing ;  &gt;&gt;&gt;&gt; Working in the same major occupation group as 12 months ago ;</t>
  </si>
  <si>
    <t>Victoria ;  Industry of current main job: Agriculture, forestry and fishing ;  &gt;&gt;&gt;&gt; Working in a different major occupation group than 12 months ago ;</t>
  </si>
  <si>
    <t>Victoria ;  Industry of current main job: Agriculture, forestry and fishing ;  &gt;&gt;&gt;&gt; Working in an occupation at the same skill level as 12 months ago ;</t>
  </si>
  <si>
    <t>Victoria ;  Industry of current main job: Agriculture, forestry and fishing ;  &gt;&gt;&gt;&gt; Working in an occupation with a higher skill level than 12 months ago ;</t>
  </si>
  <si>
    <t>Victoria ;  Industry of current main job: Agriculture, forestry and fishing ;  &gt;&gt;&gt;&gt; Working in an occupation with a lower skill level than 12 months ago ;</t>
  </si>
  <si>
    <t>Victoria ;  Industry of current main job: Agriculture, forestry and fishing ;  &gt;&gt;&gt;&gt; Working in a job with the same usual hours as 12 months ago ;</t>
  </si>
  <si>
    <t>Victoria ;  Industry of current main job: Agriculture, forestry and fishing ;  &gt;&gt;&gt;&gt; Working in a job with more usual hours than 12 months ago ;</t>
  </si>
  <si>
    <t>Victoria ;  Industry of current main job: Agriculture, forestry and fishing ;  &gt;&gt;&gt;&gt; Working in a job with fewer usual hours than 12 months ago ;</t>
  </si>
  <si>
    <t>Victoria ;  Industry of current main job: Agriculture, forestry and fishing ;  &gt;&gt;&gt;&gt; Working in a job with the same status in employment as 12 months ago ;</t>
  </si>
  <si>
    <t>Victoria ;  Industry of current main job: Agriculture, forestry and fishing ;  &gt;&gt;&gt;&gt; Working in a job with a different status in employment than 12 months ago ;</t>
  </si>
  <si>
    <t>Victoria ;  Industry of current main job: Agriculture, forestry and fishing ;  &gt;&gt;&gt; Did not change jobs in last 12 months ;</t>
  </si>
  <si>
    <t>Victoria ;  Industry of current main job: Agriculture, forestry and fishing ;  &gt;&gt; 12 months or more in current main job ;</t>
  </si>
  <si>
    <t>Victoria ;  Industry of current main job: Agriculture, forestry and fishing ;  &gt;&gt;&gt; Employee in current main job ;</t>
  </si>
  <si>
    <t>Victoria ;  Industry of current main job: Agriculture, forestry and fishing ;  &gt;&gt;&gt;&gt; No change in occupation with current employer last year ;</t>
  </si>
  <si>
    <t>Victoria ;  Industry of current main job: Agriculture, forestry and fishing ;  &gt;&gt;&gt;&gt; Changed occupations with current employer in the same major group last year ;</t>
  </si>
  <si>
    <t>Victoria ;  Industry of current main job: Agriculture, forestry and fishing ;  &gt;&gt;&gt;&gt; Changed occupations with current employer into a different major group last year ;</t>
  </si>
  <si>
    <t>Victoria ;  Industry of current main job: Agriculture, forestry and fishing ;  &gt;&gt;&gt;&gt; Changed occupations with current employer at the same skill level ;</t>
  </si>
  <si>
    <t>Victoria ;  Industry of current main job: Agriculture, forestry and fishing ;  &gt;&gt;&gt;&gt; Changed occupations with current employer to a higher skill level ;</t>
  </si>
  <si>
    <t>Victoria ;  Industry of current main job: Agriculture, forestry and fishing ;  &gt;&gt;&gt;&gt; Changed occupations with current employer to a lower skill level ;</t>
  </si>
  <si>
    <t>Victoria ;  Industry of current main job: Agriculture, forestry and fishing ;  &gt;&gt;&gt;&gt; No change in usual weekly hours with current employer last year ;</t>
  </si>
  <si>
    <t>Victoria ;  Industry of current main job: Agriculture, forestry and fishing ;  &gt;&gt;&gt;&gt; Usual weekly hours increased with current employer last year ;</t>
  </si>
  <si>
    <t>Victoria ;  Industry of current main job: Agriculture, forestry and fishing ;  &gt;&gt;&gt;&gt; Usual weekly hours decreased with current employer last year ;</t>
  </si>
  <si>
    <t>Victoria ;  Industry of current main job: Agriculture, forestry and fishing ;  &gt;&gt;&gt;&gt; Did not know or usual weekly hours varied last year ;</t>
  </si>
  <si>
    <t>Victoria ;  Industry of current main job: Agriculture, forestry and fishing ;  &gt;&gt;&gt;&gt; Promoted or transferred last year ;</t>
  </si>
  <si>
    <t>Victoria ;  Industry of current main job: Agriculture, forestry and fishing ;  &gt;&gt;&gt;&gt; Was not promoted or transferred last year ;</t>
  </si>
  <si>
    <t>Victoria ;  Industry of current main job: Agriculture, forestry and fishing ;  &gt;&gt;&gt; Owner manager or contributing family worker in current main job ;</t>
  </si>
  <si>
    <t>Victoria ;  Industry of current main job: Agriculture, forestry and fishing ;  &gt; Employed 12 months ago ;</t>
  </si>
  <si>
    <t>Victoria ;  Industry of current main job: Agriculture, forestry and fishing ;  &gt; Not employed 12 months ago ;</t>
  </si>
  <si>
    <t>Victoria ;  Industry of current main job: Mining ;  Employed at some time during the last 12 months ;</t>
  </si>
  <si>
    <t>Victoria ;  Industry of current main job: Mining ;  &gt; Currently employed ;</t>
  </si>
  <si>
    <t>Victoria ;  Industry of current main job: Mining ;  &gt;&gt; Less than 12 months in current main job ;</t>
  </si>
  <si>
    <t>Victoria ;  Industry of current main job: Mining ;  &gt;&gt;&gt; Changed jobs in last 12 months ;</t>
  </si>
  <si>
    <t>Victoria ;  Industry of current main job: Mining ;  &gt;&gt;&gt;&gt; Working in the same industry division as 12 months ago ;</t>
  </si>
  <si>
    <t>Victoria ;  Industry of current main job: Mining ;  &gt;&gt;&gt;&gt; Working in a different industry division than 12 months ago ;</t>
  </si>
  <si>
    <t>Victoria ;  Industry of current main job: Mining ;  &gt;&gt;&gt;&gt; Working in the same major occupation group as 12 months ago ;</t>
  </si>
  <si>
    <t>Victoria ;  Industry of current main job: Mining ;  &gt;&gt;&gt;&gt; Working in a different major occupation group than 12 months ago ;</t>
  </si>
  <si>
    <t>Victoria ;  Industry of current main job: Mining ;  &gt;&gt;&gt;&gt; Working in an occupation at the same skill level as 12 months ago ;</t>
  </si>
  <si>
    <t>Victoria ;  Industry of current main job: Mining ;  &gt;&gt;&gt;&gt; Working in an occupation with a higher skill level than 12 months ago ;</t>
  </si>
  <si>
    <t>Victoria ;  Industry of current main job: Mining ;  &gt;&gt;&gt;&gt; Working in an occupation with a lower skill level than 12 months ago ;</t>
  </si>
  <si>
    <t>Victoria ;  Industry of current main job: Mining ;  &gt;&gt;&gt;&gt; Working in a job with the same usual hours as 12 months ago ;</t>
  </si>
  <si>
    <t>Victoria ;  Industry of current main job: Mining ;  &gt;&gt;&gt;&gt; Working in a job with more usual hours than 12 months ago ;</t>
  </si>
  <si>
    <t>Victoria ;  Industry of current main job: Mining ;  &gt;&gt;&gt;&gt; Working in a job with fewer usual hours than 12 months ago ;</t>
  </si>
  <si>
    <t>Victoria ;  Industry of current main job: Mining ;  &gt;&gt;&gt;&gt; Working in a job with the same status in employment as 12 months ago ;</t>
  </si>
  <si>
    <t>Victoria ;  Industry of current main job: Mining ;  &gt;&gt;&gt;&gt; Working in a job with a different status in employment than 12 months ago ;</t>
  </si>
  <si>
    <t>Victoria ;  Industry of current main job: Mining ;  &gt;&gt;&gt; Did not change jobs in last 12 months ;</t>
  </si>
  <si>
    <t>Victoria ;  Industry of current main job: Mining ;  &gt;&gt; 12 months or more in current main job ;</t>
  </si>
  <si>
    <t>Victoria ;  Industry of current main job: Mining ;  &gt;&gt;&gt; Employee in current main job ;</t>
  </si>
  <si>
    <t>Victoria ;  Industry of current main job: Mining ;  &gt;&gt;&gt;&gt; No change in occupation with current employer last year ;</t>
  </si>
  <si>
    <t>Victoria ;  Industry of current main job: Mining ;  &gt;&gt;&gt;&gt; Changed occupations with current employer in the same major group last year ;</t>
  </si>
  <si>
    <t>Victoria ;  Industry of current main job: Mining ;  &gt;&gt;&gt;&gt; Changed occupations with current employer into a different major group last year ;</t>
  </si>
  <si>
    <t>Victoria ;  Industry of current main job: Mining ;  &gt;&gt;&gt;&gt; Changed occupations with current employer at the same skill level ;</t>
  </si>
  <si>
    <t>Victoria ;  Industry of current main job: Mining ;  &gt;&gt;&gt;&gt; Changed occupations with current employer to a higher skill level ;</t>
  </si>
  <si>
    <t>Victoria ;  Industry of current main job: Mining ;  &gt;&gt;&gt;&gt; Changed occupations with current employer to a lower skill level ;</t>
  </si>
  <si>
    <t>Victoria ;  Industry of current main job: Mining ;  &gt;&gt;&gt;&gt; No change in usual weekly hours with current employer last year ;</t>
  </si>
  <si>
    <t>Victoria ;  Industry of current main job: Mining ;  &gt;&gt;&gt;&gt; Usual weekly hours increased with current employer last year ;</t>
  </si>
  <si>
    <t>Victoria ;  Industry of current main job: Mining ;  &gt;&gt;&gt;&gt; Usual weekly hours decreased with current employer last year ;</t>
  </si>
  <si>
    <t>Victoria ;  Industry of current main job: Mining ;  &gt;&gt;&gt;&gt; Did not know or usual weekly hours varied last year ;</t>
  </si>
  <si>
    <t>Victoria ;  Industry of current main job: Mining ;  &gt;&gt;&gt;&gt; Promoted or transferred last year ;</t>
  </si>
  <si>
    <t>Victoria ;  Industry of current main job: Mining ;  &gt;&gt;&gt;&gt; Was not promoted or transferred last year ;</t>
  </si>
  <si>
    <t>Victoria ;  Industry of current main job: Mining ;  &gt;&gt;&gt; Owner manager or contributing family worker in current main job ;</t>
  </si>
  <si>
    <t>Victoria ;  Industry of current main job: Mining ;  &gt; Employed 12 months ago ;</t>
  </si>
  <si>
    <t>Victoria ;  Industry of current main job: Mining ;  &gt; Not employed 12 months ago ;</t>
  </si>
  <si>
    <t>Victoria ;  Industry of current main job: Manufacturing ;  Employed at some time during the last 12 months ;</t>
  </si>
  <si>
    <t>Victoria ;  Industry of current main job: Manufacturing ;  &gt; Currently employed ;</t>
  </si>
  <si>
    <t>Victoria ;  Industry of current main job: Manufacturing ;  &gt;&gt; Less than 12 months in current main job ;</t>
  </si>
  <si>
    <t>Victoria ;  Industry of current main job: Manufacturing ;  &gt;&gt;&gt; Changed jobs in last 12 months ;</t>
  </si>
  <si>
    <t>Victoria ;  Industry of current main job: Manufacturing ;  &gt;&gt;&gt;&gt; Working in the same industry division as 12 months ago ;</t>
  </si>
  <si>
    <t>Victoria ;  Industry of current main job: Manufacturing ;  &gt;&gt;&gt;&gt; Working in a different industry division than 12 months ago ;</t>
  </si>
  <si>
    <t>Victoria ;  Industry of current main job: Manufacturing ;  &gt;&gt;&gt;&gt; Working in the same major occupation group as 12 months ago ;</t>
  </si>
  <si>
    <t>Victoria ;  Industry of current main job: Manufacturing ;  &gt;&gt;&gt;&gt; Working in a different major occupation group than 12 months ago ;</t>
  </si>
  <si>
    <t>Victoria ;  Industry of current main job: Manufacturing ;  &gt;&gt;&gt;&gt; Working in an occupation at the same skill level as 12 months ago ;</t>
  </si>
  <si>
    <t>Victoria ;  Industry of current main job: Manufacturing ;  &gt;&gt;&gt;&gt; Working in an occupation with a higher skill level than 12 months ago ;</t>
  </si>
  <si>
    <t>Victoria ;  Industry of current main job: Manufacturing ;  &gt;&gt;&gt;&gt; Working in an occupation with a lower skill level than 12 months ago ;</t>
  </si>
  <si>
    <t>Victoria ;  Industry of current main job: Manufacturing ;  &gt;&gt;&gt;&gt; Working in a job with the same usual hours as 12 months ago ;</t>
  </si>
  <si>
    <t>Victoria ;  Industry of current main job: Manufacturing ;  &gt;&gt;&gt;&gt; Working in a job with more usual hours than 12 months ago ;</t>
  </si>
  <si>
    <t>Victoria ;  Industry of current main job: Manufacturing ;  &gt;&gt;&gt;&gt; Working in a job with fewer usual hours than 12 months ago ;</t>
  </si>
  <si>
    <t>Victoria ;  Industry of current main job: Manufacturing ;  &gt;&gt;&gt;&gt; Working in a job with the same status in employment as 12 months ago ;</t>
  </si>
  <si>
    <t>Victoria ;  Industry of current main job: Manufacturing ;  &gt;&gt;&gt;&gt; Working in a job with a different status in employment than 12 months ago ;</t>
  </si>
  <si>
    <t>Victoria ;  Industry of current main job: Manufacturing ;  &gt;&gt;&gt; Did not change jobs in last 12 months ;</t>
  </si>
  <si>
    <t>Victoria ;  Industry of current main job: Manufacturing ;  &gt;&gt; 12 months or more in current main job ;</t>
  </si>
  <si>
    <t>Victoria ;  Industry of current main job: Manufacturing ;  &gt;&gt;&gt; Employee in current main job ;</t>
  </si>
  <si>
    <t>Victoria ;  Industry of current main job: Manufacturing ;  &gt;&gt;&gt;&gt; No change in occupation with current employer last year ;</t>
  </si>
  <si>
    <t>Victoria ;  Industry of current main job: Manufacturing ;  &gt;&gt;&gt;&gt; Changed occupations with current employer in the same major group last year ;</t>
  </si>
  <si>
    <t>Victoria ;  Industry of current main job: Manufacturing ;  &gt;&gt;&gt;&gt; Changed occupations with current employer into a different major group last year ;</t>
  </si>
  <si>
    <t>Victoria ;  Industry of current main job: Manufacturing ;  &gt;&gt;&gt;&gt; Changed occupations with current employer at the same skill level ;</t>
  </si>
  <si>
    <t>Victoria ;  Industry of current main job: Manufacturing ;  &gt;&gt;&gt;&gt; Changed occupations with current employer to a higher skill level ;</t>
  </si>
  <si>
    <t>Victoria ;  Industry of current main job: Manufacturing ;  &gt;&gt;&gt;&gt; Changed occupations with current employer to a lower skill level ;</t>
  </si>
  <si>
    <t>Victoria ;  Industry of current main job: Manufacturing ;  &gt;&gt;&gt;&gt; No change in usual weekly hours with current employer last year ;</t>
  </si>
  <si>
    <t>Victoria ;  Industry of current main job: Manufacturing ;  &gt;&gt;&gt;&gt; Usual weekly hours increased with current employer last year ;</t>
  </si>
  <si>
    <t>Victoria ;  Industry of current main job: Manufacturing ;  &gt;&gt;&gt;&gt; Usual weekly hours decreased with current employer last year ;</t>
  </si>
  <si>
    <t>Victoria ;  Industry of current main job: Manufacturing ;  &gt;&gt;&gt;&gt; Did not know or usual weekly hours varied last year ;</t>
  </si>
  <si>
    <t>A128005650W</t>
  </si>
  <si>
    <t>A128083462T</t>
  </si>
  <si>
    <t>A127947498F</t>
  </si>
  <si>
    <t>A128044454R</t>
  </si>
  <si>
    <t>A128025030F</t>
  </si>
  <si>
    <t>A128044458X</t>
  </si>
  <si>
    <t>A127967054R</t>
  </si>
  <si>
    <t>A127947502K</t>
  </si>
  <si>
    <t>A128005654F</t>
  </si>
  <si>
    <t>A127947506V</t>
  </si>
  <si>
    <t>A127947510K</t>
  </si>
  <si>
    <t>A128025034R</t>
  </si>
  <si>
    <t>A127947518C</t>
  </si>
  <si>
    <t>A128025054X</t>
  </si>
  <si>
    <t>A127947526C</t>
  </si>
  <si>
    <t>A128044462R</t>
  </si>
  <si>
    <t>A127947538L</t>
  </si>
  <si>
    <t>A127947542C</t>
  </si>
  <si>
    <t>A128005678X</t>
  </si>
  <si>
    <t>A128064014J</t>
  </si>
  <si>
    <t>A128005682R</t>
  </si>
  <si>
    <t>A127947546L</t>
  </si>
  <si>
    <t>A127986242C</t>
  </si>
  <si>
    <t>A128005666R</t>
  </si>
  <si>
    <t>A128063994J</t>
  </si>
  <si>
    <t>A127967062R</t>
  </si>
  <si>
    <t>A127967066X</t>
  </si>
  <si>
    <t>A128025042R</t>
  </si>
  <si>
    <t>A128083474A</t>
  </si>
  <si>
    <t>A127947530V</t>
  </si>
  <si>
    <t>A127986238L</t>
  </si>
  <si>
    <t>A128063998T</t>
  </si>
  <si>
    <t>A128025046X</t>
  </si>
  <si>
    <t>A128083478K</t>
  </si>
  <si>
    <t>A128064002X</t>
  </si>
  <si>
    <t>A128044466X</t>
  </si>
  <si>
    <t>A127967070R</t>
  </si>
  <si>
    <t>A128083482A</t>
  </si>
  <si>
    <t>A128005670F</t>
  </si>
  <si>
    <t>A127967074X</t>
  </si>
  <si>
    <t>A127947534C</t>
  </si>
  <si>
    <t>A128005674R</t>
  </si>
  <si>
    <t>A128044470R</t>
  </si>
  <si>
    <t>A128064006J</t>
  </si>
  <si>
    <t>A128025050R</t>
  </si>
  <si>
    <t>A127967082X</t>
  </si>
  <si>
    <t>A128064010X</t>
  </si>
  <si>
    <t>A128083494K</t>
  </si>
  <si>
    <t>A128005686X</t>
  </si>
  <si>
    <t>A127947554L</t>
  </si>
  <si>
    <t>A128044482X</t>
  </si>
  <si>
    <t>A128083498V</t>
  </si>
  <si>
    <t>A128025070X</t>
  </si>
  <si>
    <t>A128005698J</t>
  </si>
  <si>
    <t>A127967102W</t>
  </si>
  <si>
    <t>A127947566W</t>
  </si>
  <si>
    <t>A127947570L</t>
  </si>
  <si>
    <t>A127947550C</t>
  </si>
  <si>
    <t>A128025058J</t>
  </si>
  <si>
    <t>A128083486K</t>
  </si>
  <si>
    <t>A128044474X</t>
  </si>
  <si>
    <t>A127986246L</t>
  </si>
  <si>
    <t>A128025062X</t>
  </si>
  <si>
    <t>A128005690R</t>
  </si>
  <si>
    <t>A127967086J</t>
  </si>
  <si>
    <t>A128064018T</t>
  </si>
  <si>
    <t>A127967090X</t>
  </si>
  <si>
    <t>A127947558W</t>
  </si>
  <si>
    <t>A128064022J</t>
  </si>
  <si>
    <t>A127986250C</t>
  </si>
  <si>
    <t>A128025066J</t>
  </si>
  <si>
    <t>A128044478J</t>
  </si>
  <si>
    <t>A128083490A</t>
  </si>
  <si>
    <t>A127967094J</t>
  </si>
  <si>
    <t>A128005694X</t>
  </si>
  <si>
    <t>A127947562L</t>
  </si>
  <si>
    <t>A128064026T</t>
  </si>
  <si>
    <t>A128064030J</t>
  </si>
  <si>
    <t>A128044486J</t>
  </si>
  <si>
    <t>A128064034T</t>
  </si>
  <si>
    <t>A127967098T</t>
  </si>
  <si>
    <t>A128064054A</t>
  </si>
  <si>
    <t>A128064038A</t>
  </si>
  <si>
    <t>A127947574W</t>
  </si>
  <si>
    <t>A128083506J</t>
  </si>
  <si>
    <t>A127947586F</t>
  </si>
  <si>
    <t>A127947590W</t>
  </si>
  <si>
    <t>A128083514J</t>
  </si>
  <si>
    <t>A127947594F</t>
  </si>
  <si>
    <t>A128083518T</t>
  </si>
  <si>
    <t>A128083522J</t>
  </si>
  <si>
    <t>A128005702L</t>
  </si>
  <si>
    <t>A127986258W</t>
  </si>
  <si>
    <t>A128025074J</t>
  </si>
  <si>
    <t>A128044490X</t>
  </si>
  <si>
    <t>A128064042T</t>
  </si>
  <si>
    <t>A127986262L</t>
  </si>
  <si>
    <t>A127967106F</t>
  </si>
  <si>
    <t>A128064046A</t>
  </si>
  <si>
    <t>A128064050T</t>
  </si>
  <si>
    <t>A128083502X</t>
  </si>
  <si>
    <t>A128005706W</t>
  </si>
  <si>
    <t>A127947578F</t>
  </si>
  <si>
    <t>A128025078T</t>
  </si>
  <si>
    <t>A128005710L</t>
  </si>
  <si>
    <t>A127967110W</t>
  </si>
  <si>
    <t>A128025082J</t>
  </si>
  <si>
    <t>A127947582W</t>
  </si>
  <si>
    <t>A128005714W</t>
  </si>
  <si>
    <t>A128025086T</t>
  </si>
  <si>
    <t>A128025090J</t>
  </si>
  <si>
    <t>A127986266W</t>
  </si>
  <si>
    <t>A128044494J</t>
  </si>
  <si>
    <t>A128044498T</t>
  </si>
  <si>
    <t>A128083510X</t>
  </si>
  <si>
    <t>A128083550T</t>
  </si>
  <si>
    <t>A128005738R</t>
  </si>
  <si>
    <t>A127986294F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</si>
  <si>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</si>
  <si>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</si>
  <si>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</si>
  <si>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</si>
  <si>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</si>
  <si>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</si>
  <si>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</si>
  <si>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</si>
  <si>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</si>
  <si>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</si>
  <si>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</si>
  <si>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</si>
  <si>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</si>
  <si>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</si>
  <si>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</si>
  <si>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</si>
  <si>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</si>
  <si>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</si>
  <si>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</si>
  <si>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</si>
  <si>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</si>
  <si>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</si>
  <si>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</si>
  <si>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</si>
  <si>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</si>
  <si>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</si>
  <si>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</si>
  <si>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</si>
  <si>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</si>
  <si>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</si>
  <si>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</si>
  <si>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</si>
  <si>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</si>
  <si>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</si>
  <si>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</si>
  <si>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A127988214F</t>
  </si>
  <si>
    <t>A128046486V</t>
  </si>
  <si>
    <t>A128065858A</t>
  </si>
  <si>
    <t>A127949626X</t>
  </si>
  <si>
    <t>A127969018T</t>
  </si>
  <si>
    <t>A128007754A</t>
  </si>
  <si>
    <t>A128046490K</t>
  </si>
  <si>
    <t>A128046494V</t>
  </si>
  <si>
    <t>A128065870T</t>
  </si>
  <si>
    <t>A128085582W</t>
  </si>
  <si>
    <t>A128007738A</t>
  </si>
  <si>
    <t>A127949614R</t>
  </si>
  <si>
    <t>A128065854T</t>
  </si>
  <si>
    <t>A127969002X</t>
  </si>
  <si>
    <t>A127949618X</t>
  </si>
  <si>
    <t>A128007742T</t>
  </si>
  <si>
    <t>A128085566W</t>
  </si>
  <si>
    <t>A128027094C</t>
  </si>
  <si>
    <t>A127949622R</t>
  </si>
  <si>
    <t>A127969006J</t>
  </si>
  <si>
    <t>A127988210W</t>
  </si>
  <si>
    <t>A128085570L</t>
  </si>
  <si>
    <t>A128007746A</t>
  </si>
  <si>
    <t>A127969010X</t>
  </si>
  <si>
    <t>A127969014J</t>
  </si>
  <si>
    <t>A128027098L</t>
  </si>
  <si>
    <t>A128027102T</t>
  </si>
  <si>
    <t>A128085574W</t>
  </si>
  <si>
    <t>A128007750T</t>
  </si>
  <si>
    <t>A128085578F</t>
  </si>
  <si>
    <t>A128065862T</t>
  </si>
  <si>
    <t>A128065866A</t>
  </si>
  <si>
    <t>A128027106A</t>
  </si>
  <si>
    <t>A128027110T</t>
  </si>
  <si>
    <t>A128085790R</t>
  </si>
  <si>
    <t>A127949810X</t>
  </si>
  <si>
    <t>A127949818T</t>
  </si>
  <si>
    <t>A128046678L</t>
  </si>
  <si>
    <t>A127988398K</t>
  </si>
  <si>
    <t>A128085794X</t>
  </si>
  <si>
    <t>A127988406X</t>
  </si>
  <si>
    <t>A128027322V</t>
  </si>
  <si>
    <t>A127969218K</t>
  </si>
  <si>
    <t>A128007946V</t>
  </si>
  <si>
    <t>A127988378A</t>
  </si>
  <si>
    <t>A128007922A</t>
  </si>
  <si>
    <t>A128007926K</t>
  </si>
  <si>
    <t>A127969206A</t>
  </si>
  <si>
    <t>A128007930A</t>
  </si>
  <si>
    <t>A127988382T</t>
  </si>
  <si>
    <t>A127949814J</t>
  </si>
  <si>
    <t>A127988386A</t>
  </si>
  <si>
    <t>A128027310K</t>
  </si>
  <si>
    <t>A128085778X</t>
  </si>
  <si>
    <t>A128046674C</t>
  </si>
  <si>
    <t>A128066026C</t>
  </si>
  <si>
    <t>A127949822J</t>
  </si>
  <si>
    <t>A127969210T</t>
  </si>
  <si>
    <t>A128027314V</t>
  </si>
  <si>
    <t>A128027318C</t>
  </si>
  <si>
    <t>A127969214A</t>
  </si>
  <si>
    <t>A128085782R</t>
  </si>
  <si>
    <t>A128007934K</t>
  </si>
  <si>
    <t>A128085786X</t>
  </si>
  <si>
    <t>A127988390T</t>
  </si>
  <si>
    <t>A127988394A</t>
  </si>
  <si>
    <t>A128007942K</t>
  </si>
  <si>
    <t>A127988402R</t>
  </si>
  <si>
    <t>A128027350C</t>
  </si>
  <si>
    <t>A128027338L</t>
  </si>
  <si>
    <t>A127969234K</t>
  </si>
  <si>
    <t>A128085838R</t>
  </si>
  <si>
    <t>A128066058W</t>
  </si>
  <si>
    <t>A128027358W</t>
  </si>
  <si>
    <t>A128066062L</t>
  </si>
  <si>
    <t>A128046722K</t>
  </si>
  <si>
    <t>A128046726V</t>
  </si>
  <si>
    <t>A128066066W</t>
  </si>
  <si>
    <t>A128085826F</t>
  </si>
  <si>
    <t>A128046690C</t>
  </si>
  <si>
    <t>A127988426J</t>
  </si>
  <si>
    <t>A128027342C</t>
  </si>
  <si>
    <t>A128046694L</t>
  </si>
  <si>
    <t>A128066042C</t>
  </si>
  <si>
    <t>A128027346L</t>
  </si>
  <si>
    <t>A127988430X</t>
  </si>
  <si>
    <t>A128085830W</t>
  </si>
  <si>
    <t>A128007974C</t>
  </si>
  <si>
    <t>A127988434J</t>
  </si>
  <si>
    <t>A128066046L</t>
  </si>
  <si>
    <t>A127969238V</t>
  </si>
  <si>
    <t>A128046698W</t>
  </si>
  <si>
    <t>A128046702A</t>
  </si>
  <si>
    <t>A127949854A</t>
  </si>
  <si>
    <t>A128046706K</t>
  </si>
  <si>
    <t>A128066050C</t>
  </si>
  <si>
    <t>A128085834F</t>
  </si>
  <si>
    <t>Victoria ;  Industry of current main job: Manufacturing ;  &gt;&gt;&gt;&gt; Promoted or transferred last year ;</t>
  </si>
  <si>
    <t>Victoria ;  Industry of current main job: Manufacturing ;  &gt;&gt;&gt;&gt; Was not promoted or transferred last year ;</t>
  </si>
  <si>
    <t>Victoria ;  Industry of current main job: Manufacturing ;  &gt;&gt;&gt; Owner manager or contributing family worker in current main job ;</t>
  </si>
  <si>
    <t>Victoria ;  Industry of current main job: Manufacturing ;  &gt; Employed 12 months ago ;</t>
  </si>
  <si>
    <t>Victoria ;  Industry of current main job: Manufacturing ;  &gt; Not employed 12 months ago ;</t>
  </si>
  <si>
    <t>Victoria ;  Industry of current main job: Electricity, gas, water and waste services ;  Employed at some time during the last 12 months ;</t>
  </si>
  <si>
    <t>Victoria ;  Industry of current main job: Electricity, gas, water and waste services ;  &gt; Currently employed ;</t>
  </si>
  <si>
    <t>Victoria ;  Industry of current main job: Electricity, gas, water and waste services ;  &gt;&gt; Less than 12 months in current main job ;</t>
  </si>
  <si>
    <t>Victoria ;  Industry of current main job: Electricity, gas, water and waste services ;  &gt;&gt;&gt; Changed jobs in last 12 months ;</t>
  </si>
  <si>
    <t>Victoria ;  Industry of current main job: Electricity, gas, water and waste services ;  &gt;&gt;&gt;&gt; Working in the same industry division as 12 months ago ;</t>
  </si>
  <si>
    <t>Victoria ;  Industry of current main job: Electricity, gas, water and waste services ;  &gt;&gt;&gt;&gt; Working in a different industry division than 12 months ago ;</t>
  </si>
  <si>
    <t>Victoria ;  Industry of current main job: Electricity, gas, water and waste services ;  &gt;&gt;&gt;&gt; Working in the same major occupation group as 12 months ago ;</t>
  </si>
  <si>
    <t>Victoria ;  Industry of current main job: Electricity, gas, water and waste services ;  &gt;&gt;&gt;&gt; Working in a different major occupation group than 12 months ago ;</t>
  </si>
  <si>
    <t>Victoria ;  Industry of current main job: Electricity, gas, water and waste services ;  &gt;&gt;&gt;&gt; Working in an occupation at the same skill level as 12 months ago ;</t>
  </si>
  <si>
    <t>Victoria ;  Industry of current main job: Electricity, gas, water and waste services ;  &gt;&gt;&gt;&gt; Working in an occupation with a higher skill level than 12 months ago ;</t>
  </si>
  <si>
    <t>Victoria ;  Industry of current main job: Electricity, gas, water and waste services ;  &gt;&gt;&gt;&gt; Working in an occupation with a lower skill level than 12 months ago ;</t>
  </si>
  <si>
    <t>Victoria ;  Industry of current main job: Electricity, gas, water and waste services ;  &gt;&gt;&gt;&gt; Working in a job with the same usual hours as 12 months ago ;</t>
  </si>
  <si>
    <t>Victoria ;  Industry of current main job: Electricity, gas, water and waste services ;  &gt;&gt;&gt;&gt; Working in a job with more usual hours than 12 months ago ;</t>
  </si>
  <si>
    <t>Victoria ;  Industry of current main job: Electricity, gas, water and waste services ;  &gt;&gt;&gt;&gt; Working in a job with fewer usual hours than 12 months ago ;</t>
  </si>
  <si>
    <t>Victoria ;  Industry of current main job: Electricity, gas, water and waste services ;  &gt;&gt;&gt;&gt; Working in a job with the same status in employment as 12 months ago ;</t>
  </si>
  <si>
    <t>Victoria ;  Industry of current main job: Electricity, gas, water and waste services ;  &gt;&gt;&gt;&gt; Working in a job with a different status in employment than 12 months ago ;</t>
  </si>
  <si>
    <t>Victoria ;  Industry of current main job: Electricity, gas, water and waste services ;  &gt;&gt;&gt; Did not change jobs in last 12 months ;</t>
  </si>
  <si>
    <t>Victoria ;  Industry of current main job: Electricity, gas, water and waste services ;  &gt;&gt; 12 months or more in current main job ;</t>
  </si>
  <si>
    <t>Victoria ;  Industry of current main job: Electricity, gas, water and waste services ;  &gt;&gt;&gt; Employee in current main job ;</t>
  </si>
  <si>
    <t>Victoria ;  Industry of current main job: Electricity, gas, water and waste services ;  &gt;&gt;&gt;&gt; No change in occupation with current employer last year ;</t>
  </si>
  <si>
    <t>Victoria ;  Industry of current main job: Electricity, gas, water and waste services ;  &gt;&gt;&gt;&gt; Changed occupations with current employer in the same major group last year ;</t>
  </si>
  <si>
    <t>Victoria ;  Industry of current main job: Electricity, gas, water and waste services ;  &gt;&gt;&gt;&gt; Changed occupations with current employer into a different major group last year ;</t>
  </si>
  <si>
    <t>Victoria ;  Industry of current main job: Electricity, gas, water and waste services ;  &gt;&gt;&gt;&gt; Changed occupations with current employer at the same skill level ;</t>
  </si>
  <si>
    <t>Victoria ;  Industry of current main job: Electricity, gas, water and waste services ;  &gt;&gt;&gt;&gt; Changed occupations with current employer to a higher skill level ;</t>
  </si>
  <si>
    <t>Victoria ;  Industry of current main job: Electricity, gas, water and waste services ;  &gt;&gt;&gt;&gt; Changed occupations with current employer to a lower skill level ;</t>
  </si>
  <si>
    <t>Victoria ;  Industry of current main job: Electricity, gas, water and waste services ;  &gt;&gt;&gt;&gt; No change in usual weekly hours with current employer last year ;</t>
  </si>
  <si>
    <t>Victoria ;  Industry of current main job: Electricity, gas, water and waste services ;  &gt;&gt;&gt;&gt; Usual weekly hours increased with current employer last year ;</t>
  </si>
  <si>
    <t>Victoria ;  Industry of current main job: Electricity, gas, water and waste services ;  &gt;&gt;&gt;&gt; Usual weekly hours decreased with current employer last year ;</t>
  </si>
  <si>
    <t>Victoria ;  Industry of current main job: Electricity, gas, water and waste services ;  &gt;&gt;&gt;&gt; Did not know or usual weekly hours varied last year ;</t>
  </si>
  <si>
    <t>Victoria ;  Industry of current main job: Electricity, gas, water and waste services ;  &gt;&gt;&gt;&gt; Promoted or transferred last year ;</t>
  </si>
  <si>
    <t>Victoria ;  Industry of current main job: Electricity, gas, water and waste services ;  &gt;&gt;&gt;&gt; Was not promoted or transferred last year ;</t>
  </si>
  <si>
    <t>Victoria ;  Industry of current main job: Electricity, gas, water and waste services ;  &gt;&gt;&gt; Owner manager or contributing family worker in current main job ;</t>
  </si>
  <si>
    <t>Victoria ;  Industry of current main job: Electricity, gas, water and waste services ;  &gt; Employed 12 months ago ;</t>
  </si>
  <si>
    <t>Victoria ;  Industry of current main job: Electricity, gas, water and waste services ;  &gt; Not employed 12 months ago ;</t>
  </si>
  <si>
    <t>Victoria ;  Industry of current main job: Construction ;  Employed at some time during the last 12 months ;</t>
  </si>
  <si>
    <t>Victoria ;  Industry of current main job: Construction ;  &gt; Currently employed ;</t>
  </si>
  <si>
    <t>Victoria ;  Industry of current main job: Construction ;  &gt;&gt; Less than 12 months in current main job ;</t>
  </si>
  <si>
    <t>Victoria ;  Industry of current main job: Construction ;  &gt;&gt;&gt; Changed jobs in last 12 months ;</t>
  </si>
  <si>
    <t>Victoria ;  Industry of current main job: Construction ;  &gt;&gt;&gt;&gt; Working in the same industry division as 12 months ago ;</t>
  </si>
  <si>
    <t>Victoria ;  Industry of current main job: Construction ;  &gt;&gt;&gt;&gt; Working in a different industry division than 12 months ago ;</t>
  </si>
  <si>
    <t>Victoria ;  Industry of current main job: Construction ;  &gt;&gt;&gt;&gt; Working in the same major occupation group as 12 months ago ;</t>
  </si>
  <si>
    <t>Victoria ;  Industry of current main job: Construction ;  &gt;&gt;&gt;&gt; Working in a different major occupation group than 12 months ago ;</t>
  </si>
  <si>
    <t>Victoria ;  Industry of current main job: Construction ;  &gt;&gt;&gt;&gt; Working in an occupation at the same skill level as 12 months ago ;</t>
  </si>
  <si>
    <t>Victoria ;  Industry of current main job: Construction ;  &gt;&gt;&gt;&gt; Working in an occupation with a higher skill level than 12 months ago ;</t>
  </si>
  <si>
    <t>Victoria ;  Industry of current main job: Construction ;  &gt;&gt;&gt;&gt; Working in an occupation with a lower skill level than 12 months ago ;</t>
  </si>
  <si>
    <t>Victoria ;  Industry of current main job: Construction ;  &gt;&gt;&gt;&gt; Working in a job with the same usual hours as 12 months ago ;</t>
  </si>
  <si>
    <t>Victoria ;  Industry of current main job: Construction ;  &gt;&gt;&gt;&gt; Working in a job with more usual hours than 12 months ago ;</t>
  </si>
  <si>
    <t>Victoria ;  Industry of current main job: Construction ;  &gt;&gt;&gt;&gt; Working in a job with fewer usual hours than 12 months ago ;</t>
  </si>
  <si>
    <t>Victoria ;  Industry of current main job: Construction ;  &gt;&gt;&gt;&gt; Working in a job with the same status in employment as 12 months ago ;</t>
  </si>
  <si>
    <t>Victoria ;  Industry of current main job: Construction ;  &gt;&gt;&gt;&gt; Working in a job with a different status in employment than 12 months ago ;</t>
  </si>
  <si>
    <t>Victoria ;  Industry of current main job: Construction ;  &gt;&gt;&gt; Did not change jobs in last 12 months ;</t>
  </si>
  <si>
    <t>Victoria ;  Industry of current main job: Construction ;  &gt;&gt; 12 months or more in current main job ;</t>
  </si>
  <si>
    <t>Victoria ;  Industry of current main job: Construction ;  &gt;&gt;&gt; Employee in current main job ;</t>
  </si>
  <si>
    <t>Victoria ;  Industry of current main job: Construction ;  &gt;&gt;&gt;&gt; No change in occupation with current employer last year ;</t>
  </si>
  <si>
    <t>Victoria ;  Industry of current main job: Construction ;  &gt;&gt;&gt;&gt; Changed occupations with current employer in the same major group last year ;</t>
  </si>
  <si>
    <t>Victoria ;  Industry of current main job: Construction ;  &gt;&gt;&gt;&gt; Changed occupations with current employer into a different major group last year ;</t>
  </si>
  <si>
    <t>Victoria ;  Industry of current main job: Construction ;  &gt;&gt;&gt;&gt; Changed occupations with current employer at the same skill level ;</t>
  </si>
  <si>
    <t>Victoria ;  Industry of current main job: Construction ;  &gt;&gt;&gt;&gt; Changed occupations with current employer to a higher skill level ;</t>
  </si>
  <si>
    <t>Victoria ;  Industry of current main job: Construction ;  &gt;&gt;&gt;&gt; Changed occupations with current employer to a lower skill level ;</t>
  </si>
  <si>
    <t>Victoria ;  Industry of current main job: Construction ;  &gt;&gt;&gt;&gt; No change in usual weekly hours with current employer last year ;</t>
  </si>
  <si>
    <t>Victoria ;  Industry of current main job: Construction ;  &gt;&gt;&gt;&gt; Usual weekly hours increased with current employer last year ;</t>
  </si>
  <si>
    <t>Victoria ;  Industry of current main job: Construction ;  &gt;&gt;&gt;&gt; Usual weekly hours decreased with current employer last year ;</t>
  </si>
  <si>
    <t>Victoria ;  Industry of current main job: Construction ;  &gt;&gt;&gt;&gt; Did not know or usual weekly hours varied last year ;</t>
  </si>
  <si>
    <t>Victoria ;  Industry of current main job: Construction ;  &gt;&gt;&gt;&gt; Promoted or transferred last year ;</t>
  </si>
  <si>
    <t>Victoria ;  Industry of current main job: Construction ;  &gt;&gt;&gt;&gt; Was not promoted or transferred last year ;</t>
  </si>
  <si>
    <t>Victoria ;  Industry of current main job: Construction ;  &gt;&gt;&gt; Owner manager or contributing family worker in current main job ;</t>
  </si>
  <si>
    <t>Victoria ;  Industry of current main job: Construction ;  &gt; Employed 12 months ago ;</t>
  </si>
  <si>
    <t>Victoria ;  Industry of current main job: Construction ;  &gt; Not employed 12 months ago ;</t>
  </si>
  <si>
    <t>Victoria ;  Industry of current main job: Wholesale trade ;  Employed at some time during the last 12 months ;</t>
  </si>
  <si>
    <t>Victoria ;  Industry of current main job: Wholesale trade ;  &gt; Currently employed ;</t>
  </si>
  <si>
    <t>Victoria ;  Industry of current main job: Wholesale trade ;  &gt;&gt; Less than 12 months in current main job ;</t>
  </si>
  <si>
    <t>Victoria ;  Industry of current main job: Wholesale trade ;  &gt;&gt;&gt; Changed jobs in last 12 months ;</t>
  </si>
  <si>
    <t>Victoria ;  Industry of current main job: Wholesale trade ;  &gt;&gt;&gt;&gt; Working in the same industry division as 12 months ago ;</t>
  </si>
  <si>
    <t>Victoria ;  Industry of current main job: Wholesale trade ;  &gt;&gt;&gt;&gt; Working in a different industry division than 12 months ago ;</t>
  </si>
  <si>
    <t>Victoria ;  Industry of current main job: Wholesale trade ;  &gt;&gt;&gt;&gt; Working in the same major occupation group as 12 months ago ;</t>
  </si>
  <si>
    <t>Victoria ;  Industry of current main job: Wholesale trade ;  &gt;&gt;&gt;&gt; Working in a different major occupation group than 12 months ago ;</t>
  </si>
  <si>
    <t>Victoria ;  Industry of current main job: Wholesale trade ;  &gt;&gt;&gt;&gt; Working in an occupation at the same skill level as 12 months ago ;</t>
  </si>
  <si>
    <t>Victoria ;  Industry of current main job: Wholesale trade ;  &gt;&gt;&gt;&gt; Working in an occupation with a higher skill level than 12 months ago ;</t>
  </si>
  <si>
    <t>Victoria ;  Industry of current main job: Wholesale trade ;  &gt;&gt;&gt;&gt; Working in an occupation with a lower skill level than 12 months ago ;</t>
  </si>
  <si>
    <t>Victoria ;  Industry of current main job: Wholesale trade ;  &gt;&gt;&gt;&gt; Working in a job with the same usual hours as 12 months ago ;</t>
  </si>
  <si>
    <t>Victoria ;  Industry of current main job: Wholesale trade ;  &gt;&gt;&gt;&gt; Working in a job with more usual hours than 12 months ago ;</t>
  </si>
  <si>
    <t>Victoria ;  Industry of current main job: Wholesale trade ;  &gt;&gt;&gt;&gt; Working in a job with fewer usual hours than 12 months ago ;</t>
  </si>
  <si>
    <t>Victoria ;  Industry of current main job: Wholesale trade ;  &gt;&gt;&gt;&gt; Working in a job with the same status in employment as 12 months ago ;</t>
  </si>
  <si>
    <t>Victoria ;  Industry of current main job: Wholesale trade ;  &gt;&gt;&gt;&gt; Working in a job with a different status in employment than 12 months ago ;</t>
  </si>
  <si>
    <t>Victoria ;  Industry of current main job: Wholesale trade ;  &gt;&gt;&gt; Did not change jobs in last 12 months ;</t>
  </si>
  <si>
    <t>Victoria ;  Industry of current main job: Wholesale trade ;  &gt;&gt; 12 months or more in current main job ;</t>
  </si>
  <si>
    <t>Victoria ;  Industry of current main job: Wholesale trade ;  &gt;&gt;&gt; Employee in current main job ;</t>
  </si>
  <si>
    <t>Victoria ;  Industry of current main job: Wholesale trade ;  &gt;&gt;&gt;&gt; No change in occupation with current employer last year ;</t>
  </si>
  <si>
    <t>Victoria ;  Industry of current main job: Wholesale trade ;  &gt;&gt;&gt;&gt; Changed occupations with current employer in the same major group last year ;</t>
  </si>
  <si>
    <t>Victoria ;  Industry of current main job: Wholesale trade ;  &gt;&gt;&gt;&gt; Changed occupations with current employer into a different major group last year ;</t>
  </si>
  <si>
    <t>Victoria ;  Industry of current main job: Wholesale trade ;  &gt;&gt;&gt;&gt; Changed occupations with current employer at the same skill level ;</t>
  </si>
  <si>
    <t>Victoria ;  Industry of current main job: Wholesale trade ;  &gt;&gt;&gt;&gt; Changed occupations with current employer to a higher skill level ;</t>
  </si>
  <si>
    <t>Victoria ;  Industry of current main job: Wholesale trade ;  &gt;&gt;&gt;&gt; Changed occupations with current employer to a lower skill level ;</t>
  </si>
  <si>
    <t>Victoria ;  Industry of current main job: Wholesale trade ;  &gt;&gt;&gt;&gt; No change in usual weekly hours with current employer last year ;</t>
  </si>
  <si>
    <t>Victoria ;  Industry of current main job: Wholesale trade ;  &gt;&gt;&gt;&gt; Usual weekly hours increased with current employer last year ;</t>
  </si>
  <si>
    <t>Victoria ;  Industry of current main job: Wholesale trade ;  &gt;&gt;&gt;&gt; Usual weekly hours decreased with current employer last year ;</t>
  </si>
  <si>
    <t>Victoria ;  Industry of current main job: Wholesale trade ;  &gt;&gt;&gt;&gt; Did not know or usual weekly hours varied last year ;</t>
  </si>
  <si>
    <t>Victoria ;  Industry of current main job: Wholesale trade ;  &gt;&gt;&gt;&gt; Promoted or transferred last year ;</t>
  </si>
  <si>
    <t>Victoria ;  Industry of current main job: Wholesale trade ;  &gt;&gt;&gt;&gt; Was not promoted or transferred last year ;</t>
  </si>
  <si>
    <t>Victoria ;  Industry of current main job: Wholesale trade ;  &gt;&gt;&gt; Owner manager or contributing family worker in current main job ;</t>
  </si>
  <si>
    <t>Victoria ;  Industry of current main job: Wholesale trade ;  &gt; Employed 12 months ago ;</t>
  </si>
  <si>
    <t>Victoria ;  Industry of current main job: Wholesale trade ;  &gt; Not employed 12 months ago ;</t>
  </si>
  <si>
    <t>Victoria ;  Industry of current main job: Retail trade ;  Employed at some time during the last 12 months ;</t>
  </si>
  <si>
    <t>Victoria ;  Industry of current main job: Retail trade ;  &gt; Currently employed ;</t>
  </si>
  <si>
    <t>Victoria ;  Industry of current main job: Retail trade ;  &gt;&gt; Less than 12 months in current main job ;</t>
  </si>
  <si>
    <t>Victoria ;  Industry of current main job: Retail trade ;  &gt;&gt;&gt; Changed jobs in last 12 months ;</t>
  </si>
  <si>
    <t>Victoria ;  Industry of current main job: Retail trade ;  &gt;&gt;&gt;&gt; Working in the same industry division as 12 months ago ;</t>
  </si>
  <si>
    <t>Victoria ;  Industry of current main job: Retail trade ;  &gt;&gt;&gt;&gt; Working in a different industry division than 12 months ago ;</t>
  </si>
  <si>
    <t>Victoria ;  Industry of current main job: Retail trade ;  &gt;&gt;&gt;&gt; Working in the same major occupation group as 12 months ago ;</t>
  </si>
  <si>
    <t>Victoria ;  Industry of current main job: Retail trade ;  &gt;&gt;&gt;&gt; Working in a different major occupation group than 12 months ago ;</t>
  </si>
  <si>
    <t>Victoria ;  Industry of current main job: Retail trade ;  &gt;&gt;&gt;&gt; Working in an occupation at the same skill level as 12 months ago ;</t>
  </si>
  <si>
    <t>Victoria ;  Industry of current main job: Retail trade ;  &gt;&gt;&gt;&gt; Working in an occupation with a higher skill level than 12 months ago ;</t>
  </si>
  <si>
    <t>Victoria ;  Industry of current main job: Retail trade ;  &gt;&gt;&gt;&gt; Working in an occupation with a lower skill level than 12 months ago ;</t>
  </si>
  <si>
    <t>Victoria ;  Industry of current main job: Retail trade ;  &gt;&gt;&gt;&gt; Working in a job with the same usual hours as 12 months ago ;</t>
  </si>
  <si>
    <t>Victoria ;  Industry of current main job: Retail trade ;  &gt;&gt;&gt;&gt; Working in a job with more usual hours than 12 months ago ;</t>
  </si>
  <si>
    <t>Victoria ;  Industry of current main job: Retail trade ;  &gt;&gt;&gt;&gt; Working in a job with fewer usual hours than 12 months ago ;</t>
  </si>
  <si>
    <t>Victoria ;  Industry of current main job: Retail trade ;  &gt;&gt;&gt;&gt; Working in a job with the same status in employment as 12 months ago ;</t>
  </si>
  <si>
    <t>Victoria ;  Industry of current main job: Retail trade ;  &gt;&gt;&gt;&gt; Working in a job with a different status in employment than 12 months ago ;</t>
  </si>
  <si>
    <t>Victoria ;  Industry of current main job: Retail trade ;  &gt;&gt;&gt; Did not change jobs in last 12 months ;</t>
  </si>
  <si>
    <t>Victoria ;  Industry of current main job: Retail trade ;  &gt;&gt; 12 months or more in current main job ;</t>
  </si>
  <si>
    <t>Victoria ;  Industry of current main job: Retail trade ;  &gt;&gt;&gt; Employee in current main job ;</t>
  </si>
  <si>
    <t>Victoria ;  Industry of current main job: Retail trade ;  &gt;&gt;&gt;&gt; No change in occupation with current employer last year ;</t>
  </si>
  <si>
    <t>Victoria ;  Industry of current main job: Retail trade ;  &gt;&gt;&gt;&gt; Changed occupations with current employer in the same major group last year ;</t>
  </si>
  <si>
    <t>Victoria ;  Industry of current main job: Retail trade ;  &gt;&gt;&gt;&gt; Changed occupations with current employer into a different major group last year ;</t>
  </si>
  <si>
    <t>Victoria ;  Industry of current main job: Retail trade ;  &gt;&gt;&gt;&gt; Changed occupations with current employer at the same skill level ;</t>
  </si>
  <si>
    <t>Victoria ;  Industry of current main job: Retail trade ;  &gt;&gt;&gt;&gt; Changed occupations with current employer to a higher skill level ;</t>
  </si>
  <si>
    <t>Victoria ;  Industry of current main job: Retail trade ;  &gt;&gt;&gt;&gt; Changed occupations with current employer to a lower skill level ;</t>
  </si>
  <si>
    <t>Victoria ;  Industry of current main job: Retail trade ;  &gt;&gt;&gt;&gt; No change in usual weekly hours with current employer last year ;</t>
  </si>
  <si>
    <t>Victoria ;  Industry of current main job: Retail trade ;  &gt;&gt;&gt;&gt; Usual weekly hours increased with current employer last year ;</t>
  </si>
  <si>
    <t>Victoria ;  Industry of current main job: Retail trade ;  &gt;&gt;&gt;&gt; Usual weekly hours decreased with current employer last year ;</t>
  </si>
  <si>
    <t>Victoria ;  Industry of current main job: Retail trade ;  &gt;&gt;&gt;&gt; Did not know or usual weekly hours varied last year ;</t>
  </si>
  <si>
    <t>Victoria ;  Industry of current main job: Retail trade ;  &gt;&gt;&gt;&gt; Promoted or transferred last year ;</t>
  </si>
  <si>
    <t>Victoria ;  Industry of current main job: Retail trade ;  &gt;&gt;&gt;&gt; Was not promoted or transferred last year ;</t>
  </si>
  <si>
    <t>Victoria ;  Industry of current main job: Retail trade ;  &gt;&gt;&gt; Owner manager or contributing family worker in current main job ;</t>
  </si>
  <si>
    <t>Victoria ;  Industry of current main job: Retail trade ;  &gt; Employed 12 months ago ;</t>
  </si>
  <si>
    <t>Victoria ;  Industry of current main job: Retail trade ;  &gt; Not employed 12 months ago ;</t>
  </si>
  <si>
    <t>Victoria ;  Industry of current main job: Accommodation and food services ;  Employed at some time during the last 12 months ;</t>
  </si>
  <si>
    <t>Victoria ;  Industry of current main job: Accommodation and food services ;  &gt; Currently employed ;</t>
  </si>
  <si>
    <t>Victoria ;  Industry of current main job: Accommodation and food services ;  &gt;&gt; Less than 12 months in current main job ;</t>
  </si>
  <si>
    <t>Victoria ;  Industry of current main job: Accommodation and food services ;  &gt;&gt;&gt; Changed jobs in last 12 months ;</t>
  </si>
  <si>
    <t>Victoria ;  Industry of current main job: Accommodation and food services ;  &gt;&gt;&gt;&gt; Working in the same industry division as 12 months ago ;</t>
  </si>
  <si>
    <t>Victoria ;  Industry of current main job: Accommodation and food services ;  &gt;&gt;&gt;&gt; Working in a different industry division than 12 months ago ;</t>
  </si>
  <si>
    <t>Victoria ;  Industry of current main job: Accommodation and food services ;  &gt;&gt;&gt;&gt; Working in the same major occupation group as 12 months ago ;</t>
  </si>
  <si>
    <t>Victoria ;  Industry of current main job: Accommodation and food services ;  &gt;&gt;&gt;&gt; Working in a different major occupation group than 12 months ago ;</t>
  </si>
  <si>
    <t>Victoria ;  Industry of current main job: Accommodation and food services ;  &gt;&gt;&gt;&gt; Working in an occupation at the same skill level as 12 months ago ;</t>
  </si>
  <si>
    <t>Victoria ;  Industry of current main job: Accommodation and food services ;  &gt;&gt;&gt;&gt; Working in an occupation with a higher skill level than 12 months ago ;</t>
  </si>
  <si>
    <t>Victoria ;  Industry of current main job: Accommodation and food services ;  &gt;&gt;&gt;&gt; Working in an occupation with a lower skill level than 12 months ago ;</t>
  </si>
  <si>
    <t>Victoria ;  Industry of current main job: Accommodation and food services ;  &gt;&gt;&gt;&gt; Working in a job with the same usual hours as 12 months ago ;</t>
  </si>
  <si>
    <t>Victoria ;  Industry of current main job: Accommodation and food services ;  &gt;&gt;&gt;&gt; Working in a job with more usual hours than 12 months ago ;</t>
  </si>
  <si>
    <t>Victoria ;  Industry of current main job: Accommodation and food services ;  &gt;&gt;&gt;&gt; Working in a job with fewer usual hours than 12 months ago ;</t>
  </si>
  <si>
    <t>Victoria ;  Industry of current main job: Accommodation and food services ;  &gt;&gt;&gt;&gt; Working in a job with the same status in employment as 12 months ago ;</t>
  </si>
  <si>
    <t>Victoria ;  Industry of current main job: Accommodation and food services ;  &gt;&gt;&gt;&gt; Working in a job with a different status in employment than 12 months ago ;</t>
  </si>
  <si>
    <t>Victoria ;  Industry of current main job: Accommodation and food services ;  &gt;&gt;&gt; Did not change jobs in last 12 months ;</t>
  </si>
  <si>
    <t>Victoria ;  Industry of current main job: Accommodation and food services ;  &gt;&gt; 12 months or more in current main job ;</t>
  </si>
  <si>
    <t>Victoria ;  Industry of current main job: Accommodation and food services ;  &gt;&gt;&gt; Employee in current main job ;</t>
  </si>
  <si>
    <t>Victoria ;  Industry of current main job: Accommodation and food services ;  &gt;&gt;&gt;&gt; No change in occupation with current employer last year ;</t>
  </si>
  <si>
    <t>Victoria ;  Industry of current main job: Accommodation and food services ;  &gt;&gt;&gt;&gt; Changed occupations with current employer in the same major group last year ;</t>
  </si>
  <si>
    <t>Victoria ;  Industry of current main job: Accommodation and food services ;  &gt;&gt;&gt;&gt; Changed occupations with current employer into a different major group last year ;</t>
  </si>
  <si>
    <t>Victoria ;  Industry of current main job: Accommodation and food services ;  &gt;&gt;&gt;&gt; Changed occupations with current employer at the same skill level ;</t>
  </si>
  <si>
    <t>Victoria ;  Industry of current main job: Accommodation and food services ;  &gt;&gt;&gt;&gt; Changed occupations with current employer to a higher skill level ;</t>
  </si>
  <si>
    <t>Victoria ;  Industry of current main job: Accommodation and food services ;  &gt;&gt;&gt;&gt; Changed occupations with current employer to a lower skill level ;</t>
  </si>
  <si>
    <t>Victoria ;  Industry of current main job: Accommodation and food services ;  &gt;&gt;&gt;&gt; No change in usual weekly hours with current employer last year ;</t>
  </si>
  <si>
    <t>Victoria ;  Industry of current main job: Accommodation and food services ;  &gt;&gt;&gt;&gt; Usual weekly hours increased with current employer last year ;</t>
  </si>
  <si>
    <t>Victoria ;  Industry of current main job: Accommodation and food services ;  &gt;&gt;&gt;&gt; Usual weekly hours decreased with current employer last year ;</t>
  </si>
  <si>
    <t>Victoria ;  Industry of current main job: Accommodation and food services ;  &gt;&gt;&gt;&gt; Did not know or usual weekly hours varied last year ;</t>
  </si>
  <si>
    <t>Victoria ;  Industry of current main job: Accommodation and food services ;  &gt;&gt;&gt;&gt; Promoted or transferred last year ;</t>
  </si>
  <si>
    <t>Victoria ;  Industry of current main job: Accommodation and food services ;  &gt;&gt;&gt;&gt; Was not promoted or transferred last year ;</t>
  </si>
  <si>
    <t>Victoria ;  Industry of current main job: Accommodation and food services ;  &gt;&gt;&gt; Owner manager or contributing family worker in current main job ;</t>
  </si>
  <si>
    <t>Victoria ;  Industry of current main job: Accommodation and food services ;  &gt; Employed 12 months ago ;</t>
  </si>
  <si>
    <t>Victoria ;  Industry of current main job: Accommodation and food services ;  &gt; Not employed 12 months ago ;</t>
  </si>
  <si>
    <t>Victoria ;  Industry of current main job: Transport, postal and warehousing ;  Employed at some time during the last 12 months ;</t>
  </si>
  <si>
    <t>Victoria ;  Industry of current main job: Transport, postal and warehousing ;  &gt; Currently employed ;</t>
  </si>
  <si>
    <t>Victoria ;  Industry of current main job: Transport, postal and warehousing ;  &gt;&gt; Less than 12 months in current main job ;</t>
  </si>
  <si>
    <t>Victoria ;  Industry of current main job: Transport, postal and warehousing ;  &gt;&gt;&gt; Changed jobs in last 12 months ;</t>
  </si>
  <si>
    <t>Victoria ;  Industry of current main job: Transport, postal and warehousing ;  &gt;&gt;&gt;&gt; Working in the same industry division as 12 months ago ;</t>
  </si>
  <si>
    <t>Victoria ;  Industry of current main job: Transport, postal and warehousing ;  &gt;&gt;&gt;&gt; Working in a different industry division than 12 months ago ;</t>
  </si>
  <si>
    <t>Victoria ;  Industry of current main job: Transport, postal and warehousing ;  &gt;&gt;&gt;&gt; Working in the same major occupation group as 12 months ago ;</t>
  </si>
  <si>
    <t>Victoria ;  Industry of current main job: Transport, postal and warehousing ;  &gt;&gt;&gt;&gt; Working in a different major occupation group than 12 months ago ;</t>
  </si>
  <si>
    <t>Victoria ;  Industry of current main job: Transport, postal and warehousing ;  &gt;&gt;&gt;&gt; Working in an occupation at the same skill level as 12 months ago ;</t>
  </si>
  <si>
    <t>Victoria ;  Industry of current main job: Transport, postal and warehousing ;  &gt;&gt;&gt;&gt; Working in an occupation with a higher skill level than 12 months ago ;</t>
  </si>
  <si>
    <t>Victoria ;  Industry of current main job: Transport, postal and warehousing ;  &gt;&gt;&gt;&gt; Working in an occupation with a lower skill level than 12 months ago ;</t>
  </si>
  <si>
    <t>Victoria ;  Industry of current main job: Transport, postal and warehousing ;  &gt;&gt;&gt;&gt; Working in a job with the same usual hours as 12 months ago ;</t>
  </si>
  <si>
    <t>Victoria ;  Industry of current main job: Transport, postal and warehousing ;  &gt;&gt;&gt;&gt; Working in a job with more usual hours than 12 months ago ;</t>
  </si>
  <si>
    <t>Victoria ;  Industry of current main job: Transport, postal and warehousing ;  &gt;&gt;&gt;&gt; Working in a job with fewer usual hours than 12 months ago ;</t>
  </si>
  <si>
    <t>Victoria ;  Industry of current main job: Transport, postal and warehousing ;  &gt;&gt;&gt;&gt; Working in a job with the same status in employment as 12 months ago ;</t>
  </si>
  <si>
    <t>Victoria ;  Industry of current main job: Transport, postal and warehousing ;  &gt;&gt;&gt;&gt; Working in a job with a different status in employment than 12 months ago ;</t>
  </si>
  <si>
    <t>Victoria ;  Industry of current main job: Transport, postal and warehousing ;  &gt;&gt;&gt; Did not change jobs in last 12 months ;</t>
  </si>
  <si>
    <t>Victoria ;  Industry of current main job: Transport, postal and warehousing ;  &gt;&gt; 12 months or more in current main job ;</t>
  </si>
  <si>
    <t>Victoria ;  Industry of current main job: Transport, postal and warehousing ;  &gt;&gt;&gt; Employee in current main job ;</t>
  </si>
  <si>
    <t>Victoria ;  Industry of current main job: Transport, postal and warehousing ;  &gt;&gt;&gt;&gt; No change in occupation with current employer last year ;</t>
  </si>
  <si>
    <t>Victoria ;  Industry of current main job: Transport, postal and warehousing ;  &gt;&gt;&gt;&gt; Changed occupations with current employer in the same major group last year ;</t>
  </si>
  <si>
    <t>Victoria ;  Industry of current main job: Transport, postal and warehousing ;  &gt;&gt;&gt;&gt; Changed occupations with current employer into a different major group last year ;</t>
  </si>
  <si>
    <t>Victoria ;  Industry of current main job: Transport, postal and warehousing ;  &gt;&gt;&gt;&gt; Changed occupations with current employer at the same skill level ;</t>
  </si>
  <si>
    <t>Victoria ;  Industry of current main job: Transport, postal and warehousing ;  &gt;&gt;&gt;&gt; Changed occupations with current employer to a higher skill level ;</t>
  </si>
  <si>
    <t>Victoria ;  Industry of current main job: Transport, postal and warehousing ;  &gt;&gt;&gt;&gt; Changed occupations with current employer to a lower skill level ;</t>
  </si>
  <si>
    <t>Victoria ;  Industry of current main job: Transport, postal and warehousing ;  &gt;&gt;&gt;&gt; No change in usual weekly hours with current employer last year ;</t>
  </si>
  <si>
    <t>Victoria ;  Industry of current main job: Transport, postal and warehousing ;  &gt;&gt;&gt;&gt; Usual weekly hours increased with current employer last year ;</t>
  </si>
  <si>
    <t>Victoria ;  Industry of current main job: Transport, postal and warehousing ;  &gt;&gt;&gt;&gt; Usual weekly hours decreased with current employer last year ;</t>
  </si>
  <si>
    <t>Victoria ;  Industry of current main job: Transport, postal and warehousing ;  &gt;&gt;&gt;&gt; Did not know or usual weekly hours varied last year ;</t>
  </si>
  <si>
    <t>Victoria ;  Industry of current main job: Transport, postal and warehousing ;  &gt;&gt;&gt;&gt; Promoted or transferred last year ;</t>
  </si>
  <si>
    <t>Victoria ;  Industry of current main job: Transport, postal and warehousing ;  &gt;&gt;&gt;&gt; Was not promoted or transferred last year ;</t>
  </si>
  <si>
    <t>Victoria ;  Industry of current main job: Transport, postal and warehousing ;  &gt;&gt;&gt; Owner manager or contributing family worker in current main job ;</t>
  </si>
  <si>
    <t>Victoria ;  Industry of current main job: Transport, postal and warehousing ;  &gt; Employed 12 months ago ;</t>
  </si>
  <si>
    <t>Victoria ;  Industry of current main job: Transport, postal and warehousing ;  &gt; Not employed 12 months ago ;</t>
  </si>
  <si>
    <t>Victoria ;  Industry of current main job: Information media and telecommunications ;  Employed at some time during the last 12 months ;</t>
  </si>
  <si>
    <t>Victoria ;  Industry of current main job: Information media and telecommunications ;  &gt; Currently employed ;</t>
  </si>
  <si>
    <t>Victoria ;  Industry of current main job: Information media and telecommunications ;  &gt;&gt; Less than 12 months in current main job ;</t>
  </si>
  <si>
    <t>Victoria ;  Industry of current main job: Information media and telecommunications ;  &gt;&gt;&gt; Changed jobs in last 12 months ;</t>
  </si>
  <si>
    <t>Victoria ;  Industry of current main job: Information media and telecommunications ;  &gt;&gt;&gt;&gt; Working in the same industry division as 12 months ago ;</t>
  </si>
  <si>
    <t>Victoria ;  Industry of current main job: Information media and telecommunications ;  &gt;&gt;&gt;&gt; Working in a different industry division than 12 months ago ;</t>
  </si>
  <si>
    <t>Victoria ;  Industry of current main job: Information media and telecommunications ;  &gt;&gt;&gt;&gt; Working in the same major occupation group as 12 months ago ;</t>
  </si>
  <si>
    <t>Victoria ;  Industry of current main job: Information media and telecommunications ;  &gt;&gt;&gt;&gt; Working in a different major occupation group than 12 months ago ;</t>
  </si>
  <si>
    <t>Victoria ;  Industry of current main job: Information media and telecommunications ;  &gt;&gt;&gt;&gt; Working in an occupation at the same skill level as 12 months ago ;</t>
  </si>
  <si>
    <t>Victoria ;  Industry of current main job: Information media and telecommunications ;  &gt;&gt;&gt;&gt; Working in an occupation with a higher skill level than 12 months ago ;</t>
  </si>
  <si>
    <t>Victoria ;  Industry of current main job: Information media and telecommunications ;  &gt;&gt;&gt;&gt; Working in an occupation with a lower skill level than 12 months ago ;</t>
  </si>
  <si>
    <t>Victoria ;  Industry of current main job: Information media and telecommunications ;  &gt;&gt;&gt;&gt; Working in a job with the same usual hours as 12 months ago ;</t>
  </si>
  <si>
    <t>Victoria ;  Industry of current main job: Information media and telecommunications ;  &gt;&gt;&gt;&gt; Working in a job with more usual hours than 12 months ago ;</t>
  </si>
  <si>
    <t>Victoria ;  Industry of current main job: Information media and telecommunications ;  &gt;&gt;&gt;&gt; Working in a job with fewer usual hours than 12 months ago ;</t>
  </si>
  <si>
    <t>Victoria ;  Industry of current main job: Information media and telecommunications ;  &gt;&gt;&gt;&gt; Working in a job with the same status in employment as 12 months ago ;</t>
  </si>
  <si>
    <t>Victoria ;  Industry of current main job: Information media and telecommunications ;  &gt;&gt;&gt;&gt; Working in a job with a different status in employment than 12 months ago ;</t>
  </si>
  <si>
    <t>Victoria ;  Industry of current main job: Information media and telecommunications ;  &gt;&gt;&gt; Did not change jobs in last 12 months ;</t>
  </si>
  <si>
    <t>Victoria ;  Industry of current main job: Information media and telecommunications ;  &gt;&gt; 12 months or more in current main job ;</t>
  </si>
  <si>
    <t>Victoria ;  Industry of current main job: Information media and telecommunications ;  &gt;&gt;&gt; Employee in current main job ;</t>
  </si>
  <si>
    <t>Victoria ;  Industry of current main job: Information media and telecommunications ;  &gt;&gt;&gt;&gt; No change in occupation with current employer last year ;</t>
  </si>
  <si>
    <t>Victoria ;  Industry of current main job: Information media and telecommunications ;  &gt;&gt;&gt;&gt; Changed occupations with current employer in the same major group last year ;</t>
  </si>
  <si>
    <t>Victoria ;  Industry of current main job: Information media and telecommunications ;  &gt;&gt;&gt;&gt; Changed occupations with current employer into a different major group last year ;</t>
  </si>
  <si>
    <t>Victoria ;  Industry of current main job: Information media and telecommunications ;  &gt;&gt;&gt;&gt; Changed occupations with current employer at the same skill level ;</t>
  </si>
  <si>
    <t>Victoria ;  Industry of current main job: Information media and telecommunications ;  &gt;&gt;&gt;&gt; Changed occupations with current employer to a higher skill level ;</t>
  </si>
  <si>
    <t>Victoria ;  Industry of current main job: Information media and telecommunications ;  &gt;&gt;&gt;&gt; Changed occupations with current employer to a lower skill level ;</t>
  </si>
  <si>
    <t>Victoria ;  Industry of current main job: Information media and telecommunications ;  &gt;&gt;&gt;&gt; No change in usual weekly hours with current employer last year ;</t>
  </si>
  <si>
    <t>Victoria ;  Industry of current main job: Information media and telecommunications ;  &gt;&gt;&gt;&gt; Usual weekly hours increased with current employer last year ;</t>
  </si>
  <si>
    <t>Victoria ;  Industry of current main job: Information media and telecommunications ;  &gt;&gt;&gt;&gt; Usual weekly hours decreased with current employer last year ;</t>
  </si>
  <si>
    <t>Victoria ;  Industry of current main job: Information media and telecommunications ;  &gt;&gt;&gt;&gt; Did not know or usual weekly hours varied last year ;</t>
  </si>
  <si>
    <t>Victoria ;  Industry of current main job: Information media and telecommunications ;  &gt;&gt;&gt;&gt; Promoted or transferred last year ;</t>
  </si>
  <si>
    <t>Victoria ;  Industry of current main job: Information media and telecommunications ;  &gt;&gt;&gt;&gt; Was not promoted or transferred last year ;</t>
  </si>
  <si>
    <t>Victoria ;  Industry of current main job: Information media and telecommunications ;  &gt;&gt;&gt; Owner manager or contributing family worker in current main job ;</t>
  </si>
  <si>
    <t>Victoria ;  Industry of current main job: Information media and telecommunications ;  &gt; Employed 12 months ago ;</t>
  </si>
  <si>
    <t>Victoria ;  Industry of current main job: Information media and telecommunications ;  &gt; Not employed 12 months ago ;</t>
  </si>
  <si>
    <t>Victoria ;  Industry of current main job: Financial and insurance services ;  Employed at some time during the last 12 months ;</t>
  </si>
  <si>
    <t>Victoria ;  Industry of current main job: Financial and insurance services ;  &gt; Currently employed ;</t>
  </si>
  <si>
    <t>Victoria ;  Industry of current main job: Financial and insurance services ;  &gt;&gt; Less than 12 months in current main job ;</t>
  </si>
  <si>
    <t>Victoria ;  Industry of current main job: Financial and insurance services ;  &gt;&gt;&gt; Changed jobs in last 12 months ;</t>
  </si>
  <si>
    <t>Victoria ;  Industry of current main job: Financial and insurance services ;  &gt;&gt;&gt;&gt; Working in the same industry division as 12 months ago ;</t>
  </si>
  <si>
    <t>Victoria ;  Industry of current main job: Financial and insurance services ;  &gt;&gt;&gt;&gt; Working in a different industry division than 12 months ago ;</t>
  </si>
  <si>
    <t>Victoria ;  Industry of current main job: Financial and insurance services ;  &gt;&gt;&gt;&gt; Working in the same major occupation group as 12 months ago ;</t>
  </si>
  <si>
    <t>A128046710A</t>
  </si>
  <si>
    <t>A127969242K</t>
  </si>
  <si>
    <t>A128046714K</t>
  </si>
  <si>
    <t>A128027354L</t>
  </si>
  <si>
    <t>A128046718V</t>
  </si>
  <si>
    <t>A127969266C</t>
  </si>
  <si>
    <t>A127988438T</t>
  </si>
  <si>
    <t>A128046734V</t>
  </si>
  <si>
    <t>A127949866K</t>
  </si>
  <si>
    <t>A128027374W</t>
  </si>
  <si>
    <t>A127969270V</t>
  </si>
  <si>
    <t>A127988458A</t>
  </si>
  <si>
    <t>A127969274C</t>
  </si>
  <si>
    <t>A128027386F</t>
  </si>
  <si>
    <t>A128085854R</t>
  </si>
  <si>
    <t>A127988442J</t>
  </si>
  <si>
    <t>A128046730K</t>
  </si>
  <si>
    <t>A128066070L</t>
  </si>
  <si>
    <t>A127969246V</t>
  </si>
  <si>
    <t>A128085842F</t>
  </si>
  <si>
    <t>A127988446T</t>
  </si>
  <si>
    <t>A128085846R</t>
  </si>
  <si>
    <t>A128066074W</t>
  </si>
  <si>
    <t>A127988450J</t>
  </si>
  <si>
    <t>A128007978L</t>
  </si>
  <si>
    <t>A128027362L</t>
  </si>
  <si>
    <t>A128027366W</t>
  </si>
  <si>
    <t>A127969250K</t>
  </si>
  <si>
    <t>A127969254V</t>
  </si>
  <si>
    <t>A127988454T</t>
  </si>
  <si>
    <t>A128046738C</t>
  </si>
  <si>
    <t>A128085850F</t>
  </si>
  <si>
    <t>A127949858K</t>
  </si>
  <si>
    <t>A127949862A</t>
  </si>
  <si>
    <t>A128027370L</t>
  </si>
  <si>
    <t>A127969258C</t>
  </si>
  <si>
    <t>A127969262V</t>
  </si>
  <si>
    <t>A128027378F</t>
  </si>
  <si>
    <t>A128027382W</t>
  </si>
  <si>
    <t>A128085882X</t>
  </si>
  <si>
    <t>A128085858X</t>
  </si>
  <si>
    <t>A128046754C</t>
  </si>
  <si>
    <t>A128027406C</t>
  </si>
  <si>
    <t>A128085886J</t>
  </si>
  <si>
    <t>A128066082W</t>
  </si>
  <si>
    <t>A128066086F</t>
  </si>
  <si>
    <t>A128046762C</t>
  </si>
  <si>
    <t>A128007998W</t>
  </si>
  <si>
    <t>A127988470T</t>
  </si>
  <si>
    <t>A128046742V</t>
  </si>
  <si>
    <t>A127988462T</t>
  </si>
  <si>
    <t>A128085862R</t>
  </si>
  <si>
    <t>A128046746C</t>
  </si>
  <si>
    <t>A128027390W</t>
  </si>
  <si>
    <t>A128027394F</t>
  </si>
  <si>
    <t>A128085866X</t>
  </si>
  <si>
    <t>A128046750V</t>
  </si>
  <si>
    <t>A128007986L</t>
  </si>
  <si>
    <t>A127949870A</t>
  </si>
  <si>
    <t>A127988466A</t>
  </si>
  <si>
    <t>A127949874K</t>
  </si>
  <si>
    <t>A127969278L</t>
  </si>
  <si>
    <t>A128027398R</t>
  </si>
  <si>
    <t>A127969282C</t>
  </si>
  <si>
    <t>A128046758L</t>
  </si>
  <si>
    <t>A128085870R</t>
  </si>
  <si>
    <t>A127949878V</t>
  </si>
  <si>
    <t>A128027402V</t>
  </si>
  <si>
    <t>A128085874X</t>
  </si>
  <si>
    <t>A128007990C</t>
  </si>
  <si>
    <t>A128007994L</t>
  </si>
  <si>
    <t>A128066078F</t>
  </si>
  <si>
    <t>A128085890X</t>
  </si>
  <si>
    <t>A127969294L</t>
  </si>
  <si>
    <t>A128027410V</t>
  </si>
  <si>
    <t>A128066106C</t>
  </si>
  <si>
    <t>A127969290C</t>
  </si>
  <si>
    <t>A127949898C</t>
  </si>
  <si>
    <t>A127949906T</t>
  </si>
  <si>
    <t>A127969298W</t>
  </si>
  <si>
    <t>A127969302A</t>
  </si>
  <si>
    <t>A128085910W</t>
  </si>
  <si>
    <t>A128085914F</t>
  </si>
  <si>
    <t>A128066090W</t>
  </si>
  <si>
    <t>A128027414C</t>
  </si>
  <si>
    <t>A127949882K</t>
  </si>
  <si>
    <t>A128066094F</t>
  </si>
  <si>
    <t>A128066098R</t>
  </si>
  <si>
    <t>A128027418L</t>
  </si>
  <si>
    <t>A127969286L</t>
  </si>
  <si>
    <t>A128027422C</t>
  </si>
  <si>
    <t>A128066102V</t>
  </si>
  <si>
    <t>A128085894J</t>
  </si>
  <si>
    <t>A128027426L</t>
  </si>
  <si>
    <t>A128085898T</t>
  </si>
  <si>
    <t>A127988474A</t>
  </si>
  <si>
    <t>A128085902W</t>
  </si>
  <si>
    <t>A127949886V</t>
  </si>
  <si>
    <t>A128085906F</t>
  </si>
  <si>
    <t>A127988478K</t>
  </si>
  <si>
    <t>A127949890K</t>
  </si>
  <si>
    <t>A127988482A</t>
  </si>
  <si>
    <t>A127988486K</t>
  </si>
  <si>
    <t>A127988490A</t>
  </si>
  <si>
    <t>A127988494K</t>
  </si>
  <si>
    <t>A127949902J</t>
  </si>
  <si>
    <t>A128046766L</t>
  </si>
  <si>
    <t>A128008010C</t>
  </si>
  <si>
    <t>A127969306K</t>
  </si>
  <si>
    <t>A128085926R</t>
  </si>
  <si>
    <t>A127988510X</t>
  </si>
  <si>
    <t>A128008014L</t>
  </si>
  <si>
    <t>A128008018W</t>
  </si>
  <si>
    <t>A128066114C</t>
  </si>
  <si>
    <t>A127988522J</t>
  </si>
  <si>
    <t>A128085938X</t>
  </si>
  <si>
    <t>A127969318V</t>
  </si>
  <si>
    <t>A127988498V</t>
  </si>
  <si>
    <t>A128046770C</t>
  </si>
  <si>
    <t>A128046774L</t>
  </si>
  <si>
    <t>A128008002C</t>
  </si>
  <si>
    <t>A127949910J</t>
  </si>
  <si>
    <t>A128046778W</t>
  </si>
  <si>
    <t>A128085918R</t>
  </si>
  <si>
    <t>A128085922F</t>
  </si>
  <si>
    <t>A128046782L</t>
  </si>
  <si>
    <t>A128027430C</t>
  </si>
  <si>
    <t>A127969310A</t>
  </si>
  <si>
    <t>A128085930F</t>
  </si>
  <si>
    <t>A127988502X</t>
  </si>
  <si>
    <t>A128027434L</t>
  </si>
  <si>
    <t>A127969314K</t>
  </si>
  <si>
    <t>A128046786W</t>
  </si>
  <si>
    <t>A127988506J</t>
  </si>
  <si>
    <t>A128046790L</t>
  </si>
  <si>
    <t>A128027438W</t>
  </si>
  <si>
    <t>A128008006L</t>
  </si>
  <si>
    <t>A127988514J</t>
  </si>
  <si>
    <t>A127988518T</t>
  </si>
  <si>
    <t>A128085934R</t>
  </si>
  <si>
    <t>A128066110V</t>
  </si>
  <si>
    <t>A127988546A</t>
  </si>
  <si>
    <t>A128027446W</t>
  </si>
  <si>
    <t>A127988530J</t>
  </si>
  <si>
    <t>A128008042W</t>
  </si>
  <si>
    <t>A128066118L</t>
  </si>
  <si>
    <t>A127988550T</t>
  </si>
  <si>
    <t>A128085950R</t>
  </si>
  <si>
    <t>A128046810K</t>
  </si>
  <si>
    <t>A127949926A</t>
  </si>
  <si>
    <t>A128085954X</t>
  </si>
  <si>
    <t>A128008022L</t>
  </si>
  <si>
    <t>A127949914T</t>
  </si>
  <si>
    <t>A127969322K</t>
  </si>
  <si>
    <t>A127969326V</t>
  </si>
  <si>
    <t>A128027450L</t>
  </si>
  <si>
    <t>A127988526T</t>
  </si>
  <si>
    <t>A127949918A</t>
  </si>
  <si>
    <t>A128046794W</t>
  </si>
  <si>
    <t>A127969330K</t>
  </si>
  <si>
    <t>A127949922T</t>
  </si>
  <si>
    <t>A128008026W</t>
  </si>
  <si>
    <t>A128008030L</t>
  </si>
  <si>
    <t>A127988534T</t>
  </si>
  <si>
    <t>A128008034W</t>
  </si>
  <si>
    <t>A128008038F</t>
  </si>
  <si>
    <t>A128027454W</t>
  </si>
  <si>
    <t>A128046798F</t>
  </si>
  <si>
    <t>A127988538A</t>
  </si>
  <si>
    <t>A127988542T</t>
  </si>
  <si>
    <t>A127969334V</t>
  </si>
  <si>
    <t>A128027458F</t>
  </si>
  <si>
    <t>A128046802K</t>
  </si>
  <si>
    <t>A128046806V</t>
  </si>
  <si>
    <t>A128085946X</t>
  </si>
  <si>
    <t>A127988566K</t>
  </si>
  <si>
    <t>A128027462W</t>
  </si>
  <si>
    <t>A127988558K</t>
  </si>
  <si>
    <t>A128066138W</t>
  </si>
  <si>
    <t>A127988570A</t>
  </si>
  <si>
    <t>A128008054F</t>
  </si>
  <si>
    <t>A127969346C</t>
  </si>
  <si>
    <t>A128085962X</t>
  </si>
  <si>
    <t>A128027478R</t>
  </si>
  <si>
    <t>A127988574K</t>
  </si>
  <si>
    <t>A127949930T</t>
  </si>
  <si>
    <t>A128085958J</t>
  </si>
  <si>
    <t>A128046814V</t>
  </si>
  <si>
    <t>A128066122C</t>
  </si>
  <si>
    <t>A128027466F</t>
  </si>
  <si>
    <t>A127988554A</t>
  </si>
  <si>
    <t>A127949934A</t>
  </si>
  <si>
    <t>A127969338C</t>
  </si>
  <si>
    <t>A128027470W</t>
  </si>
  <si>
    <t>A127949938K</t>
  </si>
  <si>
    <t>A128027474F</t>
  </si>
  <si>
    <t>A128066126L</t>
  </si>
  <si>
    <t>A128046818C</t>
  </si>
  <si>
    <t>A128066130C</t>
  </si>
  <si>
    <t>A127969342V</t>
  </si>
  <si>
    <t>A128066134L</t>
  </si>
  <si>
    <t>A128046822V</t>
  </si>
  <si>
    <t>A127988562A</t>
  </si>
  <si>
    <t>A128046826C</t>
  </si>
  <si>
    <t>A128008046F</t>
  </si>
  <si>
    <t>A128046830V</t>
  </si>
  <si>
    <t>A128046834C</t>
  </si>
  <si>
    <t>A128046838L</t>
  </si>
  <si>
    <t>A128046842C</t>
  </si>
  <si>
    <t>A128046514T</t>
  </si>
  <si>
    <t>A128065874A</t>
  </si>
  <si>
    <t>A128046502J</t>
  </si>
  <si>
    <t>A128007758K</t>
  </si>
  <si>
    <t>A128065882A</t>
  </si>
  <si>
    <t>A128007766K</t>
  </si>
  <si>
    <t>A127949650X</t>
  </si>
  <si>
    <t>A127988238X</t>
  </si>
  <si>
    <t>A128085602V</t>
  </si>
  <si>
    <t>A128046518A</t>
  </si>
  <si>
    <t>A128046498C</t>
  </si>
  <si>
    <t>A127949634X</t>
  </si>
  <si>
    <t>A127988218R</t>
  </si>
  <si>
    <t>A128027114A</t>
  </si>
  <si>
    <t>A128085586F</t>
  </si>
  <si>
    <t>A128065878K</t>
  </si>
  <si>
    <t>A128085590W</t>
  </si>
  <si>
    <t>A127969022J</t>
  </si>
  <si>
    <t>A127969026T</t>
  </si>
  <si>
    <t>A127988222F</t>
  </si>
  <si>
    <t>A127949638J</t>
  </si>
  <si>
    <t>A127988226R</t>
  </si>
  <si>
    <t>A128027118K</t>
  </si>
  <si>
    <t>A128027122A</t>
  </si>
  <si>
    <t>A128046506T</t>
  </si>
  <si>
    <t>A127988230F</t>
  </si>
  <si>
    <t>A128027126K</t>
  </si>
  <si>
    <t>A128085594F</t>
  </si>
  <si>
    <t>A128046510J</t>
  </si>
  <si>
    <t>A127969030J</t>
  </si>
  <si>
    <t>A127949642X</t>
  </si>
  <si>
    <t>A128007762A</t>
  </si>
  <si>
    <t>A127949646J</t>
  </si>
  <si>
    <t>A128085598R</t>
  </si>
  <si>
    <t>A127988258J</t>
  </si>
  <si>
    <t>A127988242R</t>
  </si>
  <si>
    <t>A127969034T</t>
  </si>
  <si>
    <t>A127969042T</t>
  </si>
  <si>
    <t>A128085626L</t>
  </si>
  <si>
    <t>A128046534A</t>
  </si>
  <si>
    <t>A128007778V</t>
  </si>
  <si>
    <t>Victoria ;  Industry of current main job: Financial and insurance services ;  &gt;&gt;&gt;&gt; Working in a different major occupation group than 12 months ago ;</t>
  </si>
  <si>
    <t>Victoria ;  Industry of current main job: Financial and insurance services ;  &gt;&gt;&gt;&gt; Working in an occupation at the same skill level as 12 months ago ;</t>
  </si>
  <si>
    <t>Victoria ;  Industry of current main job: Financial and insurance services ;  &gt;&gt;&gt;&gt; Working in an occupation with a higher skill level than 12 months ago ;</t>
  </si>
  <si>
    <t>Victoria ;  Industry of current main job: Financial and insurance services ;  &gt;&gt;&gt;&gt; Working in an occupation with a lower skill level than 12 months ago ;</t>
  </si>
  <si>
    <t>Victoria ;  Industry of current main job: Financial and insurance services ;  &gt;&gt;&gt;&gt; Working in a job with the same usual hours as 12 months ago ;</t>
  </si>
  <si>
    <t>Victoria ;  Industry of current main job: Financial and insurance services ;  &gt;&gt;&gt;&gt; Working in a job with more usual hours than 12 months ago ;</t>
  </si>
  <si>
    <t>Victoria ;  Industry of current main job: Financial and insurance services ;  &gt;&gt;&gt;&gt; Working in a job with fewer usual hours than 12 months ago ;</t>
  </si>
  <si>
    <t>Victoria ;  Industry of current main job: Financial and insurance services ;  &gt;&gt;&gt;&gt; Working in a job with the same status in employment as 12 months ago ;</t>
  </si>
  <si>
    <t>Victoria ;  Industry of current main job: Financial and insurance services ;  &gt;&gt;&gt;&gt; Working in a job with a different status in employment than 12 months ago ;</t>
  </si>
  <si>
    <t>Victoria ;  Industry of current main job: Financial and insurance services ;  &gt;&gt;&gt; Did not change jobs in last 12 months ;</t>
  </si>
  <si>
    <t>Victoria ;  Industry of current main job: Financial and insurance services ;  &gt;&gt; 12 months or more in current main job ;</t>
  </si>
  <si>
    <t>Victoria ;  Industry of current main job: Financial and insurance services ;  &gt;&gt;&gt; Employee in current main job ;</t>
  </si>
  <si>
    <t>Victoria ;  Industry of current main job: Financial and insurance services ;  &gt;&gt;&gt;&gt; No change in occupation with current employer last year ;</t>
  </si>
  <si>
    <t>Victoria ;  Industry of current main job: Financial and insurance services ;  &gt;&gt;&gt;&gt; Changed occupations with current employer in the same major group last year ;</t>
  </si>
  <si>
    <t>Victoria ;  Industry of current main job: Financial and insurance services ;  &gt;&gt;&gt;&gt; Changed occupations with current employer into a different major group last year ;</t>
  </si>
  <si>
    <t>Victoria ;  Industry of current main job: Financial and insurance services ;  &gt;&gt;&gt;&gt; Changed occupations with current employer at the same skill level ;</t>
  </si>
  <si>
    <t>Victoria ;  Industry of current main job: Financial and insurance services ;  &gt;&gt;&gt;&gt; Changed occupations with current employer to a higher skill level ;</t>
  </si>
  <si>
    <t>Victoria ;  Industry of current main job: Financial and insurance services ;  &gt;&gt;&gt;&gt; Changed occupations with current employer to a lower skill level ;</t>
  </si>
  <si>
    <t>Victoria ;  Industry of current main job: Financial and insurance services ;  &gt;&gt;&gt;&gt; No change in usual weekly hours with current employer last year ;</t>
  </si>
  <si>
    <t>Victoria ;  Industry of current main job: Financial and insurance services ;  &gt;&gt;&gt;&gt; Usual weekly hours increased with current employer last year ;</t>
  </si>
  <si>
    <t>Victoria ;  Industry of current main job: Financial and insurance services ;  &gt;&gt;&gt;&gt; Usual weekly hours decreased with current employer last year ;</t>
  </si>
  <si>
    <t>Victoria ;  Industry of current main job: Financial and insurance services ;  &gt;&gt;&gt;&gt; Did not know or usual weekly hours varied last year ;</t>
  </si>
  <si>
    <t>Victoria ;  Industry of current main job: Financial and insurance services ;  &gt;&gt;&gt;&gt; Promoted or transferred last year ;</t>
  </si>
  <si>
    <t>Victoria ;  Industry of current main job: Financial and insurance services ;  &gt;&gt;&gt;&gt; Was not promoted or transferred last year ;</t>
  </si>
  <si>
    <t>Victoria ;  Industry of current main job: Financial and insurance services ;  &gt;&gt;&gt; Owner manager or contributing family worker in current main job ;</t>
  </si>
  <si>
    <t>Victoria ;  Industry of current main job: Financial and insurance services ;  &gt; Employed 12 months ago ;</t>
  </si>
  <si>
    <t>Victoria ;  Industry of current main job: Financial and insurance services ;  &gt; Not employed 12 months ago ;</t>
  </si>
  <si>
    <t>Victoria ;  Industry of current main job: Rental, hiring and real estate services ;  Employed at some time during the last 12 months ;</t>
  </si>
  <si>
    <t>Victoria ;  Industry of current main job: Rental, hiring and real estate services ;  &gt; Currently employed ;</t>
  </si>
  <si>
    <t>Victoria ;  Industry of current main job: Rental, hiring and real estate services ;  &gt;&gt; Less than 12 months in current main job ;</t>
  </si>
  <si>
    <t>Victoria ;  Industry of current main job: Rental, hiring and real estate services ;  &gt;&gt;&gt; Changed jobs in last 12 months ;</t>
  </si>
  <si>
    <t>Victoria ;  Industry of current main job: Rental, hiring and real estate services ;  &gt;&gt;&gt;&gt; Working in the same industry division as 12 months ago ;</t>
  </si>
  <si>
    <t>Victoria ;  Industry of current main job: Rental, hiring and real estate services ;  &gt;&gt;&gt;&gt; Working in a different industry division than 12 months ago ;</t>
  </si>
  <si>
    <t>Victoria ;  Industry of current main job: Rental, hiring and real estate services ;  &gt;&gt;&gt;&gt; Working in the same major occupation group as 12 months ago ;</t>
  </si>
  <si>
    <t>Victoria ;  Industry of current main job: Rental, hiring and real estate services ;  &gt;&gt;&gt;&gt; Working in a different major occupation group than 12 months ago ;</t>
  </si>
  <si>
    <t>Victoria ;  Industry of current main job: Rental, hiring and real estate services ;  &gt;&gt;&gt;&gt; Working in an occupation at the same skill level as 12 months ago ;</t>
  </si>
  <si>
    <t>Victoria ;  Industry of current main job: Rental, hiring and real estate services ;  &gt;&gt;&gt;&gt; Working in an occupation with a higher skill level than 12 months ago ;</t>
  </si>
  <si>
    <t>Victoria ;  Industry of current main job: Rental, hiring and real estate services ;  &gt;&gt;&gt;&gt; Working in an occupation with a lower skill level than 12 months ago ;</t>
  </si>
  <si>
    <t>Victoria ;  Industry of current main job: Rental, hiring and real estate services ;  &gt;&gt;&gt;&gt; Working in a job with the same usual hours as 12 months ago ;</t>
  </si>
  <si>
    <t>Victoria ;  Industry of current main job: Rental, hiring and real estate services ;  &gt;&gt;&gt;&gt; Working in a job with more usual hours than 12 months ago ;</t>
  </si>
  <si>
    <t>Victoria ;  Industry of current main job: Rental, hiring and real estate services ;  &gt;&gt;&gt;&gt; Working in a job with fewer usual hours than 12 months ago ;</t>
  </si>
  <si>
    <t>Victoria ;  Industry of current main job: Rental, hiring and real estate services ;  &gt;&gt;&gt;&gt; Working in a job with the same status in employment as 12 months ago ;</t>
  </si>
  <si>
    <t>Victoria ;  Industry of current main job: Rental, hiring and real estate services ;  &gt;&gt;&gt;&gt; Working in a job with a different status in employment than 12 months ago ;</t>
  </si>
  <si>
    <t>Victoria ;  Industry of current main job: Rental, hiring and real estate services ;  &gt;&gt;&gt; Did not change jobs in last 12 months ;</t>
  </si>
  <si>
    <t>Victoria ;  Industry of current main job: Rental, hiring and real estate services ;  &gt;&gt; 12 months or more in current main job ;</t>
  </si>
  <si>
    <t>Victoria ;  Industry of current main job: Rental, hiring and real estate services ;  &gt;&gt;&gt; Employee in current main job ;</t>
  </si>
  <si>
    <t>Victoria ;  Industry of current main job: Rental, hiring and real estate services ;  &gt;&gt;&gt;&gt; No change in occupation with current employer last year ;</t>
  </si>
  <si>
    <t>Victoria ;  Industry of current main job: Rental, hiring and real estate services ;  &gt;&gt;&gt;&gt; Changed occupations with current employer in the same major group last year ;</t>
  </si>
  <si>
    <t>Victoria ;  Industry of current main job: Rental, hiring and real estate services ;  &gt;&gt;&gt;&gt; Changed occupations with current employer into a different major group last year ;</t>
  </si>
  <si>
    <t>Victoria ;  Industry of current main job: Rental, hiring and real estate services ;  &gt;&gt;&gt;&gt; Changed occupations with current employer at the same skill level ;</t>
  </si>
  <si>
    <t>Victoria ;  Industry of current main job: Rental, hiring and real estate services ;  &gt;&gt;&gt;&gt; Changed occupations with current employer to a higher skill level ;</t>
  </si>
  <si>
    <t>Victoria ;  Industry of current main job: Rental, hiring and real estate services ;  &gt;&gt;&gt;&gt; Changed occupations with current employer to a lower skill level ;</t>
  </si>
  <si>
    <t>Victoria ;  Industry of current main job: Rental, hiring and real estate services ;  &gt;&gt;&gt;&gt; No change in usual weekly hours with current employer last year ;</t>
  </si>
  <si>
    <t>Victoria ;  Industry of current main job: Rental, hiring and real estate services ;  &gt;&gt;&gt;&gt; Usual weekly hours increased with current employer last year ;</t>
  </si>
  <si>
    <t>Victoria ;  Industry of current main job: Rental, hiring and real estate services ;  &gt;&gt;&gt;&gt; Usual weekly hours decreased with current employer last year ;</t>
  </si>
  <si>
    <t>Victoria ;  Industry of current main job: Rental, hiring and real estate services ;  &gt;&gt;&gt;&gt; Did not know or usual weekly hours varied last year ;</t>
  </si>
  <si>
    <t>Victoria ;  Industry of current main job: Rental, hiring and real estate services ;  &gt;&gt;&gt;&gt; Promoted or transferred last year ;</t>
  </si>
  <si>
    <t>Victoria ;  Industry of current main job: Rental, hiring and real estate services ;  &gt;&gt;&gt;&gt; Was not promoted or transferred last year ;</t>
  </si>
  <si>
    <t>Victoria ;  Industry of current main job: Rental, hiring and real estate services ;  &gt;&gt;&gt; Owner manager or contributing family worker in current main job ;</t>
  </si>
  <si>
    <t>Victoria ;  Industry of current main job: Rental, hiring and real estate services ;  &gt; Employed 12 months ago ;</t>
  </si>
  <si>
    <t>Victoria ;  Industry of current main job: Rental, hiring and real estate services ;  &gt; Not employed 12 months ago ;</t>
  </si>
  <si>
    <t>Victoria ;  Industry of current main job: Professional, scientific and technical services ;  Employed at some time during the last 12 months ;</t>
  </si>
  <si>
    <t>Victoria ;  Industry of current main job: Professional, scientific and technical services ;  &gt; Currently employed ;</t>
  </si>
  <si>
    <t>Victoria ;  Industry of current main job: Professional, scientific and technical services ;  &gt;&gt; Less than 12 months in current main job ;</t>
  </si>
  <si>
    <t>Victoria ;  Industry of current main job: Professional, scientific and technical services ;  &gt;&gt;&gt; Changed jobs in last 12 months ;</t>
  </si>
  <si>
    <t>Victoria ;  Industry of current main job: Professional, scientific and technical services ;  &gt;&gt;&gt;&gt; Working in the same industry division as 12 months ago ;</t>
  </si>
  <si>
    <t>Victoria ;  Industry of current main job: Professional, scientific and technical services ;  &gt;&gt;&gt;&gt; Working in a different industry division than 12 months ago ;</t>
  </si>
  <si>
    <t>Victoria ;  Industry of current main job: Professional, scientific and technical services ;  &gt;&gt;&gt;&gt; Working in the same major occupation group as 12 months ago ;</t>
  </si>
  <si>
    <t>Victoria ;  Industry of current main job: Professional, scientific and technical services ;  &gt;&gt;&gt;&gt; Working in a different major occupation group than 12 months ago ;</t>
  </si>
  <si>
    <t>Victoria ;  Industry of current main job: Professional, scientific and technical services ;  &gt;&gt;&gt;&gt; Working in an occupation at the same skill level as 12 months ago ;</t>
  </si>
  <si>
    <t>Victoria ;  Industry of current main job: Professional, scientific and technical services ;  &gt;&gt;&gt;&gt; Working in an occupation with a higher skill level than 12 months ago ;</t>
  </si>
  <si>
    <t>Victoria ;  Industry of current main job: Professional, scientific and technical services ;  &gt;&gt;&gt;&gt; Working in an occupation with a lower skill level than 12 months ago ;</t>
  </si>
  <si>
    <t>Victoria ;  Industry of current main job: Professional, scientific and technical services ;  &gt;&gt;&gt;&gt; Working in a job with the same usual hours as 12 months ago ;</t>
  </si>
  <si>
    <t>Victoria ;  Industry of current main job: Professional, scientific and technical services ;  &gt;&gt;&gt;&gt; Working in a job with more usual hours than 12 months ago ;</t>
  </si>
  <si>
    <t>Victoria ;  Industry of current main job: Professional, scientific and technical services ;  &gt;&gt;&gt;&gt; Working in a job with fewer usual hours than 12 months ago ;</t>
  </si>
  <si>
    <t>Victoria ;  Industry of current main job: Professional, scientific and technical services ;  &gt;&gt;&gt;&gt; Working in a job with the same status in employment as 12 months ago ;</t>
  </si>
  <si>
    <t>Victoria ;  Industry of current main job: Professional, scientific and technical services ;  &gt;&gt;&gt;&gt; Working in a job with a different status in employment than 12 months ago ;</t>
  </si>
  <si>
    <t>Victoria ;  Industry of current main job: Professional, scientific and technical services ;  &gt;&gt;&gt; Did not change jobs in last 12 months ;</t>
  </si>
  <si>
    <t>Victoria ;  Industry of current main job: Professional, scientific and technical services ;  &gt;&gt; 12 months or more in current main job ;</t>
  </si>
  <si>
    <t>Victoria ;  Industry of current main job: Professional, scientific and technical services ;  &gt;&gt;&gt; Employee in current main job ;</t>
  </si>
  <si>
    <t>Victoria ;  Industry of current main job: Professional, scientific and technical services ;  &gt;&gt;&gt;&gt; No change in occupation with current employer last year ;</t>
  </si>
  <si>
    <t>Victoria ;  Industry of current main job: Professional, scientific and technical services ;  &gt;&gt;&gt;&gt; Changed occupations with current employer in the same major group last year ;</t>
  </si>
  <si>
    <t>Victoria ;  Industry of current main job: Professional, scientific and technical services ;  &gt;&gt;&gt;&gt; Changed occupations with current employer into a different major group last year ;</t>
  </si>
  <si>
    <t>Victoria ;  Industry of current main job: Professional, scientific and technical services ;  &gt;&gt;&gt;&gt; Changed occupations with current employer at the same skill level ;</t>
  </si>
  <si>
    <t>Victoria ;  Industry of current main job: Professional, scientific and technical services ;  &gt;&gt;&gt;&gt; Changed occupations with current employer to a higher skill level ;</t>
  </si>
  <si>
    <t>Victoria ;  Industry of current main job: Professional, scientific and technical services ;  &gt;&gt;&gt;&gt; Changed occupations with current employer to a lower skill level ;</t>
  </si>
  <si>
    <t>Victoria ;  Industry of current main job: Professional, scientific and technical services ;  &gt;&gt;&gt;&gt; No change in usual weekly hours with current employer last year ;</t>
  </si>
  <si>
    <t>Victoria ;  Industry of current main job: Professional, scientific and technical services ;  &gt;&gt;&gt;&gt; Usual weekly hours increased with current employer last year ;</t>
  </si>
  <si>
    <t>Victoria ;  Industry of current main job: Professional, scientific and technical services ;  &gt;&gt;&gt;&gt; Usual weekly hours decreased with current employer last year ;</t>
  </si>
  <si>
    <t>Victoria ;  Industry of current main job: Professional, scientific and technical services ;  &gt;&gt;&gt;&gt; Did not know or usual weekly hours varied last year ;</t>
  </si>
  <si>
    <t>Victoria ;  Industry of current main job: Professional, scientific and technical services ;  &gt;&gt;&gt;&gt; Promoted or transferred last year ;</t>
  </si>
  <si>
    <t>Victoria ;  Industry of current main job: Professional, scientific and technical services ;  &gt;&gt;&gt;&gt; Was not promoted or transferred last year ;</t>
  </si>
  <si>
    <t>Victoria ;  Industry of current main job: Professional, scientific and technical services ;  &gt;&gt;&gt; Owner manager or contributing family worker in current main job ;</t>
  </si>
  <si>
    <t>Victoria ;  Industry of current main job: Professional, scientific and technical services ;  &gt; Employed 12 months ago ;</t>
  </si>
  <si>
    <t>Victoria ;  Industry of current main job: Professional, scientific and technical services ;  &gt; Not employed 12 months ago ;</t>
  </si>
  <si>
    <t>Victoria ;  Industry of current main job: Administrative and support services ;  Employed at some time during the last 12 months ;</t>
  </si>
  <si>
    <t>Victoria ;  Industry of current main job: Administrative and support services ;  &gt; Currently employed ;</t>
  </si>
  <si>
    <t>Victoria ;  Industry of current main job: Administrative and support services ;  &gt;&gt; Less than 12 months in current main job ;</t>
  </si>
  <si>
    <t>Victoria ;  Industry of current main job: Administrative and support services ;  &gt;&gt;&gt; Changed jobs in last 12 months ;</t>
  </si>
  <si>
    <t>Victoria ;  Industry of current main job: Administrative and support services ;  &gt;&gt;&gt;&gt; Working in the same industry division as 12 months ago ;</t>
  </si>
  <si>
    <t>Victoria ;  Industry of current main job: Administrative and support services ;  &gt;&gt;&gt;&gt; Working in a different industry division than 12 months ago ;</t>
  </si>
  <si>
    <t>Victoria ;  Industry of current main job: Administrative and support services ;  &gt;&gt;&gt;&gt; Working in the same major occupation group as 12 months ago ;</t>
  </si>
  <si>
    <t>Victoria ;  Industry of current main job: Administrative and support services ;  &gt;&gt;&gt;&gt; Working in a different major occupation group than 12 months ago ;</t>
  </si>
  <si>
    <t>Victoria ;  Industry of current main job: Administrative and support services ;  &gt;&gt;&gt;&gt; Working in an occupation at the same skill level as 12 months ago ;</t>
  </si>
  <si>
    <t>Victoria ;  Industry of current main job: Administrative and support services ;  &gt;&gt;&gt;&gt; Working in an occupation with a higher skill level than 12 months ago ;</t>
  </si>
  <si>
    <t>Victoria ;  Industry of current main job: Administrative and support services ;  &gt;&gt;&gt;&gt; Working in an occupation with a lower skill level than 12 months ago ;</t>
  </si>
  <si>
    <t>Victoria ;  Industry of current main job: Administrative and support services ;  &gt;&gt;&gt;&gt; Working in a job with the same usual hours as 12 months ago ;</t>
  </si>
  <si>
    <t>Victoria ;  Industry of current main job: Administrative and support services ;  &gt;&gt;&gt;&gt; Working in a job with more usual hours than 12 months ago ;</t>
  </si>
  <si>
    <t>Victoria ;  Industry of current main job: Administrative and support services ;  &gt;&gt;&gt;&gt; Working in a job with fewer usual hours than 12 months ago ;</t>
  </si>
  <si>
    <t>Victoria ;  Industry of current main job: Administrative and support services ;  &gt;&gt;&gt;&gt; Working in a job with the same status in employment as 12 months ago ;</t>
  </si>
  <si>
    <t>Victoria ;  Industry of current main job: Administrative and support services ;  &gt;&gt;&gt;&gt; Working in a job with a different status in employment than 12 months ago ;</t>
  </si>
  <si>
    <t>Victoria ;  Industry of current main job: Administrative and support services ;  &gt;&gt;&gt; Did not change jobs in last 12 months ;</t>
  </si>
  <si>
    <t>Victoria ;  Industry of current main job: Administrative and support services ;  &gt;&gt; 12 months or more in current main job ;</t>
  </si>
  <si>
    <t>Victoria ;  Industry of current main job: Administrative and support services ;  &gt;&gt;&gt; Employee in current main job ;</t>
  </si>
  <si>
    <t>Victoria ;  Industry of current main job: Administrative and support services ;  &gt;&gt;&gt;&gt; No change in occupation with current employer last year ;</t>
  </si>
  <si>
    <t>Victoria ;  Industry of current main job: Administrative and support services ;  &gt;&gt;&gt;&gt; Changed occupations with current employer in the same major group last year ;</t>
  </si>
  <si>
    <t>Victoria ;  Industry of current main job: Administrative and support services ;  &gt;&gt;&gt;&gt; Changed occupations with current employer into a different major group last year ;</t>
  </si>
  <si>
    <t>Victoria ;  Industry of current main job: Administrative and support services ;  &gt;&gt;&gt;&gt; Changed occupations with current employer at the same skill level ;</t>
  </si>
  <si>
    <t>Victoria ;  Industry of current main job: Administrative and support services ;  &gt;&gt;&gt;&gt; Changed occupations with current employer to a higher skill level ;</t>
  </si>
  <si>
    <t>Victoria ;  Industry of current main job: Administrative and support services ;  &gt;&gt;&gt;&gt; Changed occupations with current employer to a lower skill level ;</t>
  </si>
  <si>
    <t>Victoria ;  Industry of current main job: Administrative and support services ;  &gt;&gt;&gt;&gt; No change in usual weekly hours with current employer last year ;</t>
  </si>
  <si>
    <t>Victoria ;  Industry of current main job: Administrative and support services ;  &gt;&gt;&gt;&gt; Usual weekly hours increased with current employer last year ;</t>
  </si>
  <si>
    <t>Victoria ;  Industry of current main job: Administrative and support services ;  &gt;&gt;&gt;&gt; Usual weekly hours decreased with current employer last year ;</t>
  </si>
  <si>
    <t>Victoria ;  Industry of current main job: Administrative and support services ;  &gt;&gt;&gt;&gt; Did not know or usual weekly hours varied last year ;</t>
  </si>
  <si>
    <t>Victoria ;  Industry of current main job: Administrative and support services ;  &gt;&gt;&gt;&gt; Promoted or transferred last year ;</t>
  </si>
  <si>
    <t>Victoria ;  Industry of current main job: Administrative and support services ;  &gt;&gt;&gt;&gt; Was not promoted or transferred last year ;</t>
  </si>
  <si>
    <t>Victoria ;  Industry of current main job: Administrative and support services ;  &gt;&gt;&gt; Owner manager or contributing family worker in current main job ;</t>
  </si>
  <si>
    <t>Victoria ;  Industry of current main job: Administrative and support services ;  &gt; Employed 12 months ago ;</t>
  </si>
  <si>
    <t>Victoria ;  Industry of current main job: Administrative and support services ;  &gt; Not employed 12 months ago ;</t>
  </si>
  <si>
    <t>Victoria ;  Industry of current main job: Public administration and safety ;  Employed at some time during the last 12 months ;</t>
  </si>
  <si>
    <t>Victoria ;  Industry of current main job: Public administration and safety ;  &gt; Currently employed ;</t>
  </si>
  <si>
    <t>Victoria ;  Industry of current main job: Public administration and safety ;  &gt;&gt; Less than 12 months in current main job ;</t>
  </si>
  <si>
    <t>Victoria ;  Industry of current main job: Public administration and safety ;  &gt;&gt;&gt; Changed jobs in last 12 months ;</t>
  </si>
  <si>
    <t>Victoria ;  Industry of current main job: Public administration and safety ;  &gt;&gt;&gt;&gt; Working in the same industry division as 12 months ago ;</t>
  </si>
  <si>
    <t>Victoria ;  Industry of current main job: Public administration and safety ;  &gt;&gt;&gt;&gt; Working in a different industry division than 12 months ago ;</t>
  </si>
  <si>
    <t>Victoria ;  Industry of current main job: Public administration and safety ;  &gt;&gt;&gt;&gt; Working in the same major occupation group as 12 months ago ;</t>
  </si>
  <si>
    <t>Victoria ;  Industry of current main job: Public administration and safety ;  &gt;&gt;&gt;&gt; Working in a different major occupation group than 12 months ago ;</t>
  </si>
  <si>
    <t>Victoria ;  Industry of current main job: Public administration and safety ;  &gt;&gt;&gt;&gt; Working in an occupation at the same skill level as 12 months ago ;</t>
  </si>
  <si>
    <t>Victoria ;  Industry of current main job: Public administration and safety ;  &gt;&gt;&gt;&gt; Working in an occupation with a higher skill level than 12 months ago ;</t>
  </si>
  <si>
    <t>Victoria ;  Industry of current main job: Public administration and safety ;  &gt;&gt;&gt;&gt; Working in an occupation with a lower skill level than 12 months ago ;</t>
  </si>
  <si>
    <t>Victoria ;  Industry of current main job: Public administration and safety ;  &gt;&gt;&gt;&gt; Working in a job with the same usual hours as 12 months ago ;</t>
  </si>
  <si>
    <t>Victoria ;  Industry of current main job: Public administration and safety ;  &gt;&gt;&gt;&gt; Working in a job with more usual hours than 12 months ago ;</t>
  </si>
  <si>
    <t>Victoria ;  Industry of current main job: Public administration and safety ;  &gt;&gt;&gt;&gt; Working in a job with fewer usual hours than 12 months ago ;</t>
  </si>
  <si>
    <t>Victoria ;  Industry of current main job: Public administration and safety ;  &gt;&gt;&gt;&gt; Working in a job with the same status in employment as 12 months ago ;</t>
  </si>
  <si>
    <t>Victoria ;  Industry of current main job: Public administration and safety ;  &gt;&gt;&gt;&gt; Working in a job with a different status in employment than 12 months ago ;</t>
  </si>
  <si>
    <t>Victoria ;  Industry of current main job: Public administration and safety ;  &gt;&gt;&gt; Did not change jobs in last 12 months ;</t>
  </si>
  <si>
    <t>Victoria ;  Industry of current main job: Public administration and safety ;  &gt;&gt; 12 months or more in current main job ;</t>
  </si>
  <si>
    <t>Victoria ;  Industry of current main job: Public administration and safety ;  &gt;&gt;&gt; Employee in current main job ;</t>
  </si>
  <si>
    <t>Victoria ;  Industry of current main job: Public administration and safety ;  &gt;&gt;&gt;&gt; No change in occupation with current employer last year ;</t>
  </si>
  <si>
    <t>Victoria ;  Industry of current main job: Public administration and safety ;  &gt;&gt;&gt;&gt; Changed occupations with current employer in the same major group last year ;</t>
  </si>
  <si>
    <t>Victoria ;  Industry of current main job: Public administration and safety ;  &gt;&gt;&gt;&gt; Changed occupations with current employer into a different major group last year ;</t>
  </si>
  <si>
    <t>Victoria ;  Industry of current main job: Public administration and safety ;  &gt;&gt;&gt;&gt; Changed occupations with current employer at the same skill level ;</t>
  </si>
  <si>
    <t>Victoria ;  Industry of current main job: Public administration and safety ;  &gt;&gt;&gt;&gt; Changed occupations with current employer to a higher skill level ;</t>
  </si>
  <si>
    <t>Victoria ;  Industry of current main job: Public administration and safety ;  &gt;&gt;&gt;&gt; Changed occupations with current employer to a lower skill level ;</t>
  </si>
  <si>
    <t>Victoria ;  Industry of current main job: Public administration and safety ;  &gt;&gt;&gt;&gt; No change in usual weekly hours with current employer last year ;</t>
  </si>
  <si>
    <t>Victoria ;  Industry of current main job: Public administration and safety ;  &gt;&gt;&gt;&gt; Usual weekly hours increased with current employer last year ;</t>
  </si>
  <si>
    <t>Victoria ;  Industry of current main job: Public administration and safety ;  &gt;&gt;&gt;&gt; Usual weekly hours decreased with current employer last year ;</t>
  </si>
  <si>
    <t>Victoria ;  Industry of current main job: Public administration and safety ;  &gt;&gt;&gt;&gt; Did not know or usual weekly hours varied last year ;</t>
  </si>
  <si>
    <t>Victoria ;  Industry of current main job: Public administration and safety ;  &gt;&gt;&gt;&gt; Promoted or transferred last year ;</t>
  </si>
  <si>
    <t>Victoria ;  Industry of current main job: Public administration and safety ;  &gt;&gt;&gt;&gt; Was not promoted or transferred last year ;</t>
  </si>
  <si>
    <t>Victoria ;  Industry of current main job: Public administration and safety ;  &gt;&gt;&gt; Owner manager or contributing family worker in current main job ;</t>
  </si>
  <si>
    <t>Victoria ;  Industry of current main job: Public administration and safety ;  &gt; Employed 12 months ago ;</t>
  </si>
  <si>
    <t>Victoria ;  Industry of current main job: Public administration and safety ;  &gt; Not employed 12 months ago ;</t>
  </si>
  <si>
    <t>Victoria ;  Industry of current main job: Education and training ;  Employed at some time during the last 12 months ;</t>
  </si>
  <si>
    <t>Victoria ;  Industry of current main job: Education and training ;  &gt; Currently employed ;</t>
  </si>
  <si>
    <t>Victoria ;  Industry of current main job: Education and training ;  &gt;&gt; Less than 12 months in current main job ;</t>
  </si>
  <si>
    <t>Victoria ;  Industry of current main job: Education and training ;  &gt;&gt;&gt; Changed jobs in last 12 months ;</t>
  </si>
  <si>
    <t>Victoria ;  Industry of current main job: Education and training ;  &gt;&gt;&gt;&gt; Working in the same industry division as 12 months ago ;</t>
  </si>
  <si>
    <t>Victoria ;  Industry of current main job: Education and training ;  &gt;&gt;&gt;&gt; Working in a different industry division than 12 months ago ;</t>
  </si>
  <si>
    <t>Victoria ;  Industry of current main job: Education and training ;  &gt;&gt;&gt;&gt; Working in the same major occupation group as 12 months ago ;</t>
  </si>
  <si>
    <t>Victoria ;  Industry of current main job: Education and training ;  &gt;&gt;&gt;&gt; Working in a different major occupation group than 12 months ago ;</t>
  </si>
  <si>
    <t>Victoria ;  Industry of current main job: Education and training ;  &gt;&gt;&gt;&gt; Working in an occupation at the same skill level as 12 months ago ;</t>
  </si>
  <si>
    <t>Victoria ;  Industry of current main job: Education and training ;  &gt;&gt;&gt;&gt; Working in an occupation with a higher skill level than 12 months ago ;</t>
  </si>
  <si>
    <t>Victoria ;  Industry of current main job: Education and training ;  &gt;&gt;&gt;&gt; Working in an occupation with a lower skill level than 12 months ago ;</t>
  </si>
  <si>
    <t>Victoria ;  Industry of current main job: Education and training ;  &gt;&gt;&gt;&gt; Working in a job with the same usual hours as 12 months ago ;</t>
  </si>
  <si>
    <t>Victoria ;  Industry of current main job: Education and training ;  &gt;&gt;&gt;&gt; Working in a job with more usual hours than 12 months ago ;</t>
  </si>
  <si>
    <t>Victoria ;  Industry of current main job: Education and training ;  &gt;&gt;&gt;&gt; Working in a job with fewer usual hours than 12 months ago ;</t>
  </si>
  <si>
    <t>Victoria ;  Industry of current main job: Education and training ;  &gt;&gt;&gt;&gt; Working in a job with the same status in employment as 12 months ago ;</t>
  </si>
  <si>
    <t>Victoria ;  Industry of current main job: Education and training ;  &gt;&gt;&gt;&gt; Working in a job with a different status in employment than 12 months ago ;</t>
  </si>
  <si>
    <t>Victoria ;  Industry of current main job: Education and training ;  &gt;&gt;&gt; Did not change jobs in last 12 months ;</t>
  </si>
  <si>
    <t>Victoria ;  Industry of current main job: Education and training ;  &gt;&gt; 12 months or more in current main job ;</t>
  </si>
  <si>
    <t>Victoria ;  Industry of current main job: Education and training ;  &gt;&gt;&gt; Employee in current main job ;</t>
  </si>
  <si>
    <t>Victoria ;  Industry of current main job: Education and training ;  &gt;&gt;&gt;&gt; No change in occupation with current employer last year ;</t>
  </si>
  <si>
    <t>Victoria ;  Industry of current main job: Education and training ;  &gt;&gt;&gt;&gt; Changed occupations with current employer in the same major group last year ;</t>
  </si>
  <si>
    <t>Victoria ;  Industry of current main job: Education and training ;  &gt;&gt;&gt;&gt; Changed occupations with current employer into a different major group last year ;</t>
  </si>
  <si>
    <t>Victoria ;  Industry of current main job: Education and training ;  &gt;&gt;&gt;&gt; Changed occupations with current employer at the same skill level ;</t>
  </si>
  <si>
    <t>Victoria ;  Industry of current main job: Education and training ;  &gt;&gt;&gt;&gt; Changed occupations with current employer to a higher skill level ;</t>
  </si>
  <si>
    <t>Victoria ;  Industry of current main job: Education and training ;  &gt;&gt;&gt;&gt; Changed occupations with current employer to a lower skill level ;</t>
  </si>
  <si>
    <t>Victoria ;  Industry of current main job: Education and training ;  &gt;&gt;&gt;&gt; No change in usual weekly hours with current employer last year ;</t>
  </si>
  <si>
    <t>Victoria ;  Industry of current main job: Education and training ;  &gt;&gt;&gt;&gt; Usual weekly hours increased with current employer last year ;</t>
  </si>
  <si>
    <t>Victoria ;  Industry of current main job: Education and training ;  &gt;&gt;&gt;&gt; Usual weekly hours decreased with current employer last year ;</t>
  </si>
  <si>
    <t>Victoria ;  Industry of current main job: Education and training ;  &gt;&gt;&gt;&gt; Did not know or usual weekly hours varied last year ;</t>
  </si>
  <si>
    <t>Victoria ;  Industry of current main job: Education and training ;  &gt;&gt;&gt;&gt; Promoted or transferred last year ;</t>
  </si>
  <si>
    <t>Victoria ;  Industry of current main job: Education and training ;  &gt;&gt;&gt;&gt; Was not promoted or transferred last year ;</t>
  </si>
  <si>
    <t>Victoria ;  Industry of current main job: Education and training ;  &gt;&gt;&gt; Owner manager or contributing family worker in current main job ;</t>
  </si>
  <si>
    <t>Victoria ;  Industry of current main job: Education and training ;  &gt; Employed 12 months ago ;</t>
  </si>
  <si>
    <t>Victoria ;  Industry of current main job: Education and training ;  &gt; Not employed 12 months ago ;</t>
  </si>
  <si>
    <t>Victoria ;  Industry of current main job: Health care and social assistance ;  Employed at some time during the last 12 months ;</t>
  </si>
  <si>
    <t>Victoria ;  Industry of current main job: Health care and social assistance ;  &gt; Currently employed ;</t>
  </si>
  <si>
    <t>Victoria ;  Industry of current main job: Health care and social assistance ;  &gt;&gt; Less than 12 months in current main job ;</t>
  </si>
  <si>
    <t>Victoria ;  Industry of current main job: Health care and social assistance ;  &gt;&gt;&gt; Changed jobs in last 12 months ;</t>
  </si>
  <si>
    <t>Victoria ;  Industry of current main job: Health care and social assistance ;  &gt;&gt;&gt;&gt; Working in the same industry division as 12 months ago ;</t>
  </si>
  <si>
    <t>Victoria ;  Industry of current main job: Health care and social assistance ;  &gt;&gt;&gt;&gt; Working in a different industry division than 12 months ago ;</t>
  </si>
  <si>
    <t>Victoria ;  Industry of current main job: Health care and social assistance ;  &gt;&gt;&gt;&gt; Working in the same major occupation group as 12 months ago ;</t>
  </si>
  <si>
    <t>Victoria ;  Industry of current main job: Health care and social assistance ;  &gt;&gt;&gt;&gt; Working in a different major occupation group than 12 months ago ;</t>
  </si>
  <si>
    <t>Victoria ;  Industry of current main job: Health care and social assistance ;  &gt;&gt;&gt;&gt; Working in an occupation at the same skill level as 12 months ago ;</t>
  </si>
  <si>
    <t>Victoria ;  Industry of current main job: Health care and social assistance ;  &gt;&gt;&gt;&gt; Working in an occupation with a higher skill level than 12 months ago ;</t>
  </si>
  <si>
    <t>Victoria ;  Industry of current main job: Health care and social assistance ;  &gt;&gt;&gt;&gt; Working in an occupation with a lower skill level than 12 months ago ;</t>
  </si>
  <si>
    <t>Victoria ;  Industry of current main job: Health care and social assistance ;  &gt;&gt;&gt;&gt; Working in a job with the same usual hours as 12 months ago ;</t>
  </si>
  <si>
    <t>Victoria ;  Industry of current main job: Health care and social assistance ;  &gt;&gt;&gt;&gt; Working in a job with more usual hours than 12 months ago ;</t>
  </si>
  <si>
    <t>Victoria ;  Industry of current main job: Health care and social assistance ;  &gt;&gt;&gt;&gt; Working in a job with fewer usual hours than 12 months ago ;</t>
  </si>
  <si>
    <t>Victoria ;  Industry of current main job: Health care and social assistance ;  &gt;&gt;&gt;&gt; Working in a job with the same status in employment as 12 months ago ;</t>
  </si>
  <si>
    <t>Victoria ;  Industry of current main job: Health care and social assistance ;  &gt;&gt;&gt;&gt; Working in a job with a different status in employment than 12 months ago ;</t>
  </si>
  <si>
    <t>Victoria ;  Industry of current main job: Health care and social assistance ;  &gt;&gt;&gt; Did not change jobs in last 12 months ;</t>
  </si>
  <si>
    <t>Victoria ;  Industry of current main job: Health care and social assistance ;  &gt;&gt; 12 months or more in current main job ;</t>
  </si>
  <si>
    <t>Victoria ;  Industry of current main job: Health care and social assistance ;  &gt;&gt;&gt; Employee in current main job ;</t>
  </si>
  <si>
    <t>Victoria ;  Industry of current main job: Health care and social assistance ;  &gt;&gt;&gt;&gt; No change in occupation with current employer last year ;</t>
  </si>
  <si>
    <t>Victoria ;  Industry of current main job: Health care and social assistance ;  &gt;&gt;&gt;&gt; Changed occupations with current employer in the same major group last year ;</t>
  </si>
  <si>
    <t>Victoria ;  Industry of current main job: Health care and social assistance ;  &gt;&gt;&gt;&gt; Changed occupations with current employer into a different major group last year ;</t>
  </si>
  <si>
    <t>Victoria ;  Industry of current main job: Health care and social assistance ;  &gt;&gt;&gt;&gt; Changed occupations with current employer at the same skill level ;</t>
  </si>
  <si>
    <t>Victoria ;  Industry of current main job: Health care and social assistance ;  &gt;&gt;&gt;&gt; Changed occupations with current employer to a higher skill level ;</t>
  </si>
  <si>
    <t>Victoria ;  Industry of current main job: Health care and social assistance ;  &gt;&gt;&gt;&gt; Changed occupations with current employer to a lower skill level ;</t>
  </si>
  <si>
    <t>Victoria ;  Industry of current main job: Health care and social assistance ;  &gt;&gt;&gt;&gt; No change in usual weekly hours with current employer last year ;</t>
  </si>
  <si>
    <t>Victoria ;  Industry of current main job: Health care and social assistance ;  &gt;&gt;&gt;&gt; Usual weekly hours increased with current employer last year ;</t>
  </si>
  <si>
    <t>Victoria ;  Industry of current main job: Health care and social assistance ;  &gt;&gt;&gt;&gt; Usual weekly hours decreased with current employer last year ;</t>
  </si>
  <si>
    <t>Victoria ;  Industry of current main job: Health care and social assistance ;  &gt;&gt;&gt;&gt; Did not know or usual weekly hours varied last year ;</t>
  </si>
  <si>
    <t>Victoria ;  Industry of current main job: Health care and social assistance ;  &gt;&gt;&gt;&gt; Promoted or transferred last year ;</t>
  </si>
  <si>
    <t>Victoria ;  Industry of current main job: Health care and social assistance ;  &gt;&gt;&gt;&gt; Was not promoted or transferred last year ;</t>
  </si>
  <si>
    <t>Victoria ;  Industry of current main job: Health care and social assistance ;  &gt;&gt;&gt; Owner manager or contributing family worker in current main job ;</t>
  </si>
  <si>
    <t>Victoria ;  Industry of current main job: Health care and social assistance ;  &gt; Employed 12 months ago ;</t>
  </si>
  <si>
    <t>Victoria ;  Industry of current main job: Health care and social assistance ;  &gt; Not employed 12 months ago ;</t>
  </si>
  <si>
    <t>Victoria ;  Industry of current main job: Arts and recreation services ;  Employed at some time during the last 12 months ;</t>
  </si>
  <si>
    <t>Victoria ;  Industry of current main job: Arts and recreation services ;  &gt; Currently employed ;</t>
  </si>
  <si>
    <t>Victoria ;  Industry of current main job: Arts and recreation services ;  &gt;&gt; Less than 12 months in current main job ;</t>
  </si>
  <si>
    <t>Victoria ;  Industry of current main job: Arts and recreation services ;  &gt;&gt;&gt; Changed jobs in last 12 months ;</t>
  </si>
  <si>
    <t>Victoria ;  Industry of current main job: Arts and recreation services ;  &gt;&gt;&gt;&gt; Working in the same industry division as 12 months ago ;</t>
  </si>
  <si>
    <t>Victoria ;  Industry of current main job: Arts and recreation services ;  &gt;&gt;&gt;&gt; Working in a different industry division than 12 months ago ;</t>
  </si>
  <si>
    <t>Victoria ;  Industry of current main job: Arts and recreation services ;  &gt;&gt;&gt;&gt; Working in the same major occupation group as 12 months ago ;</t>
  </si>
  <si>
    <t>Victoria ;  Industry of current main job: Arts and recreation services ;  &gt;&gt;&gt;&gt; Working in a different major occupation group than 12 months ago ;</t>
  </si>
  <si>
    <t>Victoria ;  Industry of current main job: Arts and recreation services ;  &gt;&gt;&gt;&gt; Working in an occupation at the same skill level as 12 months ago ;</t>
  </si>
  <si>
    <t>Victoria ;  Industry of current main job: Arts and recreation services ;  &gt;&gt;&gt;&gt; Working in an occupation with a higher skill level than 12 months ago ;</t>
  </si>
  <si>
    <t>Victoria ;  Industry of current main job: Arts and recreation services ;  &gt;&gt;&gt;&gt; Working in an occupation with a lower skill level than 12 months ago ;</t>
  </si>
  <si>
    <t>Victoria ;  Industry of current main job: Arts and recreation services ;  &gt;&gt;&gt;&gt; Working in a job with the same usual hours as 12 months ago ;</t>
  </si>
  <si>
    <t>Victoria ;  Industry of current main job: Arts and recreation services ;  &gt;&gt;&gt;&gt; Working in a job with more usual hours than 12 months ago ;</t>
  </si>
  <si>
    <t>Victoria ;  Industry of current main job: Arts and recreation services ;  &gt;&gt;&gt;&gt; Working in a job with fewer usual hours than 12 months ago ;</t>
  </si>
  <si>
    <t>Victoria ;  Industry of current main job: Arts and recreation services ;  &gt;&gt;&gt;&gt; Working in a job with the same status in employment as 12 months ago ;</t>
  </si>
  <si>
    <t>Victoria ;  Industry of current main job: Arts and recreation services ;  &gt;&gt;&gt;&gt; Working in a job with a different status in employment than 12 months ago ;</t>
  </si>
  <si>
    <t>Victoria ;  Industry of current main job: Arts and recreation services ;  &gt;&gt;&gt; Did not change jobs in last 12 months ;</t>
  </si>
  <si>
    <t>Victoria ;  Industry of current main job: Arts and recreation services ;  &gt;&gt; 12 months or more in current main job ;</t>
  </si>
  <si>
    <t>Victoria ;  Industry of current main job: Arts and recreation services ;  &gt;&gt;&gt; Employee in current main job ;</t>
  </si>
  <si>
    <t>A128046538K</t>
  </si>
  <si>
    <t>A128027146V</t>
  </si>
  <si>
    <t>A128046542A</t>
  </si>
  <si>
    <t>A128085606C</t>
  </si>
  <si>
    <t>A128065886K</t>
  </si>
  <si>
    <t>A128085610V</t>
  </si>
  <si>
    <t>A128085614C</t>
  </si>
  <si>
    <t>A128027130A</t>
  </si>
  <si>
    <t>A128085618L</t>
  </si>
  <si>
    <t>A128065890A</t>
  </si>
  <si>
    <t>A127988246X</t>
  </si>
  <si>
    <t>A128007770A</t>
  </si>
  <si>
    <t>A127988250R</t>
  </si>
  <si>
    <t>A128065894K</t>
  </si>
  <si>
    <t>A128027134K</t>
  </si>
  <si>
    <t>A127949654J</t>
  </si>
  <si>
    <t>A127949658T</t>
  </si>
  <si>
    <t>A127969038A</t>
  </si>
  <si>
    <t>A128007774K</t>
  </si>
  <si>
    <t>A127949662J</t>
  </si>
  <si>
    <t>A128027138V</t>
  </si>
  <si>
    <t>A128046522T</t>
  </si>
  <si>
    <t>A128046526A</t>
  </si>
  <si>
    <t>A127988254X</t>
  </si>
  <si>
    <t>A128027142K</t>
  </si>
  <si>
    <t>A128046530T</t>
  </si>
  <si>
    <t>A127988262X</t>
  </si>
  <si>
    <t>A128085638W</t>
  </si>
  <si>
    <t>A128046546K</t>
  </si>
  <si>
    <t>A128065906J</t>
  </si>
  <si>
    <t>A127949670J</t>
  </si>
  <si>
    <t>A127949674T</t>
  </si>
  <si>
    <t>A128046562K</t>
  </si>
  <si>
    <t>A127969054A</t>
  </si>
  <si>
    <t>A128065918T</t>
  </si>
  <si>
    <t>A127969058K</t>
  </si>
  <si>
    <t>A128007798C</t>
  </si>
  <si>
    <t>A128046550A</t>
  </si>
  <si>
    <t>A128085630C</t>
  </si>
  <si>
    <t>A128065898V</t>
  </si>
  <si>
    <t>A127949666T</t>
  </si>
  <si>
    <t>A128065902X</t>
  </si>
  <si>
    <t>A128027150K</t>
  </si>
  <si>
    <t>A127988266J</t>
  </si>
  <si>
    <t>A127988270X</t>
  </si>
  <si>
    <t>A128007782K</t>
  </si>
  <si>
    <t>A128007786V</t>
  </si>
  <si>
    <t>A128027154V</t>
  </si>
  <si>
    <t>A128027158C</t>
  </si>
  <si>
    <t>A127969046A</t>
  </si>
  <si>
    <t>A127988274J</t>
  </si>
  <si>
    <t>A128085634L</t>
  </si>
  <si>
    <t>A128027162V</t>
  </si>
  <si>
    <t>A128027166C</t>
  </si>
  <si>
    <t>A128046554K</t>
  </si>
  <si>
    <t>A127969050T</t>
  </si>
  <si>
    <t>A128065910X</t>
  </si>
  <si>
    <t>A128046558V</t>
  </si>
  <si>
    <t>A128007790K</t>
  </si>
  <si>
    <t>A128027170V</t>
  </si>
  <si>
    <t>A128065914J</t>
  </si>
  <si>
    <t>A128046578C</t>
  </si>
  <si>
    <t>A128027174C</t>
  </si>
  <si>
    <t>A128027182C</t>
  </si>
  <si>
    <t>A127969074K</t>
  </si>
  <si>
    <t>A128007818A</t>
  </si>
  <si>
    <t>A128046582V</t>
  </si>
  <si>
    <t>A127969086V</t>
  </si>
  <si>
    <t>A127949686A</t>
  </si>
  <si>
    <t>A128046586C</t>
  </si>
  <si>
    <t>A128046590V</t>
  </si>
  <si>
    <t>A127969062A</t>
  </si>
  <si>
    <t>A128027178L</t>
  </si>
  <si>
    <t>A128007802J</t>
  </si>
  <si>
    <t>A127949678A</t>
  </si>
  <si>
    <t>A127969066K</t>
  </si>
  <si>
    <t>A127969070A</t>
  </si>
  <si>
    <t>A128007806T</t>
  </si>
  <si>
    <t>A127988278T</t>
  </si>
  <si>
    <t>A128046566V</t>
  </si>
  <si>
    <t>A127988282J</t>
  </si>
  <si>
    <t>A128065922J</t>
  </si>
  <si>
    <t>A128027186L</t>
  </si>
  <si>
    <t>A128007810J</t>
  </si>
  <si>
    <t>A128065926T</t>
  </si>
  <si>
    <t>A128085642L</t>
  </si>
  <si>
    <t>A127949682T</t>
  </si>
  <si>
    <t>A128007814T</t>
  </si>
  <si>
    <t>A128046570K</t>
  </si>
  <si>
    <t>A128046574V</t>
  </si>
  <si>
    <t>A128027190C</t>
  </si>
  <si>
    <t>A127988286T</t>
  </si>
  <si>
    <t>A127988290J</t>
  </si>
  <si>
    <t>A127969082K</t>
  </si>
  <si>
    <t>A128007822T</t>
  </si>
  <si>
    <t>A128027218V</t>
  </si>
  <si>
    <t>A127949690T</t>
  </si>
  <si>
    <t>A128027202A</t>
  </si>
  <si>
    <t>A128007830T</t>
  </si>
  <si>
    <t>A127949698K</t>
  </si>
  <si>
    <t>A127969106T</t>
  </si>
  <si>
    <t>A127949702R</t>
  </si>
  <si>
    <t>A128065942T</t>
  </si>
  <si>
    <t>A127969110J</t>
  </si>
  <si>
    <t>A128046610T</t>
  </si>
  <si>
    <t>A127969090K</t>
  </si>
  <si>
    <t>A128085646W</t>
  </si>
  <si>
    <t>A128027194L</t>
  </si>
  <si>
    <t>A128027198W</t>
  </si>
  <si>
    <t>A127969094V</t>
  </si>
  <si>
    <t>A127988294T</t>
  </si>
  <si>
    <t>A127988298A</t>
  </si>
  <si>
    <t>A128065930J</t>
  </si>
  <si>
    <t>A128085650L</t>
  </si>
  <si>
    <t>A127949694A</t>
  </si>
  <si>
    <t>A127969098C</t>
  </si>
  <si>
    <t>A128085654W</t>
  </si>
  <si>
    <t>A128046594C</t>
  </si>
  <si>
    <t>A128007826A</t>
  </si>
  <si>
    <t>A127988302F</t>
  </si>
  <si>
    <t>A128065934T</t>
  </si>
  <si>
    <t>A128027206K</t>
  </si>
  <si>
    <t>A128027210A</t>
  </si>
  <si>
    <t>A128046598L</t>
  </si>
  <si>
    <t>A128027214K</t>
  </si>
  <si>
    <t>A128065938A</t>
  </si>
  <si>
    <t>A128085658F</t>
  </si>
  <si>
    <t>A127969102J</t>
  </si>
  <si>
    <t>A128046606A</t>
  </si>
  <si>
    <t>A128065966K</t>
  </si>
  <si>
    <t>A127949706X</t>
  </si>
  <si>
    <t>A127969122T</t>
  </si>
  <si>
    <t>A128046618K</t>
  </si>
  <si>
    <t>A128007842A</t>
  </si>
  <si>
    <t>A128085678R</t>
  </si>
  <si>
    <t>A128007846K</t>
  </si>
  <si>
    <t>A128085682F</t>
  </si>
  <si>
    <t>A128007850A</t>
  </si>
  <si>
    <t>A128027226V</t>
  </si>
  <si>
    <t>A128007834A</t>
  </si>
  <si>
    <t>A128065946A</t>
  </si>
  <si>
    <t>A127988306R</t>
  </si>
  <si>
    <t>A127969114T</t>
  </si>
  <si>
    <t>A127949710R</t>
  </si>
  <si>
    <t>A127969118A</t>
  </si>
  <si>
    <t>A128065950T</t>
  </si>
  <si>
    <t>A128085662W</t>
  </si>
  <si>
    <t>A128065954A</t>
  </si>
  <si>
    <t>A128007838K</t>
  </si>
  <si>
    <t>A127988310F</t>
  </si>
  <si>
    <t>A127949714X</t>
  </si>
  <si>
    <t>A128046614A</t>
  </si>
  <si>
    <t>A127988314R</t>
  </si>
  <si>
    <t>A128065958K</t>
  </si>
  <si>
    <t>A128065962A</t>
  </si>
  <si>
    <t>A127949718J</t>
  </si>
  <si>
    <t>A128085666F</t>
  </si>
  <si>
    <t>A127949722X</t>
  </si>
  <si>
    <t>A128027222K</t>
  </si>
  <si>
    <t>A128085670W</t>
  </si>
  <si>
    <t>A128085674F</t>
  </si>
  <si>
    <t>A128065970A</t>
  </si>
  <si>
    <t>A127969126A</t>
  </si>
  <si>
    <t>A128027238C</t>
  </si>
  <si>
    <t>A128007854K</t>
  </si>
  <si>
    <t>A128046626K</t>
  </si>
  <si>
    <t>A128065986V</t>
  </si>
  <si>
    <t>A127949742J</t>
  </si>
  <si>
    <t>A127969142A</t>
  </si>
  <si>
    <t>A128085706L</t>
  </si>
  <si>
    <t>A127969146K</t>
  </si>
  <si>
    <t>A127988330R</t>
  </si>
  <si>
    <t>A128027242V</t>
  </si>
  <si>
    <t>A128046622A</t>
  </si>
  <si>
    <t>A127949730X</t>
  </si>
  <si>
    <t>A127969130T</t>
  </si>
  <si>
    <t>A128065974K</t>
  </si>
  <si>
    <t>A128065978V</t>
  </si>
  <si>
    <t>A128085686R</t>
  </si>
  <si>
    <t>A128027230K</t>
  </si>
  <si>
    <t>A127969134A</t>
  </si>
  <si>
    <t>A128085690F</t>
  </si>
  <si>
    <t>A128007858V</t>
  </si>
  <si>
    <t>A127949734J</t>
  </si>
  <si>
    <t>A127988318X</t>
  </si>
  <si>
    <t>A127949738T</t>
  </si>
  <si>
    <t>A128085694R</t>
  </si>
  <si>
    <t>A127988322R</t>
  </si>
  <si>
    <t>A127988326X</t>
  </si>
  <si>
    <t>A128046630A</t>
  </si>
  <si>
    <t>A128065982K</t>
  </si>
  <si>
    <t>A128027234V</t>
  </si>
  <si>
    <t>A128046634K</t>
  </si>
  <si>
    <t>A128007862K</t>
  </si>
  <si>
    <t>A128085698X</t>
  </si>
  <si>
    <t>A128085702C</t>
  </si>
  <si>
    <t>A127969138K</t>
  </si>
  <si>
    <t>A128085730L</t>
  </si>
  <si>
    <t>A127988334X</t>
  </si>
  <si>
    <t>A127949750J</t>
  </si>
  <si>
    <t>A128007886C</t>
  </si>
  <si>
    <t>A128085734W</t>
  </si>
  <si>
    <t>A127969162K</t>
  </si>
  <si>
    <t>A127988346J</t>
  </si>
  <si>
    <t>A128066002K</t>
  </si>
  <si>
    <t>A127949762T</t>
  </si>
  <si>
    <t>A128085738F</t>
  </si>
  <si>
    <t>A127969150A</t>
  </si>
  <si>
    <t>A128007870K</t>
  </si>
  <si>
    <t>A127988338J</t>
  </si>
  <si>
    <t>A128065990K</t>
  </si>
  <si>
    <t>A128027246C</t>
  </si>
  <si>
    <t>A128085710C</t>
  </si>
  <si>
    <t>A128046638V</t>
  </si>
  <si>
    <t>A128007874V</t>
  </si>
  <si>
    <t>A128085714L</t>
  </si>
  <si>
    <t>A127949746T</t>
  </si>
  <si>
    <t>A128085718W</t>
  </si>
  <si>
    <t>A128065994V</t>
  </si>
  <si>
    <t>A128007878C</t>
  </si>
  <si>
    <t>A128007882V</t>
  </si>
  <si>
    <t>A127969154K</t>
  </si>
  <si>
    <t>A127969158V</t>
  </si>
  <si>
    <t>A128085722L</t>
  </si>
  <si>
    <t>A127949754T</t>
  </si>
  <si>
    <t>A127949758A</t>
  </si>
  <si>
    <t>A128085726W</t>
  </si>
  <si>
    <t>A128027250V</t>
  </si>
  <si>
    <t>A128065998C</t>
  </si>
  <si>
    <t>A127988342X</t>
  </si>
  <si>
    <t>A128027254C</t>
  </si>
  <si>
    <t>A127969182V</t>
  </si>
  <si>
    <t>A127949766A</t>
  </si>
  <si>
    <t>A128027278W</t>
  </si>
  <si>
    <t>A128027294W</t>
  </si>
  <si>
    <t>A127949774A</t>
  </si>
  <si>
    <t>A128085758R</t>
  </si>
  <si>
    <t>A128007894C</t>
  </si>
  <si>
    <t>A128066010K</t>
  </si>
  <si>
    <t>A127949778K</t>
  </si>
  <si>
    <t>A128007898L</t>
  </si>
  <si>
    <t>A128085742W</t>
  </si>
  <si>
    <t>A128027258L</t>
  </si>
  <si>
    <t>A128027262C</t>
  </si>
  <si>
    <t>A128027266L</t>
  </si>
  <si>
    <t>A127969166V</t>
  </si>
  <si>
    <t>A128027270C</t>
  </si>
  <si>
    <t>A128046646V</t>
  </si>
  <si>
    <t>A128027274L</t>
  </si>
  <si>
    <t>A127949770T</t>
  </si>
  <si>
    <t>Victoria ;  Industry of current main job: Arts and recreation services ;  &gt;&gt;&gt;&gt; No change in occupation with current employer last year ;</t>
  </si>
  <si>
    <t>Victoria ;  Industry of current main job: Arts and recreation services ;  &gt;&gt;&gt;&gt; Changed occupations with current employer in the same major group last year ;</t>
  </si>
  <si>
    <t>Victoria ;  Industry of current main job: Arts and recreation services ;  &gt;&gt;&gt;&gt; Changed occupations with current employer into a different major group last year ;</t>
  </si>
  <si>
    <t>Victoria ;  Industry of current main job: Arts and recreation services ;  &gt;&gt;&gt;&gt; Changed occupations with current employer at the same skill level ;</t>
  </si>
  <si>
    <t>Victoria ;  Industry of current main job: Arts and recreation services ;  &gt;&gt;&gt;&gt; Changed occupations with current employer to a higher skill level ;</t>
  </si>
  <si>
    <t>Victoria ;  Industry of current main job: Arts and recreation services ;  &gt;&gt;&gt;&gt; Changed occupations with current employer to a lower skill level ;</t>
  </si>
  <si>
    <t>Victoria ;  Industry of current main job: Arts and recreation services ;  &gt;&gt;&gt;&gt; No change in usual weekly hours with current employer last year ;</t>
  </si>
  <si>
    <t>Victoria ;  Industry of current main job: Arts and recreation services ;  &gt;&gt;&gt;&gt; Usual weekly hours increased with current employer last year ;</t>
  </si>
  <si>
    <t>Victoria ;  Industry of current main job: Arts and recreation services ;  &gt;&gt;&gt;&gt; Usual weekly hours decreased with current employer last year ;</t>
  </si>
  <si>
    <t>Victoria ;  Industry of current main job: Arts and recreation services ;  &gt;&gt;&gt;&gt; Did not know or usual weekly hours varied last year ;</t>
  </si>
  <si>
    <t>Victoria ;  Industry of current main job: Arts and recreation services ;  &gt;&gt;&gt;&gt; Promoted or transferred last year ;</t>
  </si>
  <si>
    <t>Victoria ;  Industry of current main job: Arts and recreation services ;  &gt;&gt;&gt;&gt; Was not promoted or transferred last year ;</t>
  </si>
  <si>
    <t>Victoria ;  Industry of current main job: Arts and recreation services ;  &gt;&gt;&gt; Owner manager or contributing family worker in current main job ;</t>
  </si>
  <si>
    <t>Victoria ;  Industry of current main job: Arts and recreation services ;  &gt; Employed 12 months ago ;</t>
  </si>
  <si>
    <t>Victoria ;  Industry of current main job: Arts and recreation services ;  &gt; Not employed 12 months ago ;</t>
  </si>
  <si>
    <t>Victoria ;  Industry of current main job: Other services ;  Employed at some time during the last 12 months ;</t>
  </si>
  <si>
    <t>Victoria ;  Industry of current main job: Other services ;  &gt; Currently employed ;</t>
  </si>
  <si>
    <t>Victoria ;  Industry of current main job: Other services ;  &gt;&gt; Less than 12 months in current main job ;</t>
  </si>
  <si>
    <t>Victoria ;  Industry of current main job: Other services ;  &gt;&gt;&gt; Changed jobs in last 12 months ;</t>
  </si>
  <si>
    <t>Victoria ;  Industry of current main job: Other services ;  &gt;&gt;&gt;&gt; Working in the same industry division as 12 months ago ;</t>
  </si>
  <si>
    <t>Victoria ;  Industry of current main job: Other services ;  &gt;&gt;&gt;&gt; Working in a different industry division than 12 months ago ;</t>
  </si>
  <si>
    <t>Victoria ;  Industry of current main job: Other services ;  &gt;&gt;&gt;&gt; Working in the same major occupation group as 12 months ago ;</t>
  </si>
  <si>
    <t>Victoria ;  Industry of current main job: Other services ;  &gt;&gt;&gt;&gt; Working in a different major occupation group than 12 months ago ;</t>
  </si>
  <si>
    <t>Victoria ;  Industry of current main job: Other services ;  &gt;&gt;&gt;&gt; Working in an occupation at the same skill level as 12 months ago ;</t>
  </si>
  <si>
    <t>Victoria ;  Industry of current main job: Other services ;  &gt;&gt;&gt;&gt; Working in an occupation with a higher skill level than 12 months ago ;</t>
  </si>
  <si>
    <t>Victoria ;  Industry of current main job: Other services ;  &gt;&gt;&gt;&gt; Working in an occupation with a lower skill level than 12 months ago ;</t>
  </si>
  <si>
    <t>Victoria ;  Industry of current main job: Other services ;  &gt;&gt;&gt;&gt; Working in a job with the same usual hours as 12 months ago ;</t>
  </si>
  <si>
    <t>Victoria ;  Industry of current main job: Other services ;  &gt;&gt;&gt;&gt; Working in a job with more usual hours than 12 months ago ;</t>
  </si>
  <si>
    <t>Victoria ;  Industry of current main job: Other services ;  &gt;&gt;&gt;&gt; Working in a job with fewer usual hours than 12 months ago ;</t>
  </si>
  <si>
    <t>Victoria ;  Industry of current main job: Other services ;  &gt;&gt;&gt;&gt; Working in a job with the same status in employment as 12 months ago ;</t>
  </si>
  <si>
    <t>Victoria ;  Industry of current main job: Other services ;  &gt;&gt;&gt;&gt; Working in a job with a different status in employment than 12 months ago ;</t>
  </si>
  <si>
    <t>Victoria ;  Industry of current main job: Other services ;  &gt;&gt;&gt; Did not change jobs in last 12 months ;</t>
  </si>
  <si>
    <t>Victoria ;  Industry of current main job: Other services ;  &gt;&gt; 12 months or more in current main job ;</t>
  </si>
  <si>
    <t>Victoria ;  Industry of current main job: Other services ;  &gt;&gt;&gt; Employee in current main job ;</t>
  </si>
  <si>
    <t>Victoria ;  Industry of current main job: Other services ;  &gt;&gt;&gt;&gt; No change in occupation with current employer last year ;</t>
  </si>
  <si>
    <t>Victoria ;  Industry of current main job: Other services ;  &gt;&gt;&gt;&gt; Changed occupations with current employer in the same major group last year ;</t>
  </si>
  <si>
    <t>Victoria ;  Industry of current main job: Other services ;  &gt;&gt;&gt;&gt; Changed occupations with current employer into a different major group last year ;</t>
  </si>
  <si>
    <t>Victoria ;  Industry of current main job: Other services ;  &gt;&gt;&gt;&gt; Changed occupations with current employer at the same skill level ;</t>
  </si>
  <si>
    <t>Victoria ;  Industry of current main job: Other services ;  &gt;&gt;&gt;&gt; Changed occupations with current employer to a higher skill level ;</t>
  </si>
  <si>
    <t>Victoria ;  Industry of current main job: Other services ;  &gt;&gt;&gt;&gt; Changed occupations with current employer to a lower skill level ;</t>
  </si>
  <si>
    <t>Victoria ;  Industry of current main job: Other services ;  &gt;&gt;&gt;&gt; No change in usual weekly hours with current employer last year ;</t>
  </si>
  <si>
    <t>Victoria ;  Industry of current main job: Other services ;  &gt;&gt;&gt;&gt; Usual weekly hours increased with current employer last year ;</t>
  </si>
  <si>
    <t>Victoria ;  Industry of current main job: Other services ;  &gt;&gt;&gt;&gt; Usual weekly hours decreased with current employer last year ;</t>
  </si>
  <si>
    <t>Victoria ;  Industry of current main job: Other services ;  &gt;&gt;&gt;&gt; Did not know or usual weekly hours varied last year ;</t>
  </si>
  <si>
    <t>Victoria ;  Industry of current main job: Other services ;  &gt;&gt;&gt;&gt; Promoted or transferred last year ;</t>
  </si>
  <si>
    <t>Victoria ;  Industry of current main job: Other services ;  &gt;&gt;&gt;&gt; Was not promoted or transferred last year ;</t>
  </si>
  <si>
    <t>Victoria ;  Industry of current main job: Other services ;  &gt;&gt;&gt; Owner manager or contributing family worker in current main job ;</t>
  </si>
  <si>
    <t>Victoria ;  Industry of current main job: Other services ;  &gt; Employed 12 months ago ;</t>
  </si>
  <si>
    <t>Victoria ;  Industry of current main job: Other services ;  &gt; Not employed 12 months ago ;</t>
  </si>
  <si>
    <t>Victoria ;  Not currently employed ;  Employed at some time during the last 12 months ;</t>
  </si>
  <si>
    <t>Victoria ;  Not currently employed ;  &gt; Employed 12 months ago ;</t>
  </si>
  <si>
    <t>Victoria ;  Not currently employed ;  &gt; Not employed 12 months ago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</si>
  <si>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</si>
  <si>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</si>
  <si>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</si>
  <si>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</si>
  <si>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</si>
  <si>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</si>
  <si>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</si>
  <si>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</si>
  <si>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</si>
  <si>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</si>
  <si>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</si>
  <si>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</si>
  <si>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</si>
  <si>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</si>
  <si>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</si>
  <si>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</si>
  <si>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</si>
  <si>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</si>
  <si>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</si>
  <si>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</si>
  <si>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</si>
  <si>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</si>
  <si>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</si>
  <si>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</si>
  <si>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</si>
  <si>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</si>
  <si>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</si>
  <si>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</si>
  <si>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</si>
  <si>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</si>
  <si>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</si>
  <si>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</si>
  <si>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</si>
  <si>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</si>
  <si>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</si>
  <si>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current main job: Agriculture, forestry and fishing ;  Employed at some time during the last 12 months ;</t>
  </si>
  <si>
    <t>Queensland ;  Industry of current main job: Agriculture, forestry and fishing ;  &gt; Currently employed ;</t>
  </si>
  <si>
    <t>Queensland ;  Industry of current main job: Agriculture, forestry and fishing ;  &gt;&gt; Less than 12 months in current main job ;</t>
  </si>
  <si>
    <t>Queensland ;  Industry of current main job: Agriculture, forestry and fishing ;  &gt;&gt;&gt; Changed jobs in last 12 months ;</t>
  </si>
  <si>
    <t>Queensland ;  Industry of current main job: Agriculture, forestry and fishing ;  &gt;&gt;&gt;&gt; Working in the same industry division as 12 months ago ;</t>
  </si>
  <si>
    <t>Queensland ;  Industry of current main job: Agriculture, forestry and fishing ;  &gt;&gt;&gt;&gt; Working in a different industry division than 12 months ago ;</t>
  </si>
  <si>
    <t>Queensland ;  Industry of current main job: Agriculture, forestry and fishing ;  &gt;&gt;&gt;&gt; Working in the same major occupation group as 12 months ago ;</t>
  </si>
  <si>
    <t>Queensland ;  Industry of current main job: Agriculture, forestry and fishing ;  &gt;&gt;&gt;&gt; Working in a different major occupation group than 12 months ago ;</t>
  </si>
  <si>
    <t>Queensland ;  Industry of current main job: Agriculture, forestry and fishing ;  &gt;&gt;&gt;&gt; Working in an occupation at the same skill level as 12 months ago ;</t>
  </si>
  <si>
    <t>Queensland ;  Industry of current main job: Agriculture, forestry and fishing ;  &gt;&gt;&gt;&gt; Working in an occupation with a higher skill level than 12 months ago ;</t>
  </si>
  <si>
    <t>Queensland ;  Industry of current main job: Agriculture, forestry and fishing ;  &gt;&gt;&gt;&gt; Working in an occupation with a lower skill level than 12 months ago ;</t>
  </si>
  <si>
    <t>Queensland ;  Industry of current main job: Agriculture, forestry and fishing ;  &gt;&gt;&gt;&gt; Working in a job with the same usual hours as 12 months ago ;</t>
  </si>
  <si>
    <t>Queensland ;  Industry of current main job: Agriculture, forestry and fishing ;  &gt;&gt;&gt;&gt; Working in a job with more usual hours than 12 months ago ;</t>
  </si>
  <si>
    <t>Queensland ;  Industry of current main job: Agriculture, forestry and fishing ;  &gt;&gt;&gt;&gt; Working in a job with fewer usual hours than 12 months ago ;</t>
  </si>
  <si>
    <t>Queensland ;  Industry of current main job: Agriculture, forestry and fishing ;  &gt;&gt;&gt;&gt; Working in a job with the same status in employment as 12 months ago ;</t>
  </si>
  <si>
    <t>Queensland ;  Industry of current main job: Agriculture, forestry and fishing ;  &gt;&gt;&gt;&gt; Working in a job with a different status in employment than 12 months ago ;</t>
  </si>
  <si>
    <t>Queensland ;  Industry of current main job: Agriculture, forestry and fishing ;  &gt;&gt;&gt; Did not change jobs in last 12 months ;</t>
  </si>
  <si>
    <t>Queensland ;  Industry of current main job: Agriculture, forestry and fishing ;  &gt;&gt; 12 months or more in current main job ;</t>
  </si>
  <si>
    <t>Queensland ;  Industry of current main job: Agriculture, forestry and fishing ;  &gt;&gt;&gt; Employee in current main job ;</t>
  </si>
  <si>
    <t>Queensland ;  Industry of current main job: Agriculture, forestry and fishing ;  &gt;&gt;&gt;&gt; No change in occupation with current employer last year ;</t>
  </si>
  <si>
    <t>Queensland ;  Industry of current main job: Agriculture, forestry and fishing ;  &gt;&gt;&gt;&gt; Changed occupations with current employer in the same major group last year ;</t>
  </si>
  <si>
    <t>Queensland ;  Industry of current main job: Agriculture, forestry and fishing ;  &gt;&gt;&gt;&gt; Changed occupations with current employer into a different major group last year ;</t>
  </si>
  <si>
    <t>Queensland ;  Industry of current main job: Agriculture, forestry and fishing ;  &gt;&gt;&gt;&gt; Changed occupations with current employer at the same skill level ;</t>
  </si>
  <si>
    <t>Queensland ;  Industry of current main job: Agriculture, forestry and fishing ;  &gt;&gt;&gt;&gt; Changed occupations with current employer to a higher skill level ;</t>
  </si>
  <si>
    <t>Queensland ;  Industry of current main job: Agriculture, forestry and fishing ;  &gt;&gt;&gt;&gt; Changed occupations with current employer to a lower skill level ;</t>
  </si>
  <si>
    <t>Queensland ;  Industry of current main job: Agriculture, forestry and fishing ;  &gt;&gt;&gt;&gt; No change in usual weekly hours with current employer last year ;</t>
  </si>
  <si>
    <t>Queensland ;  Industry of current main job: Agriculture, forestry and fishing ;  &gt;&gt;&gt;&gt; Usual weekly hours increased with current employer last year ;</t>
  </si>
  <si>
    <t>Queensland ;  Industry of current main job: Agriculture, forestry and fishing ;  &gt;&gt;&gt;&gt; Usual weekly hours decreased with current employer last year ;</t>
  </si>
  <si>
    <t>Queensland ;  Industry of current main job: Agriculture, forestry and fishing ;  &gt;&gt;&gt;&gt; Did not know or usual weekly hours varied last year ;</t>
  </si>
  <si>
    <t>Queensland ;  Industry of current main job: Agriculture, forestry and fishing ;  &gt;&gt;&gt;&gt; Promoted or transferred last year ;</t>
  </si>
  <si>
    <t>Queensland ;  Industry of current main job: Agriculture, forestry and fishing ;  &gt;&gt;&gt;&gt; Was not promoted or transferred last year ;</t>
  </si>
  <si>
    <t>Queensland ;  Industry of current main job: Agriculture, forestry and fishing ;  &gt;&gt;&gt; Owner manager or contributing family worker in current main job ;</t>
  </si>
  <si>
    <t>Queensland ;  Industry of current main job: Agriculture, forestry and fishing ;  &gt; Employed 12 months ago ;</t>
  </si>
  <si>
    <t>Queensland ;  Industry of current main job: Agriculture, forestry and fishing ;  &gt; Not employed 12 months ago ;</t>
  </si>
  <si>
    <t>Queensland ;  Industry of current main job: Mining ;  Employed at some time during the last 12 months ;</t>
  </si>
  <si>
    <t>Queensland ;  Industry of current main job: Mining ;  &gt; Currently employed ;</t>
  </si>
  <si>
    <t>Queensland ;  Industry of current main job: Mining ;  &gt;&gt; Less than 12 months in current main job ;</t>
  </si>
  <si>
    <t>Queensland ;  Industry of current main job: Mining ;  &gt;&gt;&gt; Changed jobs in last 12 months ;</t>
  </si>
  <si>
    <t>Queensland ;  Industry of current main job: Mining ;  &gt;&gt;&gt;&gt; Working in the same industry division as 12 months ago ;</t>
  </si>
  <si>
    <t>Queensland ;  Industry of current main job: Mining ;  &gt;&gt;&gt;&gt; Working in a different industry division than 12 months ago ;</t>
  </si>
  <si>
    <t>Queensland ;  Industry of current main job: Mining ;  &gt;&gt;&gt;&gt; Working in the same major occupation group as 12 months ago ;</t>
  </si>
  <si>
    <t>Queensland ;  Industry of current main job: Mining ;  &gt;&gt;&gt;&gt; Working in a different major occupation group than 12 months ago ;</t>
  </si>
  <si>
    <t>Queensland ;  Industry of current main job: Mining ;  &gt;&gt;&gt;&gt; Working in an occupation at the same skill level as 12 months ago ;</t>
  </si>
  <si>
    <t>Queensland ;  Industry of current main job: Mining ;  &gt;&gt;&gt;&gt; Working in an occupation with a higher skill level than 12 months ago ;</t>
  </si>
  <si>
    <t>Queensland ;  Industry of current main job: Mining ;  &gt;&gt;&gt;&gt; Working in an occupation with a lower skill level than 12 months ago ;</t>
  </si>
  <si>
    <t>Queensland ;  Industry of current main job: Mining ;  &gt;&gt;&gt;&gt; Working in a job with the same usual hours as 12 months ago ;</t>
  </si>
  <si>
    <t>Queensland ;  Industry of current main job: Mining ;  &gt;&gt;&gt;&gt; Working in a job with more usual hours than 12 months ago ;</t>
  </si>
  <si>
    <t>Queensland ;  Industry of current main job: Mining ;  &gt;&gt;&gt;&gt; Working in a job with fewer usual hours than 12 months ago ;</t>
  </si>
  <si>
    <t>Queensland ;  Industry of current main job: Mining ;  &gt;&gt;&gt;&gt; Working in a job with the same status in employment as 12 months ago ;</t>
  </si>
  <si>
    <t>Queensland ;  Industry of current main job: Mining ;  &gt;&gt;&gt;&gt; Working in a job with a different status in employment than 12 months ago ;</t>
  </si>
  <si>
    <t>Queensland ;  Industry of current main job: Mining ;  &gt;&gt;&gt; Did not change jobs in last 12 months ;</t>
  </si>
  <si>
    <t>Queensland ;  Industry of current main job: Mining ;  &gt;&gt; 12 months or more in current main job ;</t>
  </si>
  <si>
    <t>Queensland ;  Industry of current main job: Mining ;  &gt;&gt;&gt; Employee in current main job ;</t>
  </si>
  <si>
    <t>Queensland ;  Industry of current main job: Mining ;  &gt;&gt;&gt;&gt; No change in occupation with current employer last year ;</t>
  </si>
  <si>
    <t>Queensland ;  Industry of current main job: Mining ;  &gt;&gt;&gt;&gt; Changed occupations with current employer in the same major group last year ;</t>
  </si>
  <si>
    <t>Queensland ;  Industry of current main job: Mining ;  &gt;&gt;&gt;&gt; Changed occupations with current employer into a different major group last year ;</t>
  </si>
  <si>
    <t>Queensland ;  Industry of current main job: Mining ;  &gt;&gt;&gt;&gt; Changed occupations with current employer at the same skill level ;</t>
  </si>
  <si>
    <t>Queensland ;  Industry of current main job: Mining ;  &gt;&gt;&gt;&gt; Changed occupations with current employer to a higher skill level ;</t>
  </si>
  <si>
    <t>Queensland ;  Industry of current main job: Mining ;  &gt;&gt;&gt;&gt; Changed occupations with current employer to a lower skill level ;</t>
  </si>
  <si>
    <t>Queensland ;  Industry of current main job: Mining ;  &gt;&gt;&gt;&gt; No change in usual weekly hours with current employer last year ;</t>
  </si>
  <si>
    <t>Queensland ;  Industry of current main job: Mining ;  &gt;&gt;&gt;&gt; Usual weekly hours increased with current employer last year ;</t>
  </si>
  <si>
    <t>Queensland ;  Industry of current main job: Mining ;  &gt;&gt;&gt;&gt; Usual weekly hours decreased with current employer last year ;</t>
  </si>
  <si>
    <t>Queensland ;  Industry of current main job: Mining ;  &gt;&gt;&gt;&gt; Did not know or usual weekly hours varied last year ;</t>
  </si>
  <si>
    <t>Queensland ;  Industry of current main job: Mining ;  &gt;&gt;&gt;&gt; Promoted or transferred last year ;</t>
  </si>
  <si>
    <t>Queensland ;  Industry of current main job: Mining ;  &gt;&gt;&gt;&gt; Was not promoted or transferred last year ;</t>
  </si>
  <si>
    <t>Queensland ;  Industry of current main job: Mining ;  &gt;&gt;&gt; Owner manager or contributing family worker in current main job ;</t>
  </si>
  <si>
    <t>Queensland ;  Industry of current main job: Mining ;  &gt; Employed 12 months ago ;</t>
  </si>
  <si>
    <t>Queensland ;  Industry of current main job: Mining ;  &gt; Not employed 12 months ago ;</t>
  </si>
  <si>
    <t>Queensland ;  Industry of current main job: Manufacturing ;  Employed at some time during the last 12 months ;</t>
  </si>
  <si>
    <t>Queensland ;  Industry of current main job: Manufacturing ;  &gt; Currently employed ;</t>
  </si>
  <si>
    <t>Queensland ;  Industry of current main job: Manufacturing ;  &gt;&gt; Less than 12 months in current main job ;</t>
  </si>
  <si>
    <t>Queensland ;  Industry of current main job: Manufacturing ;  &gt;&gt;&gt; Changed jobs in last 12 months ;</t>
  </si>
  <si>
    <t>Queensland ;  Industry of current main job: Manufacturing ;  &gt;&gt;&gt;&gt; Working in the same industry division as 12 months ago ;</t>
  </si>
  <si>
    <t>Queensland ;  Industry of current main job: Manufacturing ;  &gt;&gt;&gt;&gt; Working in a different industry division than 12 months ago ;</t>
  </si>
  <si>
    <t>Queensland ;  Industry of current main job: Manufacturing ;  &gt;&gt;&gt;&gt; Working in the same major occupation group as 12 months ago ;</t>
  </si>
  <si>
    <t>Queensland ;  Industry of current main job: Manufacturing ;  &gt;&gt;&gt;&gt; Working in a different major occupation group than 12 months ago ;</t>
  </si>
  <si>
    <t>Queensland ;  Industry of current main job: Manufacturing ;  &gt;&gt;&gt;&gt; Working in an occupation at the same skill level as 12 months ago ;</t>
  </si>
  <si>
    <t>Queensland ;  Industry of current main job: Manufacturing ;  &gt;&gt;&gt;&gt; Working in an occupation with a higher skill level than 12 months ago ;</t>
  </si>
  <si>
    <t>Queensland ;  Industry of current main job: Manufacturing ;  &gt;&gt;&gt;&gt; Working in an occupation with a lower skill level than 12 months ago ;</t>
  </si>
  <si>
    <t>Queensland ;  Industry of current main job: Manufacturing ;  &gt;&gt;&gt;&gt; Working in a job with the same usual hours as 12 months ago ;</t>
  </si>
  <si>
    <t>Queensland ;  Industry of current main job: Manufacturing ;  &gt;&gt;&gt;&gt; Working in a job with more usual hours than 12 months ago ;</t>
  </si>
  <si>
    <t>Queensland ;  Industry of current main job: Manufacturing ;  &gt;&gt;&gt;&gt; Working in a job with fewer usual hours than 12 months ago ;</t>
  </si>
  <si>
    <t>Queensland ;  Industry of current main job: Manufacturing ;  &gt;&gt;&gt;&gt; Working in a job with the same status in employment as 12 months ago ;</t>
  </si>
  <si>
    <t>Queensland ;  Industry of current main job: Manufacturing ;  &gt;&gt;&gt;&gt; Working in a job with a different status in employment than 12 months ago ;</t>
  </si>
  <si>
    <t>Queensland ;  Industry of current main job: Manufacturing ;  &gt;&gt;&gt; Did not change jobs in last 12 months ;</t>
  </si>
  <si>
    <t>Queensland ;  Industry of current main job: Manufacturing ;  &gt;&gt; 12 months or more in current main job ;</t>
  </si>
  <si>
    <t>Queensland ;  Industry of current main job: Manufacturing ;  &gt;&gt;&gt; Employee in current main job ;</t>
  </si>
  <si>
    <t>Queensland ;  Industry of current main job: Manufacturing ;  &gt;&gt;&gt;&gt; No change in occupation with current employer last year ;</t>
  </si>
  <si>
    <t>Queensland ;  Industry of current main job: Manufacturing ;  &gt;&gt;&gt;&gt; Changed occupations with current employer in the same major group last year ;</t>
  </si>
  <si>
    <t>Queensland ;  Industry of current main job: Manufacturing ;  &gt;&gt;&gt;&gt; Changed occupations with current employer into a different major group last year ;</t>
  </si>
  <si>
    <t>Queensland ;  Industry of current main job: Manufacturing ;  &gt;&gt;&gt;&gt; Changed occupations with current employer at the same skill level ;</t>
  </si>
  <si>
    <t>Queensland ;  Industry of current main job: Manufacturing ;  &gt;&gt;&gt;&gt; Changed occupations with current employer to a higher skill level ;</t>
  </si>
  <si>
    <t>Queensland ;  Industry of current main job: Manufacturing ;  &gt;&gt;&gt;&gt; Changed occupations with current employer to a lower skill level ;</t>
  </si>
  <si>
    <t>Queensland ;  Industry of current main job: Manufacturing ;  &gt;&gt;&gt;&gt; No change in usual weekly hours with current employer last year ;</t>
  </si>
  <si>
    <t>Queensland ;  Industry of current main job: Manufacturing ;  &gt;&gt;&gt;&gt; Usual weekly hours increased with current employer last year ;</t>
  </si>
  <si>
    <t>Queensland ;  Industry of current main job: Manufacturing ;  &gt;&gt;&gt;&gt; Usual weekly hours decreased with current employer last year ;</t>
  </si>
  <si>
    <t>Queensland ;  Industry of current main job: Manufacturing ;  &gt;&gt;&gt;&gt; Did not know or usual weekly hours varied last year ;</t>
  </si>
  <si>
    <t>Queensland ;  Industry of current main job: Manufacturing ;  &gt;&gt;&gt;&gt; Promoted or transferred last year ;</t>
  </si>
  <si>
    <t>Queensland ;  Industry of current main job: Manufacturing ;  &gt;&gt;&gt;&gt; Was not promoted or transferred last year ;</t>
  </si>
  <si>
    <t>Queensland ;  Industry of current main job: Manufacturing ;  &gt;&gt;&gt; Owner manager or contributing family worker in current main job ;</t>
  </si>
  <si>
    <t>Queensland ;  Industry of current main job: Manufacturing ;  &gt; Employed 12 months ago ;</t>
  </si>
  <si>
    <t>Queensland ;  Industry of current main job: Manufacturing ;  &gt; Not employed 12 months ago ;</t>
  </si>
  <si>
    <t>Queensland ;  Industry of current main job: Electricity, gas, water and waste services ;  Employed at some time during the last 12 months ;</t>
  </si>
  <si>
    <t>Queensland ;  Industry of current main job: Electricity, gas, water and waste services ;  &gt; Currently employed ;</t>
  </si>
  <si>
    <t>Queensland ;  Industry of current main job: Electricity, gas, water and waste services ;  &gt;&gt; Less than 12 months in current main job ;</t>
  </si>
  <si>
    <t>Queensland ;  Industry of current main job: Electricity, gas, water and waste services ;  &gt;&gt;&gt; Changed jobs in last 12 months ;</t>
  </si>
  <si>
    <t>Queensland ;  Industry of current main job: Electricity, gas, water and waste services ;  &gt;&gt;&gt;&gt; Working in the same industry division as 12 months ago ;</t>
  </si>
  <si>
    <t>Queensland ;  Industry of current main job: Electricity, gas, water and waste services ;  &gt;&gt;&gt;&gt; Working in a different industry division than 12 months ago ;</t>
  </si>
  <si>
    <t>Queensland ;  Industry of current main job: Electricity, gas, water and waste services ;  &gt;&gt;&gt;&gt; Working in the same major occupation group as 12 months ago ;</t>
  </si>
  <si>
    <t>Queensland ;  Industry of current main job: Electricity, gas, water and waste services ;  &gt;&gt;&gt;&gt; Working in a different major occupation group than 12 months ago ;</t>
  </si>
  <si>
    <t>Queensland ;  Industry of current main job: Electricity, gas, water and waste services ;  &gt;&gt;&gt;&gt; Working in an occupation at the same skill level as 12 months ago ;</t>
  </si>
  <si>
    <t>Queensland ;  Industry of current main job: Electricity, gas, water and waste services ;  &gt;&gt;&gt;&gt; Working in an occupation with a higher skill level than 12 months ago ;</t>
  </si>
  <si>
    <t>Queensland ;  Industry of current main job: Electricity, gas, water and waste services ;  &gt;&gt;&gt;&gt; Working in an occupation with a lower skill level than 12 months ago ;</t>
  </si>
  <si>
    <t>Queensland ;  Industry of current main job: Electricity, gas, water and waste services ;  &gt;&gt;&gt;&gt; Working in a job with the same usual hours as 12 months ago ;</t>
  </si>
  <si>
    <t>Queensland ;  Industry of current main job: Electricity, gas, water and waste services ;  &gt;&gt;&gt;&gt; Working in a job with more usual hours than 12 months ago ;</t>
  </si>
  <si>
    <t>Queensland ;  Industry of current main job: Electricity, gas, water and waste services ;  &gt;&gt;&gt;&gt; Working in a job with fewer usual hours than 12 months ago ;</t>
  </si>
  <si>
    <t>Queensland ;  Industry of current main job: Electricity, gas, water and waste services ;  &gt;&gt;&gt;&gt; Working in a job with the same status in employment as 12 months ago ;</t>
  </si>
  <si>
    <t>Queensland ;  Industry of current main job: Electricity, gas, water and waste services ;  &gt;&gt;&gt;&gt; Working in a job with a different status in employment than 12 months ago ;</t>
  </si>
  <si>
    <t>Queensland ;  Industry of current main job: Electricity, gas, water and waste services ;  &gt;&gt;&gt; Did not change jobs in last 12 months ;</t>
  </si>
  <si>
    <t>Queensland ;  Industry of current main job: Electricity, gas, water and waste services ;  &gt;&gt; 12 months or more in current main job ;</t>
  </si>
  <si>
    <t>Queensland ;  Industry of current main job: Electricity, gas, water and waste services ;  &gt;&gt;&gt; Employee in current main job ;</t>
  </si>
  <si>
    <t>Queensland ;  Industry of current main job: Electricity, gas, water and waste services ;  &gt;&gt;&gt;&gt; No change in occupation with current employer last year ;</t>
  </si>
  <si>
    <t>Queensland ;  Industry of current main job: Electricity, gas, water and waste services ;  &gt;&gt;&gt;&gt; Changed occupations with current employer in the same major group last year ;</t>
  </si>
  <si>
    <t>Queensland ;  Industry of current main job: Electricity, gas, water and waste services ;  &gt;&gt;&gt;&gt; Changed occupations with current employer into a different major group last year ;</t>
  </si>
  <si>
    <t>Queensland ;  Industry of current main job: Electricity, gas, water and waste services ;  &gt;&gt;&gt;&gt; Changed occupations with current employer at the same skill level ;</t>
  </si>
  <si>
    <t>Queensland ;  Industry of current main job: Electricity, gas, water and waste services ;  &gt;&gt;&gt;&gt; Changed occupations with current employer to a higher skill level ;</t>
  </si>
  <si>
    <t>Queensland ;  Industry of current main job: Electricity, gas, water and waste services ;  &gt;&gt;&gt;&gt; Changed occupations with current employer to a lower skill level ;</t>
  </si>
  <si>
    <t>Queensland ;  Industry of current main job: Electricity, gas, water and waste services ;  &gt;&gt;&gt;&gt; No change in usual weekly hours with current employer last year ;</t>
  </si>
  <si>
    <t>Queensland ;  Industry of current main job: Electricity, gas, water and waste services ;  &gt;&gt;&gt;&gt; Usual weekly hours increased with current employer last year ;</t>
  </si>
  <si>
    <t>Queensland ;  Industry of current main job: Electricity, gas, water and waste services ;  &gt;&gt;&gt;&gt; Usual weekly hours decreased with current employer last year ;</t>
  </si>
  <si>
    <t>Queensland ;  Industry of current main job: Electricity, gas, water and waste services ;  &gt;&gt;&gt;&gt; Did not know or usual weekly hours varied last year ;</t>
  </si>
  <si>
    <t>Queensland ;  Industry of current main job: Electricity, gas, water and waste services ;  &gt;&gt;&gt;&gt; Promoted or transferred last year ;</t>
  </si>
  <si>
    <t>Queensland ;  Industry of current main job: Electricity, gas, water and waste services ;  &gt;&gt;&gt;&gt; Was not promoted or transferred last year ;</t>
  </si>
  <si>
    <t>Queensland ;  Industry of current main job: Electricity, gas, water and waste services ;  &gt;&gt;&gt; Owner manager or contributing family worker in current main job ;</t>
  </si>
  <si>
    <t>Queensland ;  Industry of current main job: Electricity, gas, water and waste services ;  &gt; Employed 12 months ago ;</t>
  </si>
  <si>
    <t>Queensland ;  Industry of current main job: Electricity, gas, water and waste services ;  &gt; Not employed 12 months ago ;</t>
  </si>
  <si>
    <t>Queensland ;  Industry of current main job: Construction ;  Employed at some time during the last 12 months ;</t>
  </si>
  <si>
    <t>Queensland ;  Industry of current main job: Construction ;  &gt; Currently employed ;</t>
  </si>
  <si>
    <t>Queensland ;  Industry of current main job: Construction ;  &gt;&gt; Less than 12 months in current main job ;</t>
  </si>
  <si>
    <t>Queensland ;  Industry of current main job: Construction ;  &gt;&gt;&gt; Changed jobs in last 12 months ;</t>
  </si>
  <si>
    <t>Queensland ;  Industry of current main job: Construction ;  &gt;&gt;&gt;&gt; Working in the same industry division as 12 months ago ;</t>
  </si>
  <si>
    <t>Queensland ;  Industry of current main job: Construction ;  &gt;&gt;&gt;&gt; Working in a different industry division than 12 months ago ;</t>
  </si>
  <si>
    <t>Queensland ;  Industry of current main job: Construction ;  &gt;&gt;&gt;&gt; Working in the same major occupation group as 12 months ago ;</t>
  </si>
  <si>
    <t>Queensland ;  Industry of current main job: Construction ;  &gt;&gt;&gt;&gt; Working in a different major occupation group than 12 months ago ;</t>
  </si>
  <si>
    <t>Queensland ;  Industry of current main job: Construction ;  &gt;&gt;&gt;&gt; Working in an occupation at the same skill level as 12 months ago ;</t>
  </si>
  <si>
    <t>Queensland ;  Industry of current main job: Construction ;  &gt;&gt;&gt;&gt; Working in an occupation with a higher skill level than 12 months ago ;</t>
  </si>
  <si>
    <t>Queensland ;  Industry of current main job: Construction ;  &gt;&gt;&gt;&gt; Working in an occupation with a lower skill level than 12 months ago ;</t>
  </si>
  <si>
    <t>Queensland ;  Industry of current main job: Construction ;  &gt;&gt;&gt;&gt; Working in a job with the same usual hours as 12 months ago ;</t>
  </si>
  <si>
    <t>Queensland ;  Industry of current main job: Construction ;  &gt;&gt;&gt;&gt; Working in a job with more usual hours than 12 months ago ;</t>
  </si>
  <si>
    <t>Queensland ;  Industry of current main job: Construction ;  &gt;&gt;&gt;&gt; Working in a job with fewer usual hours than 12 months ago ;</t>
  </si>
  <si>
    <t>Queensland ;  Industry of current main job: Construction ;  &gt;&gt;&gt;&gt; Working in a job with the same status in employment as 12 months ago ;</t>
  </si>
  <si>
    <t>Queensland ;  Industry of current main job: Construction ;  &gt;&gt;&gt;&gt; Working in a job with a different status in employment than 12 months ago ;</t>
  </si>
  <si>
    <t>Queensland ;  Industry of current main job: Construction ;  &gt;&gt;&gt; Did not change jobs in last 12 months ;</t>
  </si>
  <si>
    <t>Queensland ;  Industry of current main job: Construction ;  &gt;&gt; 12 months or more in current main job ;</t>
  </si>
  <si>
    <t>Queensland ;  Industry of current main job: Construction ;  &gt;&gt;&gt; Employee in current main job ;</t>
  </si>
  <si>
    <t>Queensland ;  Industry of current main job: Construction ;  &gt;&gt;&gt;&gt; No change in occupation with current employer last year ;</t>
  </si>
  <si>
    <t>Queensland ;  Industry of current main job: Construction ;  &gt;&gt;&gt;&gt; Changed occupations with current employer in the same major group last year ;</t>
  </si>
  <si>
    <t>Queensland ;  Industry of current main job: Construction ;  &gt;&gt;&gt;&gt; Changed occupations with current employer into a different major group last year ;</t>
  </si>
  <si>
    <t>Queensland ;  Industry of current main job: Construction ;  &gt;&gt;&gt;&gt; Changed occupations with current employer at the same skill level ;</t>
  </si>
  <si>
    <t>Queensland ;  Industry of current main job: Construction ;  &gt;&gt;&gt;&gt; Changed occupations with current employer to a higher skill level ;</t>
  </si>
  <si>
    <t>Queensland ;  Industry of current main job: Construction ;  &gt;&gt;&gt;&gt; Changed occupations with current employer to a lower skill level ;</t>
  </si>
  <si>
    <t>Queensland ;  Industry of current main job: Construction ;  &gt;&gt;&gt;&gt; No change in usual weekly hours with current employer last year ;</t>
  </si>
  <si>
    <t>Queensland ;  Industry of current main job: Construction ;  &gt;&gt;&gt;&gt; Usual weekly hours increased with current employer last year ;</t>
  </si>
  <si>
    <t>A127969170K</t>
  </si>
  <si>
    <t>A127988350X</t>
  </si>
  <si>
    <t>A128066006V</t>
  </si>
  <si>
    <t>A128046650K</t>
  </si>
  <si>
    <t>A128046654V</t>
  </si>
  <si>
    <t>A128027282L</t>
  </si>
  <si>
    <t>A128085746F</t>
  </si>
  <si>
    <t>A128027286W</t>
  </si>
  <si>
    <t>A128007890V</t>
  </si>
  <si>
    <t>A127969174V</t>
  </si>
  <si>
    <t>A128027290L</t>
  </si>
  <si>
    <t>A128085750W</t>
  </si>
  <si>
    <t>A127969178C</t>
  </si>
  <si>
    <t>A127969186C</t>
  </si>
  <si>
    <t>A128046658C</t>
  </si>
  <si>
    <t>A127949798V</t>
  </si>
  <si>
    <t>A127969190V</t>
  </si>
  <si>
    <t>A127969194C</t>
  </si>
  <si>
    <t>A127969198L</t>
  </si>
  <si>
    <t>A128085774R</t>
  </si>
  <si>
    <t>A128046666C</t>
  </si>
  <si>
    <t>A128007918K</t>
  </si>
  <si>
    <t>A128027306V</t>
  </si>
  <si>
    <t>A128046670V</t>
  </si>
  <si>
    <t>A127969202T</t>
  </si>
  <si>
    <t>A128066014V</t>
  </si>
  <si>
    <t>A127988354J</t>
  </si>
  <si>
    <t>A128085762F</t>
  </si>
  <si>
    <t>A127988358T</t>
  </si>
  <si>
    <t>A128007902T</t>
  </si>
  <si>
    <t>A128007906A</t>
  </si>
  <si>
    <t>A127988362J</t>
  </si>
  <si>
    <t>A127949782A</t>
  </si>
  <si>
    <t>A128085766R</t>
  </si>
  <si>
    <t>A127949786K</t>
  </si>
  <si>
    <t>A128046662V</t>
  </si>
  <si>
    <t>A128066018C</t>
  </si>
  <si>
    <t>A128085770F</t>
  </si>
  <si>
    <t>A128007910T</t>
  </si>
  <si>
    <t>A128066022V</t>
  </si>
  <si>
    <t>A127988366T</t>
  </si>
  <si>
    <t>A127949790A</t>
  </si>
  <si>
    <t>A128027298F</t>
  </si>
  <si>
    <t>A128007914A</t>
  </si>
  <si>
    <t>A127988370J</t>
  </si>
  <si>
    <t>A127949794K</t>
  </si>
  <si>
    <t>A128027302K</t>
  </si>
  <si>
    <t>A127949802X</t>
  </si>
  <si>
    <t>A127949806J</t>
  </si>
  <si>
    <t>A128046682C</t>
  </si>
  <si>
    <t>A128085818F</t>
  </si>
  <si>
    <t>A127949850T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</si>
  <si>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</si>
  <si>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</si>
  <si>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</si>
  <si>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</si>
  <si>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</si>
  <si>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</si>
  <si>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</si>
  <si>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</si>
  <si>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</si>
  <si>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</si>
  <si>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</si>
  <si>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</si>
  <si>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</si>
  <si>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</si>
  <si>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</si>
  <si>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</si>
  <si>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</si>
  <si>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</si>
  <si>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</si>
  <si>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</si>
  <si>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</si>
  <si>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</si>
  <si>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</si>
  <si>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</si>
  <si>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</si>
  <si>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</si>
  <si>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</si>
  <si>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</si>
  <si>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</si>
  <si>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</si>
  <si>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</si>
  <si>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</si>
  <si>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</si>
  <si>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</si>
  <si>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</si>
  <si>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A128029226F</t>
  </si>
  <si>
    <t>A128068002W</t>
  </si>
  <si>
    <t>A128029222W</t>
  </si>
  <si>
    <t>A128009826L</t>
  </si>
  <si>
    <t>A128009838W</t>
  </si>
  <si>
    <t>A128068026R</t>
  </si>
  <si>
    <t>A128029234F</t>
  </si>
  <si>
    <t>A127971322A</t>
  </si>
  <si>
    <t>A128087718J</t>
  </si>
  <si>
    <t>A128068030F</t>
  </si>
  <si>
    <t>A127971310T</t>
  </si>
  <si>
    <t>A128009810V</t>
  </si>
  <si>
    <t>A128029218F</t>
  </si>
  <si>
    <t>A127990410F</t>
  </si>
  <si>
    <t>A127971314A</t>
  </si>
  <si>
    <t>A128068006F</t>
  </si>
  <si>
    <t>A127990414R</t>
  </si>
  <si>
    <t>A128048650W</t>
  </si>
  <si>
    <t>A128068010W</t>
  </si>
  <si>
    <t>A127951674J</t>
  </si>
  <si>
    <t>A128068014F</t>
  </si>
  <si>
    <t>A128009814C</t>
  </si>
  <si>
    <t>A128009818L</t>
  </si>
  <si>
    <t>A127951678T</t>
  </si>
  <si>
    <t>A128087710R</t>
  </si>
  <si>
    <t>A128068018R</t>
  </si>
  <si>
    <t>A128068022F</t>
  </si>
  <si>
    <t>A128048654F</t>
  </si>
  <si>
    <t>A128009822C</t>
  </si>
  <si>
    <t>A128087714X</t>
  </si>
  <si>
    <t>A127971318K</t>
  </si>
  <si>
    <t>A128009830C</t>
  </si>
  <si>
    <t>A128029230W</t>
  </si>
  <si>
    <t>A128009842L</t>
  </si>
  <si>
    <t>A128048886T</t>
  </si>
  <si>
    <t>A128068190T</t>
  </si>
  <si>
    <t>A128029386T</t>
  </si>
  <si>
    <t>A127951878K</t>
  </si>
  <si>
    <t>A128087934A</t>
  </si>
  <si>
    <t>A128029398A</t>
  </si>
  <si>
    <t>A127990574A</t>
  </si>
  <si>
    <t>A128010030C</t>
  </si>
  <si>
    <t>A128010034L</t>
  </si>
  <si>
    <t>A128048890J</t>
  </si>
  <si>
    <t>A128087922T</t>
  </si>
  <si>
    <t>A127951858A</t>
  </si>
  <si>
    <t>A127990558A</t>
  </si>
  <si>
    <t>A128087926A</t>
  </si>
  <si>
    <t>A127971518C</t>
  </si>
  <si>
    <t>A127990562T</t>
  </si>
  <si>
    <t>A127990566A</t>
  </si>
  <si>
    <t>A128068194A</t>
  </si>
  <si>
    <t>A128029382J</t>
  </si>
  <si>
    <t>A128087930T</t>
  </si>
  <si>
    <t>A127951862T</t>
  </si>
  <si>
    <t>A127990570T</t>
  </si>
  <si>
    <t>A127951866A</t>
  </si>
  <si>
    <t>A127971522V</t>
  </si>
  <si>
    <t>A127951870T</t>
  </si>
  <si>
    <t>A127951874A</t>
  </si>
  <si>
    <t>A128048870X</t>
  </si>
  <si>
    <t>A128048874J</t>
  </si>
  <si>
    <t>A128048878T</t>
  </si>
  <si>
    <t>A128029390J</t>
  </si>
  <si>
    <t>A128048882J</t>
  </si>
  <si>
    <t>A128029394T</t>
  </si>
  <si>
    <t>A127971526C</t>
  </si>
  <si>
    <t>A128068198K</t>
  </si>
  <si>
    <t>A128068242J</t>
  </si>
  <si>
    <t>A128029410F</t>
  </si>
  <si>
    <t>A127990590A</t>
  </si>
  <si>
    <t>A128029418X</t>
  </si>
  <si>
    <t>A127951910X</t>
  </si>
  <si>
    <t>A127971570L</t>
  </si>
  <si>
    <t>A128068246T</t>
  </si>
  <si>
    <t>A128048926X</t>
  </si>
  <si>
    <t>A127951914J</t>
  </si>
  <si>
    <t>A127971574W</t>
  </si>
  <si>
    <t>A127951898V</t>
  </si>
  <si>
    <t>A128087966V</t>
  </si>
  <si>
    <t>A128010050L</t>
  </si>
  <si>
    <t>A128048910F</t>
  </si>
  <si>
    <t>A128087970K</t>
  </si>
  <si>
    <t>A127951902X</t>
  </si>
  <si>
    <t>A127971550C</t>
  </si>
  <si>
    <t>A128048914R</t>
  </si>
  <si>
    <t>A128068230X</t>
  </si>
  <si>
    <t>A128010054W</t>
  </si>
  <si>
    <t>A127951906J</t>
  </si>
  <si>
    <t>A128048918X</t>
  </si>
  <si>
    <t>A127971554L</t>
  </si>
  <si>
    <t>A127990594K</t>
  </si>
  <si>
    <t>A127971558W</t>
  </si>
  <si>
    <t>A127971562L</t>
  </si>
  <si>
    <t>A128029414R</t>
  </si>
  <si>
    <t>A128068234J</t>
  </si>
  <si>
    <t>A128010058F</t>
  </si>
  <si>
    <t>A127971566W</t>
  </si>
  <si>
    <t>A128068238T</t>
  </si>
  <si>
    <t>A128087974V</t>
  </si>
  <si>
    <t>A128029422R</t>
  </si>
  <si>
    <t>A128048922R</t>
  </si>
  <si>
    <t>A128029450X</t>
  </si>
  <si>
    <t>A128068250J</t>
  </si>
  <si>
    <t>A128010062W</t>
  </si>
  <si>
    <t>A128029442X</t>
  </si>
  <si>
    <t>A128029454J</t>
  </si>
  <si>
    <t>A127951938A</t>
  </si>
  <si>
    <t>A127971586F</t>
  </si>
  <si>
    <t>A128029462J</t>
  </si>
  <si>
    <t>A128087982V</t>
  </si>
  <si>
    <t>A128048946J</t>
  </si>
  <si>
    <t>A128048930R</t>
  </si>
  <si>
    <t>A127971578F</t>
  </si>
  <si>
    <t>A127990602X</t>
  </si>
  <si>
    <t>A128029426X</t>
  </si>
  <si>
    <t>A127951918T</t>
  </si>
  <si>
    <t>A127951922J</t>
  </si>
  <si>
    <t>A128029430R</t>
  </si>
  <si>
    <t>A128068254T</t>
  </si>
  <si>
    <t>A127971582W</t>
  </si>
  <si>
    <t>A128029434X</t>
  </si>
  <si>
    <t>A128048934X</t>
  </si>
  <si>
    <t>A127951926T</t>
  </si>
  <si>
    <t>A128029438J</t>
  </si>
  <si>
    <t>A128068258A</t>
  </si>
  <si>
    <t>A128048938J</t>
  </si>
  <si>
    <t>A128087978C</t>
  </si>
  <si>
    <t>A128068262T</t>
  </si>
  <si>
    <t>A128010066F</t>
  </si>
  <si>
    <t>A128068266A</t>
  </si>
  <si>
    <t>A127951930J</t>
  </si>
  <si>
    <t>A128048942X</t>
  </si>
  <si>
    <t>A128029446J</t>
  </si>
  <si>
    <t>A128068270T</t>
  </si>
  <si>
    <t>A128029458T</t>
  </si>
  <si>
    <t>A128048966T</t>
  </si>
  <si>
    <t>A127990606J</t>
  </si>
  <si>
    <t>A128068278K</t>
  </si>
  <si>
    <t>A128068290A</t>
  </si>
  <si>
    <t>A128087994C</t>
  </si>
  <si>
    <t>A128010090F</t>
  </si>
  <si>
    <t>A128048974T</t>
  </si>
  <si>
    <t>A128029470J</t>
  </si>
  <si>
    <t>A128010094R</t>
  </si>
  <si>
    <t>A128087998L</t>
  </si>
  <si>
    <t>A127971590W</t>
  </si>
  <si>
    <t>A128048950X</t>
  </si>
  <si>
    <t>A128068274A</t>
  </si>
  <si>
    <t>A127971594F</t>
  </si>
  <si>
    <t>A128010070W</t>
  </si>
  <si>
    <t>A127990610X</t>
  </si>
  <si>
    <t>A127951942T</t>
  </si>
  <si>
    <t>A128048954J</t>
  </si>
  <si>
    <t>A128010074F</t>
  </si>
  <si>
    <t>A128029466T</t>
  </si>
  <si>
    <t>A128048958T</t>
  </si>
  <si>
    <t>A127990614J</t>
  </si>
  <si>
    <t>A128087986C</t>
  </si>
  <si>
    <t>A128068282A</t>
  </si>
  <si>
    <t>A128048962J</t>
  </si>
  <si>
    <t>A128010078R</t>
  </si>
  <si>
    <t>A128087990V</t>
  </si>
  <si>
    <t>Queensland ;  Industry of current main job: Construction ;  &gt;&gt;&gt;&gt; Usual weekly hours decreased with current employer last year ;</t>
  </si>
  <si>
    <t>Queensland ;  Industry of current main job: Construction ;  &gt;&gt;&gt;&gt; Did not know or usual weekly hours varied last year ;</t>
  </si>
  <si>
    <t>Queensland ;  Industry of current main job: Construction ;  &gt;&gt;&gt;&gt; Promoted or transferred last year ;</t>
  </si>
  <si>
    <t>Queensland ;  Industry of current main job: Construction ;  &gt;&gt;&gt;&gt; Was not promoted or transferred last year ;</t>
  </si>
  <si>
    <t>Queensland ;  Industry of current main job: Construction ;  &gt;&gt;&gt; Owner manager or contributing family worker in current main job ;</t>
  </si>
  <si>
    <t>Queensland ;  Industry of current main job: Construction ;  &gt; Employed 12 months ago ;</t>
  </si>
  <si>
    <t>Queensland ;  Industry of current main job: Construction ;  &gt; Not employed 12 months ago ;</t>
  </si>
  <si>
    <t>Queensland ;  Industry of current main job: Wholesale trade ;  Employed at some time during the last 12 months ;</t>
  </si>
  <si>
    <t>Queensland ;  Industry of current main job: Wholesale trade ;  &gt; Currently employed ;</t>
  </si>
  <si>
    <t>Queensland ;  Industry of current main job: Wholesale trade ;  &gt;&gt; Less than 12 months in current main job ;</t>
  </si>
  <si>
    <t>Queensland ;  Industry of current main job: Wholesale trade ;  &gt;&gt;&gt; Changed jobs in last 12 months ;</t>
  </si>
  <si>
    <t>Queensland ;  Industry of current main job: Wholesale trade ;  &gt;&gt;&gt;&gt; Working in the same industry division as 12 months ago ;</t>
  </si>
  <si>
    <t>Queensland ;  Industry of current main job: Wholesale trade ;  &gt;&gt;&gt;&gt; Working in a different industry division than 12 months ago ;</t>
  </si>
  <si>
    <t>Queensland ;  Industry of current main job: Wholesale trade ;  &gt;&gt;&gt;&gt; Working in the same major occupation group as 12 months ago ;</t>
  </si>
  <si>
    <t>Queensland ;  Industry of current main job: Wholesale trade ;  &gt;&gt;&gt;&gt; Working in a different major occupation group than 12 months ago ;</t>
  </si>
  <si>
    <t>Queensland ;  Industry of current main job: Wholesale trade ;  &gt;&gt;&gt;&gt; Working in an occupation at the same skill level as 12 months ago ;</t>
  </si>
  <si>
    <t>Queensland ;  Industry of current main job: Wholesale trade ;  &gt;&gt;&gt;&gt; Working in an occupation with a higher skill level than 12 months ago ;</t>
  </si>
  <si>
    <t>Queensland ;  Industry of current main job: Wholesale trade ;  &gt;&gt;&gt;&gt; Working in an occupation with a lower skill level than 12 months ago ;</t>
  </si>
  <si>
    <t>Queensland ;  Industry of current main job: Wholesale trade ;  &gt;&gt;&gt;&gt; Working in a job with the same usual hours as 12 months ago ;</t>
  </si>
  <si>
    <t>Queensland ;  Industry of current main job: Wholesale trade ;  &gt;&gt;&gt;&gt; Working in a job with more usual hours than 12 months ago ;</t>
  </si>
  <si>
    <t>Queensland ;  Industry of current main job: Wholesale trade ;  &gt;&gt;&gt;&gt; Working in a job with fewer usual hours than 12 months ago ;</t>
  </si>
  <si>
    <t>Queensland ;  Industry of current main job: Wholesale trade ;  &gt;&gt;&gt;&gt; Working in a job with the same status in employment as 12 months ago ;</t>
  </si>
  <si>
    <t>Queensland ;  Industry of current main job: Wholesale trade ;  &gt;&gt;&gt;&gt; Working in a job with a different status in employment than 12 months ago ;</t>
  </si>
  <si>
    <t>Queensland ;  Industry of current main job: Wholesale trade ;  &gt;&gt;&gt; Did not change jobs in last 12 months ;</t>
  </si>
  <si>
    <t>Queensland ;  Industry of current main job: Wholesale trade ;  &gt;&gt; 12 months or more in current main job ;</t>
  </si>
  <si>
    <t>Queensland ;  Industry of current main job: Wholesale trade ;  &gt;&gt;&gt; Employee in current main job ;</t>
  </si>
  <si>
    <t>Queensland ;  Industry of current main job: Wholesale trade ;  &gt;&gt;&gt;&gt; No change in occupation with current employer last year ;</t>
  </si>
  <si>
    <t>Queensland ;  Industry of current main job: Wholesale trade ;  &gt;&gt;&gt;&gt; Changed occupations with current employer in the same major group last year ;</t>
  </si>
  <si>
    <t>Queensland ;  Industry of current main job: Wholesale trade ;  &gt;&gt;&gt;&gt; Changed occupations with current employer into a different major group last year ;</t>
  </si>
  <si>
    <t>Queensland ;  Industry of current main job: Wholesale trade ;  &gt;&gt;&gt;&gt; Changed occupations with current employer at the same skill level ;</t>
  </si>
  <si>
    <t>Queensland ;  Industry of current main job: Wholesale trade ;  &gt;&gt;&gt;&gt; Changed occupations with current employer to a higher skill level ;</t>
  </si>
  <si>
    <t>Queensland ;  Industry of current main job: Wholesale trade ;  &gt;&gt;&gt;&gt; Changed occupations with current employer to a lower skill level ;</t>
  </si>
  <si>
    <t>Queensland ;  Industry of current main job: Wholesale trade ;  &gt;&gt;&gt;&gt; No change in usual weekly hours with current employer last year ;</t>
  </si>
  <si>
    <t>Queensland ;  Industry of current main job: Wholesale trade ;  &gt;&gt;&gt;&gt; Usual weekly hours increased with current employer last year ;</t>
  </si>
  <si>
    <t>Queensland ;  Industry of current main job: Wholesale trade ;  &gt;&gt;&gt;&gt; Usual weekly hours decreased with current employer last year ;</t>
  </si>
  <si>
    <t>Queensland ;  Industry of current main job: Wholesale trade ;  &gt;&gt;&gt;&gt; Did not know or usual weekly hours varied last year ;</t>
  </si>
  <si>
    <t>Queensland ;  Industry of current main job: Wholesale trade ;  &gt;&gt;&gt;&gt; Promoted or transferred last year ;</t>
  </si>
  <si>
    <t>Queensland ;  Industry of current main job: Wholesale trade ;  &gt;&gt;&gt;&gt; Was not promoted or transferred last year ;</t>
  </si>
  <si>
    <t>Queensland ;  Industry of current main job: Wholesale trade ;  &gt;&gt;&gt; Owner manager or contributing family worker in current main job ;</t>
  </si>
  <si>
    <t>Queensland ;  Industry of current main job: Wholesale trade ;  &gt; Employed 12 months ago ;</t>
  </si>
  <si>
    <t>Queensland ;  Industry of current main job: Wholesale trade ;  &gt; Not employed 12 months ago ;</t>
  </si>
  <si>
    <t>Queensland ;  Industry of current main job: Retail trade ;  Employed at some time during the last 12 months ;</t>
  </si>
  <si>
    <t>Queensland ;  Industry of current main job: Retail trade ;  &gt; Currently employed ;</t>
  </si>
  <si>
    <t>Queensland ;  Industry of current main job: Retail trade ;  &gt;&gt; Less than 12 months in current main job ;</t>
  </si>
  <si>
    <t>Queensland ;  Industry of current main job: Retail trade ;  &gt;&gt;&gt; Changed jobs in last 12 months ;</t>
  </si>
  <si>
    <t>Queensland ;  Industry of current main job: Retail trade ;  &gt;&gt;&gt;&gt; Working in the same industry division as 12 months ago ;</t>
  </si>
  <si>
    <t>Queensland ;  Industry of current main job: Retail trade ;  &gt;&gt;&gt;&gt; Working in a different industry division than 12 months ago ;</t>
  </si>
  <si>
    <t>Queensland ;  Industry of current main job: Retail trade ;  &gt;&gt;&gt;&gt; Working in the same major occupation group as 12 months ago ;</t>
  </si>
  <si>
    <t>Queensland ;  Industry of current main job: Retail trade ;  &gt;&gt;&gt;&gt; Working in a different major occupation group than 12 months ago ;</t>
  </si>
  <si>
    <t>Queensland ;  Industry of current main job: Retail trade ;  &gt;&gt;&gt;&gt; Working in an occupation at the same skill level as 12 months ago ;</t>
  </si>
  <si>
    <t>Queensland ;  Industry of current main job: Retail trade ;  &gt;&gt;&gt;&gt; Working in an occupation with a higher skill level than 12 months ago ;</t>
  </si>
  <si>
    <t>Queensland ;  Industry of current main job: Retail trade ;  &gt;&gt;&gt;&gt; Working in an occupation with a lower skill level than 12 months ago ;</t>
  </si>
  <si>
    <t>Queensland ;  Industry of current main job: Retail trade ;  &gt;&gt;&gt;&gt; Working in a job with the same usual hours as 12 months ago ;</t>
  </si>
  <si>
    <t>Queensland ;  Industry of current main job: Retail trade ;  &gt;&gt;&gt;&gt; Working in a job with more usual hours than 12 months ago ;</t>
  </si>
  <si>
    <t>Queensland ;  Industry of current main job: Retail trade ;  &gt;&gt;&gt;&gt; Working in a job with fewer usual hours than 12 months ago ;</t>
  </si>
  <si>
    <t>Queensland ;  Industry of current main job: Retail trade ;  &gt;&gt;&gt;&gt; Working in a job with the same status in employment as 12 months ago ;</t>
  </si>
  <si>
    <t>Queensland ;  Industry of current main job: Retail trade ;  &gt;&gt;&gt;&gt; Working in a job with a different status in employment than 12 months ago ;</t>
  </si>
  <si>
    <t>Queensland ;  Industry of current main job: Retail trade ;  &gt;&gt;&gt; Did not change jobs in last 12 months ;</t>
  </si>
  <si>
    <t>Queensland ;  Industry of current main job: Retail trade ;  &gt;&gt; 12 months or more in current main job ;</t>
  </si>
  <si>
    <t>Queensland ;  Industry of current main job: Retail trade ;  &gt;&gt;&gt; Employee in current main job ;</t>
  </si>
  <si>
    <t>Queensland ;  Industry of current main job: Retail trade ;  &gt;&gt;&gt;&gt; No change in occupation with current employer last year ;</t>
  </si>
  <si>
    <t>Queensland ;  Industry of current main job: Retail trade ;  &gt;&gt;&gt;&gt; Changed occupations with current employer in the same major group last year ;</t>
  </si>
  <si>
    <t>Queensland ;  Industry of current main job: Retail trade ;  &gt;&gt;&gt;&gt; Changed occupations with current employer into a different major group last year ;</t>
  </si>
  <si>
    <t>Queensland ;  Industry of current main job: Retail trade ;  &gt;&gt;&gt;&gt; Changed occupations with current employer at the same skill level ;</t>
  </si>
  <si>
    <t>Queensland ;  Industry of current main job: Retail trade ;  &gt;&gt;&gt;&gt; Changed occupations with current employer to a higher skill level ;</t>
  </si>
  <si>
    <t>Queensland ;  Industry of current main job: Retail trade ;  &gt;&gt;&gt;&gt; Changed occupations with current employer to a lower skill level ;</t>
  </si>
  <si>
    <t>Queensland ;  Industry of current main job: Retail trade ;  &gt;&gt;&gt;&gt; No change in usual weekly hours with current employer last year ;</t>
  </si>
  <si>
    <t>Queensland ;  Industry of current main job: Retail trade ;  &gt;&gt;&gt;&gt; Usual weekly hours increased with current employer last year ;</t>
  </si>
  <si>
    <t>Queensland ;  Industry of current main job: Retail trade ;  &gt;&gt;&gt;&gt; Usual weekly hours decreased with current employer last year ;</t>
  </si>
  <si>
    <t>Queensland ;  Industry of current main job: Retail trade ;  &gt;&gt;&gt;&gt; Did not know or usual weekly hours varied last year ;</t>
  </si>
  <si>
    <t>Queensland ;  Industry of current main job: Retail trade ;  &gt;&gt;&gt;&gt; Promoted or transferred last year ;</t>
  </si>
  <si>
    <t>Queensland ;  Industry of current main job: Retail trade ;  &gt;&gt;&gt;&gt; Was not promoted or transferred last year ;</t>
  </si>
  <si>
    <t>Queensland ;  Industry of current main job: Retail trade ;  &gt;&gt;&gt; Owner manager or contributing family worker in current main job ;</t>
  </si>
  <si>
    <t>Queensland ;  Industry of current main job: Retail trade ;  &gt; Employed 12 months ago ;</t>
  </si>
  <si>
    <t>Queensland ;  Industry of current main job: Retail trade ;  &gt; Not employed 12 months ago ;</t>
  </si>
  <si>
    <t>Queensland ;  Industry of current main job: Accommodation and food services ;  Employed at some time during the last 12 months ;</t>
  </si>
  <si>
    <t>Queensland ;  Industry of current main job: Accommodation and food services ;  &gt; Currently employed ;</t>
  </si>
  <si>
    <t>Queensland ;  Industry of current main job: Accommodation and food services ;  &gt;&gt; Less than 12 months in current main job ;</t>
  </si>
  <si>
    <t>Queensland ;  Industry of current main job: Accommodation and food services ;  &gt;&gt;&gt; Changed jobs in last 12 months ;</t>
  </si>
  <si>
    <t>Queensland ;  Industry of current main job: Accommodation and food services ;  &gt;&gt;&gt;&gt; Working in the same industry division as 12 months ago ;</t>
  </si>
  <si>
    <t>Queensland ;  Industry of current main job: Accommodation and food services ;  &gt;&gt;&gt;&gt; Working in a different industry division than 12 months ago ;</t>
  </si>
  <si>
    <t>Queensland ;  Industry of current main job: Accommodation and food services ;  &gt;&gt;&gt;&gt; Working in the same major occupation group as 12 months ago ;</t>
  </si>
  <si>
    <t>Queensland ;  Industry of current main job: Accommodation and food services ;  &gt;&gt;&gt;&gt; Working in a different major occupation group than 12 months ago ;</t>
  </si>
  <si>
    <t>Queensland ;  Industry of current main job: Accommodation and food services ;  &gt;&gt;&gt;&gt; Working in an occupation at the same skill level as 12 months ago ;</t>
  </si>
  <si>
    <t>Queensland ;  Industry of current main job: Accommodation and food services ;  &gt;&gt;&gt;&gt; Working in an occupation with a higher skill level than 12 months ago ;</t>
  </si>
  <si>
    <t>Queensland ;  Industry of current main job: Accommodation and food services ;  &gt;&gt;&gt;&gt; Working in an occupation with a lower skill level than 12 months ago ;</t>
  </si>
  <si>
    <t>Queensland ;  Industry of current main job: Accommodation and food services ;  &gt;&gt;&gt;&gt; Working in a job with the same usual hours as 12 months ago ;</t>
  </si>
  <si>
    <t>Queensland ;  Industry of current main job: Accommodation and food services ;  &gt;&gt;&gt;&gt; Working in a job with more usual hours than 12 months ago ;</t>
  </si>
  <si>
    <t>Queensland ;  Industry of current main job: Accommodation and food services ;  &gt;&gt;&gt;&gt; Working in a job with fewer usual hours than 12 months ago ;</t>
  </si>
  <si>
    <t>Queensland ;  Industry of current main job: Accommodation and food services ;  &gt;&gt;&gt;&gt; Working in a job with the same status in employment as 12 months ago ;</t>
  </si>
  <si>
    <t>Queensland ;  Industry of current main job: Accommodation and food services ;  &gt;&gt;&gt;&gt; Working in a job with a different status in employment than 12 months ago ;</t>
  </si>
  <si>
    <t>Queensland ;  Industry of current main job: Accommodation and food services ;  &gt;&gt;&gt; Did not change jobs in last 12 months ;</t>
  </si>
  <si>
    <t>Queensland ;  Industry of current main job: Accommodation and food services ;  &gt;&gt; 12 months or more in current main job ;</t>
  </si>
  <si>
    <t>Queensland ;  Industry of current main job: Accommodation and food services ;  &gt;&gt;&gt; Employee in current main job ;</t>
  </si>
  <si>
    <t>Queensland ;  Industry of current main job: Accommodation and food services ;  &gt;&gt;&gt;&gt; No change in occupation with current employer last year ;</t>
  </si>
  <si>
    <t>Queensland ;  Industry of current main job: Accommodation and food services ;  &gt;&gt;&gt;&gt; Changed occupations with current employer in the same major group last year ;</t>
  </si>
  <si>
    <t>Queensland ;  Industry of current main job: Accommodation and food services ;  &gt;&gt;&gt;&gt; Changed occupations with current employer into a different major group last year ;</t>
  </si>
  <si>
    <t>Queensland ;  Industry of current main job: Accommodation and food services ;  &gt;&gt;&gt;&gt; Changed occupations with current employer at the same skill level ;</t>
  </si>
  <si>
    <t>Queensland ;  Industry of current main job: Accommodation and food services ;  &gt;&gt;&gt;&gt; Changed occupations with current employer to a higher skill level ;</t>
  </si>
  <si>
    <t>Queensland ;  Industry of current main job: Accommodation and food services ;  &gt;&gt;&gt;&gt; Changed occupations with current employer to a lower skill level ;</t>
  </si>
  <si>
    <t>Queensland ;  Industry of current main job: Accommodation and food services ;  &gt;&gt;&gt;&gt; No change in usual weekly hours with current employer last year ;</t>
  </si>
  <si>
    <t>Queensland ;  Industry of current main job: Accommodation and food services ;  &gt;&gt;&gt;&gt; Usual weekly hours increased with current employer last year ;</t>
  </si>
  <si>
    <t>Queensland ;  Industry of current main job: Accommodation and food services ;  &gt;&gt;&gt;&gt; Usual weekly hours decreased with current employer last year ;</t>
  </si>
  <si>
    <t>Queensland ;  Industry of current main job: Accommodation and food services ;  &gt;&gt;&gt;&gt; Did not know or usual weekly hours varied last year ;</t>
  </si>
  <si>
    <t>Queensland ;  Industry of current main job: Accommodation and food services ;  &gt;&gt;&gt;&gt; Promoted or transferred last year ;</t>
  </si>
  <si>
    <t>Queensland ;  Industry of current main job: Accommodation and food services ;  &gt;&gt;&gt;&gt; Was not promoted or transferred last year ;</t>
  </si>
  <si>
    <t>Queensland ;  Industry of current main job: Accommodation and food services ;  &gt;&gt;&gt; Owner manager or contributing family worker in current main job ;</t>
  </si>
  <si>
    <t>Queensland ;  Industry of current main job: Accommodation and food services ;  &gt; Employed 12 months ago ;</t>
  </si>
  <si>
    <t>Queensland ;  Industry of current main job: Accommodation and food services ;  &gt; Not employed 12 months ago ;</t>
  </si>
  <si>
    <t>Queensland ;  Industry of current main job: Transport, postal and warehousing ;  Employed at some time during the last 12 months ;</t>
  </si>
  <si>
    <t>Queensland ;  Industry of current main job: Transport, postal and warehousing ;  &gt; Currently employed ;</t>
  </si>
  <si>
    <t>Queensland ;  Industry of current main job: Transport, postal and warehousing ;  &gt;&gt; Less than 12 months in current main job ;</t>
  </si>
  <si>
    <t>Queensland ;  Industry of current main job: Transport, postal and warehousing ;  &gt;&gt;&gt; Changed jobs in last 12 months ;</t>
  </si>
  <si>
    <t>Queensland ;  Industry of current main job: Transport, postal and warehousing ;  &gt;&gt;&gt;&gt; Working in the same industry division as 12 months ago ;</t>
  </si>
  <si>
    <t>Queensland ;  Industry of current main job: Transport, postal and warehousing ;  &gt;&gt;&gt;&gt; Working in a different industry division than 12 months ago ;</t>
  </si>
  <si>
    <t>Queensland ;  Industry of current main job: Transport, postal and warehousing ;  &gt;&gt;&gt;&gt; Working in the same major occupation group as 12 months ago ;</t>
  </si>
  <si>
    <t>Queensland ;  Industry of current main job: Transport, postal and warehousing ;  &gt;&gt;&gt;&gt; Working in a different major occupation group than 12 months ago ;</t>
  </si>
  <si>
    <t>Queensland ;  Industry of current main job: Transport, postal and warehousing ;  &gt;&gt;&gt;&gt; Working in an occupation at the same skill level as 12 months ago ;</t>
  </si>
  <si>
    <t>Queensland ;  Industry of current main job: Transport, postal and warehousing ;  &gt;&gt;&gt;&gt; Working in an occupation with a higher skill level than 12 months ago ;</t>
  </si>
  <si>
    <t>Queensland ;  Industry of current main job: Transport, postal and warehousing ;  &gt;&gt;&gt;&gt; Working in an occupation with a lower skill level than 12 months ago ;</t>
  </si>
  <si>
    <t>Queensland ;  Industry of current main job: Transport, postal and warehousing ;  &gt;&gt;&gt;&gt; Working in a job with the same usual hours as 12 months ago ;</t>
  </si>
  <si>
    <t>Queensland ;  Industry of current main job: Transport, postal and warehousing ;  &gt;&gt;&gt;&gt; Working in a job with more usual hours than 12 months ago ;</t>
  </si>
  <si>
    <t>Queensland ;  Industry of current main job: Transport, postal and warehousing ;  &gt;&gt;&gt;&gt; Working in a job with fewer usual hours than 12 months ago ;</t>
  </si>
  <si>
    <t>Queensland ;  Industry of current main job: Transport, postal and warehousing ;  &gt;&gt;&gt;&gt; Working in a job with the same status in employment as 12 months ago ;</t>
  </si>
  <si>
    <t>Queensland ;  Industry of current main job: Transport, postal and warehousing ;  &gt;&gt;&gt;&gt; Working in a job with a different status in employment than 12 months ago ;</t>
  </si>
  <si>
    <t>Queensland ;  Industry of current main job: Transport, postal and warehousing ;  &gt;&gt;&gt; Did not change jobs in last 12 months ;</t>
  </si>
  <si>
    <t>Queensland ;  Industry of current main job: Transport, postal and warehousing ;  &gt;&gt; 12 months or more in current main job ;</t>
  </si>
  <si>
    <t>Queensland ;  Industry of current main job: Transport, postal and warehousing ;  &gt;&gt;&gt; Employee in current main job ;</t>
  </si>
  <si>
    <t>Queensland ;  Industry of current main job: Transport, postal and warehousing ;  &gt;&gt;&gt;&gt; No change in occupation with current employer last year ;</t>
  </si>
  <si>
    <t>Queensland ;  Industry of current main job: Transport, postal and warehousing ;  &gt;&gt;&gt;&gt; Changed occupations with current employer in the same major group last year ;</t>
  </si>
  <si>
    <t>Queensland ;  Industry of current main job: Transport, postal and warehousing ;  &gt;&gt;&gt;&gt; Changed occupations with current employer into a different major group last year ;</t>
  </si>
  <si>
    <t>Queensland ;  Industry of current main job: Transport, postal and warehousing ;  &gt;&gt;&gt;&gt; Changed occupations with current employer at the same skill level ;</t>
  </si>
  <si>
    <t>Queensland ;  Industry of current main job: Transport, postal and warehousing ;  &gt;&gt;&gt;&gt; Changed occupations with current employer to a higher skill level ;</t>
  </si>
  <si>
    <t>Queensland ;  Industry of current main job: Transport, postal and warehousing ;  &gt;&gt;&gt;&gt; Changed occupations with current employer to a lower skill level ;</t>
  </si>
  <si>
    <t>Queensland ;  Industry of current main job: Transport, postal and warehousing ;  &gt;&gt;&gt;&gt; No change in usual weekly hours with current employer last year ;</t>
  </si>
  <si>
    <t>Queensland ;  Industry of current main job: Transport, postal and warehousing ;  &gt;&gt;&gt;&gt; Usual weekly hours increased with current employer last year ;</t>
  </si>
  <si>
    <t>Queensland ;  Industry of current main job: Transport, postal and warehousing ;  &gt;&gt;&gt;&gt; Usual weekly hours decreased with current employer last year ;</t>
  </si>
  <si>
    <t>Queensland ;  Industry of current main job: Transport, postal and warehousing ;  &gt;&gt;&gt;&gt; Did not know or usual weekly hours varied last year ;</t>
  </si>
  <si>
    <t>Queensland ;  Industry of current main job: Transport, postal and warehousing ;  &gt;&gt;&gt;&gt; Promoted or transferred last year ;</t>
  </si>
  <si>
    <t>Queensland ;  Industry of current main job: Transport, postal and warehousing ;  &gt;&gt;&gt;&gt; Was not promoted or transferred last year ;</t>
  </si>
  <si>
    <t>Queensland ;  Industry of current main job: Transport, postal and warehousing ;  &gt;&gt;&gt; Owner manager or contributing family worker in current main job ;</t>
  </si>
  <si>
    <t>Queensland ;  Industry of current main job: Transport, postal and warehousing ;  &gt; Employed 12 months ago ;</t>
  </si>
  <si>
    <t>Queensland ;  Industry of current main job: Transport, postal and warehousing ;  &gt; Not employed 12 months ago ;</t>
  </si>
  <si>
    <t>Queensland ;  Industry of current main job: Information media and telecommunications ;  Employed at some time during the last 12 months ;</t>
  </si>
  <si>
    <t>Queensland ;  Industry of current main job: Information media and telecommunications ;  &gt; Currently employed ;</t>
  </si>
  <si>
    <t>Queensland ;  Industry of current main job: Information media and telecommunications ;  &gt;&gt; Less than 12 months in current main job ;</t>
  </si>
  <si>
    <t>Queensland ;  Industry of current main job: Information media and telecommunications ;  &gt;&gt;&gt; Changed jobs in last 12 months ;</t>
  </si>
  <si>
    <t>Queensland ;  Industry of current main job: Information media and telecommunications ;  &gt;&gt;&gt;&gt; Working in the same industry division as 12 months ago ;</t>
  </si>
  <si>
    <t>Queensland ;  Industry of current main job: Information media and telecommunications ;  &gt;&gt;&gt;&gt; Working in a different industry division than 12 months ago ;</t>
  </si>
  <si>
    <t>Queensland ;  Industry of current main job: Information media and telecommunications ;  &gt;&gt;&gt;&gt; Working in the same major occupation group as 12 months ago ;</t>
  </si>
  <si>
    <t>Queensland ;  Industry of current main job: Information media and telecommunications ;  &gt;&gt;&gt;&gt; Working in a different major occupation group than 12 months ago ;</t>
  </si>
  <si>
    <t>Queensland ;  Industry of current main job: Information media and telecommunications ;  &gt;&gt;&gt;&gt; Working in an occupation at the same skill level as 12 months ago ;</t>
  </si>
  <si>
    <t>Queensland ;  Industry of current main job: Information media and telecommunications ;  &gt;&gt;&gt;&gt; Working in an occupation with a higher skill level than 12 months ago ;</t>
  </si>
  <si>
    <t>Queensland ;  Industry of current main job: Information media and telecommunications ;  &gt;&gt;&gt;&gt; Working in an occupation with a lower skill level than 12 months ago ;</t>
  </si>
  <si>
    <t>Queensland ;  Industry of current main job: Information media and telecommunications ;  &gt;&gt;&gt;&gt; Working in a job with the same usual hours as 12 months ago ;</t>
  </si>
  <si>
    <t>Queensland ;  Industry of current main job: Information media and telecommunications ;  &gt;&gt;&gt;&gt; Working in a job with more usual hours than 12 months ago ;</t>
  </si>
  <si>
    <t>Queensland ;  Industry of current main job: Information media and telecommunications ;  &gt;&gt;&gt;&gt; Working in a job with fewer usual hours than 12 months ago ;</t>
  </si>
  <si>
    <t>Queensland ;  Industry of current main job: Information media and telecommunications ;  &gt;&gt;&gt;&gt; Working in a job with the same status in employment as 12 months ago ;</t>
  </si>
  <si>
    <t>Queensland ;  Industry of current main job: Information media and telecommunications ;  &gt;&gt;&gt;&gt; Working in a job with a different status in employment than 12 months ago ;</t>
  </si>
  <si>
    <t>Queensland ;  Industry of current main job: Information media and telecommunications ;  &gt;&gt;&gt; Did not change jobs in last 12 months ;</t>
  </si>
  <si>
    <t>Queensland ;  Industry of current main job: Information media and telecommunications ;  &gt;&gt; 12 months or more in current main job ;</t>
  </si>
  <si>
    <t>Queensland ;  Industry of current main job: Information media and telecommunications ;  &gt;&gt;&gt; Employee in current main job ;</t>
  </si>
  <si>
    <t>Queensland ;  Industry of current main job: Information media and telecommunications ;  &gt;&gt;&gt;&gt; No change in occupation with current employer last year ;</t>
  </si>
  <si>
    <t>Queensland ;  Industry of current main job: Information media and telecommunications ;  &gt;&gt;&gt;&gt; Changed occupations with current employer in the same major group last year ;</t>
  </si>
  <si>
    <t>Queensland ;  Industry of current main job: Information media and telecommunications ;  &gt;&gt;&gt;&gt; Changed occupations with current employer into a different major group last year ;</t>
  </si>
  <si>
    <t>Queensland ;  Industry of current main job: Information media and telecommunications ;  &gt;&gt;&gt;&gt; Changed occupations with current employer at the same skill level ;</t>
  </si>
  <si>
    <t>Queensland ;  Industry of current main job: Information media and telecommunications ;  &gt;&gt;&gt;&gt; Changed occupations with current employer to a higher skill level ;</t>
  </si>
  <si>
    <t>Queensland ;  Industry of current main job: Information media and telecommunications ;  &gt;&gt;&gt;&gt; Changed occupations with current employer to a lower skill level ;</t>
  </si>
  <si>
    <t>Queensland ;  Industry of current main job: Information media and telecommunications ;  &gt;&gt;&gt;&gt; No change in usual weekly hours with current employer last year ;</t>
  </si>
  <si>
    <t>Queensland ;  Industry of current main job: Information media and telecommunications ;  &gt;&gt;&gt;&gt; Usual weekly hours increased with current employer last year ;</t>
  </si>
  <si>
    <t>Queensland ;  Industry of current main job: Information media and telecommunications ;  &gt;&gt;&gt;&gt; Usual weekly hours decreased with current employer last year ;</t>
  </si>
  <si>
    <t>Queensland ;  Industry of current main job: Information media and telecommunications ;  &gt;&gt;&gt;&gt; Did not know or usual weekly hours varied last year ;</t>
  </si>
  <si>
    <t>Queensland ;  Industry of current main job: Information media and telecommunications ;  &gt;&gt;&gt;&gt; Promoted or transferred last year ;</t>
  </si>
  <si>
    <t>Queensland ;  Industry of current main job: Information media and telecommunications ;  &gt;&gt;&gt;&gt; Was not promoted or transferred last year ;</t>
  </si>
  <si>
    <t>Queensland ;  Industry of current main job: Information media and telecommunications ;  &gt;&gt;&gt; Owner manager or contributing family worker in current main job ;</t>
  </si>
  <si>
    <t>Queensland ;  Industry of current main job: Information media and telecommunications ;  &gt; Employed 12 months ago ;</t>
  </si>
  <si>
    <t>Queensland ;  Industry of current main job: Information media and telecommunications ;  &gt; Not employed 12 months ago ;</t>
  </si>
  <si>
    <t>Queensland ;  Industry of current main job: Financial and insurance services ;  Employed at some time during the last 12 months ;</t>
  </si>
  <si>
    <t>Queensland ;  Industry of current main job: Financial and insurance services ;  &gt; Currently employed ;</t>
  </si>
  <si>
    <t>Queensland ;  Industry of current main job: Financial and insurance services ;  &gt;&gt; Less than 12 months in current main job ;</t>
  </si>
  <si>
    <t>Queensland ;  Industry of current main job: Financial and insurance services ;  &gt;&gt;&gt; Changed jobs in last 12 months ;</t>
  </si>
  <si>
    <t>Queensland ;  Industry of current main job: Financial and insurance services ;  &gt;&gt;&gt;&gt; Working in the same industry division as 12 months ago ;</t>
  </si>
  <si>
    <t>Queensland ;  Industry of current main job: Financial and insurance services ;  &gt;&gt;&gt;&gt; Working in a different industry division than 12 months ago ;</t>
  </si>
  <si>
    <t>Queensland ;  Industry of current main job: Financial and insurance services ;  &gt;&gt;&gt;&gt; Working in the same major occupation group as 12 months ago ;</t>
  </si>
  <si>
    <t>Queensland ;  Industry of current main job: Financial and insurance services ;  &gt;&gt;&gt;&gt; Working in a different major occupation group than 12 months ago ;</t>
  </si>
  <si>
    <t>Queensland ;  Industry of current main job: Financial and insurance services ;  &gt;&gt;&gt;&gt; Working in an occupation at the same skill level as 12 months ago ;</t>
  </si>
  <si>
    <t>Queensland ;  Industry of current main job: Financial and insurance services ;  &gt;&gt;&gt;&gt; Working in an occupation with a higher skill level than 12 months ago ;</t>
  </si>
  <si>
    <t>Queensland ;  Industry of current main job: Financial and insurance services ;  &gt;&gt;&gt;&gt; Working in an occupation with a lower skill level than 12 months ago ;</t>
  </si>
  <si>
    <t>Queensland ;  Industry of current main job: Financial and insurance services ;  &gt;&gt;&gt;&gt; Working in a job with the same usual hours as 12 months ago ;</t>
  </si>
  <si>
    <t>Queensland ;  Industry of current main job: Financial and insurance services ;  &gt;&gt;&gt;&gt; Working in a job with more usual hours than 12 months ago ;</t>
  </si>
  <si>
    <t>Queensland ;  Industry of current main job: Financial and insurance services ;  &gt;&gt;&gt;&gt; Working in a job with fewer usual hours than 12 months ago ;</t>
  </si>
  <si>
    <t>Queensland ;  Industry of current main job: Financial and insurance services ;  &gt;&gt;&gt;&gt; Working in a job with the same status in employment as 12 months ago ;</t>
  </si>
  <si>
    <t>Queensland ;  Industry of current main job: Financial and insurance services ;  &gt;&gt;&gt;&gt; Working in a job with a different status in employment than 12 months ago ;</t>
  </si>
  <si>
    <t>Queensland ;  Industry of current main job: Financial and insurance services ;  &gt;&gt;&gt; Did not change jobs in last 12 months ;</t>
  </si>
  <si>
    <t>Queensland ;  Industry of current main job: Financial and insurance services ;  &gt;&gt; 12 months or more in current main job ;</t>
  </si>
  <si>
    <t>Queensland ;  Industry of current main job: Financial and insurance services ;  &gt;&gt;&gt; Employee in current main job ;</t>
  </si>
  <si>
    <t>Queensland ;  Industry of current main job: Financial and insurance services ;  &gt;&gt;&gt;&gt; No change in occupation with current employer last year ;</t>
  </si>
  <si>
    <t>Queensland ;  Industry of current main job: Financial and insurance services ;  &gt;&gt;&gt;&gt; Changed occupations with current employer in the same major group last year ;</t>
  </si>
  <si>
    <t>Queensland ;  Industry of current main job: Financial and insurance services ;  &gt;&gt;&gt;&gt; Changed occupations with current employer into a different major group last year ;</t>
  </si>
  <si>
    <t>Queensland ;  Industry of current main job: Financial and insurance services ;  &gt;&gt;&gt;&gt; Changed occupations with current employer at the same skill level ;</t>
  </si>
  <si>
    <t>Queensland ;  Industry of current main job: Financial and insurance services ;  &gt;&gt;&gt;&gt; Changed occupations with current employer to a higher skill level ;</t>
  </si>
  <si>
    <t>Queensland ;  Industry of current main job: Financial and insurance services ;  &gt;&gt;&gt;&gt; Changed occupations with current employer to a lower skill level ;</t>
  </si>
  <si>
    <t>Queensland ;  Industry of current main job: Financial and insurance services ;  &gt;&gt;&gt;&gt; No change in usual weekly hours with current employer last year ;</t>
  </si>
  <si>
    <t>Queensland ;  Industry of current main job: Financial and insurance services ;  &gt;&gt;&gt;&gt; Usual weekly hours increased with current employer last year ;</t>
  </si>
  <si>
    <t>Queensland ;  Industry of current main job: Financial and insurance services ;  &gt;&gt;&gt;&gt; Usual weekly hours decreased with current employer last year ;</t>
  </si>
  <si>
    <t>Queensland ;  Industry of current main job: Financial and insurance services ;  &gt;&gt;&gt;&gt; Did not know or usual weekly hours varied last year ;</t>
  </si>
  <si>
    <t>Queensland ;  Industry of current main job: Financial and insurance services ;  &gt;&gt;&gt;&gt; Promoted or transferred last year ;</t>
  </si>
  <si>
    <t>Queensland ;  Industry of current main job: Financial and insurance services ;  &gt;&gt;&gt;&gt; Was not promoted or transferred last year ;</t>
  </si>
  <si>
    <t>Queensland ;  Industry of current main job: Financial and insurance services ;  &gt;&gt;&gt; Owner manager or contributing family worker in current main job ;</t>
  </si>
  <si>
    <t>Queensland ;  Industry of current main job: Financial and insurance services ;  &gt; Employed 12 months ago ;</t>
  </si>
  <si>
    <t>Queensland ;  Industry of current main job: Financial and insurance services ;  &gt; Not employed 12 months ago ;</t>
  </si>
  <si>
    <t>Queensland ;  Industry of current main job: Rental, hiring and real estate services ;  Employed at some time during the last 12 months ;</t>
  </si>
  <si>
    <t>Queensland ;  Industry of current main job: Rental, hiring and real estate services ;  &gt; Currently employed ;</t>
  </si>
  <si>
    <t>Queensland ;  Industry of current main job: Rental, hiring and real estate services ;  &gt;&gt; Less than 12 months in current main job ;</t>
  </si>
  <si>
    <t>Queensland ;  Industry of current main job: Rental, hiring and real estate services ;  &gt;&gt;&gt; Changed jobs in last 12 months ;</t>
  </si>
  <si>
    <t>Queensland ;  Industry of current main job: Rental, hiring and real estate services ;  &gt;&gt;&gt;&gt; Working in the same industry division as 12 months ago ;</t>
  </si>
  <si>
    <t>Queensland ;  Industry of current main job: Rental, hiring and real estate services ;  &gt;&gt;&gt;&gt; Working in a different industry division than 12 months ago ;</t>
  </si>
  <si>
    <t>Queensland ;  Industry of current main job: Rental, hiring and real estate services ;  &gt;&gt;&gt;&gt; Working in the same major occupation group as 12 months ago ;</t>
  </si>
  <si>
    <t>Queensland ;  Industry of current main job: Rental, hiring and real estate services ;  &gt;&gt;&gt;&gt; Working in a different major occupation group than 12 months ago ;</t>
  </si>
  <si>
    <t>Queensland ;  Industry of current main job: Rental, hiring and real estate services ;  &gt;&gt;&gt;&gt; Working in an occupation at the same skill level as 12 months ago ;</t>
  </si>
  <si>
    <t>Queensland ;  Industry of current main job: Rental, hiring and real estate services ;  &gt;&gt;&gt;&gt; Working in an occupation with a higher skill level than 12 months ago ;</t>
  </si>
  <si>
    <t>Queensland ;  Industry of current main job: Rental, hiring and real estate services ;  &gt;&gt;&gt;&gt; Working in an occupation with a lower skill level than 12 months ago ;</t>
  </si>
  <si>
    <t>Queensland ;  Industry of current main job: Rental, hiring and real estate services ;  &gt;&gt;&gt;&gt; Working in a job with the same usual hours as 12 months ago ;</t>
  </si>
  <si>
    <t>Queensland ;  Industry of current main job: Rental, hiring and real estate services ;  &gt;&gt;&gt;&gt; Working in a job with more usual hours than 12 months ago ;</t>
  </si>
  <si>
    <t>Queensland ;  Industry of current main job: Rental, hiring and real estate services ;  &gt;&gt;&gt;&gt; Working in a job with fewer usual hours than 12 months ago ;</t>
  </si>
  <si>
    <t>Queensland ;  Industry of current main job: Rental, hiring and real estate services ;  &gt;&gt;&gt;&gt; Working in a job with the same status in employment as 12 months ago ;</t>
  </si>
  <si>
    <t>Queensland ;  Industry of current main job: Rental, hiring and real estate services ;  &gt;&gt;&gt;&gt; Working in a job with a different status in employment than 12 months ago ;</t>
  </si>
  <si>
    <t>Queensland ;  Industry of current main job: Rental, hiring and real estate services ;  &gt;&gt;&gt; Did not change jobs in last 12 months ;</t>
  </si>
  <si>
    <t>Queensland ;  Industry of current main job: Rental, hiring and real estate services ;  &gt;&gt; 12 months or more in current main job ;</t>
  </si>
  <si>
    <t>Queensland ;  Industry of current main job: Rental, hiring and real estate services ;  &gt;&gt;&gt; Employee in current main job ;</t>
  </si>
  <si>
    <t>Queensland ;  Industry of current main job: Rental, hiring and real estate services ;  &gt;&gt;&gt;&gt; No change in occupation with current employer last year ;</t>
  </si>
  <si>
    <t>Queensland ;  Industry of current main job: Rental, hiring and real estate services ;  &gt;&gt;&gt;&gt; Changed occupations with current employer in the same major group last year ;</t>
  </si>
  <si>
    <t>Queensland ;  Industry of current main job: Rental, hiring and real estate services ;  &gt;&gt;&gt;&gt; Changed occupations with current employer into a different major group last year ;</t>
  </si>
  <si>
    <t>Queensland ;  Industry of current main job: Rental, hiring and real estate services ;  &gt;&gt;&gt;&gt; Changed occupations with current employer at the same skill level ;</t>
  </si>
  <si>
    <t>Queensland ;  Industry of current main job: Rental, hiring and real estate services ;  &gt;&gt;&gt;&gt; Changed occupations with current employer to a higher skill level ;</t>
  </si>
  <si>
    <t>Queensland ;  Industry of current main job: Rental, hiring and real estate services ;  &gt;&gt;&gt;&gt; Changed occupations with current employer to a lower skill level ;</t>
  </si>
  <si>
    <t>Queensland ;  Industry of current main job: Rental, hiring and real estate services ;  &gt;&gt;&gt;&gt; No change in usual weekly hours with current employer last year ;</t>
  </si>
  <si>
    <t>Queensland ;  Industry of current main job: Rental, hiring and real estate services ;  &gt;&gt;&gt;&gt; Usual weekly hours increased with current employer last year ;</t>
  </si>
  <si>
    <t>Queensland ;  Industry of current main job: Rental, hiring and real estate services ;  &gt;&gt;&gt;&gt; Usual weekly hours decreased with current employer last year ;</t>
  </si>
  <si>
    <t>Queensland ;  Industry of current main job: Rental, hiring and real estate services ;  &gt;&gt;&gt;&gt; Did not know or usual weekly hours varied last year ;</t>
  </si>
  <si>
    <t>Queensland ;  Industry of current main job: Rental, hiring and real estate services ;  &gt;&gt;&gt;&gt; Promoted or transferred last year ;</t>
  </si>
  <si>
    <t>Queensland ;  Industry of current main job: Rental, hiring and real estate services ;  &gt;&gt;&gt;&gt; Was not promoted or transferred last year ;</t>
  </si>
  <si>
    <t>Queensland ;  Industry of current main job: Rental, hiring and real estate services ;  &gt;&gt;&gt; Owner manager or contributing family worker in current main job ;</t>
  </si>
  <si>
    <t>Queensland ;  Industry of current main job: Rental, hiring and real estate services ;  &gt; Employed 12 months ago ;</t>
  </si>
  <si>
    <t>Queensland ;  Industry of current main job: Rental, hiring and real estate services ;  &gt; Not employed 12 months ago ;</t>
  </si>
  <si>
    <t>Queensland ;  Industry of current main job: Professional, scientific and technical services ;  Employed at some time during the last 12 months ;</t>
  </si>
  <si>
    <t>Queensland ;  Industry of current main job: Professional, scientific and technical services ;  &gt; Currently employed ;</t>
  </si>
  <si>
    <t>Queensland ;  Industry of current main job: Professional, scientific and technical services ;  &gt;&gt; Less than 12 months in current main job ;</t>
  </si>
  <si>
    <t>Queensland ;  Industry of current main job: Professional, scientific and technical services ;  &gt;&gt;&gt; Changed jobs in last 12 months ;</t>
  </si>
  <si>
    <t>Queensland ;  Industry of current main job: Professional, scientific and technical services ;  &gt;&gt;&gt;&gt; Working in the same industry division as 12 months ago ;</t>
  </si>
  <si>
    <t>A127990618T</t>
  </si>
  <si>
    <t>A128068286K</t>
  </si>
  <si>
    <t>A127990622J</t>
  </si>
  <si>
    <t>A127971598R</t>
  </si>
  <si>
    <t>A128010082F</t>
  </si>
  <si>
    <t>A128010086R</t>
  </si>
  <si>
    <t>A128048970J</t>
  </si>
  <si>
    <t>A128029478A</t>
  </si>
  <si>
    <t>A127971602V</t>
  </si>
  <si>
    <t>A128088010V</t>
  </si>
  <si>
    <t>A127990646A</t>
  </si>
  <si>
    <t>A128029482T</t>
  </si>
  <si>
    <t>A128088014C</t>
  </si>
  <si>
    <t>A127990654A</t>
  </si>
  <si>
    <t>A128010118W</t>
  </si>
  <si>
    <t>A127990658K</t>
  </si>
  <si>
    <t>A128010122L</t>
  </si>
  <si>
    <t>A128088002V</t>
  </si>
  <si>
    <t>A127990626T</t>
  </si>
  <si>
    <t>A128029474T</t>
  </si>
  <si>
    <t>A127971606C</t>
  </si>
  <si>
    <t>A128088006C</t>
  </si>
  <si>
    <t>A128010098X</t>
  </si>
  <si>
    <t>A127951950T</t>
  </si>
  <si>
    <t>A127971610V</t>
  </si>
  <si>
    <t>A127990630J</t>
  </si>
  <si>
    <t>A128010102C</t>
  </si>
  <si>
    <t>A127990634T</t>
  </si>
  <si>
    <t>A128048978A</t>
  </si>
  <si>
    <t>A127951954A</t>
  </si>
  <si>
    <t>A127990638A</t>
  </si>
  <si>
    <t>A127971614C</t>
  </si>
  <si>
    <t>A128068294K</t>
  </si>
  <si>
    <t>A127990642T</t>
  </si>
  <si>
    <t>A128010106L</t>
  </si>
  <si>
    <t>A128010110C</t>
  </si>
  <si>
    <t>A127971618L</t>
  </si>
  <si>
    <t>A128068298V</t>
  </si>
  <si>
    <t>A128010114L</t>
  </si>
  <si>
    <t>A127971622C</t>
  </si>
  <si>
    <t>A127951958K</t>
  </si>
  <si>
    <t>A128010134W</t>
  </si>
  <si>
    <t>A128068302X</t>
  </si>
  <si>
    <t>A127990666K</t>
  </si>
  <si>
    <t>A128010130L</t>
  </si>
  <si>
    <t>A127990678V</t>
  </si>
  <si>
    <t>A128068318T</t>
  </si>
  <si>
    <t>A127971634L</t>
  </si>
  <si>
    <t>A128010138F</t>
  </si>
  <si>
    <t>A127971638W</t>
  </si>
  <si>
    <t>A128088038W</t>
  </si>
  <si>
    <t>A128029486A</t>
  </si>
  <si>
    <t>A128048982T</t>
  </si>
  <si>
    <t>A128088018L</t>
  </si>
  <si>
    <t>A128088022C</t>
  </si>
  <si>
    <t>A128048986A</t>
  </si>
  <si>
    <t>A128029490T</t>
  </si>
  <si>
    <t>A127990662A</t>
  </si>
  <si>
    <t>A127951962A</t>
  </si>
  <si>
    <t>A128029494A</t>
  </si>
  <si>
    <t>A128010126W</t>
  </si>
  <si>
    <t>A127951966K</t>
  </si>
  <si>
    <t>A128068306J</t>
  </si>
  <si>
    <t>A127971626L</t>
  </si>
  <si>
    <t>A128068310X</t>
  </si>
  <si>
    <t>A128088026L</t>
  </si>
  <si>
    <t>A127971630C</t>
  </si>
  <si>
    <t>A128088030C</t>
  </si>
  <si>
    <t>A128029498K</t>
  </si>
  <si>
    <t>A127990670A</t>
  </si>
  <si>
    <t>A128068314J</t>
  </si>
  <si>
    <t>A128029502R</t>
  </si>
  <si>
    <t>A128048990T</t>
  </si>
  <si>
    <t>A128088034L</t>
  </si>
  <si>
    <t>A127990682K</t>
  </si>
  <si>
    <t>A128049002T</t>
  </si>
  <si>
    <t>A127990686V</t>
  </si>
  <si>
    <t>A127971650L</t>
  </si>
  <si>
    <t>A127990702J</t>
  </si>
  <si>
    <t>A128088058F</t>
  </si>
  <si>
    <t>A128049006A</t>
  </si>
  <si>
    <t>A127971670W</t>
  </si>
  <si>
    <t>A128049010T</t>
  </si>
  <si>
    <t>A128029522X</t>
  </si>
  <si>
    <t>A127990706T</t>
  </si>
  <si>
    <t>A128048994A</t>
  </si>
  <si>
    <t>A128029506X</t>
  </si>
  <si>
    <t>A128068322J</t>
  </si>
  <si>
    <t>A128029510R</t>
  </si>
  <si>
    <t>A127971642L</t>
  </si>
  <si>
    <t>A128088042L</t>
  </si>
  <si>
    <t>A128088046W</t>
  </si>
  <si>
    <t>A127971646W</t>
  </si>
  <si>
    <t>A127990690K</t>
  </si>
  <si>
    <t>A128088050L</t>
  </si>
  <si>
    <t>A127990694V</t>
  </si>
  <si>
    <t>A127971654W</t>
  </si>
  <si>
    <t>A127951970A</t>
  </si>
  <si>
    <t>A128068326T</t>
  </si>
  <si>
    <t>A127971658F</t>
  </si>
  <si>
    <t>A127971662W</t>
  </si>
  <si>
    <t>A127951974K</t>
  </si>
  <si>
    <t>A128010142W</t>
  </si>
  <si>
    <t>A127951978V</t>
  </si>
  <si>
    <t>A127990698C</t>
  </si>
  <si>
    <t>A128048998K</t>
  </si>
  <si>
    <t>A128029514X</t>
  </si>
  <si>
    <t>A128029518J</t>
  </si>
  <si>
    <t>A127971666F</t>
  </si>
  <si>
    <t>A128029542J</t>
  </si>
  <si>
    <t>A128068330J</t>
  </si>
  <si>
    <t>A127951990K</t>
  </si>
  <si>
    <t>A128010150W</t>
  </si>
  <si>
    <t>A128088082F</t>
  </si>
  <si>
    <t>A127971678R</t>
  </si>
  <si>
    <t>A127951998C</t>
  </si>
  <si>
    <t>A127990718A</t>
  </si>
  <si>
    <t>A128088090F</t>
  </si>
  <si>
    <t>A127971682F</t>
  </si>
  <si>
    <t>A127951982K</t>
  </si>
  <si>
    <t>A127951986V</t>
  </si>
  <si>
    <t>A128088062W</t>
  </si>
  <si>
    <t>A127990710J</t>
  </si>
  <si>
    <t>A128088066F</t>
  </si>
  <si>
    <t>A128068334T</t>
  </si>
  <si>
    <t>A128029526J</t>
  </si>
  <si>
    <t>A127990714T</t>
  </si>
  <si>
    <t>A128088070W</t>
  </si>
  <si>
    <t>A127971674F</t>
  </si>
  <si>
    <t>A128049014A</t>
  </si>
  <si>
    <t>A128049018K</t>
  </si>
  <si>
    <t>A128029530X</t>
  </si>
  <si>
    <t>A128068338A</t>
  </si>
  <si>
    <t>A128049022A</t>
  </si>
  <si>
    <t>A128029534J</t>
  </si>
  <si>
    <t>A127951994V</t>
  </si>
  <si>
    <t>A128088074F</t>
  </si>
  <si>
    <t>A128049026K</t>
  </si>
  <si>
    <t>A128010146F</t>
  </si>
  <si>
    <t>A128029538T</t>
  </si>
  <si>
    <t>A128088078R</t>
  </si>
  <si>
    <t>A128010154F</t>
  </si>
  <si>
    <t>A128088086R</t>
  </si>
  <si>
    <t>A128068038X</t>
  </si>
  <si>
    <t>A128048658R</t>
  </si>
  <si>
    <t>A128087722X</t>
  </si>
  <si>
    <t>A128029246R</t>
  </si>
  <si>
    <t>A128068042R</t>
  </si>
  <si>
    <t>A127971342K</t>
  </si>
  <si>
    <t>A128029250F</t>
  </si>
  <si>
    <t>A128068046X</t>
  </si>
  <si>
    <t>A128068050R</t>
  </si>
  <si>
    <t>A127951702F</t>
  </si>
  <si>
    <t>A127971326K</t>
  </si>
  <si>
    <t>A127990418X</t>
  </si>
  <si>
    <t>A127990422R</t>
  </si>
  <si>
    <t>A128009846W</t>
  </si>
  <si>
    <t>A127971330A</t>
  </si>
  <si>
    <t>A128048662F</t>
  </si>
  <si>
    <t>A128029238R</t>
  </si>
  <si>
    <t>A128009850L</t>
  </si>
  <si>
    <t>A127951682J</t>
  </si>
  <si>
    <t>A127951686T</t>
  </si>
  <si>
    <t>A128048666R</t>
  </si>
  <si>
    <t>A127971334K</t>
  </si>
  <si>
    <t>A127951690J</t>
  </si>
  <si>
    <t>A128029242F</t>
  </si>
  <si>
    <t>A128068034R</t>
  </si>
  <si>
    <t>A128048670F</t>
  </si>
  <si>
    <t>A127951694T</t>
  </si>
  <si>
    <t>A128009854W</t>
  </si>
  <si>
    <t>A128009858F</t>
  </si>
  <si>
    <t>A127951698A</t>
  </si>
  <si>
    <t>A128009862W</t>
  </si>
  <si>
    <t>A127990426X</t>
  </si>
  <si>
    <t>A127990434X</t>
  </si>
  <si>
    <t>A127971338V</t>
  </si>
  <si>
    <t>A128068058J</t>
  </si>
  <si>
    <t>A128068054X</t>
  </si>
  <si>
    <t>A128048694X</t>
  </si>
  <si>
    <t>A128009866F</t>
  </si>
  <si>
    <t>A127971358C</t>
  </si>
  <si>
    <t>A128087738T</t>
  </si>
  <si>
    <t>A128087742J</t>
  </si>
  <si>
    <t>A127971362V</t>
  </si>
  <si>
    <t>A127971366C</t>
  </si>
  <si>
    <t>A128009874F</t>
  </si>
  <si>
    <t>A127990438J</t>
  </si>
  <si>
    <t>A128048674R</t>
  </si>
  <si>
    <t>A128087726J</t>
  </si>
  <si>
    <t>A127951706R</t>
  </si>
  <si>
    <t>A128048678X</t>
  </si>
  <si>
    <t>A128048682R</t>
  </si>
  <si>
    <t>A128048686X</t>
  </si>
  <si>
    <t>A127951710F</t>
  </si>
  <si>
    <t>A128048690R</t>
  </si>
  <si>
    <t>A127990442X</t>
  </si>
  <si>
    <t>A127971346V</t>
  </si>
  <si>
    <t>A128048698J</t>
  </si>
  <si>
    <t>A128087730X</t>
  </si>
  <si>
    <t>A128029254R</t>
  </si>
  <si>
    <t>A127971350K</t>
  </si>
  <si>
    <t>A128029258X</t>
  </si>
  <si>
    <t>A128048702L</t>
  </si>
  <si>
    <t>A128029262R</t>
  </si>
  <si>
    <t>A127951714R</t>
  </si>
  <si>
    <t>A128048706W</t>
  </si>
  <si>
    <t>A127971354V</t>
  </si>
  <si>
    <t>A128009870W</t>
  </si>
  <si>
    <t>A127951718X</t>
  </si>
  <si>
    <t>A127990446J</t>
  </si>
  <si>
    <t>A128048738R</t>
  </si>
  <si>
    <t>A128087746T</t>
  </si>
  <si>
    <t>A127951722R</t>
  </si>
  <si>
    <t>A128048730W</t>
  </si>
  <si>
    <t>A128009882F</t>
  </si>
  <si>
    <t>A128087774A</t>
  </si>
  <si>
    <t>A127951726X</t>
  </si>
  <si>
    <t>A127990462J</t>
  </si>
  <si>
    <t>A128068070X</t>
  </si>
  <si>
    <t>A127971378L</t>
  </si>
  <si>
    <t>A127990450X</t>
  </si>
  <si>
    <t>A128087750J</t>
  </si>
  <si>
    <t>A128029266X</t>
  </si>
  <si>
    <t>A128048710L</t>
  </si>
  <si>
    <t>A128009878R</t>
  </si>
  <si>
    <t>A128029270R</t>
  </si>
  <si>
    <t>A128087754T</t>
  </si>
  <si>
    <t>A128048714W</t>
  </si>
  <si>
    <t>A128048718F</t>
  </si>
  <si>
    <t>A127971370V</t>
  </si>
  <si>
    <t>A127990454J</t>
  </si>
  <si>
    <t>A128029274X</t>
  </si>
  <si>
    <t>A128048722W</t>
  </si>
  <si>
    <t>A128068062X</t>
  </si>
  <si>
    <t>A128087758A</t>
  </si>
  <si>
    <t>A128087762T</t>
  </si>
  <si>
    <t>A128087766A</t>
  </si>
  <si>
    <t>A127971374C</t>
  </si>
  <si>
    <t>A128029278J</t>
  </si>
  <si>
    <t>A128048726F</t>
  </si>
  <si>
    <t>A128068066J</t>
  </si>
  <si>
    <t>A128029282X</t>
  </si>
  <si>
    <t>A128087770T</t>
  </si>
  <si>
    <t>A127990458T</t>
  </si>
  <si>
    <t>A128009898X</t>
  </si>
  <si>
    <t>A127990466T</t>
  </si>
  <si>
    <t>A128087778K</t>
  </si>
  <si>
    <t>A127951742X</t>
  </si>
  <si>
    <t>A128087786K</t>
  </si>
  <si>
    <t>Queensland ;  Industry of current main job: Professional, scientific and technical services ;  &gt;&gt;&gt;&gt; Working in a different industry division than 12 months ago ;</t>
  </si>
  <si>
    <t>Queensland ;  Industry of current main job: Professional, scientific and technical services ;  &gt;&gt;&gt;&gt; Working in the same major occupation group as 12 months ago ;</t>
  </si>
  <si>
    <t>Queensland ;  Industry of current main job: Professional, scientific and technical services ;  &gt;&gt;&gt;&gt; Working in a different major occupation group than 12 months ago ;</t>
  </si>
  <si>
    <t>Queensland ;  Industry of current main job: Professional, scientific and technical services ;  &gt;&gt;&gt;&gt; Working in an occupation at the same skill level as 12 months ago ;</t>
  </si>
  <si>
    <t>Queensland ;  Industry of current main job: Professional, scientific and technical services ;  &gt;&gt;&gt;&gt; Working in an occupation with a higher skill level than 12 months ago ;</t>
  </si>
  <si>
    <t>Queensland ;  Industry of current main job: Professional, scientific and technical services ;  &gt;&gt;&gt;&gt; Working in an occupation with a lower skill level than 12 months ago ;</t>
  </si>
  <si>
    <t>Queensland ;  Industry of current main job: Professional, scientific and technical services ;  &gt;&gt;&gt;&gt; Working in a job with the same usual hours as 12 months ago ;</t>
  </si>
  <si>
    <t>Queensland ;  Industry of current main job: Professional, scientific and technical services ;  &gt;&gt;&gt;&gt; Working in a job with more usual hours than 12 months ago ;</t>
  </si>
  <si>
    <t>Queensland ;  Industry of current main job: Professional, scientific and technical services ;  &gt;&gt;&gt;&gt; Working in a job with fewer usual hours than 12 months ago ;</t>
  </si>
  <si>
    <t>Queensland ;  Industry of current main job: Professional, scientific and technical services ;  &gt;&gt;&gt;&gt; Working in a job with the same status in employment as 12 months ago ;</t>
  </si>
  <si>
    <t>Queensland ;  Industry of current main job: Professional, scientific and technical services ;  &gt;&gt;&gt;&gt; Working in a job with a different status in employment than 12 months ago ;</t>
  </si>
  <si>
    <t>Queensland ;  Industry of current main job: Professional, scientific and technical services ;  &gt;&gt;&gt; Did not change jobs in last 12 months ;</t>
  </si>
  <si>
    <t>Queensland ;  Industry of current main job: Professional, scientific and technical services ;  &gt;&gt; 12 months or more in current main job ;</t>
  </si>
  <si>
    <t>Queensland ;  Industry of current main job: Professional, scientific and technical services ;  &gt;&gt;&gt; Employee in current main job ;</t>
  </si>
  <si>
    <t>Queensland ;  Industry of current main job: Professional, scientific and technical services ;  &gt;&gt;&gt;&gt; No change in occupation with current employer last year ;</t>
  </si>
  <si>
    <t>Queensland ;  Industry of current main job: Professional, scientific and technical services ;  &gt;&gt;&gt;&gt; Changed occupations with current employer in the same major group last year ;</t>
  </si>
  <si>
    <t>Queensland ;  Industry of current main job: Professional, scientific and technical services ;  &gt;&gt;&gt;&gt; Changed occupations with current employer into a different major group last year ;</t>
  </si>
  <si>
    <t>Queensland ;  Industry of current main job: Professional, scientific and technical services ;  &gt;&gt;&gt;&gt; Changed occupations with current employer at the same skill level ;</t>
  </si>
  <si>
    <t>Queensland ;  Industry of current main job: Professional, scientific and technical services ;  &gt;&gt;&gt;&gt; Changed occupations with current employer to a higher skill level ;</t>
  </si>
  <si>
    <t>Queensland ;  Industry of current main job: Professional, scientific and technical services ;  &gt;&gt;&gt;&gt; Changed occupations with current employer to a lower skill level ;</t>
  </si>
  <si>
    <t>Queensland ;  Industry of current main job: Professional, scientific and technical services ;  &gt;&gt;&gt;&gt; No change in usual weekly hours with current employer last year ;</t>
  </si>
  <si>
    <t>Queensland ;  Industry of current main job: Professional, scientific and technical services ;  &gt;&gt;&gt;&gt; Usual weekly hours increased with current employer last year ;</t>
  </si>
  <si>
    <t>Queensland ;  Industry of current main job: Professional, scientific and technical services ;  &gt;&gt;&gt;&gt; Usual weekly hours decreased with current employer last year ;</t>
  </si>
  <si>
    <t>Queensland ;  Industry of current main job: Professional, scientific and technical services ;  &gt;&gt;&gt;&gt; Did not know or usual weekly hours varied last year ;</t>
  </si>
  <si>
    <t>Queensland ;  Industry of current main job: Professional, scientific and technical services ;  &gt;&gt;&gt;&gt; Promoted or transferred last year ;</t>
  </si>
  <si>
    <t>Queensland ;  Industry of current main job: Professional, scientific and technical services ;  &gt;&gt;&gt;&gt; Was not promoted or transferred last year ;</t>
  </si>
  <si>
    <t>Queensland ;  Industry of current main job: Professional, scientific and technical services ;  &gt;&gt;&gt; Owner manager or contributing family worker in current main job ;</t>
  </si>
  <si>
    <t>Queensland ;  Industry of current main job: Professional, scientific and technical services ;  &gt; Employed 12 months ago ;</t>
  </si>
  <si>
    <t>Queensland ;  Industry of current main job: Professional, scientific and technical services ;  &gt; Not employed 12 months ago ;</t>
  </si>
  <si>
    <t>Queensland ;  Industry of current main job: Administrative and support services ;  Employed at some time during the last 12 months ;</t>
  </si>
  <si>
    <t>Queensland ;  Industry of current main job: Administrative and support services ;  &gt; Currently employed ;</t>
  </si>
  <si>
    <t>Queensland ;  Industry of current main job: Administrative and support services ;  &gt;&gt; Less than 12 months in current main job ;</t>
  </si>
  <si>
    <t>Queensland ;  Industry of current main job: Administrative and support services ;  &gt;&gt;&gt; Changed jobs in last 12 months ;</t>
  </si>
  <si>
    <t>Queensland ;  Industry of current main job: Administrative and support services ;  &gt;&gt;&gt;&gt; Working in the same industry division as 12 months ago ;</t>
  </si>
  <si>
    <t>Queensland ;  Industry of current main job: Administrative and support services ;  &gt;&gt;&gt;&gt; Working in a different industry division than 12 months ago ;</t>
  </si>
  <si>
    <t>Queensland ;  Industry of current main job: Administrative and support services ;  &gt;&gt;&gt;&gt; Working in the same major occupation group as 12 months ago ;</t>
  </si>
  <si>
    <t>Queensland ;  Industry of current main job: Administrative and support services ;  &gt;&gt;&gt;&gt; Working in a different major occupation group than 12 months ago ;</t>
  </si>
  <si>
    <t>Queensland ;  Industry of current main job: Administrative and support services ;  &gt;&gt;&gt;&gt; Working in an occupation at the same skill level as 12 months ago ;</t>
  </si>
  <si>
    <t>Queensland ;  Industry of current main job: Administrative and support services ;  &gt;&gt;&gt;&gt; Working in an occupation with a higher skill level than 12 months ago ;</t>
  </si>
  <si>
    <t>Queensland ;  Industry of current main job: Administrative and support services ;  &gt;&gt;&gt;&gt; Working in an occupation with a lower skill level than 12 months ago ;</t>
  </si>
  <si>
    <t>Queensland ;  Industry of current main job: Administrative and support services ;  &gt;&gt;&gt;&gt; Working in a job with the same usual hours as 12 months ago ;</t>
  </si>
  <si>
    <t>Queensland ;  Industry of current main job: Administrative and support services ;  &gt;&gt;&gt;&gt; Working in a job with more usual hours than 12 months ago ;</t>
  </si>
  <si>
    <t>Queensland ;  Industry of current main job: Administrative and support services ;  &gt;&gt;&gt;&gt; Working in a job with fewer usual hours than 12 months ago ;</t>
  </si>
  <si>
    <t>Queensland ;  Industry of current main job: Administrative and support services ;  &gt;&gt;&gt;&gt; Working in a job with the same status in employment as 12 months ago ;</t>
  </si>
  <si>
    <t>Queensland ;  Industry of current main job: Administrative and support services ;  &gt;&gt;&gt;&gt; Working in a job with a different status in employment than 12 months ago ;</t>
  </si>
  <si>
    <t>Queensland ;  Industry of current main job: Administrative and support services ;  &gt;&gt;&gt; Did not change jobs in last 12 months ;</t>
  </si>
  <si>
    <t>Queensland ;  Industry of current main job: Administrative and support services ;  &gt;&gt; 12 months or more in current main job ;</t>
  </si>
  <si>
    <t>Queensland ;  Industry of current main job: Administrative and support services ;  &gt;&gt;&gt; Employee in current main job ;</t>
  </si>
  <si>
    <t>Queensland ;  Industry of current main job: Administrative and support services ;  &gt;&gt;&gt;&gt; No change in occupation with current employer last year ;</t>
  </si>
  <si>
    <t>Queensland ;  Industry of current main job: Administrative and support services ;  &gt;&gt;&gt;&gt; Changed occupations with current employer in the same major group last year ;</t>
  </si>
  <si>
    <t>Queensland ;  Industry of current main job: Administrative and support services ;  &gt;&gt;&gt;&gt; Changed occupations with current employer into a different major group last year ;</t>
  </si>
  <si>
    <t>Queensland ;  Industry of current main job: Administrative and support services ;  &gt;&gt;&gt;&gt; Changed occupations with current employer at the same skill level ;</t>
  </si>
  <si>
    <t>Queensland ;  Industry of current main job: Administrative and support services ;  &gt;&gt;&gt;&gt; Changed occupations with current employer to a higher skill level ;</t>
  </si>
  <si>
    <t>Queensland ;  Industry of current main job: Administrative and support services ;  &gt;&gt;&gt;&gt; Changed occupations with current employer to a lower skill level ;</t>
  </si>
  <si>
    <t>Queensland ;  Industry of current main job: Administrative and support services ;  &gt;&gt;&gt;&gt; No change in usual weekly hours with current employer last year ;</t>
  </si>
  <si>
    <t>Queensland ;  Industry of current main job: Administrative and support services ;  &gt;&gt;&gt;&gt; Usual weekly hours increased with current employer last year ;</t>
  </si>
  <si>
    <t>Queensland ;  Industry of current main job: Administrative and support services ;  &gt;&gt;&gt;&gt; Usual weekly hours decreased with current employer last year ;</t>
  </si>
  <si>
    <t>Queensland ;  Industry of current main job: Administrative and support services ;  &gt;&gt;&gt;&gt; Did not know or usual weekly hours varied last year ;</t>
  </si>
  <si>
    <t>Queensland ;  Industry of current main job: Administrative and support services ;  &gt;&gt;&gt;&gt; Promoted or transferred last year ;</t>
  </si>
  <si>
    <t>Queensland ;  Industry of current main job: Administrative and support services ;  &gt;&gt;&gt;&gt; Was not promoted or transferred last year ;</t>
  </si>
  <si>
    <t>Queensland ;  Industry of current main job: Administrative and support services ;  &gt;&gt;&gt; Owner manager or contributing family worker in current main job ;</t>
  </si>
  <si>
    <t>Queensland ;  Industry of current main job: Administrative and support services ;  &gt; Employed 12 months ago ;</t>
  </si>
  <si>
    <t>Queensland ;  Industry of current main job: Administrative and support services ;  &gt; Not employed 12 months ago ;</t>
  </si>
  <si>
    <t>Queensland ;  Industry of current main job: Public administration and safety ;  Employed at some time during the last 12 months ;</t>
  </si>
  <si>
    <t>Queensland ;  Industry of current main job: Public administration and safety ;  &gt; Currently employed ;</t>
  </si>
  <si>
    <t>Queensland ;  Industry of current main job: Public administration and safety ;  &gt;&gt; Less than 12 months in current main job ;</t>
  </si>
  <si>
    <t>Queensland ;  Industry of current main job: Public administration and safety ;  &gt;&gt;&gt; Changed jobs in last 12 months ;</t>
  </si>
  <si>
    <t>Queensland ;  Industry of current main job: Public administration and safety ;  &gt;&gt;&gt;&gt; Working in the same industry division as 12 months ago ;</t>
  </si>
  <si>
    <t>Queensland ;  Industry of current main job: Public administration and safety ;  &gt;&gt;&gt;&gt; Working in a different industry division than 12 months ago ;</t>
  </si>
  <si>
    <t>Queensland ;  Industry of current main job: Public administration and safety ;  &gt;&gt;&gt;&gt; Working in the same major occupation group as 12 months ago ;</t>
  </si>
  <si>
    <t>Queensland ;  Industry of current main job: Public administration and safety ;  &gt;&gt;&gt;&gt; Working in a different major occupation group than 12 months ago ;</t>
  </si>
  <si>
    <t>Queensland ;  Industry of current main job: Public administration and safety ;  &gt;&gt;&gt;&gt; Working in an occupation at the same skill level as 12 months ago ;</t>
  </si>
  <si>
    <t>Queensland ;  Industry of current main job: Public administration and safety ;  &gt;&gt;&gt;&gt; Working in an occupation with a higher skill level than 12 months ago ;</t>
  </si>
  <si>
    <t>Queensland ;  Industry of current main job: Public administration and safety ;  &gt;&gt;&gt;&gt; Working in an occupation with a lower skill level than 12 months ago ;</t>
  </si>
  <si>
    <t>Queensland ;  Industry of current main job: Public administration and safety ;  &gt;&gt;&gt;&gt; Working in a job with the same usual hours as 12 months ago ;</t>
  </si>
  <si>
    <t>Queensland ;  Industry of current main job: Public administration and safety ;  &gt;&gt;&gt;&gt; Working in a job with more usual hours than 12 months ago ;</t>
  </si>
  <si>
    <t>Queensland ;  Industry of current main job: Public administration and safety ;  &gt;&gt;&gt;&gt; Working in a job with fewer usual hours than 12 months ago ;</t>
  </si>
  <si>
    <t>Queensland ;  Industry of current main job: Public administration and safety ;  &gt;&gt;&gt;&gt; Working in a job with the same status in employment as 12 months ago ;</t>
  </si>
  <si>
    <t>Queensland ;  Industry of current main job: Public administration and safety ;  &gt;&gt;&gt;&gt; Working in a job with a different status in employment than 12 months ago ;</t>
  </si>
  <si>
    <t>Queensland ;  Industry of current main job: Public administration and safety ;  &gt;&gt;&gt; Did not change jobs in last 12 months ;</t>
  </si>
  <si>
    <t>Queensland ;  Industry of current main job: Public administration and safety ;  &gt;&gt; 12 months or more in current main job ;</t>
  </si>
  <si>
    <t>Queensland ;  Industry of current main job: Public administration and safety ;  &gt;&gt;&gt; Employee in current main job ;</t>
  </si>
  <si>
    <t>Queensland ;  Industry of current main job: Public administration and safety ;  &gt;&gt;&gt;&gt; No change in occupation with current employer last year ;</t>
  </si>
  <si>
    <t>Queensland ;  Industry of current main job: Public administration and safety ;  &gt;&gt;&gt;&gt; Changed occupations with current employer in the same major group last year ;</t>
  </si>
  <si>
    <t>Queensland ;  Industry of current main job: Public administration and safety ;  &gt;&gt;&gt;&gt; Changed occupations with current employer into a different major group last year ;</t>
  </si>
  <si>
    <t>Queensland ;  Industry of current main job: Public administration and safety ;  &gt;&gt;&gt;&gt; Changed occupations with current employer at the same skill level ;</t>
  </si>
  <si>
    <t>Queensland ;  Industry of current main job: Public administration and safety ;  &gt;&gt;&gt;&gt; Changed occupations with current employer to a higher skill level ;</t>
  </si>
  <si>
    <t>Queensland ;  Industry of current main job: Public administration and safety ;  &gt;&gt;&gt;&gt; Changed occupations with current employer to a lower skill level ;</t>
  </si>
  <si>
    <t>Queensland ;  Industry of current main job: Public administration and safety ;  &gt;&gt;&gt;&gt; No change in usual weekly hours with current employer last year ;</t>
  </si>
  <si>
    <t>Queensland ;  Industry of current main job: Public administration and safety ;  &gt;&gt;&gt;&gt; Usual weekly hours increased with current employer last year ;</t>
  </si>
  <si>
    <t>Queensland ;  Industry of current main job: Public administration and safety ;  &gt;&gt;&gt;&gt; Usual weekly hours decreased with current employer last year ;</t>
  </si>
  <si>
    <t>Queensland ;  Industry of current main job: Public administration and safety ;  &gt;&gt;&gt;&gt; Did not know or usual weekly hours varied last year ;</t>
  </si>
  <si>
    <t>Queensland ;  Industry of current main job: Public administration and safety ;  &gt;&gt;&gt;&gt; Promoted or transferred last year ;</t>
  </si>
  <si>
    <t>Queensland ;  Industry of current main job: Public administration and safety ;  &gt;&gt;&gt;&gt; Was not promoted or transferred last year ;</t>
  </si>
  <si>
    <t>Queensland ;  Industry of current main job: Public administration and safety ;  &gt;&gt;&gt; Owner manager or contributing family worker in current main job ;</t>
  </si>
  <si>
    <t>Queensland ;  Industry of current main job: Public administration and safety ;  &gt; Employed 12 months ago ;</t>
  </si>
  <si>
    <t>Queensland ;  Industry of current main job: Public administration and safety ;  &gt; Not employed 12 months ago ;</t>
  </si>
  <si>
    <t>Queensland ;  Industry of current main job: Education and training ;  Employed at some time during the last 12 months ;</t>
  </si>
  <si>
    <t>Queensland ;  Industry of current main job: Education and training ;  &gt; Currently employed ;</t>
  </si>
  <si>
    <t>Queensland ;  Industry of current main job: Education and training ;  &gt;&gt; Less than 12 months in current main job ;</t>
  </si>
  <si>
    <t>Queensland ;  Industry of current main job: Education and training ;  &gt;&gt;&gt; Changed jobs in last 12 months ;</t>
  </si>
  <si>
    <t>Queensland ;  Industry of current main job: Education and training ;  &gt;&gt;&gt;&gt; Working in the same industry division as 12 months ago ;</t>
  </si>
  <si>
    <t>Queensland ;  Industry of current main job: Education and training ;  &gt;&gt;&gt;&gt; Working in a different industry division than 12 months ago ;</t>
  </si>
  <si>
    <t>Queensland ;  Industry of current main job: Education and training ;  &gt;&gt;&gt;&gt; Working in the same major occupation group as 12 months ago ;</t>
  </si>
  <si>
    <t>Queensland ;  Industry of current main job: Education and training ;  &gt;&gt;&gt;&gt; Working in a different major occupation group than 12 months ago ;</t>
  </si>
  <si>
    <t>Queensland ;  Industry of current main job: Education and training ;  &gt;&gt;&gt;&gt; Working in an occupation at the same skill level as 12 months ago ;</t>
  </si>
  <si>
    <t>Queensland ;  Industry of current main job: Education and training ;  &gt;&gt;&gt;&gt; Working in an occupation with a higher skill level than 12 months ago ;</t>
  </si>
  <si>
    <t>Queensland ;  Industry of current main job: Education and training ;  &gt;&gt;&gt;&gt; Working in an occupation with a lower skill level than 12 months ago ;</t>
  </si>
  <si>
    <t>Queensland ;  Industry of current main job: Education and training ;  &gt;&gt;&gt;&gt; Working in a job with the same usual hours as 12 months ago ;</t>
  </si>
  <si>
    <t>Queensland ;  Industry of current main job: Education and training ;  &gt;&gt;&gt;&gt; Working in a job with more usual hours than 12 months ago ;</t>
  </si>
  <si>
    <t>Queensland ;  Industry of current main job: Education and training ;  &gt;&gt;&gt;&gt; Working in a job with fewer usual hours than 12 months ago ;</t>
  </si>
  <si>
    <t>Queensland ;  Industry of current main job: Education and training ;  &gt;&gt;&gt;&gt; Working in a job with the same status in employment as 12 months ago ;</t>
  </si>
  <si>
    <t>Queensland ;  Industry of current main job: Education and training ;  &gt;&gt;&gt;&gt; Working in a job with a different status in employment than 12 months ago ;</t>
  </si>
  <si>
    <t>Queensland ;  Industry of current main job: Education and training ;  &gt;&gt;&gt; Did not change jobs in last 12 months ;</t>
  </si>
  <si>
    <t>Queensland ;  Industry of current main job: Education and training ;  &gt;&gt; 12 months or more in current main job ;</t>
  </si>
  <si>
    <t>Queensland ;  Industry of current main job: Education and training ;  &gt;&gt;&gt; Employee in current main job ;</t>
  </si>
  <si>
    <t>Queensland ;  Industry of current main job: Education and training ;  &gt;&gt;&gt;&gt; No change in occupation with current employer last year ;</t>
  </si>
  <si>
    <t>Queensland ;  Industry of current main job: Education and training ;  &gt;&gt;&gt;&gt; Changed occupations with current employer in the same major group last year ;</t>
  </si>
  <si>
    <t>Queensland ;  Industry of current main job: Education and training ;  &gt;&gt;&gt;&gt; Changed occupations with current employer into a different major group last year ;</t>
  </si>
  <si>
    <t>Queensland ;  Industry of current main job: Education and training ;  &gt;&gt;&gt;&gt; Changed occupations with current employer at the same skill level ;</t>
  </si>
  <si>
    <t>Queensland ;  Industry of current main job: Education and training ;  &gt;&gt;&gt;&gt; Changed occupations with current employer to a higher skill level ;</t>
  </si>
  <si>
    <t>Queensland ;  Industry of current main job: Education and training ;  &gt;&gt;&gt;&gt; Changed occupations with current employer to a lower skill level ;</t>
  </si>
  <si>
    <t>Queensland ;  Industry of current main job: Education and training ;  &gt;&gt;&gt;&gt; No change in usual weekly hours with current employer last year ;</t>
  </si>
  <si>
    <t>Queensland ;  Industry of current main job: Education and training ;  &gt;&gt;&gt;&gt; Usual weekly hours increased with current employer last year ;</t>
  </si>
  <si>
    <t>Queensland ;  Industry of current main job: Education and training ;  &gt;&gt;&gt;&gt; Usual weekly hours decreased with current employer last year ;</t>
  </si>
  <si>
    <t>Queensland ;  Industry of current main job: Education and training ;  &gt;&gt;&gt;&gt; Did not know or usual weekly hours varied last year ;</t>
  </si>
  <si>
    <t>Queensland ;  Industry of current main job: Education and training ;  &gt;&gt;&gt;&gt; Promoted or transferred last year ;</t>
  </si>
  <si>
    <t>Queensland ;  Industry of current main job: Education and training ;  &gt;&gt;&gt;&gt; Was not promoted or transferred last year ;</t>
  </si>
  <si>
    <t>Queensland ;  Industry of current main job: Education and training ;  &gt;&gt;&gt; Owner manager or contributing family worker in current main job ;</t>
  </si>
  <si>
    <t>Queensland ;  Industry of current main job: Education and training ;  &gt; Employed 12 months ago ;</t>
  </si>
  <si>
    <t>Queensland ;  Industry of current main job: Education and training ;  &gt; Not employed 12 months ago ;</t>
  </si>
  <si>
    <t>Queensland ;  Industry of current main job: Health care and social assistance ;  Employed at some time during the last 12 months ;</t>
  </si>
  <si>
    <t>Queensland ;  Industry of current main job: Health care and social assistance ;  &gt; Currently employed ;</t>
  </si>
  <si>
    <t>Queensland ;  Industry of current main job: Health care and social assistance ;  &gt;&gt; Less than 12 months in current main job ;</t>
  </si>
  <si>
    <t>Queensland ;  Industry of current main job: Health care and social assistance ;  &gt;&gt;&gt; Changed jobs in last 12 months ;</t>
  </si>
  <si>
    <t>Queensland ;  Industry of current main job: Health care and social assistance ;  &gt;&gt;&gt;&gt; Working in the same industry division as 12 months ago ;</t>
  </si>
  <si>
    <t>Queensland ;  Industry of current main job: Health care and social assistance ;  &gt;&gt;&gt;&gt; Working in a different industry division than 12 months ago ;</t>
  </si>
  <si>
    <t>Queensland ;  Industry of current main job: Health care and social assistance ;  &gt;&gt;&gt;&gt; Working in the same major occupation group as 12 months ago ;</t>
  </si>
  <si>
    <t>Queensland ;  Industry of current main job: Health care and social assistance ;  &gt;&gt;&gt;&gt; Working in a different major occupation group than 12 months ago ;</t>
  </si>
  <si>
    <t>Queensland ;  Industry of current main job: Health care and social assistance ;  &gt;&gt;&gt;&gt; Working in an occupation at the same skill level as 12 months ago ;</t>
  </si>
  <si>
    <t>Queensland ;  Industry of current main job: Health care and social assistance ;  &gt;&gt;&gt;&gt; Working in an occupation with a higher skill level than 12 months ago ;</t>
  </si>
  <si>
    <t>Queensland ;  Industry of current main job: Health care and social assistance ;  &gt;&gt;&gt;&gt; Working in an occupation with a lower skill level than 12 months ago ;</t>
  </si>
  <si>
    <t>Queensland ;  Industry of current main job: Health care and social assistance ;  &gt;&gt;&gt;&gt; Working in a job with the same usual hours as 12 months ago ;</t>
  </si>
  <si>
    <t>Queensland ;  Industry of current main job: Health care and social assistance ;  &gt;&gt;&gt;&gt; Working in a job with more usual hours than 12 months ago ;</t>
  </si>
  <si>
    <t>Queensland ;  Industry of current main job: Health care and social assistance ;  &gt;&gt;&gt;&gt; Working in a job with fewer usual hours than 12 months ago ;</t>
  </si>
  <si>
    <t>Queensland ;  Industry of current main job: Health care and social assistance ;  &gt;&gt;&gt;&gt; Working in a job with the same status in employment as 12 months ago ;</t>
  </si>
  <si>
    <t>Queensland ;  Industry of current main job: Health care and social assistance ;  &gt;&gt;&gt;&gt; Working in a job with a different status in employment than 12 months ago ;</t>
  </si>
  <si>
    <t>Queensland ;  Industry of current main job: Health care and social assistance ;  &gt;&gt;&gt; Did not change jobs in last 12 months ;</t>
  </si>
  <si>
    <t>Queensland ;  Industry of current main job: Health care and social assistance ;  &gt;&gt; 12 months or more in current main job ;</t>
  </si>
  <si>
    <t>Queensland ;  Industry of current main job: Health care and social assistance ;  &gt;&gt;&gt; Employee in current main job ;</t>
  </si>
  <si>
    <t>Queensland ;  Industry of current main job: Health care and social assistance ;  &gt;&gt;&gt;&gt; No change in occupation with current employer last year ;</t>
  </si>
  <si>
    <t>Queensland ;  Industry of current main job: Health care and social assistance ;  &gt;&gt;&gt;&gt; Changed occupations with current employer in the same major group last year ;</t>
  </si>
  <si>
    <t>Queensland ;  Industry of current main job: Health care and social assistance ;  &gt;&gt;&gt;&gt; Changed occupations with current employer into a different major group last year ;</t>
  </si>
  <si>
    <t>Queensland ;  Industry of current main job: Health care and social assistance ;  &gt;&gt;&gt;&gt; Changed occupations with current employer at the same skill level ;</t>
  </si>
  <si>
    <t>Queensland ;  Industry of current main job: Health care and social assistance ;  &gt;&gt;&gt;&gt; Changed occupations with current employer to a higher skill level ;</t>
  </si>
  <si>
    <t>Queensland ;  Industry of current main job: Health care and social assistance ;  &gt;&gt;&gt;&gt; Changed occupations with current employer to a lower skill level ;</t>
  </si>
  <si>
    <t>Queensland ;  Industry of current main job: Health care and social assistance ;  &gt;&gt;&gt;&gt; No change in usual weekly hours with current employer last year ;</t>
  </si>
  <si>
    <t>Queensland ;  Industry of current main job: Health care and social assistance ;  &gt;&gt;&gt;&gt; Usual weekly hours increased with current employer last year ;</t>
  </si>
  <si>
    <t>Queensland ;  Industry of current main job: Health care and social assistance ;  &gt;&gt;&gt;&gt; Usual weekly hours decreased with current employer last year ;</t>
  </si>
  <si>
    <t>Queensland ;  Industry of current main job: Health care and social assistance ;  &gt;&gt;&gt;&gt; Did not know or usual weekly hours varied last year ;</t>
  </si>
  <si>
    <t>Queensland ;  Industry of current main job: Health care and social assistance ;  &gt;&gt;&gt;&gt; Promoted or transferred last year ;</t>
  </si>
  <si>
    <t>Queensland ;  Industry of current main job: Health care and social assistance ;  &gt;&gt;&gt;&gt; Was not promoted or transferred last year ;</t>
  </si>
  <si>
    <t>Queensland ;  Industry of current main job: Health care and social assistance ;  &gt;&gt;&gt; Owner manager or contributing family worker in current main job ;</t>
  </si>
  <si>
    <t>Queensland ;  Industry of current main job: Health care and social assistance ;  &gt; Employed 12 months ago ;</t>
  </si>
  <si>
    <t>Queensland ;  Industry of current main job: Health care and social assistance ;  &gt; Not employed 12 months ago ;</t>
  </si>
  <si>
    <t>Queensland ;  Industry of current main job: Arts and recreation services ;  Employed at some time during the last 12 months ;</t>
  </si>
  <si>
    <t>Queensland ;  Industry of current main job: Arts and recreation services ;  &gt; Currently employed ;</t>
  </si>
  <si>
    <t>Queensland ;  Industry of current main job: Arts and recreation services ;  &gt;&gt; Less than 12 months in current main job ;</t>
  </si>
  <si>
    <t>Queensland ;  Industry of current main job: Arts and recreation services ;  &gt;&gt;&gt; Changed jobs in last 12 months ;</t>
  </si>
  <si>
    <t>Queensland ;  Industry of current main job: Arts and recreation services ;  &gt;&gt;&gt;&gt; Working in the same industry division as 12 months ago ;</t>
  </si>
  <si>
    <t>Queensland ;  Industry of current main job: Arts and recreation services ;  &gt;&gt;&gt;&gt; Working in a different industry division than 12 months ago ;</t>
  </si>
  <si>
    <t>Queensland ;  Industry of current main job: Arts and recreation services ;  &gt;&gt;&gt;&gt; Working in the same major occupation group as 12 months ago ;</t>
  </si>
  <si>
    <t>Queensland ;  Industry of current main job: Arts and recreation services ;  &gt;&gt;&gt;&gt; Working in a different major occupation group than 12 months ago ;</t>
  </si>
  <si>
    <t>Queensland ;  Industry of current main job: Arts and recreation services ;  &gt;&gt;&gt;&gt; Working in an occupation at the same skill level as 12 months ago ;</t>
  </si>
  <si>
    <t>Queensland ;  Industry of current main job: Arts and recreation services ;  &gt;&gt;&gt;&gt; Working in an occupation with a higher skill level than 12 months ago ;</t>
  </si>
  <si>
    <t>Queensland ;  Industry of current main job: Arts and recreation services ;  &gt;&gt;&gt;&gt; Working in an occupation with a lower skill level than 12 months ago ;</t>
  </si>
  <si>
    <t>Queensland ;  Industry of current main job: Arts and recreation services ;  &gt;&gt;&gt;&gt; Working in a job with the same usual hours as 12 months ago ;</t>
  </si>
  <si>
    <t>Queensland ;  Industry of current main job: Arts and recreation services ;  &gt;&gt;&gt;&gt; Working in a job with more usual hours than 12 months ago ;</t>
  </si>
  <si>
    <t>Queensland ;  Industry of current main job: Arts and recreation services ;  &gt;&gt;&gt;&gt; Working in a job with fewer usual hours than 12 months ago ;</t>
  </si>
  <si>
    <t>Queensland ;  Industry of current main job: Arts and recreation services ;  &gt;&gt;&gt;&gt; Working in a job with the same status in employment as 12 months ago ;</t>
  </si>
  <si>
    <t>Queensland ;  Industry of current main job: Arts and recreation services ;  &gt;&gt;&gt;&gt; Working in a job with a different status in employment than 12 months ago ;</t>
  </si>
  <si>
    <t>Queensland ;  Industry of current main job: Arts and recreation services ;  &gt;&gt;&gt; Did not change jobs in last 12 months ;</t>
  </si>
  <si>
    <t>Queensland ;  Industry of current main job: Arts and recreation services ;  &gt;&gt; 12 months or more in current main job ;</t>
  </si>
  <si>
    <t>Queensland ;  Industry of current main job: Arts and recreation services ;  &gt;&gt;&gt; Employee in current main job ;</t>
  </si>
  <si>
    <t>Queensland ;  Industry of current main job: Arts and recreation services ;  &gt;&gt;&gt;&gt; No change in occupation with current employer last year ;</t>
  </si>
  <si>
    <t>Queensland ;  Industry of current main job: Arts and recreation services ;  &gt;&gt;&gt;&gt; Changed occupations with current employer in the same major group last year ;</t>
  </si>
  <si>
    <t>Queensland ;  Industry of current main job: Arts and recreation services ;  &gt;&gt;&gt;&gt; Changed occupations with current employer into a different major group last year ;</t>
  </si>
  <si>
    <t>Queensland ;  Industry of current main job: Arts and recreation services ;  &gt;&gt;&gt;&gt; Changed occupations with current employer at the same skill level ;</t>
  </si>
  <si>
    <t>Queensland ;  Industry of current main job: Arts and recreation services ;  &gt;&gt;&gt;&gt; Changed occupations with current employer to a higher skill level ;</t>
  </si>
  <si>
    <t>Queensland ;  Industry of current main job: Arts and recreation services ;  &gt;&gt;&gt;&gt; Changed occupations with current employer to a lower skill level ;</t>
  </si>
  <si>
    <t>Queensland ;  Industry of current main job: Arts and recreation services ;  &gt;&gt;&gt;&gt; No change in usual weekly hours with current employer last year ;</t>
  </si>
  <si>
    <t>Queensland ;  Industry of current main job: Arts and recreation services ;  &gt;&gt;&gt;&gt; Usual weekly hours increased with current employer last year ;</t>
  </si>
  <si>
    <t>Queensland ;  Industry of current main job: Arts and recreation services ;  &gt;&gt;&gt;&gt; Usual weekly hours decreased with current employer last year ;</t>
  </si>
  <si>
    <t>Queensland ;  Industry of current main job: Arts and recreation services ;  &gt;&gt;&gt;&gt; Did not know or usual weekly hours varied last year ;</t>
  </si>
  <si>
    <t>Queensland ;  Industry of current main job: Arts and recreation services ;  &gt;&gt;&gt;&gt; Promoted or transferred last year ;</t>
  </si>
  <si>
    <t>Queensland ;  Industry of current main job: Arts and recreation services ;  &gt;&gt;&gt;&gt; Was not promoted or transferred last year ;</t>
  </si>
  <si>
    <t>Queensland ;  Industry of current main job: Arts and recreation services ;  &gt;&gt;&gt; Owner manager or contributing family worker in current main job ;</t>
  </si>
  <si>
    <t>Queensland ;  Industry of current main job: Arts and recreation services ;  &gt; Employed 12 months ago ;</t>
  </si>
  <si>
    <t>Queensland ;  Industry of current main job: Arts and recreation services ;  &gt; Not employed 12 months ago ;</t>
  </si>
  <si>
    <t>Queensland ;  Industry of current main job: Other services ;  Employed at some time during the last 12 months ;</t>
  </si>
  <si>
    <t>Queensland ;  Industry of current main job: Other services ;  &gt; Currently employed ;</t>
  </si>
  <si>
    <t>Queensland ;  Industry of current main job: Other services ;  &gt;&gt; Less than 12 months in current main job ;</t>
  </si>
  <si>
    <t>Queensland ;  Industry of current main job: Other services ;  &gt;&gt;&gt; Changed jobs in last 12 months ;</t>
  </si>
  <si>
    <t>Queensland ;  Industry of current main job: Other services ;  &gt;&gt;&gt;&gt; Working in the same industry division as 12 months ago ;</t>
  </si>
  <si>
    <t>Queensland ;  Industry of current main job: Other services ;  &gt;&gt;&gt;&gt; Working in a different industry division than 12 months ago ;</t>
  </si>
  <si>
    <t>Queensland ;  Industry of current main job: Other services ;  &gt;&gt;&gt;&gt; Working in the same major occupation group as 12 months ago ;</t>
  </si>
  <si>
    <t>Queensland ;  Industry of current main job: Other services ;  &gt;&gt;&gt;&gt; Working in a different major occupation group than 12 months ago ;</t>
  </si>
  <si>
    <t>Queensland ;  Industry of current main job: Other services ;  &gt;&gt;&gt;&gt; Working in an occupation at the same skill level as 12 months ago ;</t>
  </si>
  <si>
    <t>Queensland ;  Industry of current main job: Other services ;  &gt;&gt;&gt;&gt; Working in an occupation with a higher skill level than 12 months ago ;</t>
  </si>
  <si>
    <t>Queensland ;  Industry of current main job: Other services ;  &gt;&gt;&gt;&gt; Working in an occupation with a lower skill level than 12 months ago ;</t>
  </si>
  <si>
    <t>Queensland ;  Industry of current main job: Other services ;  &gt;&gt;&gt;&gt; Working in a job with the same usual hours as 12 months ago ;</t>
  </si>
  <si>
    <t>Queensland ;  Industry of current main job: Other services ;  &gt;&gt;&gt;&gt; Working in a job with more usual hours than 12 months ago ;</t>
  </si>
  <si>
    <t>Queensland ;  Industry of current main job: Other services ;  &gt;&gt;&gt;&gt; Working in a job with fewer usual hours than 12 months ago ;</t>
  </si>
  <si>
    <t>Queensland ;  Industry of current main job: Other services ;  &gt;&gt;&gt;&gt; Working in a job with the same status in employment as 12 months ago ;</t>
  </si>
  <si>
    <t>Queensland ;  Industry of current main job: Other services ;  &gt;&gt;&gt;&gt; Working in a job with a different status in employment than 12 months ago ;</t>
  </si>
  <si>
    <t>Queensland ;  Industry of current main job: Other services ;  &gt;&gt;&gt; Did not change jobs in last 12 months ;</t>
  </si>
  <si>
    <t>Queensland ;  Industry of current main job: Other services ;  &gt;&gt; 12 months or more in current main job ;</t>
  </si>
  <si>
    <t>Queensland ;  Industry of current main job: Other services ;  &gt;&gt;&gt; Employee in current main job ;</t>
  </si>
  <si>
    <t>Queensland ;  Industry of current main job: Other services ;  &gt;&gt;&gt;&gt; No change in occupation with current employer last year ;</t>
  </si>
  <si>
    <t>Queensland ;  Industry of current main job: Other services ;  &gt;&gt;&gt;&gt; Changed occupations with current employer in the same major group last year ;</t>
  </si>
  <si>
    <t>Queensland ;  Industry of current main job: Other services ;  &gt;&gt;&gt;&gt; Changed occupations with current employer into a different major group last year ;</t>
  </si>
  <si>
    <t>Queensland ;  Industry of current main job: Other services ;  &gt;&gt;&gt;&gt; Changed occupations with current employer at the same skill level ;</t>
  </si>
  <si>
    <t>Queensland ;  Industry of current main job: Other services ;  &gt;&gt;&gt;&gt; Changed occupations with current employer to a higher skill level ;</t>
  </si>
  <si>
    <t>Queensland ;  Industry of current main job: Other services ;  &gt;&gt;&gt;&gt; Changed occupations with current employer to a lower skill level ;</t>
  </si>
  <si>
    <t>Queensland ;  Industry of current main job: Other services ;  &gt;&gt;&gt;&gt; No change in usual weekly hours with current employer last year ;</t>
  </si>
  <si>
    <t>Queensland ;  Industry of current main job: Other services ;  &gt;&gt;&gt;&gt; Usual weekly hours increased with current employer last year ;</t>
  </si>
  <si>
    <t>Queensland ;  Industry of current main job: Other services ;  &gt;&gt;&gt;&gt; Usual weekly hours decreased with current employer last year ;</t>
  </si>
  <si>
    <t>Queensland ;  Industry of current main job: Other services ;  &gt;&gt;&gt;&gt; Did not know or usual weekly hours varied last year ;</t>
  </si>
  <si>
    <t>Queensland ;  Industry of current main job: Other services ;  &gt;&gt;&gt;&gt; Promoted or transferred last year ;</t>
  </si>
  <si>
    <t>Queensland ;  Industry of current main job: Other services ;  &gt;&gt;&gt;&gt; Was not promoted or transferred last year ;</t>
  </si>
  <si>
    <t>Queensland ;  Industry of current main job: Other services ;  &gt;&gt;&gt; Owner manager or contributing family worker in current main job ;</t>
  </si>
  <si>
    <t>Queensland ;  Industry of current main job: Other services ;  &gt; Employed 12 months ago ;</t>
  </si>
  <si>
    <t>Queensland ;  Industry of current main job: Other services ;  &gt; Not employed 12 months ago ;</t>
  </si>
  <si>
    <t>Queensland ;  Not currently employed ;  Employed at some time during the last 12 months ;</t>
  </si>
  <si>
    <t>Queensland ;  Not currently employed ;  &gt; Employed 12 months ago ;</t>
  </si>
  <si>
    <t>Queensland ;  Not currently employed ;  &gt; Not employed 12 months ago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</si>
  <si>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</si>
  <si>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</si>
  <si>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</si>
  <si>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</si>
  <si>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</si>
  <si>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</si>
  <si>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</si>
  <si>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</si>
  <si>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</si>
  <si>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</si>
  <si>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</si>
  <si>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</si>
  <si>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</si>
  <si>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</si>
  <si>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A128009902C</t>
  </si>
  <si>
    <t>A128009906L</t>
  </si>
  <si>
    <t>A128009910C</t>
  </si>
  <si>
    <t>A127971406K</t>
  </si>
  <si>
    <t>A128087790A</t>
  </si>
  <si>
    <t>A127990470J</t>
  </si>
  <si>
    <t>A128068074J</t>
  </si>
  <si>
    <t>A128029286J</t>
  </si>
  <si>
    <t>A128009886R</t>
  </si>
  <si>
    <t>A127971382C</t>
  </si>
  <si>
    <t>A128009890F</t>
  </si>
  <si>
    <t>A127990474T</t>
  </si>
  <si>
    <t>A127971386L</t>
  </si>
  <si>
    <t>A128068078T</t>
  </si>
  <si>
    <t>A127971390C</t>
  </si>
  <si>
    <t>A127951730R</t>
  </si>
  <si>
    <t>A127951734X</t>
  </si>
  <si>
    <t>A127971394L</t>
  </si>
  <si>
    <t>A128009894R</t>
  </si>
  <si>
    <t>A127951738J</t>
  </si>
  <si>
    <t>A128048742F</t>
  </si>
  <si>
    <t>A128029290X</t>
  </si>
  <si>
    <t>A128087782A</t>
  </si>
  <si>
    <t>A128068082J</t>
  </si>
  <si>
    <t>A127971398W</t>
  </si>
  <si>
    <t>A128048746R</t>
  </si>
  <si>
    <t>A127971402A</t>
  </si>
  <si>
    <t>A127990478A</t>
  </si>
  <si>
    <t>A127951750X</t>
  </si>
  <si>
    <t>A127990494A</t>
  </si>
  <si>
    <t>A128009914L</t>
  </si>
  <si>
    <t>A128068090J</t>
  </si>
  <si>
    <t>A128048758X</t>
  </si>
  <si>
    <t>A128068106R</t>
  </si>
  <si>
    <t>A128048766X</t>
  </si>
  <si>
    <t>A128009926W</t>
  </si>
  <si>
    <t>A128029294J</t>
  </si>
  <si>
    <t>A127971422K</t>
  </si>
  <si>
    <t>A128087806J</t>
  </si>
  <si>
    <t>A127990482T</t>
  </si>
  <si>
    <t>A127951754J</t>
  </si>
  <si>
    <t>A127971410A</t>
  </si>
  <si>
    <t>A128087794K</t>
  </si>
  <si>
    <t>A128068086T</t>
  </si>
  <si>
    <t>A127951758T</t>
  </si>
  <si>
    <t>A127951762J</t>
  </si>
  <si>
    <t>A128009918W</t>
  </si>
  <si>
    <t>A127990486A</t>
  </si>
  <si>
    <t>A127951766T</t>
  </si>
  <si>
    <t>A127990490T</t>
  </si>
  <si>
    <t>A128048750F</t>
  </si>
  <si>
    <t>A128068094T</t>
  </si>
  <si>
    <t>A128068098A</t>
  </si>
  <si>
    <t>A127951770J</t>
  </si>
  <si>
    <t>A128048754R</t>
  </si>
  <si>
    <t>A127971414K</t>
  </si>
  <si>
    <t>A128068102F</t>
  </si>
  <si>
    <t>A127951774T</t>
  </si>
  <si>
    <t>A128087798V</t>
  </si>
  <si>
    <t>A127971418V</t>
  </si>
  <si>
    <t>A128009922L</t>
  </si>
  <si>
    <t>A128087802X</t>
  </si>
  <si>
    <t>A127990498K</t>
  </si>
  <si>
    <t>A128029310W</t>
  </si>
  <si>
    <t>A128068110F</t>
  </si>
  <si>
    <t>A127951778A</t>
  </si>
  <si>
    <t>A128029306F</t>
  </si>
  <si>
    <t>A127971434V</t>
  </si>
  <si>
    <t>A127951786A</t>
  </si>
  <si>
    <t>A127951790T</t>
  </si>
  <si>
    <t>A127971442V</t>
  </si>
  <si>
    <t>A128029314F</t>
  </si>
  <si>
    <t>A128009938F</t>
  </si>
  <si>
    <t>A127971426V</t>
  </si>
  <si>
    <t>A128068114R</t>
  </si>
  <si>
    <t>A128087810X</t>
  </si>
  <si>
    <t>A128087814J</t>
  </si>
  <si>
    <t>A128048770R</t>
  </si>
  <si>
    <t>A127990502R</t>
  </si>
  <si>
    <t>A128087818T</t>
  </si>
  <si>
    <t>A128029298T</t>
  </si>
  <si>
    <t>A127971430K</t>
  </si>
  <si>
    <t>A128068118X</t>
  </si>
  <si>
    <t>A128009930L</t>
  </si>
  <si>
    <t>A127951782T</t>
  </si>
  <si>
    <t>A127990506X</t>
  </si>
  <si>
    <t>A128009934W</t>
  </si>
  <si>
    <t>A127990510R</t>
  </si>
  <si>
    <t>A128068122R</t>
  </si>
  <si>
    <t>A128029302W</t>
  </si>
  <si>
    <t>A128048774X</t>
  </si>
  <si>
    <t>A128087822J</t>
  </si>
  <si>
    <t>A128048778J</t>
  </si>
  <si>
    <t>A128068126X</t>
  </si>
  <si>
    <t>A127990514X</t>
  </si>
  <si>
    <t>A128087826T</t>
  </si>
  <si>
    <t>A127971438C</t>
  </si>
  <si>
    <t>A128087838A</t>
  </si>
  <si>
    <t>A128048782X</t>
  </si>
  <si>
    <t>A128009946F</t>
  </si>
  <si>
    <t>A128087834T</t>
  </si>
  <si>
    <t>A128068134X</t>
  </si>
  <si>
    <t>A128068138J</t>
  </si>
  <si>
    <t>A128068142X</t>
  </si>
  <si>
    <t>A128087842T</t>
  </si>
  <si>
    <t>A128068146J</t>
  </si>
  <si>
    <t>A128048798T</t>
  </si>
  <si>
    <t>A127951794A</t>
  </si>
  <si>
    <t>A128029318R</t>
  </si>
  <si>
    <t>A127990522X</t>
  </si>
  <si>
    <t>A128048786J</t>
  </si>
  <si>
    <t>A127971446C</t>
  </si>
  <si>
    <t>A128009942W</t>
  </si>
  <si>
    <t>A128087830J</t>
  </si>
  <si>
    <t>A127990526J</t>
  </si>
  <si>
    <t>A128029322F</t>
  </si>
  <si>
    <t>A127951798K</t>
  </si>
  <si>
    <t>A128068130R</t>
  </si>
  <si>
    <t>A128009950W</t>
  </si>
  <si>
    <t>A127990530X</t>
  </si>
  <si>
    <t>A127951802R</t>
  </si>
  <si>
    <t>A128048790X</t>
  </si>
  <si>
    <t>A127971450V</t>
  </si>
  <si>
    <t>A128048794J</t>
  </si>
  <si>
    <t>A128009954F</t>
  </si>
  <si>
    <t>A128009958R</t>
  </si>
  <si>
    <t>A128009962F</t>
  </si>
  <si>
    <t>A128029326R</t>
  </si>
  <si>
    <t>A127971454C</t>
  </si>
  <si>
    <t>A127951806X</t>
  </si>
  <si>
    <t>A128029330F</t>
  </si>
  <si>
    <t>A128048814F</t>
  </si>
  <si>
    <t>A127971458L</t>
  </si>
  <si>
    <t>A128068154J</t>
  </si>
  <si>
    <t>A127971474L</t>
  </si>
  <si>
    <t>A128029342R</t>
  </si>
  <si>
    <t>A127951826J</t>
  </si>
  <si>
    <t>A128068166T</t>
  </si>
  <si>
    <t>A128087862A</t>
  </si>
  <si>
    <t>A128029346X</t>
  </si>
  <si>
    <t>A127971482L</t>
  </si>
  <si>
    <t>A128048802W</t>
  </si>
  <si>
    <t>A128009970F</t>
  </si>
  <si>
    <t>A128068150X</t>
  </si>
  <si>
    <t>A128087846A</t>
  </si>
  <si>
    <t>A128087850T</t>
  </si>
  <si>
    <t>A128048806F</t>
  </si>
  <si>
    <t>A127990534J</t>
  </si>
  <si>
    <t>A128009974R</t>
  </si>
  <si>
    <t>A127951810R</t>
  </si>
  <si>
    <t>A127971462C</t>
  </si>
  <si>
    <t>A128029334R</t>
  </si>
  <si>
    <t>A127971466L</t>
  </si>
  <si>
    <t>A127971470C</t>
  </si>
  <si>
    <t>A128009978X</t>
  </si>
  <si>
    <t>A127951814X</t>
  </si>
  <si>
    <t>A127951818J</t>
  </si>
  <si>
    <t>A128068158T</t>
  </si>
  <si>
    <t>A128048810W</t>
  </si>
  <si>
    <t>A128087854A</t>
  </si>
  <si>
    <t>A128029338X</t>
  </si>
  <si>
    <t>A127990538T</t>
  </si>
  <si>
    <t>A128087858K</t>
  </si>
  <si>
    <t>A127971478W</t>
  </si>
  <si>
    <t>A128068162J</t>
  </si>
  <si>
    <t>A127990546T</t>
  </si>
  <si>
    <t>A128068170J</t>
  </si>
  <si>
    <t>A128087878V</t>
  </si>
  <si>
    <t>A127990542J</t>
  </si>
  <si>
    <t>A128048834R</t>
  </si>
  <si>
    <t>A128009990R</t>
  </si>
  <si>
    <t>A128009994X</t>
  </si>
  <si>
    <t>A128029362X</t>
  </si>
  <si>
    <t>A128009998J</t>
  </si>
  <si>
    <t>A128087890K</t>
  </si>
  <si>
    <t>A128048818R</t>
  </si>
  <si>
    <t>A127951830X</t>
  </si>
  <si>
    <t>A128087866K</t>
  </si>
  <si>
    <t>A127971486W</t>
  </si>
  <si>
    <t>A128009982R</t>
  </si>
  <si>
    <t>A128087870A</t>
  </si>
  <si>
    <t>A127951834J</t>
  </si>
  <si>
    <t>A127951838T</t>
  </si>
  <si>
    <t>A128087874K</t>
  </si>
  <si>
    <t>A128029350R</t>
  </si>
  <si>
    <t>A128029354X</t>
  </si>
  <si>
    <t>A128048822F</t>
  </si>
  <si>
    <t>A127971490L</t>
  </si>
  <si>
    <t>A127951842J</t>
  </si>
  <si>
    <t>A127951846T</t>
  </si>
  <si>
    <t>A127971494W</t>
  </si>
  <si>
    <t>A128048826R</t>
  </si>
  <si>
    <t>A128029358J</t>
  </si>
  <si>
    <t>A128048830F</t>
  </si>
  <si>
    <t>A128009986X</t>
  </si>
  <si>
    <t>A127971498F</t>
  </si>
  <si>
    <t>A128087882K</t>
  </si>
  <si>
    <t>A128068174T</t>
  </si>
  <si>
    <t>A128068178A</t>
  </si>
  <si>
    <t>A128010018L</t>
  </si>
  <si>
    <t>A128010002V</t>
  </si>
  <si>
    <t>A128048842R</t>
  </si>
  <si>
    <t>A128048854X</t>
  </si>
  <si>
    <t>A128068186A</t>
  </si>
  <si>
    <t>A127951854T</t>
  </si>
  <si>
    <t>A128087918A</t>
  </si>
  <si>
    <t>A127990554T</t>
  </si>
  <si>
    <t>A128010022C</t>
  </si>
  <si>
    <t>A128029378T</t>
  </si>
  <si>
    <t>A128087894V</t>
  </si>
  <si>
    <t>A128087898C</t>
  </si>
  <si>
    <t>A128048838X</t>
  </si>
  <si>
    <t>A128087902J</t>
  </si>
  <si>
    <t>A128029366J</t>
  </si>
  <si>
    <t>A127971502K</t>
  </si>
  <si>
    <t>A128068182T</t>
  </si>
  <si>
    <t>A128029370X</t>
  </si>
  <si>
    <t>A128087906T</t>
  </si>
  <si>
    <t>A127971506V</t>
  </si>
  <si>
    <t>A127971510K</t>
  </si>
  <si>
    <t>A128048846X</t>
  </si>
  <si>
    <t>A128010006C</t>
  </si>
  <si>
    <t>A127971514V</t>
  </si>
  <si>
    <t>A128048850R</t>
  </si>
  <si>
    <t>A128087910J</t>
  </si>
  <si>
    <t>A127990550J</t>
  </si>
  <si>
    <t>A128010010V</t>
  </si>
  <si>
    <t>A128010014C</t>
  </si>
  <si>
    <t>A127951850J</t>
  </si>
  <si>
    <t>A128087914T</t>
  </si>
  <si>
    <t>A128048858J</t>
  </si>
  <si>
    <t>A128048866J</t>
  </si>
  <si>
    <t>A128029374J</t>
  </si>
  <si>
    <t>A128068214X</t>
  </si>
  <si>
    <t>A128087958V</t>
  </si>
  <si>
    <t>A127971542C</t>
  </si>
  <si>
    <t>A127992458C</t>
  </si>
  <si>
    <t>A128031350F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</si>
  <si>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</si>
  <si>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</si>
  <si>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</si>
  <si>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</si>
  <si>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</si>
  <si>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</si>
  <si>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</si>
  <si>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</si>
  <si>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</si>
  <si>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</si>
  <si>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</si>
  <si>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</si>
  <si>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</si>
  <si>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</si>
  <si>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</si>
  <si>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</si>
  <si>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</si>
  <si>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</si>
  <si>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</si>
  <si>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</si>
  <si>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</si>
  <si>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</si>
  <si>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</si>
  <si>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</si>
  <si>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</si>
  <si>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</si>
  <si>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</si>
  <si>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</si>
  <si>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</si>
  <si>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</si>
  <si>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</si>
  <si>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</si>
  <si>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</si>
  <si>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current main job: Agriculture, forestry and fishing ;  Employed at some time during the last 12 months ;</t>
  </si>
  <si>
    <t>South Australia ;  Industry of current main job: Agriculture, forestry and fishing ;  &gt; Currently employed ;</t>
  </si>
  <si>
    <t>South Australia ;  Industry of current main job: Agriculture, forestry and fishing ;  &gt;&gt; Less than 12 months in current main job ;</t>
  </si>
  <si>
    <t>South Australia ;  Industry of current main job: Agriculture, forestry and fishing ;  &gt;&gt;&gt; Changed jobs in last 12 months ;</t>
  </si>
  <si>
    <t>South Australia ;  Industry of current main job: Agriculture, forestry and fishing ;  &gt;&gt;&gt;&gt; Working in the same industry division as 12 months ago ;</t>
  </si>
  <si>
    <t>South Australia ;  Industry of current main job: Agriculture, forestry and fishing ;  &gt;&gt;&gt;&gt; Working in a different industry division than 12 months ago ;</t>
  </si>
  <si>
    <t>South Australia ;  Industry of current main job: Agriculture, forestry and fishing ;  &gt;&gt;&gt;&gt; Working in the same major occupation group as 12 months ago ;</t>
  </si>
  <si>
    <t>South Australia ;  Industry of current main job: Agriculture, forestry and fishing ;  &gt;&gt;&gt;&gt; Working in a different major occupation group than 12 months ago ;</t>
  </si>
  <si>
    <t>South Australia ;  Industry of current main job: Agriculture, forestry and fishing ;  &gt;&gt;&gt;&gt; Working in an occupation at the same skill level as 12 months ago ;</t>
  </si>
  <si>
    <t>South Australia ;  Industry of current main job: Agriculture, forestry and fishing ;  &gt;&gt;&gt;&gt; Working in an occupation with a higher skill level than 12 months ago ;</t>
  </si>
  <si>
    <t>South Australia ;  Industry of current main job: Agriculture, forestry and fishing ;  &gt;&gt;&gt;&gt; Working in an occupation with a lower skill level than 12 months ago ;</t>
  </si>
  <si>
    <t>South Australia ;  Industry of current main job: Agriculture, forestry and fishing ;  &gt;&gt;&gt;&gt; Working in a job with the same usual hours as 12 months ago ;</t>
  </si>
  <si>
    <t>South Australia ;  Industry of current main job: Agriculture, forestry and fishing ;  &gt;&gt;&gt;&gt; Working in a job with more usual hours than 12 months ago ;</t>
  </si>
  <si>
    <t>South Australia ;  Industry of current main job: Agriculture, forestry and fishing ;  &gt;&gt;&gt;&gt; Working in a job with fewer usual hours than 12 months ago ;</t>
  </si>
  <si>
    <t>South Australia ;  Industry of current main job: Agriculture, forestry and fishing ;  &gt;&gt;&gt;&gt; Working in a job with the same status in employment as 12 months ago ;</t>
  </si>
  <si>
    <t>South Australia ;  Industry of current main job: Agriculture, forestry and fishing ;  &gt;&gt;&gt;&gt; Working in a job with a different status in employment than 12 months ago ;</t>
  </si>
  <si>
    <t>South Australia ;  Industry of current main job: Agriculture, forestry and fishing ;  &gt;&gt;&gt; Did not change jobs in last 12 months ;</t>
  </si>
  <si>
    <t>South Australia ;  Industry of current main job: Agriculture, forestry and fishing ;  &gt;&gt; 12 months or more in current main job ;</t>
  </si>
  <si>
    <t>South Australia ;  Industry of current main job: Agriculture, forestry and fishing ;  &gt;&gt;&gt; Employee in current main job ;</t>
  </si>
  <si>
    <t>South Australia ;  Industry of current main job: Agriculture, forestry and fishing ;  &gt;&gt;&gt;&gt; No change in occupation with current employer last year ;</t>
  </si>
  <si>
    <t>South Australia ;  Industry of current main job: Agriculture, forestry and fishing ;  &gt;&gt;&gt;&gt; Changed occupations with current employer in the same major group last year ;</t>
  </si>
  <si>
    <t>South Australia ;  Industry of current main job: Agriculture, forestry and fishing ;  &gt;&gt;&gt;&gt; Changed occupations with current employer into a different major group last year ;</t>
  </si>
  <si>
    <t>South Australia ;  Industry of current main job: Agriculture, forestry and fishing ;  &gt;&gt;&gt;&gt; Changed occupations with current employer at the same skill level ;</t>
  </si>
  <si>
    <t>South Australia ;  Industry of current main job: Agriculture, forestry and fishing ;  &gt;&gt;&gt;&gt; Changed occupations with current employer to a higher skill level ;</t>
  </si>
  <si>
    <t>South Australia ;  Industry of current main job: Agriculture, forestry and fishing ;  &gt;&gt;&gt;&gt; Changed occupations with current employer to a lower skill level ;</t>
  </si>
  <si>
    <t>South Australia ;  Industry of current main job: Agriculture, forestry and fishing ;  &gt;&gt;&gt;&gt; No change in usual weekly hours with current employer last year ;</t>
  </si>
  <si>
    <t>South Australia ;  Industry of current main job: Agriculture, forestry and fishing ;  &gt;&gt;&gt;&gt; Usual weekly hours increased with current employer last year ;</t>
  </si>
  <si>
    <t>South Australia ;  Industry of current main job: Agriculture, forestry and fishing ;  &gt;&gt;&gt;&gt; Usual weekly hours decreased with current employer last year ;</t>
  </si>
  <si>
    <t>South Australia ;  Industry of current main job: Agriculture, forestry and fishing ;  &gt;&gt;&gt;&gt; Did not know or usual weekly hours varied last year ;</t>
  </si>
  <si>
    <t>South Australia ;  Industry of current main job: Agriculture, forestry and fishing ;  &gt;&gt;&gt;&gt; Promoted or transferred last year ;</t>
  </si>
  <si>
    <t>South Australia ;  Industry of current main job: Agriculture, forestry and fishing ;  &gt;&gt;&gt;&gt; Was not promoted or transferred last year ;</t>
  </si>
  <si>
    <t>South Australia ;  Industry of current main job: Agriculture, forestry and fishing ;  &gt;&gt;&gt; Owner manager or contributing family worker in current main job ;</t>
  </si>
  <si>
    <t>South Australia ;  Industry of current main job: Agriculture, forestry and fishing ;  &gt; Employed 12 months ago ;</t>
  </si>
  <si>
    <t>South Australia ;  Industry of current main job: Agriculture, forestry and fishing ;  &gt; Not employed 12 months ago ;</t>
  </si>
  <si>
    <t>South Australia ;  Industry of current main job: Mining ;  Employed at some time during the last 12 months ;</t>
  </si>
  <si>
    <t>South Australia ;  Industry of current main job: Mining ;  &gt; Currently employed ;</t>
  </si>
  <si>
    <t>South Australia ;  Industry of current main job: Mining ;  &gt;&gt; Less than 12 months in current main job ;</t>
  </si>
  <si>
    <t>South Australia ;  Industry of current main job: Mining ;  &gt;&gt;&gt; Changed jobs in last 12 months ;</t>
  </si>
  <si>
    <t>South Australia ;  Industry of current main job: Mining ;  &gt;&gt;&gt;&gt; Working in the same industry division as 12 months ago ;</t>
  </si>
  <si>
    <t>South Australia ;  Industry of current main job: Mining ;  &gt;&gt;&gt;&gt; Working in a different industry division than 12 months ago ;</t>
  </si>
  <si>
    <t>South Australia ;  Industry of current main job: Mining ;  &gt;&gt;&gt;&gt; Working in the same major occupation group as 12 months ago ;</t>
  </si>
  <si>
    <t>South Australia ;  Industry of current main job: Mining ;  &gt;&gt;&gt;&gt; Working in a different major occupation group than 12 months ago ;</t>
  </si>
  <si>
    <t>South Australia ;  Industry of current main job: Mining ;  &gt;&gt;&gt;&gt; Working in an occupation at the same skill level as 12 months ago ;</t>
  </si>
  <si>
    <t>South Australia ;  Industry of current main job: Mining ;  &gt;&gt;&gt;&gt; Working in an occupation with a higher skill level than 12 months ago ;</t>
  </si>
  <si>
    <t>South Australia ;  Industry of current main job: Mining ;  &gt;&gt;&gt;&gt; Working in an occupation with a lower skill level than 12 months ago ;</t>
  </si>
  <si>
    <t>South Australia ;  Industry of current main job: Mining ;  &gt;&gt;&gt;&gt; Working in a job with the same usual hours as 12 months ago ;</t>
  </si>
  <si>
    <t>South Australia ;  Industry of current main job: Mining ;  &gt;&gt;&gt;&gt; Working in a job with more usual hours than 12 months ago ;</t>
  </si>
  <si>
    <t>South Australia ;  Industry of current main job: Mining ;  &gt;&gt;&gt;&gt; Working in a job with fewer usual hours than 12 months ago ;</t>
  </si>
  <si>
    <t>South Australia ;  Industry of current main job: Mining ;  &gt;&gt;&gt;&gt; Working in a job with the same status in employment as 12 months ago ;</t>
  </si>
  <si>
    <t>South Australia ;  Industry of current main job: Mining ;  &gt;&gt;&gt;&gt; Working in a job with a different status in employment than 12 months ago ;</t>
  </si>
  <si>
    <t>South Australia ;  Industry of current main job: Mining ;  &gt;&gt;&gt; Did not change jobs in last 12 months ;</t>
  </si>
  <si>
    <t>South Australia ;  Industry of current main job: Mining ;  &gt;&gt; 12 months or more in current main job ;</t>
  </si>
  <si>
    <t>South Australia ;  Industry of current main job: Mining ;  &gt;&gt;&gt; Employee in current main job ;</t>
  </si>
  <si>
    <t>South Australia ;  Industry of current main job: Mining ;  &gt;&gt;&gt;&gt; No change in occupation with current employer last year ;</t>
  </si>
  <si>
    <t>South Australia ;  Industry of current main job: Mining ;  &gt;&gt;&gt;&gt; Changed occupations with current employer in the same major group last year ;</t>
  </si>
  <si>
    <t>South Australia ;  Industry of current main job: Mining ;  &gt;&gt;&gt;&gt; Changed occupations with current employer into a different major group last year ;</t>
  </si>
  <si>
    <t>South Australia ;  Industry of current main job: Mining ;  &gt;&gt;&gt;&gt; Changed occupations with current employer at the same skill level ;</t>
  </si>
  <si>
    <t>South Australia ;  Industry of current main job: Mining ;  &gt;&gt;&gt;&gt; Changed occupations with current employer to a higher skill level ;</t>
  </si>
  <si>
    <t>South Australia ;  Industry of current main job: Mining ;  &gt;&gt;&gt;&gt; Changed occupations with current employer to a lower skill level ;</t>
  </si>
  <si>
    <t>South Australia ;  Industry of current main job: Mining ;  &gt;&gt;&gt;&gt; No change in usual weekly hours with current employer last year ;</t>
  </si>
  <si>
    <t>South Australia ;  Industry of current main job: Mining ;  &gt;&gt;&gt;&gt; Usual weekly hours increased with current employer last year ;</t>
  </si>
  <si>
    <t>South Australia ;  Industry of current main job: Mining ;  &gt;&gt;&gt;&gt; Usual weekly hours decreased with current employer last year ;</t>
  </si>
  <si>
    <t>South Australia ;  Industry of current main job: Mining ;  &gt;&gt;&gt;&gt; Did not know or usual weekly hours varied last year ;</t>
  </si>
  <si>
    <t>South Australia ;  Industry of current main job: Mining ;  &gt;&gt;&gt;&gt; Promoted or transferred last year ;</t>
  </si>
  <si>
    <t>South Australia ;  Industry of current main job: Mining ;  &gt;&gt;&gt;&gt; Was not promoted or transferred last year ;</t>
  </si>
  <si>
    <t>South Australia ;  Industry of current main job: Mining ;  &gt;&gt;&gt; Owner manager or contributing family worker in current main job ;</t>
  </si>
  <si>
    <t>South Australia ;  Industry of current main job: Mining ;  &gt; Employed 12 months ago ;</t>
  </si>
  <si>
    <t>South Australia ;  Industry of current main job: Mining ;  &gt; Not employed 12 months ago ;</t>
  </si>
  <si>
    <t>South Australia ;  Industry of current main job: Manufacturing ;  Employed at some time during the last 12 months ;</t>
  </si>
  <si>
    <t>South Australia ;  Industry of current main job: Manufacturing ;  &gt; Currently employed ;</t>
  </si>
  <si>
    <t>South Australia ;  Industry of current main job: Manufacturing ;  &gt;&gt; Less than 12 months in current main job ;</t>
  </si>
  <si>
    <t>South Australia ;  Industry of current main job: Manufacturing ;  &gt;&gt;&gt; Changed jobs in last 12 months ;</t>
  </si>
  <si>
    <t>South Australia ;  Industry of current main job: Manufacturing ;  &gt;&gt;&gt;&gt; Working in the same industry division as 12 months ago ;</t>
  </si>
  <si>
    <t>South Australia ;  Industry of current main job: Manufacturing ;  &gt;&gt;&gt;&gt; Working in a different industry division than 12 months ago ;</t>
  </si>
  <si>
    <t>South Australia ;  Industry of current main job: Manufacturing ;  &gt;&gt;&gt;&gt; Working in the same major occupation group as 12 months ago ;</t>
  </si>
  <si>
    <t>South Australia ;  Industry of current main job: Manufacturing ;  &gt;&gt;&gt;&gt; Working in a different major occupation group than 12 months ago ;</t>
  </si>
  <si>
    <t>South Australia ;  Industry of current main job: Manufacturing ;  &gt;&gt;&gt;&gt; Working in an occupation at the same skill level as 12 months ago ;</t>
  </si>
  <si>
    <t>South Australia ;  Industry of current main job: Manufacturing ;  &gt;&gt;&gt;&gt; Working in an occupation with a higher skill level than 12 months ago ;</t>
  </si>
  <si>
    <t>South Australia ;  Industry of current main job: Manufacturing ;  &gt;&gt;&gt;&gt; Working in an occupation with a lower skill level than 12 months ago ;</t>
  </si>
  <si>
    <t>South Australia ;  Industry of current main job: Manufacturing ;  &gt;&gt;&gt;&gt; Working in a job with the same usual hours as 12 months ago ;</t>
  </si>
  <si>
    <t>South Australia ;  Industry of current main job: Manufacturing ;  &gt;&gt;&gt;&gt; Working in a job with more usual hours than 12 months ago ;</t>
  </si>
  <si>
    <t>South Australia ;  Industry of current main job: Manufacturing ;  &gt;&gt;&gt;&gt; Working in a job with fewer usual hours than 12 months ago ;</t>
  </si>
  <si>
    <t>South Australia ;  Industry of current main job: Manufacturing ;  &gt;&gt;&gt;&gt; Working in a job with the same status in employment as 12 months ago ;</t>
  </si>
  <si>
    <t>South Australia ;  Industry of current main job: Manufacturing ;  &gt;&gt;&gt;&gt; Working in a job with a different status in employment than 12 months ago ;</t>
  </si>
  <si>
    <t>South Australia ;  Industry of current main job: Manufacturing ;  &gt;&gt;&gt; Did not change jobs in last 12 months ;</t>
  </si>
  <si>
    <t>South Australia ;  Industry of current main job: Manufacturing ;  &gt;&gt; 12 months or more in current main job ;</t>
  </si>
  <si>
    <t>South Australia ;  Industry of current main job: Manufacturing ;  &gt;&gt;&gt; Employee in current main job ;</t>
  </si>
  <si>
    <t>South Australia ;  Industry of current main job: Manufacturing ;  &gt;&gt;&gt;&gt; No change in occupation with current employer last year ;</t>
  </si>
  <si>
    <t>South Australia ;  Industry of current main job: Manufacturing ;  &gt;&gt;&gt;&gt; Changed occupations with current employer in the same major group last year ;</t>
  </si>
  <si>
    <t>South Australia ;  Industry of current main job: Manufacturing ;  &gt;&gt;&gt;&gt; Changed occupations with current employer into a different major group last year ;</t>
  </si>
  <si>
    <t>South Australia ;  Industry of current main job: Manufacturing ;  &gt;&gt;&gt;&gt; Changed occupations with current employer at the same skill level ;</t>
  </si>
  <si>
    <t>South Australia ;  Industry of current main job: Manufacturing ;  &gt;&gt;&gt;&gt; Changed occupations with current employer to a higher skill level ;</t>
  </si>
  <si>
    <t>South Australia ;  Industry of current main job: Manufacturing ;  &gt;&gt;&gt;&gt; Changed occupations with current employer to a lower skill level ;</t>
  </si>
  <si>
    <t>South Australia ;  Industry of current main job: Manufacturing ;  &gt;&gt;&gt;&gt; No change in usual weekly hours with current employer last year ;</t>
  </si>
  <si>
    <t>South Australia ;  Industry of current main job: Manufacturing ;  &gt;&gt;&gt;&gt; Usual weekly hours increased with current employer last year ;</t>
  </si>
  <si>
    <t>South Australia ;  Industry of current main job: Manufacturing ;  &gt;&gt;&gt;&gt; Usual weekly hours decreased with current employer last year ;</t>
  </si>
  <si>
    <t>South Australia ;  Industry of current main job: Manufacturing ;  &gt;&gt;&gt;&gt; Did not know or usual weekly hours varied last year ;</t>
  </si>
  <si>
    <t>South Australia ;  Industry of current main job: Manufacturing ;  &gt;&gt;&gt;&gt; Promoted or transferred last year ;</t>
  </si>
  <si>
    <t>South Australia ;  Industry of current main job: Manufacturing ;  &gt;&gt;&gt;&gt; Was not promoted or transferred last year ;</t>
  </si>
  <si>
    <t>South Australia ;  Industry of current main job: Manufacturing ;  &gt;&gt;&gt; Owner manager or contributing family worker in current main job ;</t>
  </si>
  <si>
    <t>South Australia ;  Industry of current main job: Manufacturing ;  &gt; Employed 12 months ago ;</t>
  </si>
  <si>
    <t>South Australia ;  Industry of current main job: Manufacturing ;  &gt; Not employed 12 months ago ;</t>
  </si>
  <si>
    <t>South Australia ;  Industry of current main job: Electricity, gas, water and waste services ;  Employed at some time during the last 12 months ;</t>
  </si>
  <si>
    <t>South Australia ;  Industry of current main job: Electricity, gas, water and waste services ;  &gt; Currently employed ;</t>
  </si>
  <si>
    <t>South Australia ;  Industry of current main job: Electricity, gas, water and waste services ;  &gt;&gt; Less than 12 months in current main job ;</t>
  </si>
  <si>
    <t>South Australia ;  Industry of current main job: Electricity, gas, water and waste services ;  &gt;&gt;&gt; Changed jobs in last 12 months ;</t>
  </si>
  <si>
    <t>South Australia ;  Industry of current main job: Electricity, gas, water and waste services ;  &gt;&gt;&gt;&gt; Working in the same industry division as 12 months ago ;</t>
  </si>
  <si>
    <t>South Australia ;  Industry of current main job: Electricity, gas, water and waste services ;  &gt;&gt;&gt;&gt; Working in a different industry division than 12 months ago ;</t>
  </si>
  <si>
    <t>South Australia ;  Industry of current main job: Electricity, gas, water and waste services ;  &gt;&gt;&gt;&gt; Working in the same major occupation group as 12 months ago ;</t>
  </si>
  <si>
    <t>South Australia ;  Industry of current main job: Electricity, gas, water and waste services ;  &gt;&gt;&gt;&gt; Working in a different major occupation group than 12 months ago ;</t>
  </si>
  <si>
    <t>South Australia ;  Industry of current main job: Electricity, gas, water and waste services ;  &gt;&gt;&gt;&gt; Working in an occupation at the same skill level as 12 months ago ;</t>
  </si>
  <si>
    <t>South Australia ;  Industry of current main job: Electricity, gas, water and waste services ;  &gt;&gt;&gt;&gt; Working in an occupation with a higher skill level than 12 months ago ;</t>
  </si>
  <si>
    <t>South Australia ;  Industry of current main job: Electricity, gas, water and waste services ;  &gt;&gt;&gt;&gt; Working in an occupation with a lower skill level than 12 months ago ;</t>
  </si>
  <si>
    <t>South Australia ;  Industry of current main job: Electricity, gas, water and waste services ;  &gt;&gt;&gt;&gt; Working in a job with the same usual hours as 12 months ago ;</t>
  </si>
  <si>
    <t>South Australia ;  Industry of current main job: Electricity, gas, water and waste services ;  &gt;&gt;&gt;&gt; Working in a job with more usual hours than 12 months ago ;</t>
  </si>
  <si>
    <t>South Australia ;  Industry of current main job: Electricity, gas, water and waste services ;  &gt;&gt;&gt;&gt; Working in a job with fewer usual hours than 12 months ago ;</t>
  </si>
  <si>
    <t>South Australia ;  Industry of current main job: Electricity, gas, water and waste services ;  &gt;&gt;&gt;&gt; Working in a job with the same status in employment as 12 months ago ;</t>
  </si>
  <si>
    <t>South Australia ;  Industry of current main job: Electricity, gas, water and waste services ;  &gt;&gt;&gt;&gt; Working in a job with a different status in employment than 12 months ago ;</t>
  </si>
  <si>
    <t>South Australia ;  Industry of current main job: Electricity, gas, water and waste services ;  &gt;&gt;&gt; Did not change jobs in last 12 months ;</t>
  </si>
  <si>
    <t>South Australia ;  Industry of current main job: Electricity, gas, water and waste services ;  &gt;&gt; 12 months or more in current main job ;</t>
  </si>
  <si>
    <t>South Australia ;  Industry of current main job: Electricity, gas, water and waste services ;  &gt;&gt;&gt; Employee in current main job ;</t>
  </si>
  <si>
    <t>South Australia ;  Industry of current main job: Electricity, gas, water and waste services ;  &gt;&gt;&gt;&gt; No change in occupation with current employer last year ;</t>
  </si>
  <si>
    <t>South Australia ;  Industry of current main job: Electricity, gas, water and waste services ;  &gt;&gt;&gt;&gt; Changed occupations with current employer in the same major group last year ;</t>
  </si>
  <si>
    <t>South Australia ;  Industry of current main job: Electricity, gas, water and waste services ;  &gt;&gt;&gt;&gt; Changed occupations with current employer into a different major group last year ;</t>
  </si>
  <si>
    <t>South Australia ;  Industry of current main job: Electricity, gas, water and waste services ;  &gt;&gt;&gt;&gt; Changed occupations with current employer at the same skill level ;</t>
  </si>
  <si>
    <t>South Australia ;  Industry of current main job: Electricity, gas, water and waste services ;  &gt;&gt;&gt;&gt; Changed occupations with current employer to a higher skill level ;</t>
  </si>
  <si>
    <t>South Australia ;  Industry of current main job: Electricity, gas, water and waste services ;  &gt;&gt;&gt;&gt; Changed occupations with current employer to a lower skill level ;</t>
  </si>
  <si>
    <t>South Australia ;  Industry of current main job: Electricity, gas, water and waste services ;  &gt;&gt;&gt;&gt; No change in usual weekly hours with current employer last year ;</t>
  </si>
  <si>
    <t>South Australia ;  Industry of current main job: Electricity, gas, water and waste services ;  &gt;&gt;&gt;&gt; Usual weekly hours increased with current employer last year ;</t>
  </si>
  <si>
    <t>South Australia ;  Industry of current main job: Electricity, gas, water and waste services ;  &gt;&gt;&gt;&gt; Usual weekly hours decreased with current employer last year ;</t>
  </si>
  <si>
    <t>South Australia ;  Industry of current main job: Electricity, gas, water and waste services ;  &gt;&gt;&gt;&gt; Did not know or usual weekly hours varied last year ;</t>
  </si>
  <si>
    <t>South Australia ;  Industry of current main job: Electricity, gas, water and waste services ;  &gt;&gt;&gt;&gt; Promoted or transferred last year ;</t>
  </si>
  <si>
    <t>South Australia ;  Industry of current main job: Electricity, gas, water and waste services ;  &gt;&gt;&gt;&gt; Was not promoted or transferred last year ;</t>
  </si>
  <si>
    <t>South Australia ;  Industry of current main job: Electricity, gas, water and waste services ;  &gt;&gt;&gt; Owner manager or contributing family worker in current main job ;</t>
  </si>
  <si>
    <t>South Australia ;  Industry of current main job: Electricity, gas, water and waste services ;  &gt; Employed 12 months ago ;</t>
  </si>
  <si>
    <t>South Australia ;  Industry of current main job: Electricity, gas, water and waste services ;  &gt; Not employed 12 months ago ;</t>
  </si>
  <si>
    <t>South Australia ;  Industry of current main job: Construction ;  Employed at some time during the last 12 months ;</t>
  </si>
  <si>
    <t>South Australia ;  Industry of current main job: Construction ;  &gt; Currently employed ;</t>
  </si>
  <si>
    <t>South Australia ;  Industry of current main job: Construction ;  &gt;&gt; Less than 12 months in current main job ;</t>
  </si>
  <si>
    <t>South Australia ;  Industry of current main job: Construction ;  &gt;&gt;&gt; Changed jobs in last 12 months ;</t>
  </si>
  <si>
    <t>South Australia ;  Industry of current main job: Construction ;  &gt;&gt;&gt;&gt; Working in the same industry division as 12 months ago ;</t>
  </si>
  <si>
    <t>South Australia ;  Industry of current main job: Construction ;  &gt;&gt;&gt;&gt; Working in a different industry division than 12 months ago ;</t>
  </si>
  <si>
    <t>South Australia ;  Industry of current main job: Construction ;  &gt;&gt;&gt;&gt; Working in the same major occupation group as 12 months ago ;</t>
  </si>
  <si>
    <t>South Australia ;  Industry of current main job: Construction ;  &gt;&gt;&gt;&gt; Working in a different major occupation group than 12 months ago ;</t>
  </si>
  <si>
    <t>South Australia ;  Industry of current main job: Construction ;  &gt;&gt;&gt;&gt; Working in an occupation at the same skill level as 12 months ago ;</t>
  </si>
  <si>
    <t>South Australia ;  Industry of current main job: Construction ;  &gt;&gt;&gt;&gt; Working in an occupation with a higher skill level than 12 months ago ;</t>
  </si>
  <si>
    <t>South Australia ;  Industry of current main job: Construction ;  &gt;&gt;&gt;&gt; Working in an occupation with a lower skill level than 12 months ago ;</t>
  </si>
  <si>
    <t>South Australia ;  Industry of current main job: Construction ;  &gt;&gt;&gt;&gt; Working in a job with the same usual hours as 12 months ago ;</t>
  </si>
  <si>
    <t>South Australia ;  Industry of current main job: Construction ;  &gt;&gt;&gt;&gt; Working in a job with more usual hours than 12 months ago ;</t>
  </si>
  <si>
    <t>South Australia ;  Industry of current main job: Construction ;  &gt;&gt;&gt;&gt; Working in a job with fewer usual hours than 12 months ago ;</t>
  </si>
  <si>
    <t>South Australia ;  Industry of current main job: Construction ;  &gt;&gt;&gt;&gt; Working in a job with the same status in employment as 12 months ago ;</t>
  </si>
  <si>
    <t>South Australia ;  Industry of current main job: Construction ;  &gt;&gt;&gt;&gt; Working in a job with a different status in employment than 12 months ago ;</t>
  </si>
  <si>
    <t>South Australia ;  Industry of current main job: Construction ;  &gt;&gt;&gt; Did not change jobs in last 12 months ;</t>
  </si>
  <si>
    <t>South Australia ;  Industry of current main job: Construction ;  &gt;&gt; 12 months or more in current main job ;</t>
  </si>
  <si>
    <t>South Australia ;  Industry of current main job: Construction ;  &gt;&gt;&gt; Employee in current main job ;</t>
  </si>
  <si>
    <t>South Australia ;  Industry of current main job: Construction ;  &gt;&gt;&gt;&gt; No change in occupation with current employer last year ;</t>
  </si>
  <si>
    <t>South Australia ;  Industry of current main job: Construction ;  &gt;&gt;&gt;&gt; Changed occupations with current employer in the same major group last year ;</t>
  </si>
  <si>
    <t>South Australia ;  Industry of current main job: Construction ;  &gt;&gt;&gt;&gt; Changed occupations with current employer into a different major group last year ;</t>
  </si>
  <si>
    <t>South Australia ;  Industry of current main job: Construction ;  &gt;&gt;&gt;&gt; Changed occupations with current employer at the same skill level ;</t>
  </si>
  <si>
    <t>South Australia ;  Industry of current main job: Construction ;  &gt;&gt;&gt;&gt; Changed occupations with current employer to a higher skill level ;</t>
  </si>
  <si>
    <t>South Australia ;  Industry of current main job: Construction ;  &gt;&gt;&gt;&gt; Changed occupations with current employer to a lower skill level ;</t>
  </si>
  <si>
    <t>South Australia ;  Industry of current main job: Construction ;  &gt;&gt;&gt;&gt; No change in usual weekly hours with current employer last year ;</t>
  </si>
  <si>
    <t>South Australia ;  Industry of current main job: Construction ;  &gt;&gt;&gt;&gt; Usual weekly hours increased with current employer last year ;</t>
  </si>
  <si>
    <t>South Australia ;  Industry of current main job: Construction ;  &gt;&gt;&gt;&gt; Usual weekly hours decreased with current employer last year ;</t>
  </si>
  <si>
    <t>South Australia ;  Industry of current main job: Construction ;  &gt;&gt;&gt;&gt; Did not know or usual weekly hours varied last year ;</t>
  </si>
  <si>
    <t>South Australia ;  Industry of current main job: Construction ;  &gt;&gt;&gt;&gt; Promoted or transferred last year ;</t>
  </si>
  <si>
    <t>South Australia ;  Industry of current main job: Construction ;  &gt;&gt;&gt;&gt; Was not promoted or transferred last year ;</t>
  </si>
  <si>
    <t>South Australia ;  Industry of current main job: Construction ;  &gt;&gt;&gt; Owner manager or contributing family worker in current main job ;</t>
  </si>
  <si>
    <t>South Australia ;  Industry of current main job: Construction ;  &gt; Employed 12 months ago ;</t>
  </si>
  <si>
    <t>South Australia ;  Industry of current main job: Construction ;  &gt; Not employed 12 months ago ;</t>
  </si>
  <si>
    <t>South Australia ;  Industry of current main job: Wholesale trade ;  Employed at some time during the last 12 months ;</t>
  </si>
  <si>
    <t>South Australia ;  Industry of current main job: Wholesale trade ;  &gt; Currently employed ;</t>
  </si>
  <si>
    <t>South Australia ;  Industry of current main job: Wholesale trade ;  &gt;&gt; Less than 12 months in current main job ;</t>
  </si>
  <si>
    <t>South Australia ;  Industry of current main job: Wholesale trade ;  &gt;&gt;&gt; Changed jobs in last 12 months ;</t>
  </si>
  <si>
    <t>South Australia ;  Industry of current main job: Wholesale trade ;  &gt;&gt;&gt;&gt; Working in the same industry division as 12 months ago ;</t>
  </si>
  <si>
    <t>South Australia ;  Industry of current main job: Wholesale trade ;  &gt;&gt;&gt;&gt; Working in a different industry division than 12 months ago ;</t>
  </si>
  <si>
    <t>South Australia ;  Industry of current main job: Wholesale trade ;  &gt;&gt;&gt;&gt; Working in the same major occupation group as 12 months ago ;</t>
  </si>
  <si>
    <t>South Australia ;  Industry of current main job: Wholesale trade ;  &gt;&gt;&gt;&gt; Working in a different major occupation group than 12 months ago ;</t>
  </si>
  <si>
    <t>South Australia ;  Industry of current main job: Wholesale trade ;  &gt;&gt;&gt;&gt; Working in an occupation at the same skill level as 12 months ago ;</t>
  </si>
  <si>
    <t>South Australia ;  Industry of current main job: Wholesale trade ;  &gt;&gt;&gt;&gt; Working in an occupation with a higher skill level than 12 months ago ;</t>
  </si>
  <si>
    <t>South Australia ;  Industry of current main job: Wholesale trade ;  &gt;&gt;&gt;&gt; Working in an occupation with a lower skill level than 12 months ago ;</t>
  </si>
  <si>
    <t>South Australia ;  Industry of current main job: Wholesale trade ;  &gt;&gt;&gt;&gt; Working in a job with the same usual hours as 12 months ago ;</t>
  </si>
  <si>
    <t>South Australia ;  Industry of current main job: Wholesale trade ;  &gt;&gt;&gt;&gt; Working in a job with more usual hours than 12 months ago ;</t>
  </si>
  <si>
    <t>South Australia ;  Industry of current main job: Wholesale trade ;  &gt;&gt;&gt;&gt; Working in a job with fewer usual hours than 12 months ago ;</t>
  </si>
  <si>
    <t>South Australia ;  Industry of current main job: Wholesale trade ;  &gt;&gt;&gt;&gt; Working in a job with the same status in employment as 12 months ago ;</t>
  </si>
  <si>
    <t>South Australia ;  Industry of current main job: Wholesale trade ;  &gt;&gt;&gt;&gt; Working in a job with a different status in employment than 12 months ago ;</t>
  </si>
  <si>
    <t>South Australia ;  Industry of current main job: Wholesale trade ;  &gt;&gt;&gt; Did not change jobs in last 12 months ;</t>
  </si>
  <si>
    <t>South Australia ;  Industry of current main job: Wholesale trade ;  &gt;&gt; 12 months or more in current main job ;</t>
  </si>
  <si>
    <t>South Australia ;  Industry of current main job: Wholesale trade ;  &gt;&gt;&gt; Employee in current main job ;</t>
  </si>
  <si>
    <t>South Australia ;  Industry of current main job: Wholesale trade ;  &gt;&gt;&gt;&gt; No change in occupation with current employer last year ;</t>
  </si>
  <si>
    <t>South Australia ;  Industry of current main job: Wholesale trade ;  &gt;&gt;&gt;&gt; Changed occupations with current employer in the same major group last year ;</t>
  </si>
  <si>
    <t>South Australia ;  Industry of current main job: Wholesale trade ;  &gt;&gt;&gt;&gt; Changed occupations with current employer into a different major group last year ;</t>
  </si>
  <si>
    <t>South Australia ;  Industry of current main job: Wholesale trade ;  &gt;&gt;&gt;&gt; Changed occupations with current employer at the same skill level ;</t>
  </si>
  <si>
    <t>South Australia ;  Industry of current main job: Wholesale trade ;  &gt;&gt;&gt;&gt; Changed occupations with current employer to a higher skill level ;</t>
  </si>
  <si>
    <t>South Australia ;  Industry of current main job: Wholesale trade ;  &gt;&gt;&gt;&gt; Changed occupations with current employer to a lower skill level ;</t>
  </si>
  <si>
    <t>South Australia ;  Industry of current main job: Wholesale trade ;  &gt;&gt;&gt;&gt; No change in usual weekly hours with current employer last year ;</t>
  </si>
  <si>
    <t>South Australia ;  Industry of current main job: Wholesale trade ;  &gt;&gt;&gt;&gt; Usual weekly hours increased with current employer last year ;</t>
  </si>
  <si>
    <t>South Australia ;  Industry of current main job: Wholesale trade ;  &gt;&gt;&gt;&gt; Usual weekly hours decreased with current employer last year ;</t>
  </si>
  <si>
    <t>South Australia ;  Industry of current main job: Wholesale trade ;  &gt;&gt;&gt;&gt; Did not know or usual weekly hours varied last year ;</t>
  </si>
  <si>
    <t>South Australia ;  Industry of current main job: Wholesale trade ;  &gt;&gt;&gt;&gt; Promoted or transferred last year ;</t>
  </si>
  <si>
    <t>South Australia ;  Industry of current main job: Wholesale trade ;  &gt;&gt;&gt;&gt; Was not promoted or transferred last year ;</t>
  </si>
  <si>
    <t>South Australia ;  Industry of current main job: Wholesale trade ;  &gt;&gt;&gt; Owner manager or contributing family worker in current main job ;</t>
  </si>
  <si>
    <t>South Australia ;  Industry of current main job: Wholesale trade ;  &gt; Employed 12 months ago ;</t>
  </si>
  <si>
    <t>South Australia ;  Industry of current main job: Wholesale trade ;  &gt; Not employed 12 months ago ;</t>
  </si>
  <si>
    <t>South Australia ;  Industry of current main job: Retail trade ;  Employed at some time during the last 12 months ;</t>
  </si>
  <si>
    <t>South Australia ;  Industry of current main job: Retail trade ;  &gt; Currently employed ;</t>
  </si>
  <si>
    <t>South Australia ;  Industry of current main job: Retail trade ;  &gt;&gt; Less than 12 months in current main job ;</t>
  </si>
  <si>
    <t>South Australia ;  Industry of current main job: Retail trade ;  &gt;&gt;&gt; Changed jobs in last 12 months ;</t>
  </si>
  <si>
    <t>South Australia ;  Industry of current main job: Retail trade ;  &gt;&gt;&gt;&gt; Working in the same industry division as 12 months ago ;</t>
  </si>
  <si>
    <t>South Australia ;  Industry of current main job: Retail trade ;  &gt;&gt;&gt;&gt; Working in a different industry division than 12 months ago ;</t>
  </si>
  <si>
    <t>South Australia ;  Industry of current main job: Retail trade ;  &gt;&gt;&gt;&gt; Working in the same major occupation group as 12 months ago ;</t>
  </si>
  <si>
    <t>South Australia ;  Industry of current main job: Retail trade ;  &gt;&gt;&gt;&gt; Working in a different major occupation group than 12 months ago ;</t>
  </si>
  <si>
    <t>South Australia ;  Industry of current main job: Retail trade ;  &gt;&gt;&gt;&gt; Working in an occupation at the same skill level as 12 months ago ;</t>
  </si>
  <si>
    <t>South Australia ;  Industry of current main job: Retail trade ;  &gt;&gt;&gt;&gt; Working in an occupation with a higher skill level than 12 months ago ;</t>
  </si>
  <si>
    <t>South Australia ;  Industry of current main job: Retail trade ;  &gt;&gt;&gt;&gt; Working in an occupation with a lower skill level than 12 months ago ;</t>
  </si>
  <si>
    <t>South Australia ;  Industry of current main job: Retail trade ;  &gt;&gt;&gt;&gt; Working in a job with the same usual hours as 12 months ago ;</t>
  </si>
  <si>
    <t>South Australia ;  Industry of current main job: Retail trade ;  &gt;&gt;&gt;&gt; Working in a job with more usual hours than 12 months ago ;</t>
  </si>
  <si>
    <t>South Australia ;  Industry of current main job: Retail trade ;  &gt;&gt;&gt;&gt; Working in a job with fewer usual hours than 12 months ago ;</t>
  </si>
  <si>
    <t>South Australia ;  Industry of current main job: Retail trade ;  &gt;&gt;&gt;&gt; Working in a job with the same status in employment as 12 months ago ;</t>
  </si>
  <si>
    <t>South Australia ;  Industry of current main job: Retail trade ;  &gt;&gt;&gt;&gt; Working in a job with a different status in employment than 12 months ago ;</t>
  </si>
  <si>
    <t>South Australia ;  Industry of current main job: Retail trade ;  &gt;&gt;&gt; Did not change jobs in last 12 months ;</t>
  </si>
  <si>
    <t>South Australia ;  Industry of current main job: Retail trade ;  &gt;&gt; 12 months or more in current main job ;</t>
  </si>
  <si>
    <t>South Australia ;  Industry of current main job: Retail trade ;  &gt;&gt;&gt; Employee in current main job ;</t>
  </si>
  <si>
    <t>South Australia ;  Industry of current main job: Retail trade ;  &gt;&gt;&gt;&gt; No change in occupation with current employer last year ;</t>
  </si>
  <si>
    <t>South Australia ;  Industry of current main job: Retail trade ;  &gt;&gt;&gt;&gt; Changed occupations with current employer in the same major group last year ;</t>
  </si>
  <si>
    <t>South Australia ;  Industry of current main job: Retail trade ;  &gt;&gt;&gt;&gt; Changed occupations with current employer into a different major group last year ;</t>
  </si>
  <si>
    <t>South Australia ;  Industry of current main job: Retail trade ;  &gt;&gt;&gt;&gt; Changed occupations with current employer at the same skill level ;</t>
  </si>
  <si>
    <t>South Australia ;  Industry of current main job: Retail trade ;  &gt;&gt;&gt;&gt; Changed occupations with current employer to a higher skill level ;</t>
  </si>
  <si>
    <t>South Australia ;  Industry of current main job: Retail trade ;  &gt;&gt;&gt;&gt; Changed occupations with current employer to a lower skill level ;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</si>
  <si>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</si>
  <si>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</si>
  <si>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</si>
  <si>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</si>
  <si>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</si>
  <si>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</si>
  <si>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</si>
  <si>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</si>
  <si>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</si>
  <si>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</si>
  <si>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</si>
  <si>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</si>
  <si>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</si>
  <si>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</si>
  <si>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</si>
  <si>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</si>
  <si>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</si>
  <si>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</si>
  <si>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</si>
  <si>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</si>
  <si>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</si>
  <si>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A127992470V</t>
  </si>
  <si>
    <t>A127973502W</t>
  </si>
  <si>
    <t>A127953862C</t>
  </si>
  <si>
    <t>A127953866L</t>
  </si>
  <si>
    <t>A128089830V</t>
  </si>
  <si>
    <t>A127953874L</t>
  </si>
  <si>
    <t>A127953878W</t>
  </si>
  <si>
    <t>A128031382X</t>
  </si>
  <si>
    <t>A128012070J</t>
  </si>
  <si>
    <t>A127953882L</t>
  </si>
  <si>
    <t>A127953858L</t>
  </si>
  <si>
    <t>A128012062J</t>
  </si>
  <si>
    <t>A128031358X</t>
  </si>
  <si>
    <t>A128070130F</t>
  </si>
  <si>
    <t>A127973506F</t>
  </si>
  <si>
    <t>A128031362R</t>
  </si>
  <si>
    <t>A128050802L</t>
  </si>
  <si>
    <t>A128089826C</t>
  </si>
  <si>
    <t>A127973510W</t>
  </si>
  <si>
    <t>A128070134R</t>
  </si>
  <si>
    <t>A128050806W</t>
  </si>
  <si>
    <t>A127973514F</t>
  </si>
  <si>
    <t>A128031366X</t>
  </si>
  <si>
    <t>A127973518R</t>
  </si>
  <si>
    <t>A128031370R</t>
  </si>
  <si>
    <t>A128070138X</t>
  </si>
  <si>
    <t>A128050810L</t>
  </si>
  <si>
    <t>A127992466C</t>
  </si>
  <si>
    <t>A128031374X</t>
  </si>
  <si>
    <t>A128012066T</t>
  </si>
  <si>
    <t>A127953870C</t>
  </si>
  <si>
    <t>A128050814W</t>
  </si>
  <si>
    <t>A128089834C</t>
  </si>
  <si>
    <t>A127973522F</t>
  </si>
  <si>
    <t>A128051054K</t>
  </si>
  <si>
    <t>A127954066J</t>
  </si>
  <si>
    <t>A127992662L</t>
  </si>
  <si>
    <t>A127973702R</t>
  </si>
  <si>
    <t>A128031538J</t>
  </si>
  <si>
    <t>A128031542X</t>
  </si>
  <si>
    <t>A127954090J</t>
  </si>
  <si>
    <t>A127954094T</t>
  </si>
  <si>
    <t>A128031546J</t>
  </si>
  <si>
    <t>A128051062K</t>
  </si>
  <si>
    <t>A128089954W</t>
  </si>
  <si>
    <t>A128089958F</t>
  </si>
  <si>
    <t>A127954070X</t>
  </si>
  <si>
    <t>A127954074J</t>
  </si>
  <si>
    <t>A128051034A</t>
  </si>
  <si>
    <t>A128070358A</t>
  </si>
  <si>
    <t>A128070362T</t>
  </si>
  <si>
    <t>A128031534X</t>
  </si>
  <si>
    <t>A127973694A</t>
  </si>
  <si>
    <t>A127973698K</t>
  </si>
  <si>
    <t>A127992666W</t>
  </si>
  <si>
    <t>A127954078T</t>
  </si>
  <si>
    <t>A128089962W</t>
  </si>
  <si>
    <t>A128089966F</t>
  </si>
  <si>
    <t>A128051038K</t>
  </si>
  <si>
    <t>A128051042A</t>
  </si>
  <si>
    <t>A127992670L</t>
  </si>
  <si>
    <t>A128089970W</t>
  </si>
  <si>
    <t>A128051046K</t>
  </si>
  <si>
    <t>A128051050A</t>
  </si>
  <si>
    <t>A127954082J</t>
  </si>
  <si>
    <t>A127954086T</t>
  </si>
  <si>
    <t>A127973706X</t>
  </si>
  <si>
    <t>A128051058V</t>
  </si>
  <si>
    <t>A127992718L</t>
  </si>
  <si>
    <t>A128051078C</t>
  </si>
  <si>
    <t>A128012270A</t>
  </si>
  <si>
    <t>A127973738T</t>
  </si>
  <si>
    <t>A128012282K</t>
  </si>
  <si>
    <t>A127954126X</t>
  </si>
  <si>
    <t>A127992726L</t>
  </si>
  <si>
    <t>A128070390A</t>
  </si>
  <si>
    <t>A127992730C</t>
  </si>
  <si>
    <t>A128051090V</t>
  </si>
  <si>
    <t>A127973726J</t>
  </si>
  <si>
    <t>A128089990F</t>
  </si>
  <si>
    <t>A128089994R</t>
  </si>
  <si>
    <t>A127992710V</t>
  </si>
  <si>
    <t>A128051082V</t>
  </si>
  <si>
    <t>A128031566T</t>
  </si>
  <si>
    <t>A128012266K</t>
  </si>
  <si>
    <t>A128031570J</t>
  </si>
  <si>
    <t>A128031574T</t>
  </si>
  <si>
    <t>A127954114R</t>
  </si>
  <si>
    <t>A128051086C</t>
  </si>
  <si>
    <t>A128070374A</t>
  </si>
  <si>
    <t>A128012274K</t>
  </si>
  <si>
    <t>A127954118X</t>
  </si>
  <si>
    <t>A127973730X</t>
  </si>
  <si>
    <t>A128012278V</t>
  </si>
  <si>
    <t>A128070378K</t>
  </si>
  <si>
    <t>A127954122R</t>
  </si>
  <si>
    <t>A127973734J</t>
  </si>
  <si>
    <t>A127992714C</t>
  </si>
  <si>
    <t>A128089998X</t>
  </si>
  <si>
    <t>A128070382A</t>
  </si>
  <si>
    <t>A127992722C</t>
  </si>
  <si>
    <t>A128070386K</t>
  </si>
  <si>
    <t>A127954142X</t>
  </si>
  <si>
    <t>A128090006V</t>
  </si>
  <si>
    <t>A127954134X</t>
  </si>
  <si>
    <t>A127954138J</t>
  </si>
  <si>
    <t>A128070398V</t>
  </si>
  <si>
    <t>A128012314T</t>
  </si>
  <si>
    <t>A128031594A</t>
  </si>
  <si>
    <t>A128051102T</t>
  </si>
  <si>
    <t>A127954150X</t>
  </si>
  <si>
    <t>A128070402X</t>
  </si>
  <si>
    <t>A127954130R</t>
  </si>
  <si>
    <t>A128012286V</t>
  </si>
  <si>
    <t>A128031578A</t>
  </si>
  <si>
    <t>A128031582T</t>
  </si>
  <si>
    <t>A127992734L</t>
  </si>
  <si>
    <t>A128090010K</t>
  </si>
  <si>
    <t>A127992738W</t>
  </si>
  <si>
    <t>A128031586A</t>
  </si>
  <si>
    <t>A128090014V</t>
  </si>
  <si>
    <t>A128012290K</t>
  </si>
  <si>
    <t>A128012294V</t>
  </si>
  <si>
    <t>A128012298C</t>
  </si>
  <si>
    <t>A128090018C</t>
  </si>
  <si>
    <t>A128031590T</t>
  </si>
  <si>
    <t>A127973742J</t>
  </si>
  <si>
    <t>A128012302J</t>
  </si>
  <si>
    <t>A127973746T</t>
  </si>
  <si>
    <t>A128051094C</t>
  </si>
  <si>
    <t>A128090022V</t>
  </si>
  <si>
    <t>A128012306T</t>
  </si>
  <si>
    <t>A128090026C</t>
  </si>
  <si>
    <t>A128051098L</t>
  </si>
  <si>
    <t>A127954146J</t>
  </si>
  <si>
    <t>A128012310J</t>
  </si>
  <si>
    <t>A127992754W</t>
  </si>
  <si>
    <t>A128090030V</t>
  </si>
  <si>
    <t>A127954162J</t>
  </si>
  <si>
    <t>A127973758A</t>
  </si>
  <si>
    <t>A127992758F</t>
  </si>
  <si>
    <t>A128090054L</t>
  </si>
  <si>
    <t>A128012322T</t>
  </si>
  <si>
    <t>A127973770T</t>
  </si>
  <si>
    <t>A127973774A</t>
  </si>
  <si>
    <t>A128012326A</t>
  </si>
  <si>
    <t>A127954154J</t>
  </si>
  <si>
    <t>A128051106A</t>
  </si>
  <si>
    <t>A128090034C</t>
  </si>
  <si>
    <t>A128070406J</t>
  </si>
  <si>
    <t>A127954158T</t>
  </si>
  <si>
    <t>A128090038L</t>
  </si>
  <si>
    <t>A128090042C</t>
  </si>
  <si>
    <t>A128051110T</t>
  </si>
  <si>
    <t>A128031598K</t>
  </si>
  <si>
    <t>A127992742L</t>
  </si>
  <si>
    <t>A128012318A</t>
  </si>
  <si>
    <t>A128031602R</t>
  </si>
  <si>
    <t>A128031606X</t>
  </si>
  <si>
    <t>A128031610R</t>
  </si>
  <si>
    <t>A127973750J</t>
  </si>
  <si>
    <t>A128090046L</t>
  </si>
  <si>
    <t>A127973754T</t>
  </si>
  <si>
    <t>A128090050C</t>
  </si>
  <si>
    <t>A128051114A</t>
  </si>
  <si>
    <t>A127992746W</t>
  </si>
  <si>
    <t>A127973762T</t>
  </si>
  <si>
    <t>A127973766A</t>
  </si>
  <si>
    <t>A127992762W</t>
  </si>
  <si>
    <t>A128031614X</t>
  </si>
  <si>
    <t>A127992790F</t>
  </si>
  <si>
    <t>A128031618J</t>
  </si>
  <si>
    <t>A128031622X</t>
  </si>
  <si>
    <t>A128051122A</t>
  </si>
  <si>
    <t>A127992794R</t>
  </si>
  <si>
    <t>A128012346K</t>
  </si>
  <si>
    <t>A128031630X</t>
  </si>
  <si>
    <t>A128031634J</t>
  </si>
  <si>
    <t>A127992798X</t>
  </si>
  <si>
    <t>A128090074W</t>
  </si>
  <si>
    <t>A128090058W</t>
  </si>
  <si>
    <t>A128070410X</t>
  </si>
  <si>
    <t>A128090062L</t>
  </si>
  <si>
    <t>A127954166T</t>
  </si>
  <si>
    <t>A127973778K</t>
  </si>
  <si>
    <t>A128012330T</t>
  </si>
  <si>
    <t>A127992766F</t>
  </si>
  <si>
    <t>A128090066W</t>
  </si>
  <si>
    <t>A128012334A</t>
  </si>
  <si>
    <t>A128012338K</t>
  </si>
  <si>
    <t>A127992770W</t>
  </si>
  <si>
    <t>A127954170J</t>
  </si>
  <si>
    <t>A128090070L</t>
  </si>
  <si>
    <t>A128051118K</t>
  </si>
  <si>
    <t>A127973782A</t>
  </si>
  <si>
    <t>A128031626J</t>
  </si>
  <si>
    <t>A127992774F</t>
  </si>
  <si>
    <t>A128070414J</t>
  </si>
  <si>
    <t>A128012342A</t>
  </si>
  <si>
    <t>A127992778R</t>
  </si>
  <si>
    <t>A127973786K</t>
  </si>
  <si>
    <t>A127992782F</t>
  </si>
  <si>
    <t>A127954174T</t>
  </si>
  <si>
    <t>A128051126K</t>
  </si>
  <si>
    <t>A128051142K</t>
  </si>
  <si>
    <t>A128090078F</t>
  </si>
  <si>
    <t>A127954182T</t>
  </si>
  <si>
    <t>A128090098R</t>
  </si>
  <si>
    <t>A127954190T</t>
  </si>
  <si>
    <t>A128090102V</t>
  </si>
  <si>
    <t>A128070422J</t>
  </si>
  <si>
    <t>A128012374V</t>
  </si>
  <si>
    <t>A128070426T</t>
  </si>
  <si>
    <t>A128070430J</t>
  </si>
  <si>
    <t>A127973790A</t>
  </si>
  <si>
    <t>A128012350A</t>
  </si>
  <si>
    <t>A128012354K</t>
  </si>
  <si>
    <t>A128012358V</t>
  </si>
  <si>
    <t>A128090082W</t>
  </si>
  <si>
    <t>A128012362K</t>
  </si>
  <si>
    <t>A128090086F</t>
  </si>
  <si>
    <t>A128051130A</t>
  </si>
  <si>
    <t>A128051134K</t>
  </si>
  <si>
    <t>A127954178A</t>
  </si>
  <si>
    <t>A128031638T</t>
  </si>
  <si>
    <t>A128070418T</t>
  </si>
  <si>
    <t>A127992802C</t>
  </si>
  <si>
    <t>A128051138V</t>
  </si>
  <si>
    <t>A128090090W</t>
  </si>
  <si>
    <t>South Australia ;  Industry of current main job: Retail trade ;  &gt;&gt;&gt;&gt; No change in usual weekly hours with current employer last year ;</t>
  </si>
  <si>
    <t>South Australia ;  Industry of current main job: Retail trade ;  &gt;&gt;&gt;&gt; Usual weekly hours increased with current employer last year ;</t>
  </si>
  <si>
    <t>South Australia ;  Industry of current main job: Retail trade ;  &gt;&gt;&gt;&gt; Usual weekly hours decreased with current employer last year ;</t>
  </si>
  <si>
    <t>South Australia ;  Industry of current main job: Retail trade ;  &gt;&gt;&gt;&gt; Did not know or usual weekly hours varied last year ;</t>
  </si>
  <si>
    <t>South Australia ;  Industry of current main job: Retail trade ;  &gt;&gt;&gt;&gt; Promoted or transferred last year ;</t>
  </si>
  <si>
    <t>South Australia ;  Industry of current main job: Retail trade ;  &gt;&gt;&gt;&gt; Was not promoted or transferred last year ;</t>
  </si>
  <si>
    <t>South Australia ;  Industry of current main job: Retail trade ;  &gt;&gt;&gt; Owner manager or contributing family worker in current main job ;</t>
  </si>
  <si>
    <t>South Australia ;  Industry of current main job: Retail trade ;  &gt; Employed 12 months ago ;</t>
  </si>
  <si>
    <t>South Australia ;  Industry of current main job: Retail trade ;  &gt; Not employed 12 months ago ;</t>
  </si>
  <si>
    <t>South Australia ;  Industry of current main job: Accommodation and food services ;  Employed at some time during the last 12 months ;</t>
  </si>
  <si>
    <t>South Australia ;  Industry of current main job: Accommodation and food services ;  &gt; Currently employed ;</t>
  </si>
  <si>
    <t>South Australia ;  Industry of current main job: Accommodation and food services ;  &gt;&gt; Less than 12 months in current main job ;</t>
  </si>
  <si>
    <t>South Australia ;  Industry of current main job: Accommodation and food services ;  &gt;&gt;&gt; Changed jobs in last 12 months ;</t>
  </si>
  <si>
    <t>South Australia ;  Industry of current main job: Accommodation and food services ;  &gt;&gt;&gt;&gt; Working in the same industry division as 12 months ago ;</t>
  </si>
  <si>
    <t>South Australia ;  Industry of current main job: Accommodation and food services ;  &gt;&gt;&gt;&gt; Working in a different industry division than 12 months ago ;</t>
  </si>
  <si>
    <t>South Australia ;  Industry of current main job: Accommodation and food services ;  &gt;&gt;&gt;&gt; Working in the same major occupation group as 12 months ago ;</t>
  </si>
  <si>
    <t>South Australia ;  Industry of current main job: Accommodation and food services ;  &gt;&gt;&gt;&gt; Working in a different major occupation group than 12 months ago ;</t>
  </si>
  <si>
    <t>South Australia ;  Industry of current main job: Accommodation and food services ;  &gt;&gt;&gt;&gt; Working in an occupation at the same skill level as 12 months ago ;</t>
  </si>
  <si>
    <t>South Australia ;  Industry of current main job: Accommodation and food services ;  &gt;&gt;&gt;&gt; Working in an occupation with a higher skill level than 12 months ago ;</t>
  </si>
  <si>
    <t>South Australia ;  Industry of current main job: Accommodation and food services ;  &gt;&gt;&gt;&gt; Working in an occupation with a lower skill level than 12 months ago ;</t>
  </si>
  <si>
    <t>South Australia ;  Industry of current main job: Accommodation and food services ;  &gt;&gt;&gt;&gt; Working in a job with the same usual hours as 12 months ago ;</t>
  </si>
  <si>
    <t>South Australia ;  Industry of current main job: Accommodation and food services ;  &gt;&gt;&gt;&gt; Working in a job with more usual hours than 12 months ago ;</t>
  </si>
  <si>
    <t>South Australia ;  Industry of current main job: Accommodation and food services ;  &gt;&gt;&gt;&gt; Working in a job with fewer usual hours than 12 months ago ;</t>
  </si>
  <si>
    <t>South Australia ;  Industry of current main job: Accommodation and food services ;  &gt;&gt;&gt;&gt; Working in a job with the same status in employment as 12 months ago ;</t>
  </si>
  <si>
    <t>South Australia ;  Industry of current main job: Accommodation and food services ;  &gt;&gt;&gt;&gt; Working in a job with a different status in employment than 12 months ago ;</t>
  </si>
  <si>
    <t>South Australia ;  Industry of current main job: Accommodation and food services ;  &gt;&gt;&gt; Did not change jobs in last 12 months ;</t>
  </si>
  <si>
    <t>South Australia ;  Industry of current main job: Accommodation and food services ;  &gt;&gt; 12 months or more in current main job ;</t>
  </si>
  <si>
    <t>South Australia ;  Industry of current main job: Accommodation and food services ;  &gt;&gt;&gt; Employee in current main job ;</t>
  </si>
  <si>
    <t>South Australia ;  Industry of current main job: Accommodation and food services ;  &gt;&gt;&gt;&gt; No change in occupation with current employer last year ;</t>
  </si>
  <si>
    <t>South Australia ;  Industry of current main job: Accommodation and food services ;  &gt;&gt;&gt;&gt; Changed occupations with current employer in the same major group last year ;</t>
  </si>
  <si>
    <t>South Australia ;  Industry of current main job: Accommodation and food services ;  &gt;&gt;&gt;&gt; Changed occupations with current employer into a different major group last year ;</t>
  </si>
  <si>
    <t>South Australia ;  Industry of current main job: Accommodation and food services ;  &gt;&gt;&gt;&gt; Changed occupations with current employer at the same skill level ;</t>
  </si>
  <si>
    <t>South Australia ;  Industry of current main job: Accommodation and food services ;  &gt;&gt;&gt;&gt; Changed occupations with current employer to a higher skill level ;</t>
  </si>
  <si>
    <t>South Australia ;  Industry of current main job: Accommodation and food services ;  &gt;&gt;&gt;&gt; Changed occupations with current employer to a lower skill level ;</t>
  </si>
  <si>
    <t>South Australia ;  Industry of current main job: Accommodation and food services ;  &gt;&gt;&gt;&gt; No change in usual weekly hours with current employer last year ;</t>
  </si>
  <si>
    <t>South Australia ;  Industry of current main job: Accommodation and food services ;  &gt;&gt;&gt;&gt; Usual weekly hours increased with current employer last year ;</t>
  </si>
  <si>
    <t>South Australia ;  Industry of current main job: Accommodation and food services ;  &gt;&gt;&gt;&gt; Usual weekly hours decreased with current employer last year ;</t>
  </si>
  <si>
    <t>South Australia ;  Industry of current main job: Accommodation and food services ;  &gt;&gt;&gt;&gt; Did not know or usual weekly hours varied last year ;</t>
  </si>
  <si>
    <t>South Australia ;  Industry of current main job: Accommodation and food services ;  &gt;&gt;&gt;&gt; Promoted or transferred last year ;</t>
  </si>
  <si>
    <t>South Australia ;  Industry of current main job: Accommodation and food services ;  &gt;&gt;&gt;&gt; Was not promoted or transferred last year ;</t>
  </si>
  <si>
    <t>South Australia ;  Industry of current main job: Accommodation and food services ;  &gt;&gt;&gt; Owner manager or contributing family worker in current main job ;</t>
  </si>
  <si>
    <t>South Australia ;  Industry of current main job: Accommodation and food services ;  &gt; Employed 12 months ago ;</t>
  </si>
  <si>
    <t>South Australia ;  Industry of current main job: Accommodation and food services ;  &gt; Not employed 12 months ago ;</t>
  </si>
  <si>
    <t>South Australia ;  Industry of current main job: Transport, postal and warehousing ;  Employed at some time during the last 12 months ;</t>
  </si>
  <si>
    <t>South Australia ;  Industry of current main job: Transport, postal and warehousing ;  &gt; Currently employed ;</t>
  </si>
  <si>
    <t>South Australia ;  Industry of current main job: Transport, postal and warehousing ;  &gt;&gt; Less than 12 months in current main job ;</t>
  </si>
  <si>
    <t>South Australia ;  Industry of current main job: Transport, postal and warehousing ;  &gt;&gt;&gt; Changed jobs in last 12 months ;</t>
  </si>
  <si>
    <t>South Australia ;  Industry of current main job: Transport, postal and warehousing ;  &gt;&gt;&gt;&gt; Working in the same industry division as 12 months ago ;</t>
  </si>
  <si>
    <t>South Australia ;  Industry of current main job: Transport, postal and warehousing ;  &gt;&gt;&gt;&gt; Working in a different industry division than 12 months ago ;</t>
  </si>
  <si>
    <t>South Australia ;  Industry of current main job: Transport, postal and warehousing ;  &gt;&gt;&gt;&gt; Working in the same major occupation group as 12 months ago ;</t>
  </si>
  <si>
    <t>South Australia ;  Industry of current main job: Transport, postal and warehousing ;  &gt;&gt;&gt;&gt; Working in a different major occupation group than 12 months ago ;</t>
  </si>
  <si>
    <t>South Australia ;  Industry of current main job: Transport, postal and warehousing ;  &gt;&gt;&gt;&gt; Working in an occupation at the same skill level as 12 months ago ;</t>
  </si>
  <si>
    <t>South Australia ;  Industry of current main job: Transport, postal and warehousing ;  &gt;&gt;&gt;&gt; Working in an occupation with a higher skill level than 12 months ago ;</t>
  </si>
  <si>
    <t>South Australia ;  Industry of current main job: Transport, postal and warehousing ;  &gt;&gt;&gt;&gt; Working in an occupation with a lower skill level than 12 months ago ;</t>
  </si>
  <si>
    <t>South Australia ;  Industry of current main job: Transport, postal and warehousing ;  &gt;&gt;&gt;&gt; Working in a job with the same usual hours as 12 months ago ;</t>
  </si>
  <si>
    <t>South Australia ;  Industry of current main job: Transport, postal and warehousing ;  &gt;&gt;&gt;&gt; Working in a job with more usual hours than 12 months ago ;</t>
  </si>
  <si>
    <t>South Australia ;  Industry of current main job: Transport, postal and warehousing ;  &gt;&gt;&gt;&gt; Working in a job with fewer usual hours than 12 months ago ;</t>
  </si>
  <si>
    <t>South Australia ;  Industry of current main job: Transport, postal and warehousing ;  &gt;&gt;&gt;&gt; Working in a job with the same status in employment as 12 months ago ;</t>
  </si>
  <si>
    <t>South Australia ;  Industry of current main job: Transport, postal and warehousing ;  &gt;&gt;&gt;&gt; Working in a job with a different status in employment than 12 months ago ;</t>
  </si>
  <si>
    <t>South Australia ;  Industry of current main job: Transport, postal and warehousing ;  &gt;&gt;&gt; Did not change jobs in last 12 months ;</t>
  </si>
  <si>
    <t>South Australia ;  Industry of current main job: Transport, postal and warehousing ;  &gt;&gt; 12 months or more in current main job ;</t>
  </si>
  <si>
    <t>South Australia ;  Industry of current main job: Transport, postal and warehousing ;  &gt;&gt;&gt; Employee in current main job ;</t>
  </si>
  <si>
    <t>South Australia ;  Industry of current main job: Transport, postal and warehousing ;  &gt;&gt;&gt;&gt; No change in occupation with current employer last year ;</t>
  </si>
  <si>
    <t>South Australia ;  Industry of current main job: Transport, postal and warehousing ;  &gt;&gt;&gt;&gt; Changed occupations with current employer in the same major group last year ;</t>
  </si>
  <si>
    <t>South Australia ;  Industry of current main job: Transport, postal and warehousing ;  &gt;&gt;&gt;&gt; Changed occupations with current employer into a different major group last year ;</t>
  </si>
  <si>
    <t>South Australia ;  Industry of current main job: Transport, postal and warehousing ;  &gt;&gt;&gt;&gt; Changed occupations with current employer at the same skill level ;</t>
  </si>
  <si>
    <t>South Australia ;  Industry of current main job: Transport, postal and warehousing ;  &gt;&gt;&gt;&gt; Changed occupations with current employer to a higher skill level ;</t>
  </si>
  <si>
    <t>South Australia ;  Industry of current main job: Transport, postal and warehousing ;  &gt;&gt;&gt;&gt; Changed occupations with current employer to a lower skill level ;</t>
  </si>
  <si>
    <t>South Australia ;  Industry of current main job: Transport, postal and warehousing ;  &gt;&gt;&gt;&gt; No change in usual weekly hours with current employer last year ;</t>
  </si>
  <si>
    <t>South Australia ;  Industry of current main job: Transport, postal and warehousing ;  &gt;&gt;&gt;&gt; Usual weekly hours increased with current employer last year ;</t>
  </si>
  <si>
    <t>South Australia ;  Industry of current main job: Transport, postal and warehousing ;  &gt;&gt;&gt;&gt; Usual weekly hours decreased with current employer last year ;</t>
  </si>
  <si>
    <t>South Australia ;  Industry of current main job: Transport, postal and warehousing ;  &gt;&gt;&gt;&gt; Did not know or usual weekly hours varied last year ;</t>
  </si>
  <si>
    <t>South Australia ;  Industry of current main job: Transport, postal and warehousing ;  &gt;&gt;&gt;&gt; Promoted or transferred last year ;</t>
  </si>
  <si>
    <t>South Australia ;  Industry of current main job: Transport, postal and warehousing ;  &gt;&gt;&gt;&gt; Was not promoted or transferred last year ;</t>
  </si>
  <si>
    <t>South Australia ;  Industry of current main job: Transport, postal and warehousing ;  &gt;&gt;&gt; Owner manager or contributing family worker in current main job ;</t>
  </si>
  <si>
    <t>South Australia ;  Industry of current main job: Transport, postal and warehousing ;  &gt; Employed 12 months ago ;</t>
  </si>
  <si>
    <t>South Australia ;  Industry of current main job: Transport, postal and warehousing ;  &gt; Not employed 12 months ago ;</t>
  </si>
  <si>
    <t>South Australia ;  Industry of current main job: Information media and telecommunications ;  Employed at some time during the last 12 months ;</t>
  </si>
  <si>
    <t>South Australia ;  Industry of current main job: Information media and telecommunications ;  &gt; Currently employed ;</t>
  </si>
  <si>
    <t>South Australia ;  Industry of current main job: Information media and telecommunications ;  &gt;&gt; Less than 12 months in current main job ;</t>
  </si>
  <si>
    <t>South Australia ;  Industry of current main job: Information media and telecommunications ;  &gt;&gt;&gt; Changed jobs in last 12 months ;</t>
  </si>
  <si>
    <t>South Australia ;  Industry of current main job: Information media and telecommunications ;  &gt;&gt;&gt;&gt; Working in the same industry division as 12 months ago ;</t>
  </si>
  <si>
    <t>South Australia ;  Industry of current main job: Information media and telecommunications ;  &gt;&gt;&gt;&gt; Working in a different industry division than 12 months ago ;</t>
  </si>
  <si>
    <t>South Australia ;  Industry of current main job: Information media and telecommunications ;  &gt;&gt;&gt;&gt; Working in the same major occupation group as 12 months ago ;</t>
  </si>
  <si>
    <t>South Australia ;  Industry of current main job: Information media and telecommunications ;  &gt;&gt;&gt;&gt; Working in a different major occupation group than 12 months ago ;</t>
  </si>
  <si>
    <t>South Australia ;  Industry of current main job: Information media and telecommunications ;  &gt;&gt;&gt;&gt; Working in an occupation at the same skill level as 12 months ago ;</t>
  </si>
  <si>
    <t>South Australia ;  Industry of current main job: Information media and telecommunications ;  &gt;&gt;&gt;&gt; Working in an occupation with a higher skill level than 12 months ago ;</t>
  </si>
  <si>
    <t>South Australia ;  Industry of current main job: Information media and telecommunications ;  &gt;&gt;&gt;&gt; Working in an occupation with a lower skill level than 12 months ago ;</t>
  </si>
  <si>
    <t>South Australia ;  Industry of current main job: Information media and telecommunications ;  &gt;&gt;&gt;&gt; Working in a job with the same usual hours as 12 months ago ;</t>
  </si>
  <si>
    <t>South Australia ;  Industry of current main job: Information media and telecommunications ;  &gt;&gt;&gt;&gt; Working in a job with more usual hours than 12 months ago ;</t>
  </si>
  <si>
    <t>South Australia ;  Industry of current main job: Information media and telecommunications ;  &gt;&gt;&gt;&gt; Working in a job with fewer usual hours than 12 months ago ;</t>
  </si>
  <si>
    <t>South Australia ;  Industry of current main job: Information media and telecommunications ;  &gt;&gt;&gt;&gt; Working in a job with the same status in employment as 12 months ago ;</t>
  </si>
  <si>
    <t>South Australia ;  Industry of current main job: Information media and telecommunications ;  &gt;&gt;&gt;&gt; Working in a job with a different status in employment than 12 months ago ;</t>
  </si>
  <si>
    <t>South Australia ;  Industry of current main job: Information media and telecommunications ;  &gt;&gt;&gt; Did not change jobs in last 12 months ;</t>
  </si>
  <si>
    <t>South Australia ;  Industry of current main job: Information media and telecommunications ;  &gt;&gt; 12 months or more in current main job ;</t>
  </si>
  <si>
    <t>South Australia ;  Industry of current main job: Information media and telecommunications ;  &gt;&gt;&gt; Employee in current main job ;</t>
  </si>
  <si>
    <t>South Australia ;  Industry of current main job: Information media and telecommunications ;  &gt;&gt;&gt;&gt; No change in occupation with current employer last year ;</t>
  </si>
  <si>
    <t>South Australia ;  Industry of current main job: Information media and telecommunications ;  &gt;&gt;&gt;&gt; Changed occupations with current employer in the same major group last year ;</t>
  </si>
  <si>
    <t>South Australia ;  Industry of current main job: Information media and telecommunications ;  &gt;&gt;&gt;&gt; Changed occupations with current employer into a different major group last year ;</t>
  </si>
  <si>
    <t>South Australia ;  Industry of current main job: Information media and telecommunications ;  &gt;&gt;&gt;&gt; Changed occupations with current employer at the same skill level ;</t>
  </si>
  <si>
    <t>South Australia ;  Industry of current main job: Information media and telecommunications ;  &gt;&gt;&gt;&gt; Changed occupations with current employer to a higher skill level ;</t>
  </si>
  <si>
    <t>South Australia ;  Industry of current main job: Information media and telecommunications ;  &gt;&gt;&gt;&gt; Changed occupations with current employer to a lower skill level ;</t>
  </si>
  <si>
    <t>South Australia ;  Industry of current main job: Information media and telecommunications ;  &gt;&gt;&gt;&gt; No change in usual weekly hours with current employer last year ;</t>
  </si>
  <si>
    <t>South Australia ;  Industry of current main job: Information media and telecommunications ;  &gt;&gt;&gt;&gt; Usual weekly hours increased with current employer last year ;</t>
  </si>
  <si>
    <t>South Australia ;  Industry of current main job: Information media and telecommunications ;  &gt;&gt;&gt;&gt; Usual weekly hours decreased with current employer last year ;</t>
  </si>
  <si>
    <t>South Australia ;  Industry of current main job: Information media and telecommunications ;  &gt;&gt;&gt;&gt; Did not know or usual weekly hours varied last year ;</t>
  </si>
  <si>
    <t>South Australia ;  Industry of current main job: Information media and telecommunications ;  &gt;&gt;&gt;&gt; Promoted or transferred last year ;</t>
  </si>
  <si>
    <t>South Australia ;  Industry of current main job: Information media and telecommunications ;  &gt;&gt;&gt;&gt; Was not promoted or transferred last year ;</t>
  </si>
  <si>
    <t>South Australia ;  Industry of current main job: Information media and telecommunications ;  &gt;&gt;&gt; Owner manager or contributing family worker in current main job ;</t>
  </si>
  <si>
    <t>South Australia ;  Industry of current main job: Information media and telecommunications ;  &gt; Employed 12 months ago ;</t>
  </si>
  <si>
    <t>South Australia ;  Industry of current main job: Information media and telecommunications ;  &gt; Not employed 12 months ago ;</t>
  </si>
  <si>
    <t>South Australia ;  Industry of current main job: Financial and insurance services ;  Employed at some time during the last 12 months ;</t>
  </si>
  <si>
    <t>South Australia ;  Industry of current main job: Financial and insurance services ;  &gt; Currently employed ;</t>
  </si>
  <si>
    <t>South Australia ;  Industry of current main job: Financial and insurance services ;  &gt;&gt; Less than 12 months in current main job ;</t>
  </si>
  <si>
    <t>South Australia ;  Industry of current main job: Financial and insurance services ;  &gt;&gt;&gt; Changed jobs in last 12 months ;</t>
  </si>
  <si>
    <t>South Australia ;  Industry of current main job: Financial and insurance services ;  &gt;&gt;&gt;&gt; Working in the same industry division as 12 months ago ;</t>
  </si>
  <si>
    <t>South Australia ;  Industry of current main job: Financial and insurance services ;  &gt;&gt;&gt;&gt; Working in a different industry division than 12 months ago ;</t>
  </si>
  <si>
    <t>South Australia ;  Industry of current main job: Financial and insurance services ;  &gt;&gt;&gt;&gt; Working in the same major occupation group as 12 months ago ;</t>
  </si>
  <si>
    <t>South Australia ;  Industry of current main job: Financial and insurance services ;  &gt;&gt;&gt;&gt; Working in a different major occupation group than 12 months ago ;</t>
  </si>
  <si>
    <t>South Australia ;  Industry of current main job: Financial and insurance services ;  &gt;&gt;&gt;&gt; Working in an occupation at the same skill level as 12 months ago ;</t>
  </si>
  <si>
    <t>South Australia ;  Industry of current main job: Financial and insurance services ;  &gt;&gt;&gt;&gt; Working in an occupation with a higher skill level than 12 months ago ;</t>
  </si>
  <si>
    <t>South Australia ;  Industry of current main job: Financial and insurance services ;  &gt;&gt;&gt;&gt; Working in an occupation with a lower skill level than 12 months ago ;</t>
  </si>
  <si>
    <t>South Australia ;  Industry of current main job: Financial and insurance services ;  &gt;&gt;&gt;&gt; Working in a job with the same usual hours as 12 months ago ;</t>
  </si>
  <si>
    <t>South Australia ;  Industry of current main job: Financial and insurance services ;  &gt;&gt;&gt;&gt; Working in a job with more usual hours than 12 months ago ;</t>
  </si>
  <si>
    <t>South Australia ;  Industry of current main job: Financial and insurance services ;  &gt;&gt;&gt;&gt; Working in a job with fewer usual hours than 12 months ago ;</t>
  </si>
  <si>
    <t>South Australia ;  Industry of current main job: Financial and insurance services ;  &gt;&gt;&gt;&gt; Working in a job with the same status in employment as 12 months ago ;</t>
  </si>
  <si>
    <t>South Australia ;  Industry of current main job: Financial and insurance services ;  &gt;&gt;&gt;&gt; Working in a job with a different status in employment than 12 months ago ;</t>
  </si>
  <si>
    <t>South Australia ;  Industry of current main job: Financial and insurance services ;  &gt;&gt;&gt; Did not change jobs in last 12 months ;</t>
  </si>
  <si>
    <t>South Australia ;  Industry of current main job: Financial and insurance services ;  &gt;&gt; 12 months or more in current main job ;</t>
  </si>
  <si>
    <t>South Australia ;  Industry of current main job: Financial and insurance services ;  &gt;&gt;&gt; Employee in current main job ;</t>
  </si>
  <si>
    <t>South Australia ;  Industry of current main job: Financial and insurance services ;  &gt;&gt;&gt;&gt; No change in occupation with current employer last year ;</t>
  </si>
  <si>
    <t>South Australia ;  Industry of current main job: Financial and insurance services ;  &gt;&gt;&gt;&gt; Changed occupations with current employer in the same major group last year ;</t>
  </si>
  <si>
    <t>South Australia ;  Industry of current main job: Financial and insurance services ;  &gt;&gt;&gt;&gt; Changed occupations with current employer into a different major group last year ;</t>
  </si>
  <si>
    <t>South Australia ;  Industry of current main job: Financial and insurance services ;  &gt;&gt;&gt;&gt; Changed occupations with current employer at the same skill level ;</t>
  </si>
  <si>
    <t>South Australia ;  Industry of current main job: Financial and insurance services ;  &gt;&gt;&gt;&gt; Changed occupations with current employer to a higher skill level ;</t>
  </si>
  <si>
    <t>South Australia ;  Industry of current main job: Financial and insurance services ;  &gt;&gt;&gt;&gt; Changed occupations with current employer to a lower skill level ;</t>
  </si>
  <si>
    <t>South Australia ;  Industry of current main job: Financial and insurance services ;  &gt;&gt;&gt;&gt; No change in usual weekly hours with current employer last year ;</t>
  </si>
  <si>
    <t>South Australia ;  Industry of current main job: Financial and insurance services ;  &gt;&gt;&gt;&gt; Usual weekly hours increased with current employer last year ;</t>
  </si>
  <si>
    <t>South Australia ;  Industry of current main job: Financial and insurance services ;  &gt;&gt;&gt;&gt; Usual weekly hours decreased with current employer last year ;</t>
  </si>
  <si>
    <t>South Australia ;  Industry of current main job: Financial and insurance services ;  &gt;&gt;&gt;&gt; Did not know or usual weekly hours varied last year ;</t>
  </si>
  <si>
    <t>South Australia ;  Industry of current main job: Financial and insurance services ;  &gt;&gt;&gt;&gt; Promoted or transferred last year ;</t>
  </si>
  <si>
    <t>South Australia ;  Industry of current main job: Financial and insurance services ;  &gt;&gt;&gt;&gt; Was not promoted or transferred last year ;</t>
  </si>
  <si>
    <t>South Australia ;  Industry of current main job: Financial and insurance services ;  &gt;&gt;&gt; Owner manager or contributing family worker in current main job ;</t>
  </si>
  <si>
    <t>South Australia ;  Industry of current main job: Financial and insurance services ;  &gt; Employed 12 months ago ;</t>
  </si>
  <si>
    <t>South Australia ;  Industry of current main job: Financial and insurance services ;  &gt; Not employed 12 months ago ;</t>
  </si>
  <si>
    <t>South Australia ;  Industry of current main job: Rental, hiring and real estate services ;  Employed at some time during the last 12 months ;</t>
  </si>
  <si>
    <t>South Australia ;  Industry of current main job: Rental, hiring and real estate services ;  &gt; Currently employed ;</t>
  </si>
  <si>
    <t>South Australia ;  Industry of current main job: Rental, hiring and real estate services ;  &gt;&gt; Less than 12 months in current main job ;</t>
  </si>
  <si>
    <t>South Australia ;  Industry of current main job: Rental, hiring and real estate services ;  &gt;&gt;&gt; Changed jobs in last 12 months ;</t>
  </si>
  <si>
    <t>South Australia ;  Industry of current main job: Rental, hiring and real estate services ;  &gt;&gt;&gt;&gt; Working in the same industry division as 12 months ago ;</t>
  </si>
  <si>
    <t>South Australia ;  Industry of current main job: Rental, hiring and real estate services ;  &gt;&gt;&gt;&gt; Working in a different industry division than 12 months ago ;</t>
  </si>
  <si>
    <t>South Australia ;  Industry of current main job: Rental, hiring and real estate services ;  &gt;&gt;&gt;&gt; Working in the same major occupation group as 12 months ago ;</t>
  </si>
  <si>
    <t>South Australia ;  Industry of current main job: Rental, hiring and real estate services ;  &gt;&gt;&gt;&gt; Working in a different major occupation group than 12 months ago ;</t>
  </si>
  <si>
    <t>South Australia ;  Industry of current main job: Rental, hiring and real estate services ;  &gt;&gt;&gt;&gt; Working in an occupation at the same skill level as 12 months ago ;</t>
  </si>
  <si>
    <t>South Australia ;  Industry of current main job: Rental, hiring and real estate services ;  &gt;&gt;&gt;&gt; Working in an occupation with a higher skill level than 12 months ago ;</t>
  </si>
  <si>
    <t>South Australia ;  Industry of current main job: Rental, hiring and real estate services ;  &gt;&gt;&gt;&gt; Working in an occupation with a lower skill level than 12 months ago ;</t>
  </si>
  <si>
    <t>South Australia ;  Industry of current main job: Rental, hiring and real estate services ;  &gt;&gt;&gt;&gt; Working in a job with the same usual hours as 12 months ago ;</t>
  </si>
  <si>
    <t>South Australia ;  Industry of current main job: Rental, hiring and real estate services ;  &gt;&gt;&gt;&gt; Working in a job with more usual hours than 12 months ago ;</t>
  </si>
  <si>
    <t>South Australia ;  Industry of current main job: Rental, hiring and real estate services ;  &gt;&gt;&gt;&gt; Working in a job with fewer usual hours than 12 months ago ;</t>
  </si>
  <si>
    <t>South Australia ;  Industry of current main job: Rental, hiring and real estate services ;  &gt;&gt;&gt;&gt; Working in a job with the same status in employment as 12 months ago ;</t>
  </si>
  <si>
    <t>South Australia ;  Industry of current main job: Rental, hiring and real estate services ;  &gt;&gt;&gt;&gt; Working in a job with a different status in employment than 12 months ago ;</t>
  </si>
  <si>
    <t>South Australia ;  Industry of current main job: Rental, hiring and real estate services ;  &gt;&gt;&gt; Did not change jobs in last 12 months ;</t>
  </si>
  <si>
    <t>South Australia ;  Industry of current main job: Rental, hiring and real estate services ;  &gt;&gt; 12 months or more in current main job ;</t>
  </si>
  <si>
    <t>South Australia ;  Industry of current main job: Rental, hiring and real estate services ;  &gt;&gt;&gt; Employee in current main job ;</t>
  </si>
  <si>
    <t>South Australia ;  Industry of current main job: Rental, hiring and real estate services ;  &gt;&gt;&gt;&gt; No change in occupation with current employer last year ;</t>
  </si>
  <si>
    <t>South Australia ;  Industry of current main job: Rental, hiring and real estate services ;  &gt;&gt;&gt;&gt; Changed occupations with current employer in the same major group last year ;</t>
  </si>
  <si>
    <t>South Australia ;  Industry of current main job: Rental, hiring and real estate services ;  &gt;&gt;&gt;&gt; Changed occupations with current employer into a different major group last year ;</t>
  </si>
  <si>
    <t>South Australia ;  Industry of current main job: Rental, hiring and real estate services ;  &gt;&gt;&gt;&gt; Changed occupations with current employer at the same skill level ;</t>
  </si>
  <si>
    <t>South Australia ;  Industry of current main job: Rental, hiring and real estate services ;  &gt;&gt;&gt;&gt; Changed occupations with current employer to a higher skill level ;</t>
  </si>
  <si>
    <t>South Australia ;  Industry of current main job: Rental, hiring and real estate services ;  &gt;&gt;&gt;&gt; Changed occupations with current employer to a lower skill level ;</t>
  </si>
  <si>
    <t>South Australia ;  Industry of current main job: Rental, hiring and real estate services ;  &gt;&gt;&gt;&gt; No change in usual weekly hours with current employer last year ;</t>
  </si>
  <si>
    <t>South Australia ;  Industry of current main job: Rental, hiring and real estate services ;  &gt;&gt;&gt;&gt; Usual weekly hours increased with current employer last year ;</t>
  </si>
  <si>
    <t>South Australia ;  Industry of current main job: Rental, hiring and real estate services ;  &gt;&gt;&gt;&gt; Usual weekly hours decreased with current employer last year ;</t>
  </si>
  <si>
    <t>South Australia ;  Industry of current main job: Rental, hiring and real estate services ;  &gt;&gt;&gt;&gt; Did not know or usual weekly hours varied last year ;</t>
  </si>
  <si>
    <t>South Australia ;  Industry of current main job: Rental, hiring and real estate services ;  &gt;&gt;&gt;&gt; Promoted or transferred last year ;</t>
  </si>
  <si>
    <t>South Australia ;  Industry of current main job: Rental, hiring and real estate services ;  &gt;&gt;&gt;&gt; Was not promoted or transferred last year ;</t>
  </si>
  <si>
    <t>South Australia ;  Industry of current main job: Rental, hiring and real estate services ;  &gt;&gt;&gt; Owner manager or contributing family worker in current main job ;</t>
  </si>
  <si>
    <t>South Australia ;  Industry of current main job: Rental, hiring and real estate services ;  &gt; Employed 12 months ago ;</t>
  </si>
  <si>
    <t>South Australia ;  Industry of current main job: Rental, hiring and real estate services ;  &gt; Not employed 12 months ago ;</t>
  </si>
  <si>
    <t>South Australia ;  Industry of current main job: Professional, scientific and technical services ;  Employed at some time during the last 12 months ;</t>
  </si>
  <si>
    <t>South Australia ;  Industry of current main job: Professional, scientific and technical services ;  &gt; Currently employed ;</t>
  </si>
  <si>
    <t>South Australia ;  Industry of current main job: Professional, scientific and technical services ;  &gt;&gt; Less than 12 months in current main job ;</t>
  </si>
  <si>
    <t>South Australia ;  Industry of current main job: Professional, scientific and technical services ;  &gt;&gt;&gt; Changed jobs in last 12 months ;</t>
  </si>
  <si>
    <t>South Australia ;  Industry of current main job: Professional, scientific and technical services ;  &gt;&gt;&gt;&gt; Working in the same industry division as 12 months ago ;</t>
  </si>
  <si>
    <t>South Australia ;  Industry of current main job: Professional, scientific and technical services ;  &gt;&gt;&gt;&gt; Working in a different industry division than 12 months ago ;</t>
  </si>
  <si>
    <t>South Australia ;  Industry of current main job: Professional, scientific and technical services ;  &gt;&gt;&gt;&gt; Working in the same major occupation group as 12 months ago ;</t>
  </si>
  <si>
    <t>South Australia ;  Industry of current main job: Professional, scientific and technical services ;  &gt;&gt;&gt;&gt; Working in a different major occupation group than 12 months ago ;</t>
  </si>
  <si>
    <t>South Australia ;  Industry of current main job: Professional, scientific and technical services ;  &gt;&gt;&gt;&gt; Working in an occupation at the same skill level as 12 months ago ;</t>
  </si>
  <si>
    <t>South Australia ;  Industry of current main job: Professional, scientific and technical services ;  &gt;&gt;&gt;&gt; Working in an occupation with a higher skill level than 12 months ago ;</t>
  </si>
  <si>
    <t>South Australia ;  Industry of current main job: Professional, scientific and technical services ;  &gt;&gt;&gt;&gt; Working in an occupation with a lower skill level than 12 months ago ;</t>
  </si>
  <si>
    <t>South Australia ;  Industry of current main job: Professional, scientific and technical services ;  &gt;&gt;&gt;&gt; Working in a job with the same usual hours as 12 months ago ;</t>
  </si>
  <si>
    <t>South Australia ;  Industry of current main job: Professional, scientific and technical services ;  &gt;&gt;&gt;&gt; Working in a job with more usual hours than 12 months ago ;</t>
  </si>
  <si>
    <t>South Australia ;  Industry of current main job: Professional, scientific and technical services ;  &gt;&gt;&gt;&gt; Working in a job with fewer usual hours than 12 months ago ;</t>
  </si>
  <si>
    <t>South Australia ;  Industry of current main job: Professional, scientific and technical services ;  &gt;&gt;&gt;&gt; Working in a job with the same status in employment as 12 months ago ;</t>
  </si>
  <si>
    <t>South Australia ;  Industry of current main job: Professional, scientific and technical services ;  &gt;&gt;&gt;&gt; Working in a job with a different status in employment than 12 months ago ;</t>
  </si>
  <si>
    <t>South Australia ;  Industry of current main job: Professional, scientific and technical services ;  &gt;&gt;&gt; Did not change jobs in last 12 months ;</t>
  </si>
  <si>
    <t>South Australia ;  Industry of current main job: Professional, scientific and technical services ;  &gt;&gt; 12 months or more in current main job ;</t>
  </si>
  <si>
    <t>South Australia ;  Industry of current main job: Professional, scientific and technical services ;  &gt;&gt;&gt; Employee in current main job ;</t>
  </si>
  <si>
    <t>South Australia ;  Industry of current main job: Professional, scientific and technical services ;  &gt;&gt;&gt;&gt; No change in occupation with current employer last year ;</t>
  </si>
  <si>
    <t>South Australia ;  Industry of current main job: Professional, scientific and technical services ;  &gt;&gt;&gt;&gt; Changed occupations with current employer in the same major group last year ;</t>
  </si>
  <si>
    <t>South Australia ;  Industry of current main job: Professional, scientific and technical services ;  &gt;&gt;&gt;&gt; Changed occupations with current employer into a different major group last year ;</t>
  </si>
  <si>
    <t>South Australia ;  Industry of current main job: Professional, scientific and technical services ;  &gt;&gt;&gt;&gt; Changed occupations with current employer at the same skill level ;</t>
  </si>
  <si>
    <t>South Australia ;  Industry of current main job: Professional, scientific and technical services ;  &gt;&gt;&gt;&gt; Changed occupations with current employer to a higher skill level ;</t>
  </si>
  <si>
    <t>South Australia ;  Industry of current main job: Professional, scientific and technical services ;  &gt;&gt;&gt;&gt; Changed occupations with current employer to a lower skill level ;</t>
  </si>
  <si>
    <t>South Australia ;  Industry of current main job: Professional, scientific and technical services ;  &gt;&gt;&gt;&gt; No change in usual weekly hours with current employer last year ;</t>
  </si>
  <si>
    <t>South Australia ;  Industry of current main job: Professional, scientific and technical services ;  &gt;&gt;&gt;&gt; Usual weekly hours increased with current employer last year ;</t>
  </si>
  <si>
    <t>South Australia ;  Industry of current main job: Professional, scientific and technical services ;  &gt;&gt;&gt;&gt; Usual weekly hours decreased with current employer last year ;</t>
  </si>
  <si>
    <t>South Australia ;  Industry of current main job: Professional, scientific and technical services ;  &gt;&gt;&gt;&gt; Did not know or usual weekly hours varied last year ;</t>
  </si>
  <si>
    <t>South Australia ;  Industry of current main job: Professional, scientific and technical services ;  &gt;&gt;&gt;&gt; Promoted or transferred last year ;</t>
  </si>
  <si>
    <t>South Australia ;  Industry of current main job: Professional, scientific and technical services ;  &gt;&gt;&gt;&gt; Was not promoted or transferred last year ;</t>
  </si>
  <si>
    <t>South Australia ;  Industry of current main job: Professional, scientific and technical services ;  &gt;&gt;&gt; Owner manager or contributing family worker in current main job ;</t>
  </si>
  <si>
    <t>South Australia ;  Industry of current main job: Professional, scientific and technical services ;  &gt; Employed 12 months ago ;</t>
  </si>
  <si>
    <t>South Australia ;  Industry of current main job: Professional, scientific and technical services ;  &gt; Not employed 12 months ago ;</t>
  </si>
  <si>
    <t>South Australia ;  Industry of current main job: Administrative and support services ;  Employed at some time during the last 12 months ;</t>
  </si>
  <si>
    <t>South Australia ;  Industry of current main job: Administrative and support services ;  &gt; Currently employed ;</t>
  </si>
  <si>
    <t>South Australia ;  Industry of current main job: Administrative and support services ;  &gt;&gt; Less than 12 months in current main job ;</t>
  </si>
  <si>
    <t>South Australia ;  Industry of current main job: Administrative and support services ;  &gt;&gt;&gt; Changed jobs in last 12 months ;</t>
  </si>
  <si>
    <t>South Australia ;  Industry of current main job: Administrative and support services ;  &gt;&gt;&gt;&gt; Working in the same industry division as 12 months ago ;</t>
  </si>
  <si>
    <t>South Australia ;  Industry of current main job: Administrative and support services ;  &gt;&gt;&gt;&gt; Working in a different industry division than 12 months ago ;</t>
  </si>
  <si>
    <t>South Australia ;  Industry of current main job: Administrative and support services ;  &gt;&gt;&gt;&gt; Working in the same major occupation group as 12 months ago ;</t>
  </si>
  <si>
    <t>South Australia ;  Industry of current main job: Administrative and support services ;  &gt;&gt;&gt;&gt; Working in a different major occupation group than 12 months ago ;</t>
  </si>
  <si>
    <t>South Australia ;  Industry of current main job: Administrative and support services ;  &gt;&gt;&gt;&gt; Working in an occupation at the same skill level as 12 months ago ;</t>
  </si>
  <si>
    <t>South Australia ;  Industry of current main job: Administrative and support services ;  &gt;&gt;&gt;&gt; Working in an occupation with a higher skill level than 12 months ago ;</t>
  </si>
  <si>
    <t>South Australia ;  Industry of current main job: Administrative and support services ;  &gt;&gt;&gt;&gt; Working in an occupation with a lower skill level than 12 months ago ;</t>
  </si>
  <si>
    <t>South Australia ;  Industry of current main job: Administrative and support services ;  &gt;&gt;&gt;&gt; Working in a job with the same usual hours as 12 months ago ;</t>
  </si>
  <si>
    <t>South Australia ;  Industry of current main job: Administrative and support services ;  &gt;&gt;&gt;&gt; Working in a job with more usual hours than 12 months ago ;</t>
  </si>
  <si>
    <t>South Australia ;  Industry of current main job: Administrative and support services ;  &gt;&gt;&gt;&gt; Working in a job with fewer usual hours than 12 months ago ;</t>
  </si>
  <si>
    <t>South Australia ;  Industry of current main job: Administrative and support services ;  &gt;&gt;&gt;&gt; Working in a job with the same status in employment as 12 months ago ;</t>
  </si>
  <si>
    <t>South Australia ;  Industry of current main job: Administrative and support services ;  &gt;&gt;&gt;&gt; Working in a job with a different status in employment than 12 months ago ;</t>
  </si>
  <si>
    <t>South Australia ;  Industry of current main job: Administrative and support services ;  &gt;&gt;&gt; Did not change jobs in last 12 months ;</t>
  </si>
  <si>
    <t>South Australia ;  Industry of current main job: Administrative and support services ;  &gt;&gt; 12 months or more in current main job ;</t>
  </si>
  <si>
    <t>South Australia ;  Industry of current main job: Administrative and support services ;  &gt;&gt;&gt; Employee in current main job ;</t>
  </si>
  <si>
    <t>South Australia ;  Industry of current main job: Administrative and support services ;  &gt;&gt;&gt;&gt; No change in occupation with current employer last year ;</t>
  </si>
  <si>
    <t>South Australia ;  Industry of current main job: Administrative and support services ;  &gt;&gt;&gt;&gt; Changed occupations with current employer in the same major group last year ;</t>
  </si>
  <si>
    <t>South Australia ;  Industry of current main job: Administrative and support services ;  &gt;&gt;&gt;&gt; Changed occupations with current employer into a different major group last year ;</t>
  </si>
  <si>
    <t>South Australia ;  Industry of current main job: Administrative and support services ;  &gt;&gt;&gt;&gt; Changed occupations with current employer at the same skill level ;</t>
  </si>
  <si>
    <t>South Australia ;  Industry of current main job: Administrative and support services ;  &gt;&gt;&gt;&gt; Changed occupations with current employer to a higher skill level ;</t>
  </si>
  <si>
    <t>South Australia ;  Industry of current main job: Administrative and support services ;  &gt;&gt;&gt;&gt; Changed occupations with current employer to a lower skill level ;</t>
  </si>
  <si>
    <t>South Australia ;  Industry of current main job: Administrative and support services ;  &gt;&gt;&gt;&gt; No change in usual weekly hours with current employer last year ;</t>
  </si>
  <si>
    <t>South Australia ;  Industry of current main job: Administrative and support services ;  &gt;&gt;&gt;&gt; Usual weekly hours increased with current employer last year ;</t>
  </si>
  <si>
    <t>South Australia ;  Industry of current main job: Administrative and support services ;  &gt;&gt;&gt;&gt; Usual weekly hours decreased with current employer last year ;</t>
  </si>
  <si>
    <t>South Australia ;  Industry of current main job: Administrative and support services ;  &gt;&gt;&gt;&gt; Did not know or usual weekly hours varied last year ;</t>
  </si>
  <si>
    <t>South Australia ;  Industry of current main job: Administrative and support services ;  &gt;&gt;&gt;&gt; Promoted or transferred last year ;</t>
  </si>
  <si>
    <t>South Australia ;  Industry of current main job: Administrative and support services ;  &gt;&gt;&gt;&gt; Was not promoted or transferred last year ;</t>
  </si>
  <si>
    <t>South Australia ;  Industry of current main job: Administrative and support services ;  &gt;&gt;&gt; Owner manager or contributing family worker in current main job ;</t>
  </si>
  <si>
    <t>South Australia ;  Industry of current main job: Administrative and support services ;  &gt; Employed 12 months ago ;</t>
  </si>
  <si>
    <t>South Australia ;  Industry of current main job: Administrative and support services ;  &gt; Not employed 12 months ago ;</t>
  </si>
  <si>
    <t>South Australia ;  Industry of current main job: Public administration and safety ;  Employed at some time during the last 12 months ;</t>
  </si>
  <si>
    <t>South Australia ;  Industry of current main job: Public administration and safety ;  &gt; Currently employed ;</t>
  </si>
  <si>
    <t>South Australia ;  Industry of current main job: Public administration and safety ;  &gt;&gt; Less than 12 months in current main job ;</t>
  </si>
  <si>
    <t>A128090094F</t>
  </si>
  <si>
    <t>A128031642J</t>
  </si>
  <si>
    <t>A128031646T</t>
  </si>
  <si>
    <t>A128012366V</t>
  </si>
  <si>
    <t>A127992806L</t>
  </si>
  <si>
    <t>A127954186A</t>
  </si>
  <si>
    <t>A127992810C</t>
  </si>
  <si>
    <t>A127973794K</t>
  </si>
  <si>
    <t>A127954194A</t>
  </si>
  <si>
    <t>A128090130C</t>
  </si>
  <si>
    <t>A127992814L</t>
  </si>
  <si>
    <t>A127992822L</t>
  </si>
  <si>
    <t>A128070442T</t>
  </si>
  <si>
    <t>A128090134L</t>
  </si>
  <si>
    <t>A128070450T</t>
  </si>
  <si>
    <t>A128031658A</t>
  </si>
  <si>
    <t>A128012386C</t>
  </si>
  <si>
    <t>A128070454A</t>
  </si>
  <si>
    <t>A128051158C</t>
  </si>
  <si>
    <t>A128031650J</t>
  </si>
  <si>
    <t>A128090106C</t>
  </si>
  <si>
    <t>A127973798V</t>
  </si>
  <si>
    <t>A127992818W</t>
  </si>
  <si>
    <t>A127954198K</t>
  </si>
  <si>
    <t>A128070434T</t>
  </si>
  <si>
    <t>A128051146V</t>
  </si>
  <si>
    <t>A127973802X</t>
  </si>
  <si>
    <t>A128051150K</t>
  </si>
  <si>
    <t>A128051154V</t>
  </si>
  <si>
    <t>A127992826W</t>
  </si>
  <si>
    <t>A127973806J</t>
  </si>
  <si>
    <t>A128012378C</t>
  </si>
  <si>
    <t>A128090110V</t>
  </si>
  <si>
    <t>A128090114C</t>
  </si>
  <si>
    <t>A128090118L</t>
  </si>
  <si>
    <t>A127973810X</t>
  </si>
  <si>
    <t>A128070438A</t>
  </si>
  <si>
    <t>A127992830L</t>
  </si>
  <si>
    <t>A128090122C</t>
  </si>
  <si>
    <t>A128012382V</t>
  </si>
  <si>
    <t>A127973814J</t>
  </si>
  <si>
    <t>A128031654T</t>
  </si>
  <si>
    <t>A128070446A</t>
  </si>
  <si>
    <t>A128090150L</t>
  </si>
  <si>
    <t>A128012390V</t>
  </si>
  <si>
    <t>A128051162V</t>
  </si>
  <si>
    <t>A128031670T</t>
  </si>
  <si>
    <t>A128070462A</t>
  </si>
  <si>
    <t>A128031674A</t>
  </si>
  <si>
    <t>A127973834T</t>
  </si>
  <si>
    <t>A128051174C</t>
  </si>
  <si>
    <t>A127973838A</t>
  </si>
  <si>
    <t>A127954214X</t>
  </si>
  <si>
    <t>A127992834W</t>
  </si>
  <si>
    <t>A127992838F</t>
  </si>
  <si>
    <t>A128012394C</t>
  </si>
  <si>
    <t>A128012398L</t>
  </si>
  <si>
    <t>A127973818T</t>
  </si>
  <si>
    <t>A128012402T</t>
  </si>
  <si>
    <t>A127973822J</t>
  </si>
  <si>
    <t>A128090138W</t>
  </si>
  <si>
    <t>A128090142L</t>
  </si>
  <si>
    <t>A128090146W</t>
  </si>
  <si>
    <t>A128012406A</t>
  </si>
  <si>
    <t>A127973826T</t>
  </si>
  <si>
    <t>A127954202R</t>
  </si>
  <si>
    <t>A128012410T</t>
  </si>
  <si>
    <t>A127973830J</t>
  </si>
  <si>
    <t>A128012414A</t>
  </si>
  <si>
    <t>A127954206X</t>
  </si>
  <si>
    <t>A128031662T</t>
  </si>
  <si>
    <t>A128031666A</t>
  </si>
  <si>
    <t>A128070458K</t>
  </si>
  <si>
    <t>A127954210R</t>
  </si>
  <si>
    <t>A128051166C</t>
  </si>
  <si>
    <t>A128090154W</t>
  </si>
  <si>
    <t>A128012418K</t>
  </si>
  <si>
    <t>A127992490C</t>
  </si>
  <si>
    <t>A128050818F</t>
  </si>
  <si>
    <t>A128089842C</t>
  </si>
  <si>
    <t>A128070162X</t>
  </si>
  <si>
    <t>A127973534R</t>
  </si>
  <si>
    <t>A128050830W</t>
  </si>
  <si>
    <t>A128089850C</t>
  </si>
  <si>
    <t>A128012082T</t>
  </si>
  <si>
    <t>A128012086A</t>
  </si>
  <si>
    <t>A127953906V</t>
  </si>
  <si>
    <t>A128089838L</t>
  </si>
  <si>
    <t>A128070142R</t>
  </si>
  <si>
    <t>A128031386J</t>
  </si>
  <si>
    <t>A128031390X</t>
  </si>
  <si>
    <t>A128070146X</t>
  </si>
  <si>
    <t>A127973526R</t>
  </si>
  <si>
    <t>A128050822W</t>
  </si>
  <si>
    <t>A127953886W</t>
  </si>
  <si>
    <t>A127992474C</t>
  </si>
  <si>
    <t>A127992478L</t>
  </si>
  <si>
    <t>A127953890L</t>
  </si>
  <si>
    <t>A128070150R</t>
  </si>
  <si>
    <t>A127992482C</t>
  </si>
  <si>
    <t>A128050826F</t>
  </si>
  <si>
    <t>A127973530F</t>
  </si>
  <si>
    <t>A127953894W</t>
  </si>
  <si>
    <t>A127992486L</t>
  </si>
  <si>
    <t>A128012074T</t>
  </si>
  <si>
    <t>A128070154X</t>
  </si>
  <si>
    <t>A128070158J</t>
  </si>
  <si>
    <t>A128012078A</t>
  </si>
  <si>
    <t>A128089846L</t>
  </si>
  <si>
    <t>A127953898F</t>
  </si>
  <si>
    <t>A127953902K</t>
  </si>
  <si>
    <t>A128050862R</t>
  </si>
  <si>
    <t>A127973538X</t>
  </si>
  <si>
    <t>A127953914V</t>
  </si>
  <si>
    <t>A128089854L</t>
  </si>
  <si>
    <t>A127953930V</t>
  </si>
  <si>
    <t>A127953934C</t>
  </si>
  <si>
    <t>A128012090T</t>
  </si>
  <si>
    <t>A128050866X</t>
  </si>
  <si>
    <t>A128070186T</t>
  </si>
  <si>
    <t>A128031406F</t>
  </si>
  <si>
    <t>A127973542R</t>
  </si>
  <si>
    <t>A128031394J</t>
  </si>
  <si>
    <t>A127953910K</t>
  </si>
  <si>
    <t>A127992494L</t>
  </si>
  <si>
    <t>A128050834F</t>
  </si>
  <si>
    <t>A128070170X</t>
  </si>
  <si>
    <t>A128050838R</t>
  </si>
  <si>
    <t>A128031398T</t>
  </si>
  <si>
    <t>A128050842F</t>
  </si>
  <si>
    <t>A127992498W</t>
  </si>
  <si>
    <t>A127973546X</t>
  </si>
  <si>
    <t>A127992502A</t>
  </si>
  <si>
    <t>A127953918C</t>
  </si>
  <si>
    <t>A127953922V</t>
  </si>
  <si>
    <t>A128031402W</t>
  </si>
  <si>
    <t>A128050846R</t>
  </si>
  <si>
    <t>A128050850F</t>
  </si>
  <si>
    <t>A128050854R</t>
  </si>
  <si>
    <t>A127992506K</t>
  </si>
  <si>
    <t>A128050858X</t>
  </si>
  <si>
    <t>A128070174J</t>
  </si>
  <si>
    <t>A127953926C</t>
  </si>
  <si>
    <t>A128070182J</t>
  </si>
  <si>
    <t>A128089858W</t>
  </si>
  <si>
    <t>A128050882X</t>
  </si>
  <si>
    <t>A128050870R</t>
  </si>
  <si>
    <t>A128070190J</t>
  </si>
  <si>
    <t>A128031414F</t>
  </si>
  <si>
    <t>A128031418R</t>
  </si>
  <si>
    <t>A127992530K</t>
  </si>
  <si>
    <t>A128070210F</t>
  </si>
  <si>
    <t>A128050890X</t>
  </si>
  <si>
    <t>A127973570X</t>
  </si>
  <si>
    <t>A128012102R</t>
  </si>
  <si>
    <t>A128089862L</t>
  </si>
  <si>
    <t>A128031410W</t>
  </si>
  <si>
    <t>A128050874X</t>
  </si>
  <si>
    <t>A127973550R</t>
  </si>
  <si>
    <t>A128089866W</t>
  </si>
  <si>
    <t>A127992510A</t>
  </si>
  <si>
    <t>A127973554X</t>
  </si>
  <si>
    <t>A127973558J</t>
  </si>
  <si>
    <t>A127992514K</t>
  </si>
  <si>
    <t>A128012094A</t>
  </si>
  <si>
    <t>A128089870L</t>
  </si>
  <si>
    <t>A127953938L</t>
  </si>
  <si>
    <t>A128070194T</t>
  </si>
  <si>
    <t>A128050878J</t>
  </si>
  <si>
    <t>A127953942C</t>
  </si>
  <si>
    <t>A127992518V</t>
  </si>
  <si>
    <t>A128070198A</t>
  </si>
  <si>
    <t>A127973562X</t>
  </si>
  <si>
    <t>A127992522K</t>
  </si>
  <si>
    <t>A128070202F</t>
  </si>
  <si>
    <t>A128070206R</t>
  </si>
  <si>
    <t>A127973566J</t>
  </si>
  <si>
    <t>A128050886J</t>
  </si>
  <si>
    <t>A128012098K</t>
  </si>
  <si>
    <t>A127953958W</t>
  </si>
  <si>
    <t>A128031422F</t>
  </si>
  <si>
    <t>A128089878F</t>
  </si>
  <si>
    <t>A127992542V</t>
  </si>
  <si>
    <t>A127953962L</t>
  </si>
  <si>
    <t>A127973582J</t>
  </si>
  <si>
    <t>A127973586T</t>
  </si>
  <si>
    <t>A128031434R</t>
  </si>
  <si>
    <t>A128070226X</t>
  </si>
  <si>
    <t>A127973590J</t>
  </si>
  <si>
    <t>A127973574J</t>
  </si>
  <si>
    <t>A128050894J</t>
  </si>
  <si>
    <t>A128031426R</t>
  </si>
  <si>
    <t>A127953946L</t>
  </si>
  <si>
    <t>A128070214R</t>
  </si>
  <si>
    <t>A128012106X</t>
  </si>
  <si>
    <t>A128050898T</t>
  </si>
  <si>
    <t>A128012110R</t>
  </si>
  <si>
    <t>A127973578T</t>
  </si>
  <si>
    <t>A128089874W</t>
  </si>
  <si>
    <t>A128070218X</t>
  </si>
  <si>
    <t>A127953950C</t>
  </si>
  <si>
    <t>A128070222R</t>
  </si>
  <si>
    <t>A128089882W</t>
  </si>
  <si>
    <t>A127992534V</t>
  </si>
  <si>
    <t>A128089886F</t>
  </si>
  <si>
    <t>A128089890W</t>
  </si>
  <si>
    <t>A127953954L</t>
  </si>
  <si>
    <t>A127992538C</t>
  </si>
  <si>
    <t>A128012114X</t>
  </si>
  <si>
    <t>A128012118J</t>
  </si>
  <si>
    <t>A127992546C</t>
  </si>
  <si>
    <t>A128012122X</t>
  </si>
  <si>
    <t>A127953966W</t>
  </si>
  <si>
    <t>A127973598A</t>
  </si>
  <si>
    <t>A128050902W</t>
  </si>
  <si>
    <t>A127992558L</t>
  </si>
  <si>
    <t>A128050922F</t>
  </si>
  <si>
    <t>A128050930F</t>
  </si>
  <si>
    <t>A127992574L</t>
  </si>
  <si>
    <t>A128031450R</t>
  </si>
  <si>
    <t>A128012134J</t>
  </si>
  <si>
    <t>A128031454X</t>
  </si>
  <si>
    <t>A128012138T</t>
  </si>
  <si>
    <t>A128031438X</t>
  </si>
  <si>
    <t>A128050906F</t>
  </si>
  <si>
    <t>A128050910W</t>
  </si>
  <si>
    <t>A128070230R</t>
  </si>
  <si>
    <t>A127953970L</t>
  </si>
  <si>
    <t>A127953974W</t>
  </si>
  <si>
    <t>A127992550V</t>
  </si>
  <si>
    <t>A128031442R</t>
  </si>
  <si>
    <t>A128050914F</t>
  </si>
  <si>
    <t>A127992554C</t>
  </si>
  <si>
    <t>A128031446X</t>
  </si>
  <si>
    <t>A127953978F</t>
  </si>
  <si>
    <t>A128050918R</t>
  </si>
  <si>
    <t>A127992562C</t>
  </si>
  <si>
    <t>A128070234X</t>
  </si>
  <si>
    <t>A127992566L</t>
  </si>
  <si>
    <t>A127953982W</t>
  </si>
  <si>
    <t>A127992570C</t>
  </si>
  <si>
    <t>A128012126J</t>
  </si>
  <si>
    <t>A128070238J</t>
  </si>
  <si>
    <t>A128012130X</t>
  </si>
  <si>
    <t>A128050926R</t>
  </si>
  <si>
    <t>A127953986F</t>
  </si>
  <si>
    <t>A127973602F</t>
  </si>
  <si>
    <t>A128012166A</t>
  </si>
  <si>
    <t>A128050934R</t>
  </si>
  <si>
    <t>A128012150J</t>
  </si>
  <si>
    <t>South Australia ;  Industry of current main job: Public administration and safety ;  &gt;&gt;&gt; Changed jobs in last 12 months ;</t>
  </si>
  <si>
    <t>South Australia ;  Industry of current main job: Public administration and safety ;  &gt;&gt;&gt;&gt; Working in the same industry division as 12 months ago ;</t>
  </si>
  <si>
    <t>South Australia ;  Industry of current main job: Public administration and safety ;  &gt;&gt;&gt;&gt; Working in a different industry division than 12 months ago ;</t>
  </si>
  <si>
    <t>South Australia ;  Industry of current main job: Public administration and safety ;  &gt;&gt;&gt;&gt; Working in the same major occupation group as 12 months ago ;</t>
  </si>
  <si>
    <t>South Australia ;  Industry of current main job: Public administration and safety ;  &gt;&gt;&gt;&gt; Working in a different major occupation group than 12 months ago ;</t>
  </si>
  <si>
    <t>South Australia ;  Industry of current main job: Public administration and safety ;  &gt;&gt;&gt;&gt; Working in an occupation at the same skill level as 12 months ago ;</t>
  </si>
  <si>
    <t>South Australia ;  Industry of current main job: Public administration and safety ;  &gt;&gt;&gt;&gt; Working in an occupation with a higher skill level than 12 months ago ;</t>
  </si>
  <si>
    <t>South Australia ;  Industry of current main job: Public administration and safety ;  &gt;&gt;&gt;&gt; Working in an occupation with a lower skill level than 12 months ago ;</t>
  </si>
  <si>
    <t>South Australia ;  Industry of current main job: Public administration and safety ;  &gt;&gt;&gt;&gt; Working in a job with the same usual hours as 12 months ago ;</t>
  </si>
  <si>
    <t>South Australia ;  Industry of current main job: Public administration and safety ;  &gt;&gt;&gt;&gt; Working in a job with more usual hours than 12 months ago ;</t>
  </si>
  <si>
    <t>South Australia ;  Industry of current main job: Public administration and safety ;  &gt;&gt;&gt;&gt; Working in a job with fewer usual hours than 12 months ago ;</t>
  </si>
  <si>
    <t>South Australia ;  Industry of current main job: Public administration and safety ;  &gt;&gt;&gt;&gt; Working in a job with the same status in employment as 12 months ago ;</t>
  </si>
  <si>
    <t>South Australia ;  Industry of current main job: Public administration and safety ;  &gt;&gt;&gt;&gt; Working in a job with a different status in employment than 12 months ago ;</t>
  </si>
  <si>
    <t>South Australia ;  Industry of current main job: Public administration and safety ;  &gt;&gt;&gt; Did not change jobs in last 12 months ;</t>
  </si>
  <si>
    <t>South Australia ;  Industry of current main job: Public administration and safety ;  &gt;&gt; 12 months or more in current main job ;</t>
  </si>
  <si>
    <t>South Australia ;  Industry of current main job: Public administration and safety ;  &gt;&gt;&gt; Employee in current main job ;</t>
  </si>
  <si>
    <t>South Australia ;  Industry of current main job: Public administration and safety ;  &gt;&gt;&gt;&gt; No change in occupation with current employer last year ;</t>
  </si>
  <si>
    <t>South Australia ;  Industry of current main job: Public administration and safety ;  &gt;&gt;&gt;&gt; Changed occupations with current employer in the same major group last year ;</t>
  </si>
  <si>
    <t>South Australia ;  Industry of current main job: Public administration and safety ;  &gt;&gt;&gt;&gt; Changed occupations with current employer into a different major group last year ;</t>
  </si>
  <si>
    <t>South Australia ;  Industry of current main job: Public administration and safety ;  &gt;&gt;&gt;&gt; Changed occupations with current employer at the same skill level ;</t>
  </si>
  <si>
    <t>South Australia ;  Industry of current main job: Public administration and safety ;  &gt;&gt;&gt;&gt; Changed occupations with current employer to a higher skill level ;</t>
  </si>
  <si>
    <t>South Australia ;  Industry of current main job: Public administration and safety ;  &gt;&gt;&gt;&gt; Changed occupations with current employer to a lower skill level ;</t>
  </si>
  <si>
    <t>South Australia ;  Industry of current main job: Public administration and safety ;  &gt;&gt;&gt;&gt; No change in usual weekly hours with current employer last year ;</t>
  </si>
  <si>
    <t>South Australia ;  Industry of current main job: Public administration and safety ;  &gt;&gt;&gt;&gt; Usual weekly hours increased with current employer last year ;</t>
  </si>
  <si>
    <t>South Australia ;  Industry of current main job: Public administration and safety ;  &gt;&gt;&gt;&gt; Usual weekly hours decreased with current employer last year ;</t>
  </si>
  <si>
    <t>South Australia ;  Industry of current main job: Public administration and safety ;  &gt;&gt;&gt;&gt; Did not know or usual weekly hours varied last year ;</t>
  </si>
  <si>
    <t>South Australia ;  Industry of current main job: Public administration and safety ;  &gt;&gt;&gt;&gt; Promoted or transferred last year ;</t>
  </si>
  <si>
    <t>South Australia ;  Industry of current main job: Public administration and safety ;  &gt;&gt;&gt;&gt; Was not promoted or transferred last year ;</t>
  </si>
  <si>
    <t>South Australia ;  Industry of current main job: Public administration and safety ;  &gt;&gt;&gt; Owner manager or contributing family worker in current main job ;</t>
  </si>
  <si>
    <t>South Australia ;  Industry of current main job: Public administration and safety ;  &gt; Employed 12 months ago ;</t>
  </si>
  <si>
    <t>South Australia ;  Industry of current main job: Public administration and safety ;  &gt; Not employed 12 months ago ;</t>
  </si>
  <si>
    <t>South Australia ;  Industry of current main job: Education and training ;  Employed at some time during the last 12 months ;</t>
  </si>
  <si>
    <t>South Australia ;  Industry of current main job: Education and training ;  &gt; Currently employed ;</t>
  </si>
  <si>
    <t>South Australia ;  Industry of current main job: Education and training ;  &gt;&gt; Less than 12 months in current main job ;</t>
  </si>
  <si>
    <t>South Australia ;  Industry of current main job: Education and training ;  &gt;&gt;&gt; Changed jobs in last 12 months ;</t>
  </si>
  <si>
    <t>South Australia ;  Industry of current main job: Education and training ;  &gt;&gt;&gt;&gt; Working in the same industry division as 12 months ago ;</t>
  </si>
  <si>
    <t>South Australia ;  Industry of current main job: Education and training ;  &gt;&gt;&gt;&gt; Working in a different industry division than 12 months ago ;</t>
  </si>
  <si>
    <t>South Australia ;  Industry of current main job: Education and training ;  &gt;&gt;&gt;&gt; Working in the same major occupation group as 12 months ago ;</t>
  </si>
  <si>
    <t>South Australia ;  Industry of current main job: Education and training ;  &gt;&gt;&gt;&gt; Working in a different major occupation group than 12 months ago ;</t>
  </si>
  <si>
    <t>South Australia ;  Industry of current main job: Education and training ;  &gt;&gt;&gt;&gt; Working in an occupation at the same skill level as 12 months ago ;</t>
  </si>
  <si>
    <t>South Australia ;  Industry of current main job: Education and training ;  &gt;&gt;&gt;&gt; Working in an occupation with a higher skill level than 12 months ago ;</t>
  </si>
  <si>
    <t>South Australia ;  Industry of current main job: Education and training ;  &gt;&gt;&gt;&gt; Working in an occupation with a lower skill level than 12 months ago ;</t>
  </si>
  <si>
    <t>South Australia ;  Industry of current main job: Education and training ;  &gt;&gt;&gt;&gt; Working in a job with the same usual hours as 12 months ago ;</t>
  </si>
  <si>
    <t>South Australia ;  Industry of current main job: Education and training ;  &gt;&gt;&gt;&gt; Working in a job with more usual hours than 12 months ago ;</t>
  </si>
  <si>
    <t>South Australia ;  Industry of current main job: Education and training ;  &gt;&gt;&gt;&gt; Working in a job with fewer usual hours than 12 months ago ;</t>
  </si>
  <si>
    <t>South Australia ;  Industry of current main job: Education and training ;  &gt;&gt;&gt;&gt; Working in a job with the same status in employment as 12 months ago ;</t>
  </si>
  <si>
    <t>South Australia ;  Industry of current main job: Education and training ;  &gt;&gt;&gt;&gt; Working in a job with a different status in employment than 12 months ago ;</t>
  </si>
  <si>
    <t>South Australia ;  Industry of current main job: Education and training ;  &gt;&gt;&gt; Did not change jobs in last 12 months ;</t>
  </si>
  <si>
    <t>South Australia ;  Industry of current main job: Education and training ;  &gt;&gt; 12 months or more in current main job ;</t>
  </si>
  <si>
    <t>South Australia ;  Industry of current main job: Education and training ;  &gt;&gt;&gt; Employee in current main job ;</t>
  </si>
  <si>
    <t>South Australia ;  Industry of current main job: Education and training ;  &gt;&gt;&gt;&gt; No change in occupation with current employer last year ;</t>
  </si>
  <si>
    <t>South Australia ;  Industry of current main job: Education and training ;  &gt;&gt;&gt;&gt; Changed occupations with current employer in the same major group last year ;</t>
  </si>
  <si>
    <t>South Australia ;  Industry of current main job: Education and training ;  &gt;&gt;&gt;&gt; Changed occupations with current employer into a different major group last year ;</t>
  </si>
  <si>
    <t>South Australia ;  Industry of current main job: Education and training ;  &gt;&gt;&gt;&gt; Changed occupations with current employer at the same skill level ;</t>
  </si>
  <si>
    <t>South Australia ;  Industry of current main job: Education and training ;  &gt;&gt;&gt;&gt; Changed occupations with current employer to a higher skill level ;</t>
  </si>
  <si>
    <t>South Australia ;  Industry of current main job: Education and training ;  &gt;&gt;&gt;&gt; Changed occupations with current employer to a lower skill level ;</t>
  </si>
  <si>
    <t>South Australia ;  Industry of current main job: Education and training ;  &gt;&gt;&gt;&gt; No change in usual weekly hours with current employer last year ;</t>
  </si>
  <si>
    <t>South Australia ;  Industry of current main job: Education and training ;  &gt;&gt;&gt;&gt; Usual weekly hours increased with current employer last year ;</t>
  </si>
  <si>
    <t>South Australia ;  Industry of current main job: Education and training ;  &gt;&gt;&gt;&gt; Usual weekly hours decreased with current employer last year ;</t>
  </si>
  <si>
    <t>South Australia ;  Industry of current main job: Education and training ;  &gt;&gt;&gt;&gt; Did not know or usual weekly hours varied last year ;</t>
  </si>
  <si>
    <t>South Australia ;  Industry of current main job: Education and training ;  &gt;&gt;&gt;&gt; Promoted or transferred last year ;</t>
  </si>
  <si>
    <t>South Australia ;  Industry of current main job: Education and training ;  &gt;&gt;&gt;&gt; Was not promoted or transferred last year ;</t>
  </si>
  <si>
    <t>South Australia ;  Industry of current main job: Education and training ;  &gt;&gt;&gt; Owner manager or contributing family worker in current main job ;</t>
  </si>
  <si>
    <t>South Australia ;  Industry of current main job: Education and training ;  &gt; Employed 12 months ago ;</t>
  </si>
  <si>
    <t>South Australia ;  Industry of current main job: Education and training ;  &gt; Not employed 12 months ago ;</t>
  </si>
  <si>
    <t>South Australia ;  Industry of current main job: Health care and social assistance ;  Employed at some time during the last 12 months ;</t>
  </si>
  <si>
    <t>South Australia ;  Industry of current main job: Health care and social assistance ;  &gt; Currently employed ;</t>
  </si>
  <si>
    <t>South Australia ;  Industry of current main job: Health care and social assistance ;  &gt;&gt; Less than 12 months in current main job ;</t>
  </si>
  <si>
    <t>South Australia ;  Industry of current main job: Health care and social assistance ;  &gt;&gt;&gt; Changed jobs in last 12 months ;</t>
  </si>
  <si>
    <t>South Australia ;  Industry of current main job: Health care and social assistance ;  &gt;&gt;&gt;&gt; Working in the same industry division as 12 months ago ;</t>
  </si>
  <si>
    <t>South Australia ;  Industry of current main job: Health care and social assistance ;  &gt;&gt;&gt;&gt; Working in a different industry division than 12 months ago ;</t>
  </si>
  <si>
    <t>South Australia ;  Industry of current main job: Health care and social assistance ;  &gt;&gt;&gt;&gt; Working in the same major occupation group as 12 months ago ;</t>
  </si>
  <si>
    <t>South Australia ;  Industry of current main job: Health care and social assistance ;  &gt;&gt;&gt;&gt; Working in a different major occupation group than 12 months ago ;</t>
  </si>
  <si>
    <t>South Australia ;  Industry of current main job: Health care and social assistance ;  &gt;&gt;&gt;&gt; Working in an occupation at the same skill level as 12 months ago ;</t>
  </si>
  <si>
    <t>South Australia ;  Industry of current main job: Health care and social assistance ;  &gt;&gt;&gt;&gt; Working in an occupation with a higher skill level than 12 months ago ;</t>
  </si>
  <si>
    <t>South Australia ;  Industry of current main job: Health care and social assistance ;  &gt;&gt;&gt;&gt; Working in an occupation with a lower skill level than 12 months ago ;</t>
  </si>
  <si>
    <t>South Australia ;  Industry of current main job: Health care and social assistance ;  &gt;&gt;&gt;&gt; Working in a job with the same usual hours as 12 months ago ;</t>
  </si>
  <si>
    <t>South Australia ;  Industry of current main job: Health care and social assistance ;  &gt;&gt;&gt;&gt; Working in a job with more usual hours than 12 months ago ;</t>
  </si>
  <si>
    <t>South Australia ;  Industry of current main job: Health care and social assistance ;  &gt;&gt;&gt;&gt; Working in a job with fewer usual hours than 12 months ago ;</t>
  </si>
  <si>
    <t>South Australia ;  Industry of current main job: Health care and social assistance ;  &gt;&gt;&gt;&gt; Working in a job with the same status in employment as 12 months ago ;</t>
  </si>
  <si>
    <t>South Australia ;  Industry of current main job: Health care and social assistance ;  &gt;&gt;&gt;&gt; Working in a job with a different status in employment than 12 months ago ;</t>
  </si>
  <si>
    <t>South Australia ;  Industry of current main job: Health care and social assistance ;  &gt;&gt;&gt; Did not change jobs in last 12 months ;</t>
  </si>
  <si>
    <t>South Australia ;  Industry of current main job: Health care and social assistance ;  &gt;&gt; 12 months or more in current main job ;</t>
  </si>
  <si>
    <t>South Australia ;  Industry of current main job: Health care and social assistance ;  &gt;&gt;&gt; Employee in current main job ;</t>
  </si>
  <si>
    <t>South Australia ;  Industry of current main job: Health care and social assistance ;  &gt;&gt;&gt;&gt; No change in occupation with current employer last year ;</t>
  </si>
  <si>
    <t>South Australia ;  Industry of current main job: Health care and social assistance ;  &gt;&gt;&gt;&gt; Changed occupations with current employer in the same major group last year ;</t>
  </si>
  <si>
    <t>South Australia ;  Industry of current main job: Health care and social assistance ;  &gt;&gt;&gt;&gt; Changed occupations with current employer into a different major group last year ;</t>
  </si>
  <si>
    <t>South Australia ;  Industry of current main job: Health care and social assistance ;  &gt;&gt;&gt;&gt; Changed occupations with current employer at the same skill level ;</t>
  </si>
  <si>
    <t>South Australia ;  Industry of current main job: Health care and social assistance ;  &gt;&gt;&gt;&gt; Changed occupations with current employer to a higher skill level ;</t>
  </si>
  <si>
    <t>South Australia ;  Industry of current main job: Health care and social assistance ;  &gt;&gt;&gt;&gt; Changed occupations with current employer to a lower skill level ;</t>
  </si>
  <si>
    <t>South Australia ;  Industry of current main job: Health care and social assistance ;  &gt;&gt;&gt;&gt; No change in usual weekly hours with current employer last year ;</t>
  </si>
  <si>
    <t>South Australia ;  Industry of current main job: Health care and social assistance ;  &gt;&gt;&gt;&gt; Usual weekly hours increased with current employer last year ;</t>
  </si>
  <si>
    <t>South Australia ;  Industry of current main job: Health care and social assistance ;  &gt;&gt;&gt;&gt; Usual weekly hours decreased with current employer last year ;</t>
  </si>
  <si>
    <t>South Australia ;  Industry of current main job: Health care and social assistance ;  &gt;&gt;&gt;&gt; Did not know or usual weekly hours varied last year ;</t>
  </si>
  <si>
    <t>South Australia ;  Industry of current main job: Health care and social assistance ;  &gt;&gt;&gt;&gt; Promoted or transferred last year ;</t>
  </si>
  <si>
    <t>South Australia ;  Industry of current main job: Health care and social assistance ;  &gt;&gt;&gt;&gt; Was not promoted or transferred last year ;</t>
  </si>
  <si>
    <t>South Australia ;  Industry of current main job: Health care and social assistance ;  &gt;&gt;&gt; Owner manager or contributing family worker in current main job ;</t>
  </si>
  <si>
    <t>South Australia ;  Industry of current main job: Health care and social assistance ;  &gt; Employed 12 months ago ;</t>
  </si>
  <si>
    <t>South Australia ;  Industry of current main job: Health care and social assistance ;  &gt; Not employed 12 months ago ;</t>
  </si>
  <si>
    <t>South Australia ;  Industry of current main job: Arts and recreation services ;  Employed at some time during the last 12 months ;</t>
  </si>
  <si>
    <t>South Australia ;  Industry of current main job: Arts and recreation services ;  &gt; Currently employed ;</t>
  </si>
  <si>
    <t>South Australia ;  Industry of current main job: Arts and recreation services ;  &gt;&gt; Less than 12 months in current main job ;</t>
  </si>
  <si>
    <t>South Australia ;  Industry of current main job: Arts and recreation services ;  &gt;&gt;&gt; Changed jobs in last 12 months ;</t>
  </si>
  <si>
    <t>South Australia ;  Industry of current main job: Arts and recreation services ;  &gt;&gt;&gt;&gt; Working in the same industry division as 12 months ago ;</t>
  </si>
  <si>
    <t>South Australia ;  Industry of current main job: Arts and recreation services ;  &gt;&gt;&gt;&gt; Working in a different industry division than 12 months ago ;</t>
  </si>
  <si>
    <t>South Australia ;  Industry of current main job: Arts and recreation services ;  &gt;&gt;&gt;&gt; Working in the same major occupation group as 12 months ago ;</t>
  </si>
  <si>
    <t>South Australia ;  Industry of current main job: Arts and recreation services ;  &gt;&gt;&gt;&gt; Working in a different major occupation group than 12 months ago ;</t>
  </si>
  <si>
    <t>South Australia ;  Industry of current main job: Arts and recreation services ;  &gt;&gt;&gt;&gt; Working in an occupation at the same skill level as 12 months ago ;</t>
  </si>
  <si>
    <t>South Australia ;  Industry of current main job: Arts and recreation services ;  &gt;&gt;&gt;&gt; Working in an occupation with a higher skill level than 12 months ago ;</t>
  </si>
  <si>
    <t>South Australia ;  Industry of current main job: Arts and recreation services ;  &gt;&gt;&gt;&gt; Working in an occupation with a lower skill level than 12 months ago ;</t>
  </si>
  <si>
    <t>South Australia ;  Industry of current main job: Arts and recreation services ;  &gt;&gt;&gt;&gt; Working in a job with the same usual hours as 12 months ago ;</t>
  </si>
  <si>
    <t>South Australia ;  Industry of current main job: Arts and recreation services ;  &gt;&gt;&gt;&gt; Working in a job with more usual hours than 12 months ago ;</t>
  </si>
  <si>
    <t>South Australia ;  Industry of current main job: Arts and recreation services ;  &gt;&gt;&gt;&gt; Working in a job with fewer usual hours than 12 months ago ;</t>
  </si>
  <si>
    <t>South Australia ;  Industry of current main job: Arts and recreation services ;  &gt;&gt;&gt;&gt; Working in a job with the same status in employment as 12 months ago ;</t>
  </si>
  <si>
    <t>South Australia ;  Industry of current main job: Arts and recreation services ;  &gt;&gt;&gt;&gt; Working in a job with a different status in employment than 12 months ago ;</t>
  </si>
  <si>
    <t>South Australia ;  Industry of current main job: Arts and recreation services ;  &gt;&gt;&gt; Did not change jobs in last 12 months ;</t>
  </si>
  <si>
    <t>South Australia ;  Industry of current main job: Arts and recreation services ;  &gt;&gt; 12 months or more in current main job ;</t>
  </si>
  <si>
    <t>South Australia ;  Industry of current main job: Arts and recreation services ;  &gt;&gt;&gt; Employee in current main job ;</t>
  </si>
  <si>
    <t>South Australia ;  Industry of current main job: Arts and recreation services ;  &gt;&gt;&gt;&gt; No change in occupation with current employer last year ;</t>
  </si>
  <si>
    <t>South Australia ;  Industry of current main job: Arts and recreation services ;  &gt;&gt;&gt;&gt; Changed occupations with current employer in the same major group last year ;</t>
  </si>
  <si>
    <t>South Australia ;  Industry of current main job: Arts and recreation services ;  &gt;&gt;&gt;&gt; Changed occupations with current employer into a different major group last year ;</t>
  </si>
  <si>
    <t>South Australia ;  Industry of current main job: Arts and recreation services ;  &gt;&gt;&gt;&gt; Changed occupations with current employer at the same skill level ;</t>
  </si>
  <si>
    <t>South Australia ;  Industry of current main job: Arts and recreation services ;  &gt;&gt;&gt;&gt; Changed occupations with current employer to a higher skill level ;</t>
  </si>
  <si>
    <t>South Australia ;  Industry of current main job: Arts and recreation services ;  &gt;&gt;&gt;&gt; Changed occupations with current employer to a lower skill level ;</t>
  </si>
  <si>
    <t>South Australia ;  Industry of current main job: Arts and recreation services ;  &gt;&gt;&gt;&gt; No change in usual weekly hours with current employer last year ;</t>
  </si>
  <si>
    <t>South Australia ;  Industry of current main job: Arts and recreation services ;  &gt;&gt;&gt;&gt; Usual weekly hours increased with current employer last year ;</t>
  </si>
  <si>
    <t>South Australia ;  Industry of current main job: Arts and recreation services ;  &gt;&gt;&gt;&gt; Usual weekly hours decreased with current employer last year ;</t>
  </si>
  <si>
    <t>South Australia ;  Industry of current main job: Arts and recreation services ;  &gt;&gt;&gt;&gt; Did not know or usual weekly hours varied last year ;</t>
  </si>
  <si>
    <t>South Australia ;  Industry of current main job: Arts and recreation services ;  &gt;&gt;&gt;&gt; Promoted or transferred last year ;</t>
  </si>
  <si>
    <t>South Australia ;  Industry of current main job: Arts and recreation services ;  &gt;&gt;&gt;&gt; Was not promoted or transferred last year ;</t>
  </si>
  <si>
    <t>South Australia ;  Industry of current main job: Arts and recreation services ;  &gt;&gt;&gt; Owner manager or contributing family worker in current main job ;</t>
  </si>
  <si>
    <t>South Australia ;  Industry of current main job: Arts and recreation services ;  &gt; Employed 12 months ago ;</t>
  </si>
  <si>
    <t>South Australia ;  Industry of current main job: Arts and recreation services ;  &gt; Not employed 12 months ago ;</t>
  </si>
  <si>
    <t>South Australia ;  Industry of current main job: Other services ;  Employed at some time during the last 12 months ;</t>
  </si>
  <si>
    <t>South Australia ;  Industry of current main job: Other services ;  &gt; Currently employed ;</t>
  </si>
  <si>
    <t>South Australia ;  Industry of current main job: Other services ;  &gt;&gt; Less than 12 months in current main job ;</t>
  </si>
  <si>
    <t>South Australia ;  Industry of current main job: Other services ;  &gt;&gt;&gt; Changed jobs in last 12 months ;</t>
  </si>
  <si>
    <t>South Australia ;  Industry of current main job: Other services ;  &gt;&gt;&gt;&gt; Working in the same industry division as 12 months ago ;</t>
  </si>
  <si>
    <t>South Australia ;  Industry of current main job: Other services ;  &gt;&gt;&gt;&gt; Working in a different industry division than 12 months ago ;</t>
  </si>
  <si>
    <t>South Australia ;  Industry of current main job: Other services ;  &gt;&gt;&gt;&gt; Working in the same major occupation group as 12 months ago ;</t>
  </si>
  <si>
    <t>South Australia ;  Industry of current main job: Other services ;  &gt;&gt;&gt;&gt; Working in a different major occupation group than 12 months ago ;</t>
  </si>
  <si>
    <t>South Australia ;  Industry of current main job: Other services ;  &gt;&gt;&gt;&gt; Working in an occupation at the same skill level as 12 months ago ;</t>
  </si>
  <si>
    <t>South Australia ;  Industry of current main job: Other services ;  &gt;&gt;&gt;&gt; Working in an occupation with a higher skill level than 12 months ago ;</t>
  </si>
  <si>
    <t>South Australia ;  Industry of current main job: Other services ;  &gt;&gt;&gt;&gt; Working in an occupation with a lower skill level than 12 months ago ;</t>
  </si>
  <si>
    <t>South Australia ;  Industry of current main job: Other services ;  &gt;&gt;&gt;&gt; Working in a job with the same usual hours as 12 months ago ;</t>
  </si>
  <si>
    <t>South Australia ;  Industry of current main job: Other services ;  &gt;&gt;&gt;&gt; Working in a job with more usual hours than 12 months ago ;</t>
  </si>
  <si>
    <t>South Australia ;  Industry of current main job: Other services ;  &gt;&gt;&gt;&gt; Working in a job with fewer usual hours than 12 months ago ;</t>
  </si>
  <si>
    <t>South Australia ;  Industry of current main job: Other services ;  &gt;&gt;&gt;&gt; Working in a job with the same status in employment as 12 months ago ;</t>
  </si>
  <si>
    <t>South Australia ;  Industry of current main job: Other services ;  &gt;&gt;&gt;&gt; Working in a job with a different status in employment than 12 months ago ;</t>
  </si>
  <si>
    <t>South Australia ;  Industry of current main job: Other services ;  &gt;&gt;&gt; Did not change jobs in last 12 months ;</t>
  </si>
  <si>
    <t>South Australia ;  Industry of current main job: Other services ;  &gt;&gt; 12 months or more in current main job ;</t>
  </si>
  <si>
    <t>South Australia ;  Industry of current main job: Other services ;  &gt;&gt;&gt; Employee in current main job ;</t>
  </si>
  <si>
    <t>South Australia ;  Industry of current main job: Other services ;  &gt;&gt;&gt;&gt; No change in occupation with current employer last year ;</t>
  </si>
  <si>
    <t>South Australia ;  Industry of current main job: Other services ;  &gt;&gt;&gt;&gt; Changed occupations with current employer in the same major group last year ;</t>
  </si>
  <si>
    <t>South Australia ;  Industry of current main job: Other services ;  &gt;&gt;&gt;&gt; Changed occupations with current employer into a different major group last year ;</t>
  </si>
  <si>
    <t>South Australia ;  Industry of current main job: Other services ;  &gt;&gt;&gt;&gt; Changed occupations with current employer at the same skill level ;</t>
  </si>
  <si>
    <t>South Australia ;  Industry of current main job: Other services ;  &gt;&gt;&gt;&gt; Changed occupations with current employer to a higher skill level ;</t>
  </si>
  <si>
    <t>South Australia ;  Industry of current main job: Other services ;  &gt;&gt;&gt;&gt; Changed occupations with current employer to a lower skill level ;</t>
  </si>
  <si>
    <t>South Australia ;  Industry of current main job: Other services ;  &gt;&gt;&gt;&gt; No change in usual weekly hours with current employer last year ;</t>
  </si>
  <si>
    <t>South Australia ;  Industry of current main job: Other services ;  &gt;&gt;&gt;&gt; Usual weekly hours increased with current employer last year ;</t>
  </si>
  <si>
    <t>South Australia ;  Industry of current main job: Other services ;  &gt;&gt;&gt;&gt; Usual weekly hours decreased with current employer last year ;</t>
  </si>
  <si>
    <t>South Australia ;  Industry of current main job: Other services ;  &gt;&gt;&gt;&gt; Did not know or usual weekly hours varied last year ;</t>
  </si>
  <si>
    <t>South Australia ;  Industry of current main job: Other services ;  &gt;&gt;&gt;&gt; Promoted or transferred last year ;</t>
  </si>
  <si>
    <t>South Australia ;  Industry of current main job: Other services ;  &gt;&gt;&gt;&gt; Was not promoted or transferred last year ;</t>
  </si>
  <si>
    <t>South Australia ;  Industry of current main job: Other services ;  &gt;&gt;&gt; Owner manager or contributing family worker in current main job ;</t>
  </si>
  <si>
    <t>South Australia ;  Industry of current main job: Other services ;  &gt; Employed 12 months ago ;</t>
  </si>
  <si>
    <t>South Australia ;  Industry of current main job: Other services ;  &gt; Not employed 12 months ago ;</t>
  </si>
  <si>
    <t>South Australia ;  Not currently employed ;  Employed at some time during the last 12 months ;</t>
  </si>
  <si>
    <t>South Australia ;  Not currently employed ;  &gt; Employed 12 months ago ;</t>
  </si>
  <si>
    <t>South Australia ;  Not currently employed ;  &gt; Not employed 12 months ago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</si>
  <si>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</si>
  <si>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</si>
  <si>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</si>
  <si>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</si>
  <si>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</si>
  <si>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</si>
  <si>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</si>
  <si>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</si>
  <si>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</si>
  <si>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</si>
  <si>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</si>
  <si>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</si>
  <si>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</si>
  <si>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</si>
  <si>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</si>
  <si>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</si>
  <si>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</si>
  <si>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</si>
  <si>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</si>
  <si>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</si>
  <si>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</si>
  <si>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</si>
  <si>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</si>
  <si>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</si>
  <si>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</si>
  <si>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</si>
  <si>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</si>
  <si>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</si>
  <si>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</si>
  <si>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</si>
  <si>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</si>
  <si>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</si>
  <si>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</si>
  <si>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</si>
  <si>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</si>
  <si>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current main job: Agriculture, forestry and fishing ;  Employed at some time during the last 12 months ;</t>
  </si>
  <si>
    <t>Western Australia ;  Industry of current main job: Agriculture, forestry and fishing ;  &gt; Currently employed ;</t>
  </si>
  <si>
    <t>Western Australia ;  Industry of current main job: Agriculture, forestry and fishing ;  &gt;&gt; Less than 12 months in current main job ;</t>
  </si>
  <si>
    <t>Western Australia ;  Industry of current main job: Agriculture, forestry and fishing ;  &gt;&gt;&gt; Changed jobs in last 12 months ;</t>
  </si>
  <si>
    <t>Western Australia ;  Industry of current main job: Agriculture, forestry and fishing ;  &gt;&gt;&gt;&gt; Working in the same industry division as 12 months ago ;</t>
  </si>
  <si>
    <t>Western Australia ;  Industry of current main job: Agriculture, forestry and fishing ;  &gt;&gt;&gt;&gt; Working in a different industry division than 12 months ago ;</t>
  </si>
  <si>
    <t>Western Australia ;  Industry of current main job: Agriculture, forestry and fishing ;  &gt;&gt;&gt;&gt; Working in the same major occupation group as 12 months ago ;</t>
  </si>
  <si>
    <t>Western Australia ;  Industry of current main job: Agriculture, forestry and fishing ;  &gt;&gt;&gt;&gt; Working in a different major occupation group than 12 months ago ;</t>
  </si>
  <si>
    <t>Western Australia ;  Industry of current main job: Agriculture, forestry and fishing ;  &gt;&gt;&gt;&gt; Working in an occupation at the same skill level as 12 months ago ;</t>
  </si>
  <si>
    <t>Western Australia ;  Industry of current main job: Agriculture, forestry and fishing ;  &gt;&gt;&gt;&gt; Working in an occupation with a higher skill level than 12 months ago ;</t>
  </si>
  <si>
    <t>Western Australia ;  Industry of current main job: Agriculture, forestry and fishing ;  &gt;&gt;&gt;&gt; Working in an occupation with a lower skill level than 12 months ago ;</t>
  </si>
  <si>
    <t>Western Australia ;  Industry of current main job: Agriculture, forestry and fishing ;  &gt;&gt;&gt;&gt; Working in a job with the same usual hours as 12 months ago ;</t>
  </si>
  <si>
    <t>Western Australia ;  Industry of current main job: Agriculture, forestry and fishing ;  &gt;&gt;&gt;&gt; Working in a job with more usual hours than 12 months ago ;</t>
  </si>
  <si>
    <t>Western Australia ;  Industry of current main job: Agriculture, forestry and fishing ;  &gt;&gt;&gt;&gt; Working in a job with fewer usual hours than 12 months ago ;</t>
  </si>
  <si>
    <t>Western Australia ;  Industry of current main job: Agriculture, forestry and fishing ;  &gt;&gt;&gt;&gt; Working in a job with the same status in employment as 12 months ago ;</t>
  </si>
  <si>
    <t>Western Australia ;  Industry of current main job: Agriculture, forestry and fishing ;  &gt;&gt;&gt;&gt; Working in a job with a different status in employment than 12 months ago ;</t>
  </si>
  <si>
    <t>Western Australia ;  Industry of current main job: Agriculture, forestry and fishing ;  &gt;&gt;&gt; Did not change jobs in last 12 months ;</t>
  </si>
  <si>
    <t>Western Australia ;  Industry of current main job: Agriculture, forestry and fishing ;  &gt;&gt; 12 months or more in current main job ;</t>
  </si>
  <si>
    <t>Western Australia ;  Industry of current main job: Agriculture, forestry and fishing ;  &gt;&gt;&gt; Employee in current main job ;</t>
  </si>
  <si>
    <t>Western Australia ;  Industry of current main job: Agriculture, forestry and fishing ;  &gt;&gt;&gt;&gt; No change in occupation with current employer last year ;</t>
  </si>
  <si>
    <t>Western Australia ;  Industry of current main job: Agriculture, forestry and fishing ;  &gt;&gt;&gt;&gt; Changed occupations with current employer in the same major group last year ;</t>
  </si>
  <si>
    <t>Western Australia ;  Industry of current main job: Agriculture, forestry and fishing ;  &gt;&gt;&gt;&gt; Changed occupations with current employer into a different major group last year ;</t>
  </si>
  <si>
    <t>Western Australia ;  Industry of current main job: Agriculture, forestry and fishing ;  &gt;&gt;&gt;&gt; Changed occupations with current employer at the same skill level ;</t>
  </si>
  <si>
    <t>Western Australia ;  Industry of current main job: Agriculture, forestry and fishing ;  &gt;&gt;&gt;&gt; Changed occupations with current employer to a higher skill level ;</t>
  </si>
  <si>
    <t>Western Australia ;  Industry of current main job: Agriculture, forestry and fishing ;  &gt;&gt;&gt;&gt; Changed occupations with current employer to a lower skill level ;</t>
  </si>
  <si>
    <t>Western Australia ;  Industry of current main job: Agriculture, forestry and fishing ;  &gt;&gt;&gt;&gt; No change in usual weekly hours with current employer last year ;</t>
  </si>
  <si>
    <t>Western Australia ;  Industry of current main job: Agriculture, forestry and fishing ;  &gt;&gt;&gt;&gt; Usual weekly hours increased with current employer last year ;</t>
  </si>
  <si>
    <t>Western Australia ;  Industry of current main job: Agriculture, forestry and fishing ;  &gt;&gt;&gt;&gt; Usual weekly hours decreased with current employer last year ;</t>
  </si>
  <si>
    <t>Western Australia ;  Industry of current main job: Agriculture, forestry and fishing ;  &gt;&gt;&gt;&gt; Did not know or usual weekly hours varied last year ;</t>
  </si>
  <si>
    <t>Western Australia ;  Industry of current main job: Agriculture, forestry and fishing ;  &gt;&gt;&gt;&gt; Promoted or transferred last year ;</t>
  </si>
  <si>
    <t>Western Australia ;  Industry of current main job: Agriculture, forestry and fishing ;  &gt;&gt;&gt;&gt; Was not promoted or transferred last year ;</t>
  </si>
  <si>
    <t>Western Australia ;  Industry of current main job: Agriculture, forestry and fishing ;  &gt;&gt;&gt; Owner manager or contributing family worker in current main job ;</t>
  </si>
  <si>
    <t>Western Australia ;  Industry of current main job: Agriculture, forestry and fishing ;  &gt; Employed 12 months ago ;</t>
  </si>
  <si>
    <t>Western Australia ;  Industry of current main job: Agriculture, forestry and fishing ;  &gt; Not employed 12 months ago ;</t>
  </si>
  <si>
    <t>Western Australia ;  Industry of current main job: Mining ;  Employed at some time during the last 12 months ;</t>
  </si>
  <si>
    <t>Western Australia ;  Industry of current main job: Mining ;  &gt; Currently employed ;</t>
  </si>
  <si>
    <t>Western Australia ;  Industry of current main job: Mining ;  &gt;&gt; Less than 12 months in current main job ;</t>
  </si>
  <si>
    <t>Western Australia ;  Industry of current main job: Mining ;  &gt;&gt;&gt; Changed jobs in last 12 months ;</t>
  </si>
  <si>
    <t>Western Australia ;  Industry of current main job: Mining ;  &gt;&gt;&gt;&gt; Working in the same industry division as 12 months ago ;</t>
  </si>
  <si>
    <t>Western Australia ;  Industry of current main job: Mining ;  &gt;&gt;&gt;&gt; Working in a different industry division than 12 months ago ;</t>
  </si>
  <si>
    <t>Western Australia ;  Industry of current main job: Mining ;  &gt;&gt;&gt;&gt; Working in the same major occupation group as 12 months ago ;</t>
  </si>
  <si>
    <t>Western Australia ;  Industry of current main job: Mining ;  &gt;&gt;&gt;&gt; Working in a different major occupation group than 12 months ago ;</t>
  </si>
  <si>
    <t>Western Australia ;  Industry of current main job: Mining ;  &gt;&gt;&gt;&gt; Working in an occupation at the same skill level as 12 months ago ;</t>
  </si>
  <si>
    <t>Western Australia ;  Industry of current main job: Mining ;  &gt;&gt;&gt;&gt; Working in an occupation with a higher skill level than 12 months ago ;</t>
  </si>
  <si>
    <t>Western Australia ;  Industry of current main job: Mining ;  &gt;&gt;&gt;&gt; Working in an occupation with a lower skill level than 12 months ago ;</t>
  </si>
  <si>
    <t>A127953994F</t>
  </si>
  <si>
    <t>A128031470X</t>
  </si>
  <si>
    <t>A127973606R</t>
  </si>
  <si>
    <t>A128070258T</t>
  </si>
  <si>
    <t>A128089902V</t>
  </si>
  <si>
    <t>A128070262J</t>
  </si>
  <si>
    <t>A128031474J</t>
  </si>
  <si>
    <t>A128031458J</t>
  </si>
  <si>
    <t>A128050938X</t>
  </si>
  <si>
    <t>A128012142J</t>
  </si>
  <si>
    <t>A128089894F</t>
  </si>
  <si>
    <t>A128031462X</t>
  </si>
  <si>
    <t>A128070242X</t>
  </si>
  <si>
    <t>A127992578W</t>
  </si>
  <si>
    <t>A128012146T</t>
  </si>
  <si>
    <t>A128089898R</t>
  </si>
  <si>
    <t>A128070246J</t>
  </si>
  <si>
    <t>A127992582L</t>
  </si>
  <si>
    <t>A128050942R</t>
  </si>
  <si>
    <t>A128012154T</t>
  </si>
  <si>
    <t>A127992586W</t>
  </si>
  <si>
    <t>A128070250X</t>
  </si>
  <si>
    <t>A128050946X</t>
  </si>
  <si>
    <t>A127992590L</t>
  </si>
  <si>
    <t>A128070254J</t>
  </si>
  <si>
    <t>A127953990W</t>
  </si>
  <si>
    <t>A127992594W</t>
  </si>
  <si>
    <t>A128012158A</t>
  </si>
  <si>
    <t>A128031466J</t>
  </si>
  <si>
    <t>A128050950R</t>
  </si>
  <si>
    <t>A127992598F</t>
  </si>
  <si>
    <t>A128089910V</t>
  </si>
  <si>
    <t>A128031478T</t>
  </si>
  <si>
    <t>A127973618X</t>
  </si>
  <si>
    <t>A128031490J</t>
  </si>
  <si>
    <t>A127973622R</t>
  </si>
  <si>
    <t>A128089914C</t>
  </si>
  <si>
    <t>A128070290T</t>
  </si>
  <si>
    <t>A128012182A</t>
  </si>
  <si>
    <t>A128070294A</t>
  </si>
  <si>
    <t>A128070298K</t>
  </si>
  <si>
    <t>A128031482J</t>
  </si>
  <si>
    <t>A128031486T</t>
  </si>
  <si>
    <t>A128089906C</t>
  </si>
  <si>
    <t>A127992602K</t>
  </si>
  <si>
    <t>A127992606V</t>
  </si>
  <si>
    <t>A127992610K</t>
  </si>
  <si>
    <t>A128050954X</t>
  </si>
  <si>
    <t>A127973610F</t>
  </si>
  <si>
    <t>A128070266T</t>
  </si>
  <si>
    <t>A127973614R</t>
  </si>
  <si>
    <t>A128050958J</t>
  </si>
  <si>
    <t>A128070270J</t>
  </si>
  <si>
    <t>A128070274T</t>
  </si>
  <si>
    <t>A128012170T</t>
  </si>
  <si>
    <t>A128070278A</t>
  </si>
  <si>
    <t>A128070282T</t>
  </si>
  <si>
    <t>A127953998R</t>
  </si>
  <si>
    <t>A128012174A</t>
  </si>
  <si>
    <t>A128070286A</t>
  </si>
  <si>
    <t>A128050962X</t>
  </si>
  <si>
    <t>A128012178K</t>
  </si>
  <si>
    <t>A127992614V</t>
  </si>
  <si>
    <t>A127973626X</t>
  </si>
  <si>
    <t>A127992618C</t>
  </si>
  <si>
    <t>A128070310R</t>
  </si>
  <si>
    <t>A128012186K</t>
  </si>
  <si>
    <t>A127973638J</t>
  </si>
  <si>
    <t>A127973650X</t>
  </si>
  <si>
    <t>A127973654J</t>
  </si>
  <si>
    <t>A127992626C</t>
  </si>
  <si>
    <t>A127992630V</t>
  </si>
  <si>
    <t>A128050978T</t>
  </si>
  <si>
    <t>A128070314X</t>
  </si>
  <si>
    <t>A128031502F</t>
  </si>
  <si>
    <t>A128012190A</t>
  </si>
  <si>
    <t>A127973630R</t>
  </si>
  <si>
    <t>A127973634X</t>
  </si>
  <si>
    <t>A128089918L</t>
  </si>
  <si>
    <t>A128031494T</t>
  </si>
  <si>
    <t>A128012194K</t>
  </si>
  <si>
    <t>A127954002W</t>
  </si>
  <si>
    <t>A128050970X</t>
  </si>
  <si>
    <t>A128031498A</t>
  </si>
  <si>
    <t>A127954006F</t>
  </si>
  <si>
    <t>A127954010W</t>
  </si>
  <si>
    <t>A127954014F</t>
  </si>
  <si>
    <t>A128070302R</t>
  </si>
  <si>
    <t>A127954018R</t>
  </si>
  <si>
    <t>A128070306X</t>
  </si>
  <si>
    <t>A127954022F</t>
  </si>
  <si>
    <t>A127973642X</t>
  </si>
  <si>
    <t>A127973646J</t>
  </si>
  <si>
    <t>A127992622V</t>
  </si>
  <si>
    <t>A128089922C</t>
  </si>
  <si>
    <t>A128089926L</t>
  </si>
  <si>
    <t>A127954026R</t>
  </si>
  <si>
    <t>A128050974J</t>
  </si>
  <si>
    <t>A128089934L</t>
  </si>
  <si>
    <t>A127973666T</t>
  </si>
  <si>
    <t>A127973658T</t>
  </si>
  <si>
    <t>A127992638L</t>
  </si>
  <si>
    <t>A127954046X</t>
  </si>
  <si>
    <t>A127973670J</t>
  </si>
  <si>
    <t>A128012206J</t>
  </si>
  <si>
    <t>A127992650C</t>
  </si>
  <si>
    <t>A127954050R</t>
  </si>
  <si>
    <t>A128012210X</t>
  </si>
  <si>
    <t>A128050994T</t>
  </si>
  <si>
    <t>A128050982J</t>
  </si>
  <si>
    <t>A127954030F</t>
  </si>
  <si>
    <t>A127954034R</t>
  </si>
  <si>
    <t>A128031506R</t>
  </si>
  <si>
    <t>A128050986T</t>
  </si>
  <si>
    <t>A128070318J</t>
  </si>
  <si>
    <t>A127954038X</t>
  </si>
  <si>
    <t>A128070322X</t>
  </si>
  <si>
    <t>A127992634C</t>
  </si>
  <si>
    <t>A128070326J</t>
  </si>
  <si>
    <t>A128070330X</t>
  </si>
  <si>
    <t>A128012198V</t>
  </si>
  <si>
    <t>A128050990J</t>
  </si>
  <si>
    <t>A128089938W</t>
  </si>
  <si>
    <t>A127954042R</t>
  </si>
  <si>
    <t>A128012202X</t>
  </si>
  <si>
    <t>A128070334J</t>
  </si>
  <si>
    <t>A128089942L</t>
  </si>
  <si>
    <t>A127973662J</t>
  </si>
  <si>
    <t>A127992642C</t>
  </si>
  <si>
    <t>A128031510F</t>
  </si>
  <si>
    <t>A128031514R</t>
  </si>
  <si>
    <t>A127992646L</t>
  </si>
  <si>
    <t>A128031518X</t>
  </si>
  <si>
    <t>A128012234T</t>
  </si>
  <si>
    <t>A128050998A</t>
  </si>
  <si>
    <t>A128051006T</t>
  </si>
  <si>
    <t>A128089950L</t>
  </si>
  <si>
    <t>A128012238A</t>
  </si>
  <si>
    <t>A127954062X</t>
  </si>
  <si>
    <t>A128070354T</t>
  </si>
  <si>
    <t>A127992658W</t>
  </si>
  <si>
    <t>A127973690T</t>
  </si>
  <si>
    <t>A128051030T</t>
  </si>
  <si>
    <t>A128051002J</t>
  </si>
  <si>
    <t>A127992654L</t>
  </si>
  <si>
    <t>A128031522R</t>
  </si>
  <si>
    <t>A127973674T</t>
  </si>
  <si>
    <t>A128012214J</t>
  </si>
  <si>
    <t>A127973678A</t>
  </si>
  <si>
    <t>A128070342J</t>
  </si>
  <si>
    <t>A127973682T</t>
  </si>
  <si>
    <t>A127954054X</t>
  </si>
  <si>
    <t>A128089946W</t>
  </si>
  <si>
    <t>A128012218T</t>
  </si>
  <si>
    <t>A128051010J</t>
  </si>
  <si>
    <t>A127973686A</t>
  </si>
  <si>
    <t>A128031526X</t>
  </si>
  <si>
    <t>A128012222J</t>
  </si>
  <si>
    <t>A128051014T</t>
  </si>
  <si>
    <t>A128012226T</t>
  </si>
  <si>
    <t>A127954058J</t>
  </si>
  <si>
    <t>A128012230J</t>
  </si>
  <si>
    <t>A128031530R</t>
  </si>
  <si>
    <t>A128070346T</t>
  </si>
  <si>
    <t>A128051018A</t>
  </si>
  <si>
    <t>A128070350J</t>
  </si>
  <si>
    <t>A128051026A</t>
  </si>
  <si>
    <t>A128089978R</t>
  </si>
  <si>
    <t>A128070370T</t>
  </si>
  <si>
    <t>A127973722X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</si>
  <si>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</si>
  <si>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</si>
  <si>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</si>
  <si>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</si>
  <si>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</si>
  <si>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</si>
  <si>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</si>
  <si>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</si>
  <si>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</si>
  <si>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</si>
  <si>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</si>
  <si>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</si>
  <si>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</si>
  <si>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</si>
  <si>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</si>
  <si>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</si>
  <si>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</si>
  <si>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</si>
  <si>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</si>
  <si>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</si>
  <si>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</si>
  <si>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</si>
  <si>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</si>
  <si>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</si>
  <si>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</si>
  <si>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</si>
  <si>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</si>
  <si>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</si>
  <si>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</si>
  <si>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</si>
  <si>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</si>
  <si>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</si>
  <si>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</si>
  <si>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</si>
  <si>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</si>
  <si>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A127975622A</t>
  </si>
  <si>
    <t>A128014210K</t>
  </si>
  <si>
    <t>A128091830K</t>
  </si>
  <si>
    <t>A128014226C</t>
  </si>
  <si>
    <t>A127956002J</t>
  </si>
  <si>
    <t>A128072442C</t>
  </si>
  <si>
    <t>A128072446L</t>
  </si>
  <si>
    <t>A128053034L</t>
  </si>
  <si>
    <t>A128053038W</t>
  </si>
  <si>
    <t>A128014234C</t>
  </si>
  <si>
    <t>A128053018L</t>
  </si>
  <si>
    <t>A127994618R</t>
  </si>
  <si>
    <t>A128014214V</t>
  </si>
  <si>
    <t>A127955998A</t>
  </si>
  <si>
    <t>A127975602T</t>
  </si>
  <si>
    <t>A128072438L</t>
  </si>
  <si>
    <t>A127994622F</t>
  </si>
  <si>
    <t>A128091826V</t>
  </si>
  <si>
    <t>A128033514A</t>
  </si>
  <si>
    <t>A127975606A</t>
  </si>
  <si>
    <t>A127975610T</t>
  </si>
  <si>
    <t>A128033518K</t>
  </si>
  <si>
    <t>A128053022C</t>
  </si>
  <si>
    <t>A127975614A</t>
  </si>
  <si>
    <t>A127994626R</t>
  </si>
  <si>
    <t>A128014218C</t>
  </si>
  <si>
    <t>A127975618K</t>
  </si>
  <si>
    <t>A128014222V</t>
  </si>
  <si>
    <t>A128053026L</t>
  </si>
  <si>
    <t>A128053030C</t>
  </si>
  <si>
    <t>A128033522A</t>
  </si>
  <si>
    <t>A128014230V</t>
  </si>
  <si>
    <t>A127956006T</t>
  </si>
  <si>
    <t>A128091838C</t>
  </si>
  <si>
    <t>A127956170V</t>
  </si>
  <si>
    <t>A127994798K</t>
  </si>
  <si>
    <t>A127975830V</t>
  </si>
  <si>
    <t>A128053206W</t>
  </si>
  <si>
    <t>A128092038X</t>
  </si>
  <si>
    <t>A127975838L</t>
  </si>
  <si>
    <t>A128053210L</t>
  </si>
  <si>
    <t>A128092042R</t>
  </si>
  <si>
    <t>A128033710K</t>
  </si>
  <si>
    <t>A128072630L</t>
  </si>
  <si>
    <t>A128072614L</t>
  </si>
  <si>
    <t>Western Australia ;  Industry of current main job: Mining ;  &gt;&gt;&gt;&gt; Working in a job with the same usual hours as 12 months ago ;</t>
  </si>
  <si>
    <t>Western Australia ;  Industry of current main job: Mining ;  &gt;&gt;&gt;&gt; Working in a job with more usual hours than 12 months ago ;</t>
  </si>
  <si>
    <t>Western Australia ;  Industry of current main job: Mining ;  &gt;&gt;&gt;&gt; Working in a job with fewer usual hours than 12 months ago ;</t>
  </si>
  <si>
    <t>Western Australia ;  Industry of current main job: Mining ;  &gt;&gt;&gt;&gt; Working in a job with the same status in employment as 12 months ago ;</t>
  </si>
  <si>
    <t>Western Australia ;  Industry of current main job: Mining ;  &gt;&gt;&gt;&gt; Working in a job with a different status in employment than 12 months ago ;</t>
  </si>
  <si>
    <t>Western Australia ;  Industry of current main job: Mining ;  &gt;&gt;&gt; Did not change jobs in last 12 months ;</t>
  </si>
  <si>
    <t>Western Australia ;  Industry of current main job: Mining ;  &gt;&gt; 12 months or more in current main job ;</t>
  </si>
  <si>
    <t>Western Australia ;  Industry of current main job: Mining ;  &gt;&gt;&gt; Employee in current main job ;</t>
  </si>
  <si>
    <t>Western Australia ;  Industry of current main job: Mining ;  &gt;&gt;&gt;&gt; No change in occupation with current employer last year ;</t>
  </si>
  <si>
    <t>Western Australia ;  Industry of current main job: Mining ;  &gt;&gt;&gt;&gt; Changed occupations with current employer in the same major group last year ;</t>
  </si>
  <si>
    <t>Western Australia ;  Industry of current main job: Mining ;  &gt;&gt;&gt;&gt; Changed occupations with current employer into a different major group last year ;</t>
  </si>
  <si>
    <t>Western Australia ;  Industry of current main job: Mining ;  &gt;&gt;&gt;&gt; Changed occupations with current employer at the same skill level ;</t>
  </si>
  <si>
    <t>Western Australia ;  Industry of current main job: Mining ;  &gt;&gt;&gt;&gt; Changed occupations with current employer to a higher skill level ;</t>
  </si>
  <si>
    <t>Western Australia ;  Industry of current main job: Mining ;  &gt;&gt;&gt;&gt; Changed occupations with current employer to a lower skill level ;</t>
  </si>
  <si>
    <t>Western Australia ;  Industry of current main job: Mining ;  &gt;&gt;&gt;&gt; No change in usual weekly hours with current employer last year ;</t>
  </si>
  <si>
    <t>Western Australia ;  Industry of current main job: Mining ;  &gt;&gt;&gt;&gt; Usual weekly hours increased with current employer last year ;</t>
  </si>
  <si>
    <t>Western Australia ;  Industry of current main job: Mining ;  &gt;&gt;&gt;&gt; Usual weekly hours decreased with current employer last year ;</t>
  </si>
  <si>
    <t>Western Australia ;  Industry of current main job: Mining ;  &gt;&gt;&gt;&gt; Did not know or usual weekly hours varied last year ;</t>
  </si>
  <si>
    <t>Western Australia ;  Industry of current main job: Mining ;  &gt;&gt;&gt;&gt; Promoted or transferred last year ;</t>
  </si>
  <si>
    <t>Western Australia ;  Industry of current main job: Mining ;  &gt;&gt;&gt;&gt; Was not promoted or transferred last year ;</t>
  </si>
  <si>
    <t>Western Australia ;  Industry of current main job: Mining ;  &gt;&gt;&gt; Owner manager or contributing family worker in current main job ;</t>
  </si>
  <si>
    <t>Western Australia ;  Industry of current main job: Mining ;  &gt; Employed 12 months ago ;</t>
  </si>
  <si>
    <t>Western Australia ;  Industry of current main job: Mining ;  &gt; Not employed 12 months ago ;</t>
  </si>
  <si>
    <t>Western Australia ;  Industry of current main job: Manufacturing ;  Employed at some time during the last 12 months ;</t>
  </si>
  <si>
    <t>Western Australia ;  Industry of current main job: Manufacturing ;  &gt; Currently employed ;</t>
  </si>
  <si>
    <t>Western Australia ;  Industry of current main job: Manufacturing ;  &gt;&gt; Less than 12 months in current main job ;</t>
  </si>
  <si>
    <t>Western Australia ;  Industry of current main job: Manufacturing ;  &gt;&gt;&gt; Changed jobs in last 12 months ;</t>
  </si>
  <si>
    <t>Western Australia ;  Industry of current main job: Manufacturing ;  &gt;&gt;&gt;&gt; Working in the same industry division as 12 months ago ;</t>
  </si>
  <si>
    <t>Western Australia ;  Industry of current main job: Manufacturing ;  &gt;&gt;&gt;&gt; Working in a different industry division than 12 months ago ;</t>
  </si>
  <si>
    <t>Western Australia ;  Industry of current main job: Manufacturing ;  &gt;&gt;&gt;&gt; Working in the same major occupation group as 12 months ago ;</t>
  </si>
  <si>
    <t>Western Australia ;  Industry of current main job: Manufacturing ;  &gt;&gt;&gt;&gt; Working in a different major occupation group than 12 months ago ;</t>
  </si>
  <si>
    <t>Western Australia ;  Industry of current main job: Manufacturing ;  &gt;&gt;&gt;&gt; Working in an occupation at the same skill level as 12 months ago ;</t>
  </si>
  <si>
    <t>Western Australia ;  Industry of current main job: Manufacturing ;  &gt;&gt;&gt;&gt; Working in an occupation with a higher skill level than 12 months ago ;</t>
  </si>
  <si>
    <t>Western Australia ;  Industry of current main job: Manufacturing ;  &gt;&gt;&gt;&gt; Working in an occupation with a lower skill level than 12 months ago ;</t>
  </si>
  <si>
    <t>Western Australia ;  Industry of current main job: Manufacturing ;  &gt;&gt;&gt;&gt; Working in a job with the same usual hours as 12 months ago ;</t>
  </si>
  <si>
    <t>Western Australia ;  Industry of current main job: Manufacturing ;  &gt;&gt;&gt;&gt; Working in a job with more usual hours than 12 months ago ;</t>
  </si>
  <si>
    <t>Western Australia ;  Industry of current main job: Manufacturing ;  &gt;&gt;&gt;&gt; Working in a job with fewer usual hours than 12 months ago ;</t>
  </si>
  <si>
    <t>Western Australia ;  Industry of current main job: Manufacturing ;  &gt;&gt;&gt;&gt; Working in a job with the same status in employment as 12 months ago ;</t>
  </si>
  <si>
    <t>Western Australia ;  Industry of current main job: Manufacturing ;  &gt;&gt;&gt;&gt; Working in a job with a different status in employment than 12 months ago ;</t>
  </si>
  <si>
    <t>Western Australia ;  Industry of current main job: Manufacturing ;  &gt;&gt;&gt; Did not change jobs in last 12 months ;</t>
  </si>
  <si>
    <t>Western Australia ;  Industry of current main job: Manufacturing ;  &gt;&gt; 12 months or more in current main job ;</t>
  </si>
  <si>
    <t>Western Australia ;  Industry of current main job: Manufacturing ;  &gt;&gt;&gt; Employee in current main job ;</t>
  </si>
  <si>
    <t>Western Australia ;  Industry of current main job: Manufacturing ;  &gt;&gt;&gt;&gt; No change in occupation with current employer last year ;</t>
  </si>
  <si>
    <t>Western Australia ;  Industry of current main job: Manufacturing ;  &gt;&gt;&gt;&gt; Changed occupations with current employer in the same major group last year ;</t>
  </si>
  <si>
    <t>Western Australia ;  Industry of current main job: Manufacturing ;  &gt;&gt;&gt;&gt; Changed occupations with current employer into a different major group last year ;</t>
  </si>
  <si>
    <t>Western Australia ;  Industry of current main job: Manufacturing ;  &gt;&gt;&gt;&gt; Changed occupations with current employer at the same skill level ;</t>
  </si>
  <si>
    <t>Western Australia ;  Industry of current main job: Manufacturing ;  &gt;&gt;&gt;&gt; Changed occupations with current employer to a higher skill level ;</t>
  </si>
  <si>
    <t>Western Australia ;  Industry of current main job: Manufacturing ;  &gt;&gt;&gt;&gt; Changed occupations with current employer to a lower skill level ;</t>
  </si>
  <si>
    <t>Western Australia ;  Industry of current main job: Manufacturing ;  &gt;&gt;&gt;&gt; No change in usual weekly hours with current employer last year ;</t>
  </si>
  <si>
    <t>Western Australia ;  Industry of current main job: Manufacturing ;  &gt;&gt;&gt;&gt; Usual weekly hours increased with current employer last year ;</t>
  </si>
  <si>
    <t>Western Australia ;  Industry of current main job: Manufacturing ;  &gt;&gt;&gt;&gt; Usual weekly hours decreased with current employer last year ;</t>
  </si>
  <si>
    <t>Western Australia ;  Industry of current main job: Manufacturing ;  &gt;&gt;&gt;&gt; Did not know or usual weekly hours varied last year ;</t>
  </si>
  <si>
    <t>Western Australia ;  Industry of current main job: Manufacturing ;  &gt;&gt;&gt;&gt; Promoted or transferred last year ;</t>
  </si>
  <si>
    <t>Western Australia ;  Industry of current main job: Manufacturing ;  &gt;&gt;&gt;&gt; Was not promoted or transferred last year ;</t>
  </si>
  <si>
    <t>Western Australia ;  Industry of current main job: Manufacturing ;  &gt;&gt;&gt; Owner manager or contributing family worker in current main job ;</t>
  </si>
  <si>
    <t>Western Australia ;  Industry of current main job: Manufacturing ;  &gt; Employed 12 months ago ;</t>
  </si>
  <si>
    <t>Western Australia ;  Industry of current main job: Manufacturing ;  &gt; Not employed 12 months ago ;</t>
  </si>
  <si>
    <t>Western Australia ;  Industry of current main job: Electricity, gas, water and waste services ;  Employed at some time during the last 12 months ;</t>
  </si>
  <si>
    <t>Western Australia ;  Industry of current main job: Electricity, gas, water and waste services ;  &gt; Currently employed ;</t>
  </si>
  <si>
    <t>Western Australia ;  Industry of current main job: Electricity, gas, water and waste services ;  &gt;&gt; Less than 12 months in current main job ;</t>
  </si>
  <si>
    <t>Western Australia ;  Industry of current main job: Electricity, gas, water and waste services ;  &gt;&gt;&gt; Changed jobs in last 12 months ;</t>
  </si>
  <si>
    <t>Western Australia ;  Industry of current main job: Electricity, gas, water and waste services ;  &gt;&gt;&gt;&gt; Working in the same industry division as 12 months ago ;</t>
  </si>
  <si>
    <t>Western Australia ;  Industry of current main job: Electricity, gas, water and waste services ;  &gt;&gt;&gt;&gt; Working in a different industry division than 12 months ago ;</t>
  </si>
  <si>
    <t>Western Australia ;  Industry of current main job: Electricity, gas, water and waste services ;  &gt;&gt;&gt;&gt; Working in the same major occupation group as 12 months ago ;</t>
  </si>
  <si>
    <t>Western Australia ;  Industry of current main job: Electricity, gas, water and waste services ;  &gt;&gt;&gt;&gt; Working in a different major occupation group than 12 months ago ;</t>
  </si>
  <si>
    <t>Western Australia ;  Industry of current main job: Electricity, gas, water and waste services ;  &gt;&gt;&gt;&gt; Working in an occupation at the same skill level as 12 months ago ;</t>
  </si>
  <si>
    <t>Western Australia ;  Industry of current main job: Electricity, gas, water and waste services ;  &gt;&gt;&gt;&gt; Working in an occupation with a higher skill level than 12 months ago ;</t>
  </si>
  <si>
    <t>Western Australia ;  Industry of current main job: Electricity, gas, water and waste services ;  &gt;&gt;&gt;&gt; Working in an occupation with a lower skill level than 12 months ago ;</t>
  </si>
  <si>
    <t>Western Australia ;  Industry of current main job: Electricity, gas, water and waste services ;  &gt;&gt;&gt;&gt; Working in a job with the same usual hours as 12 months ago ;</t>
  </si>
  <si>
    <t>Western Australia ;  Industry of current main job: Electricity, gas, water and waste services ;  &gt;&gt;&gt;&gt; Working in a job with more usual hours than 12 months ago ;</t>
  </si>
  <si>
    <t>Western Australia ;  Industry of current main job: Electricity, gas, water and waste services ;  &gt;&gt;&gt;&gt; Working in a job with fewer usual hours than 12 months ago ;</t>
  </si>
  <si>
    <t>Western Australia ;  Industry of current main job: Electricity, gas, water and waste services ;  &gt;&gt;&gt;&gt; Working in a job with the same status in employment as 12 months ago ;</t>
  </si>
  <si>
    <t>Western Australia ;  Industry of current main job: Electricity, gas, water and waste services ;  &gt;&gt;&gt;&gt; Working in a job with a different status in employment than 12 months ago ;</t>
  </si>
  <si>
    <t>Western Australia ;  Industry of current main job: Electricity, gas, water and waste services ;  &gt;&gt;&gt; Did not change jobs in last 12 months ;</t>
  </si>
  <si>
    <t>Western Australia ;  Industry of current main job: Electricity, gas, water and waste services ;  &gt;&gt; 12 months or more in current main job ;</t>
  </si>
  <si>
    <t>Western Australia ;  Industry of current main job: Electricity, gas, water and waste services ;  &gt;&gt;&gt; Employee in current main job ;</t>
  </si>
  <si>
    <t>Western Australia ;  Industry of current main job: Electricity, gas, water and waste services ;  &gt;&gt;&gt;&gt; No change in occupation with current employer last year ;</t>
  </si>
  <si>
    <t>Western Australia ;  Industry of current main job: Electricity, gas, water and waste services ;  &gt;&gt;&gt;&gt; Changed occupations with current employer in the same major group last year ;</t>
  </si>
  <si>
    <t>Western Australia ;  Industry of current main job: Electricity, gas, water and waste services ;  &gt;&gt;&gt;&gt; Changed occupations with current employer into a different major group last year ;</t>
  </si>
  <si>
    <t>Western Australia ;  Industry of current main job: Electricity, gas, water and waste services ;  &gt;&gt;&gt;&gt; Changed occupations with current employer at the same skill level ;</t>
  </si>
  <si>
    <t>Western Australia ;  Industry of current main job: Electricity, gas, water and waste services ;  &gt;&gt;&gt;&gt; Changed occupations with current employer to a higher skill level ;</t>
  </si>
  <si>
    <t>Western Australia ;  Industry of current main job: Electricity, gas, water and waste services ;  &gt;&gt;&gt;&gt; Changed occupations with current employer to a lower skill level ;</t>
  </si>
  <si>
    <t>Western Australia ;  Industry of current main job: Electricity, gas, water and waste services ;  &gt;&gt;&gt;&gt; No change in usual weekly hours with current employer last year ;</t>
  </si>
  <si>
    <t>Western Australia ;  Industry of current main job: Electricity, gas, water and waste services ;  &gt;&gt;&gt;&gt; Usual weekly hours increased with current employer last year ;</t>
  </si>
  <si>
    <t>Western Australia ;  Industry of current main job: Electricity, gas, water and waste services ;  &gt;&gt;&gt;&gt; Usual weekly hours decreased with current employer last year ;</t>
  </si>
  <si>
    <t>Western Australia ;  Industry of current main job: Electricity, gas, water and waste services ;  &gt;&gt;&gt;&gt; Did not know or usual weekly hours varied last year ;</t>
  </si>
  <si>
    <t>Western Australia ;  Industry of current main job: Electricity, gas, water and waste services ;  &gt;&gt;&gt;&gt; Promoted or transferred last year ;</t>
  </si>
  <si>
    <t>Western Australia ;  Industry of current main job: Electricity, gas, water and waste services ;  &gt;&gt;&gt;&gt; Was not promoted or transferred last year ;</t>
  </si>
  <si>
    <t>Western Australia ;  Industry of current main job: Electricity, gas, water and waste services ;  &gt;&gt;&gt; Owner manager or contributing family worker in current main job ;</t>
  </si>
  <si>
    <t>Western Australia ;  Industry of current main job: Electricity, gas, water and waste services ;  &gt; Employed 12 months ago ;</t>
  </si>
  <si>
    <t>Western Australia ;  Industry of current main job: Electricity, gas, water and waste services ;  &gt; Not employed 12 months ago ;</t>
  </si>
  <si>
    <t>Western Australia ;  Industry of current main job: Construction ;  Employed at some time during the last 12 months ;</t>
  </si>
  <si>
    <t>Western Australia ;  Industry of current main job: Construction ;  &gt; Currently employed ;</t>
  </si>
  <si>
    <t>Western Australia ;  Industry of current main job: Construction ;  &gt;&gt; Less than 12 months in current main job ;</t>
  </si>
  <si>
    <t>Western Australia ;  Industry of current main job: Construction ;  &gt;&gt;&gt; Changed jobs in last 12 months ;</t>
  </si>
  <si>
    <t>Western Australia ;  Industry of current main job: Construction ;  &gt;&gt;&gt;&gt; Working in the same industry division as 12 months ago ;</t>
  </si>
  <si>
    <t>Western Australia ;  Industry of current main job: Construction ;  &gt;&gt;&gt;&gt; Working in a different industry division than 12 months ago ;</t>
  </si>
  <si>
    <t>Western Australia ;  Industry of current main job: Construction ;  &gt;&gt;&gt;&gt; Working in the same major occupation group as 12 months ago ;</t>
  </si>
  <si>
    <t>Western Australia ;  Industry of current main job: Construction ;  &gt;&gt;&gt;&gt; Working in a different major occupation group than 12 months ago ;</t>
  </si>
  <si>
    <t>Western Australia ;  Industry of current main job: Construction ;  &gt;&gt;&gt;&gt; Working in an occupation at the same skill level as 12 months ago ;</t>
  </si>
  <si>
    <t>Western Australia ;  Industry of current main job: Construction ;  &gt;&gt;&gt;&gt; Working in an occupation with a higher skill level than 12 months ago ;</t>
  </si>
  <si>
    <t>Western Australia ;  Industry of current main job: Construction ;  &gt;&gt;&gt;&gt; Working in an occupation with a lower skill level than 12 months ago ;</t>
  </si>
  <si>
    <t>Western Australia ;  Industry of current main job: Construction ;  &gt;&gt;&gt;&gt; Working in a job with the same usual hours as 12 months ago ;</t>
  </si>
  <si>
    <t>Western Australia ;  Industry of current main job: Construction ;  &gt;&gt;&gt;&gt; Working in a job with more usual hours than 12 months ago ;</t>
  </si>
  <si>
    <t>Western Australia ;  Industry of current main job: Construction ;  &gt;&gt;&gt;&gt; Working in a job with fewer usual hours than 12 months ago ;</t>
  </si>
  <si>
    <t>Western Australia ;  Industry of current main job: Construction ;  &gt;&gt;&gt;&gt; Working in a job with the same status in employment as 12 months ago ;</t>
  </si>
  <si>
    <t>Western Australia ;  Industry of current main job: Construction ;  &gt;&gt;&gt;&gt; Working in a job with a different status in employment than 12 months ago ;</t>
  </si>
  <si>
    <t>Western Australia ;  Industry of current main job: Construction ;  &gt;&gt;&gt; Did not change jobs in last 12 months ;</t>
  </si>
  <si>
    <t>Western Australia ;  Industry of current main job: Construction ;  &gt;&gt; 12 months or more in current main job ;</t>
  </si>
  <si>
    <t>Western Australia ;  Industry of current main job: Construction ;  &gt;&gt;&gt; Employee in current main job ;</t>
  </si>
  <si>
    <t>Western Australia ;  Industry of current main job: Construction ;  &gt;&gt;&gt;&gt; No change in occupation with current employer last year ;</t>
  </si>
  <si>
    <t>Western Australia ;  Industry of current main job: Construction ;  &gt;&gt;&gt;&gt; Changed occupations with current employer in the same major group last year ;</t>
  </si>
  <si>
    <t>Western Australia ;  Industry of current main job: Construction ;  &gt;&gt;&gt;&gt; Changed occupations with current employer into a different major group last year ;</t>
  </si>
  <si>
    <t>Western Australia ;  Industry of current main job: Construction ;  &gt;&gt;&gt;&gt; Changed occupations with current employer at the same skill level ;</t>
  </si>
  <si>
    <t>Western Australia ;  Industry of current main job: Construction ;  &gt;&gt;&gt;&gt; Changed occupations with current employer to a higher skill level ;</t>
  </si>
  <si>
    <t>Western Australia ;  Industry of current main job: Construction ;  &gt;&gt;&gt;&gt; Changed occupations with current employer to a lower skill level ;</t>
  </si>
  <si>
    <t>Western Australia ;  Industry of current main job: Construction ;  &gt;&gt;&gt;&gt; No change in usual weekly hours with current employer last year ;</t>
  </si>
  <si>
    <t>Western Australia ;  Industry of current main job: Construction ;  &gt;&gt;&gt;&gt; Usual weekly hours increased with current employer last year ;</t>
  </si>
  <si>
    <t>Western Australia ;  Industry of current main job: Construction ;  &gt;&gt;&gt;&gt; Usual weekly hours decreased with current employer last year ;</t>
  </si>
  <si>
    <t>Western Australia ;  Industry of current main job: Construction ;  &gt;&gt;&gt;&gt; Did not know or usual weekly hours varied last year ;</t>
  </si>
  <si>
    <t>Western Australia ;  Industry of current main job: Construction ;  &gt;&gt;&gt;&gt; Promoted or transferred last year ;</t>
  </si>
  <si>
    <t>Western Australia ;  Industry of current main job: Construction ;  &gt;&gt;&gt;&gt; Was not promoted or transferred last year ;</t>
  </si>
  <si>
    <t>Western Australia ;  Industry of current main job: Construction ;  &gt;&gt;&gt; Owner manager or contributing family worker in current main job ;</t>
  </si>
  <si>
    <t>Western Australia ;  Industry of current main job: Construction ;  &gt; Employed 12 months ago ;</t>
  </si>
  <si>
    <t>Western Australia ;  Industry of current main job: Construction ;  &gt; Not employed 12 months ago ;</t>
  </si>
  <si>
    <t>Western Australia ;  Industry of current main job: Wholesale trade ;  Employed at some time during the last 12 months ;</t>
  </si>
  <si>
    <t>Western Australia ;  Industry of current main job: Wholesale trade ;  &gt; Currently employed ;</t>
  </si>
  <si>
    <t>Western Australia ;  Industry of current main job: Wholesale trade ;  &gt;&gt; Less than 12 months in current main job ;</t>
  </si>
  <si>
    <t>Western Australia ;  Industry of current main job: Wholesale trade ;  &gt;&gt;&gt; Changed jobs in last 12 months ;</t>
  </si>
  <si>
    <t>Western Australia ;  Industry of current main job: Wholesale trade ;  &gt;&gt;&gt;&gt; Working in the same industry division as 12 months ago ;</t>
  </si>
  <si>
    <t>Western Australia ;  Industry of current main job: Wholesale trade ;  &gt;&gt;&gt;&gt; Working in a different industry division than 12 months ago ;</t>
  </si>
  <si>
    <t>Western Australia ;  Industry of current main job: Wholesale trade ;  &gt;&gt;&gt;&gt; Working in the same major occupation group as 12 months ago ;</t>
  </si>
  <si>
    <t>Western Australia ;  Industry of current main job: Wholesale trade ;  &gt;&gt;&gt;&gt; Working in a different major occupation group than 12 months ago ;</t>
  </si>
  <si>
    <t>Western Australia ;  Industry of current main job: Wholesale trade ;  &gt;&gt;&gt;&gt; Working in an occupation at the same skill level as 12 months ago ;</t>
  </si>
  <si>
    <t>Western Australia ;  Industry of current main job: Wholesale trade ;  &gt;&gt;&gt;&gt; Working in an occupation with a higher skill level than 12 months ago ;</t>
  </si>
  <si>
    <t>Western Australia ;  Industry of current main job: Wholesale trade ;  &gt;&gt;&gt;&gt; Working in an occupation with a lower skill level than 12 months ago ;</t>
  </si>
  <si>
    <t>Western Australia ;  Industry of current main job: Wholesale trade ;  &gt;&gt;&gt;&gt; Working in a job with the same usual hours as 12 months ago ;</t>
  </si>
  <si>
    <t>Western Australia ;  Industry of current main job: Wholesale trade ;  &gt;&gt;&gt;&gt; Working in a job with more usual hours than 12 months ago ;</t>
  </si>
  <si>
    <t>Western Australia ;  Industry of current main job: Wholesale trade ;  &gt;&gt;&gt;&gt; Working in a job with fewer usual hours than 12 months ago ;</t>
  </si>
  <si>
    <t>Western Australia ;  Industry of current main job: Wholesale trade ;  &gt;&gt;&gt;&gt; Working in a job with the same status in employment as 12 months ago ;</t>
  </si>
  <si>
    <t>Western Australia ;  Industry of current main job: Wholesale trade ;  &gt;&gt;&gt;&gt; Working in a job with a different status in employment than 12 months ago ;</t>
  </si>
  <si>
    <t>Western Australia ;  Industry of current main job: Wholesale trade ;  &gt;&gt;&gt; Did not change jobs in last 12 months ;</t>
  </si>
  <si>
    <t>Western Australia ;  Industry of current main job: Wholesale trade ;  &gt;&gt; 12 months or more in current main job ;</t>
  </si>
  <si>
    <t>Western Australia ;  Industry of current main job: Wholesale trade ;  &gt;&gt;&gt; Employee in current main job ;</t>
  </si>
  <si>
    <t>Western Australia ;  Industry of current main job: Wholesale trade ;  &gt;&gt;&gt;&gt; No change in occupation with current employer last year ;</t>
  </si>
  <si>
    <t>Western Australia ;  Industry of current main job: Wholesale trade ;  &gt;&gt;&gt;&gt; Changed occupations with current employer in the same major group last year ;</t>
  </si>
  <si>
    <t>Western Australia ;  Industry of current main job: Wholesale trade ;  &gt;&gt;&gt;&gt; Changed occupations with current employer into a different major group last year ;</t>
  </si>
  <si>
    <t>Western Australia ;  Industry of current main job: Wholesale trade ;  &gt;&gt;&gt;&gt; Changed occupations with current employer at the same skill level ;</t>
  </si>
  <si>
    <t>Western Australia ;  Industry of current main job: Wholesale trade ;  &gt;&gt;&gt;&gt; Changed occupations with current employer to a higher skill level ;</t>
  </si>
  <si>
    <t>Western Australia ;  Industry of current main job: Wholesale trade ;  &gt;&gt;&gt;&gt; Changed occupations with current employer to a lower skill level ;</t>
  </si>
  <si>
    <t>Western Australia ;  Industry of current main job: Wholesale trade ;  &gt;&gt;&gt;&gt; No change in usual weekly hours with current employer last year ;</t>
  </si>
  <si>
    <t>Western Australia ;  Industry of current main job: Wholesale trade ;  &gt;&gt;&gt;&gt; Usual weekly hours increased with current employer last year ;</t>
  </si>
  <si>
    <t>Western Australia ;  Industry of current main job: Wholesale trade ;  &gt;&gt;&gt;&gt; Usual weekly hours decreased with current employer last year ;</t>
  </si>
  <si>
    <t>Western Australia ;  Industry of current main job: Wholesale trade ;  &gt;&gt;&gt;&gt; Did not know or usual weekly hours varied last year ;</t>
  </si>
  <si>
    <t>Western Australia ;  Industry of current main job: Wholesale trade ;  &gt;&gt;&gt;&gt; Promoted or transferred last year ;</t>
  </si>
  <si>
    <t>Western Australia ;  Industry of current main job: Wholesale trade ;  &gt;&gt;&gt;&gt; Was not promoted or transferred last year ;</t>
  </si>
  <si>
    <t>Western Australia ;  Industry of current main job: Wholesale trade ;  &gt;&gt;&gt; Owner manager or contributing family worker in current main job ;</t>
  </si>
  <si>
    <t>Western Australia ;  Industry of current main job: Wholesale trade ;  &gt; Employed 12 months ago ;</t>
  </si>
  <si>
    <t>Western Australia ;  Industry of current main job: Wholesale trade ;  &gt; Not employed 12 months ago ;</t>
  </si>
  <si>
    <t>Western Australia ;  Industry of current main job: Retail trade ;  Employed at some time during the last 12 months ;</t>
  </si>
  <si>
    <t>Western Australia ;  Industry of current main job: Retail trade ;  &gt; Currently employed ;</t>
  </si>
  <si>
    <t>Western Australia ;  Industry of current main job: Retail trade ;  &gt;&gt; Less than 12 months in current main job ;</t>
  </si>
  <si>
    <t>Western Australia ;  Industry of current main job: Retail trade ;  &gt;&gt;&gt; Changed jobs in last 12 months ;</t>
  </si>
  <si>
    <t>Western Australia ;  Industry of current main job: Retail trade ;  &gt;&gt;&gt;&gt; Working in the same industry division as 12 months ago ;</t>
  </si>
  <si>
    <t>Western Australia ;  Industry of current main job: Retail trade ;  &gt;&gt;&gt;&gt; Working in a different industry division than 12 months ago ;</t>
  </si>
  <si>
    <t>Western Australia ;  Industry of current main job: Retail trade ;  &gt;&gt;&gt;&gt; Working in the same major occupation group as 12 months ago ;</t>
  </si>
  <si>
    <t>Western Australia ;  Industry of current main job: Retail trade ;  &gt;&gt;&gt;&gt; Working in a different major occupation group than 12 months ago ;</t>
  </si>
  <si>
    <t>Western Australia ;  Industry of current main job: Retail trade ;  &gt;&gt;&gt;&gt; Working in an occupation at the same skill level as 12 months ago ;</t>
  </si>
  <si>
    <t>Western Australia ;  Industry of current main job: Retail trade ;  &gt;&gt;&gt;&gt; Working in an occupation with a higher skill level than 12 months ago ;</t>
  </si>
  <si>
    <t>Western Australia ;  Industry of current main job: Retail trade ;  &gt;&gt;&gt;&gt; Working in an occupation with a lower skill level than 12 months ago ;</t>
  </si>
  <si>
    <t>Western Australia ;  Industry of current main job: Retail trade ;  &gt;&gt;&gt;&gt; Working in a job with the same usual hours as 12 months ago ;</t>
  </si>
  <si>
    <t>Western Australia ;  Industry of current main job: Retail trade ;  &gt;&gt;&gt;&gt; Working in a job with more usual hours than 12 months ago ;</t>
  </si>
  <si>
    <t>Western Australia ;  Industry of current main job: Retail trade ;  &gt;&gt;&gt;&gt; Working in a job with fewer usual hours than 12 months ago ;</t>
  </si>
  <si>
    <t>Western Australia ;  Industry of current main job: Retail trade ;  &gt;&gt;&gt;&gt; Working in a job with the same status in employment as 12 months ago ;</t>
  </si>
  <si>
    <t>Western Australia ;  Industry of current main job: Retail trade ;  &gt;&gt;&gt;&gt; Working in a job with a different status in employment than 12 months ago ;</t>
  </si>
  <si>
    <t>Western Australia ;  Industry of current main job: Retail trade ;  &gt;&gt;&gt; Did not change jobs in last 12 months ;</t>
  </si>
  <si>
    <t>Western Australia ;  Industry of current main job: Retail trade ;  &gt;&gt; 12 months or more in current main job ;</t>
  </si>
  <si>
    <t>Western Australia ;  Industry of current main job: Retail trade ;  &gt;&gt;&gt; Employee in current main job ;</t>
  </si>
  <si>
    <t>Western Australia ;  Industry of current main job: Retail trade ;  &gt;&gt;&gt;&gt; No change in occupation with current employer last year ;</t>
  </si>
  <si>
    <t>Western Australia ;  Industry of current main job: Retail trade ;  &gt;&gt;&gt;&gt; Changed occupations with current employer in the same major group last year ;</t>
  </si>
  <si>
    <t>Western Australia ;  Industry of current main job: Retail trade ;  &gt;&gt;&gt;&gt; Changed occupations with current employer into a different major group last year ;</t>
  </si>
  <si>
    <t>Western Australia ;  Industry of current main job: Retail trade ;  &gt;&gt;&gt;&gt; Changed occupations with current employer at the same skill level ;</t>
  </si>
  <si>
    <t>Western Australia ;  Industry of current main job: Retail trade ;  &gt;&gt;&gt;&gt; Changed occupations with current employer to a higher skill level ;</t>
  </si>
  <si>
    <t>Western Australia ;  Industry of current main job: Retail trade ;  &gt;&gt;&gt;&gt; Changed occupations with current employer to a lower skill level ;</t>
  </si>
  <si>
    <t>Western Australia ;  Industry of current main job: Retail trade ;  &gt;&gt;&gt;&gt; No change in usual weekly hours with current employer last year ;</t>
  </si>
  <si>
    <t>Western Australia ;  Industry of current main job: Retail trade ;  &gt;&gt;&gt;&gt; Usual weekly hours increased with current employer last year ;</t>
  </si>
  <si>
    <t>Western Australia ;  Industry of current main job: Retail trade ;  &gt;&gt;&gt;&gt; Usual weekly hours decreased with current employer last year ;</t>
  </si>
  <si>
    <t>Western Australia ;  Industry of current main job: Retail trade ;  &gt;&gt;&gt;&gt; Did not know or usual weekly hours varied last year ;</t>
  </si>
  <si>
    <t>Western Australia ;  Industry of current main job: Retail trade ;  &gt;&gt;&gt;&gt; Promoted or transferred last year ;</t>
  </si>
  <si>
    <t>Western Australia ;  Industry of current main job: Retail trade ;  &gt;&gt;&gt;&gt; Was not promoted or transferred last year ;</t>
  </si>
  <si>
    <t>Western Australia ;  Industry of current main job: Retail trade ;  &gt;&gt;&gt; Owner manager or contributing family worker in current main job ;</t>
  </si>
  <si>
    <t>Western Australia ;  Industry of current main job: Retail trade ;  &gt; Employed 12 months ago ;</t>
  </si>
  <si>
    <t>Western Australia ;  Industry of current main job: Retail trade ;  &gt; Not employed 12 months ago ;</t>
  </si>
  <si>
    <t>Western Australia ;  Industry of current main job: Accommodation and food services ;  Employed at some time during the last 12 months ;</t>
  </si>
  <si>
    <t>Western Australia ;  Industry of current main job: Accommodation and food services ;  &gt; Currently employed ;</t>
  </si>
  <si>
    <t>Western Australia ;  Industry of current main job: Accommodation and food services ;  &gt;&gt; Less than 12 months in current main job ;</t>
  </si>
  <si>
    <t>Western Australia ;  Industry of current main job: Accommodation and food services ;  &gt;&gt;&gt; Changed jobs in last 12 months ;</t>
  </si>
  <si>
    <t>Western Australia ;  Industry of current main job: Accommodation and food services ;  &gt;&gt;&gt;&gt; Working in the same industry division as 12 months ago ;</t>
  </si>
  <si>
    <t>Western Australia ;  Industry of current main job: Accommodation and food services ;  &gt;&gt;&gt;&gt; Working in a different industry division than 12 months ago ;</t>
  </si>
  <si>
    <t>Western Australia ;  Industry of current main job: Accommodation and food services ;  &gt;&gt;&gt;&gt; Working in the same major occupation group as 12 months ago ;</t>
  </si>
  <si>
    <t>Western Australia ;  Industry of current main job: Accommodation and food services ;  &gt;&gt;&gt;&gt; Working in a different major occupation group than 12 months ago ;</t>
  </si>
  <si>
    <t>Western Australia ;  Industry of current main job: Accommodation and food services ;  &gt;&gt;&gt;&gt; Working in an occupation at the same skill level as 12 months ago ;</t>
  </si>
  <si>
    <t>Western Australia ;  Industry of current main job: Accommodation and food services ;  &gt;&gt;&gt;&gt; Working in an occupation with a higher skill level than 12 months ago ;</t>
  </si>
  <si>
    <t>Western Australia ;  Industry of current main job: Accommodation and food services ;  &gt;&gt;&gt;&gt; Working in an occupation with a lower skill level than 12 months ago ;</t>
  </si>
  <si>
    <t>Western Australia ;  Industry of current main job: Accommodation and food services ;  &gt;&gt;&gt;&gt; Working in a job with the same usual hours as 12 months ago ;</t>
  </si>
  <si>
    <t>Western Australia ;  Industry of current main job: Accommodation and food services ;  &gt;&gt;&gt;&gt; Working in a job with more usual hours than 12 months ago ;</t>
  </si>
  <si>
    <t>Western Australia ;  Industry of current main job: Accommodation and food services ;  &gt;&gt;&gt;&gt; Working in a job with fewer usual hours than 12 months ago ;</t>
  </si>
  <si>
    <t>Western Australia ;  Industry of current main job: Accommodation and food services ;  &gt;&gt;&gt;&gt; Working in a job with the same status in employment as 12 months ago ;</t>
  </si>
  <si>
    <t>Western Australia ;  Industry of current main job: Accommodation and food services ;  &gt;&gt;&gt;&gt; Working in a job with a different status in employment than 12 months ago ;</t>
  </si>
  <si>
    <t>Western Australia ;  Industry of current main job: Accommodation and food services ;  &gt;&gt;&gt; Did not change jobs in last 12 months ;</t>
  </si>
  <si>
    <t>Western Australia ;  Industry of current main job: Accommodation and food services ;  &gt;&gt; 12 months or more in current main job ;</t>
  </si>
  <si>
    <t>Western Australia ;  Industry of current main job: Accommodation and food services ;  &gt;&gt;&gt; Employee in current main job ;</t>
  </si>
  <si>
    <t>Western Australia ;  Industry of current main job: Accommodation and food services ;  &gt;&gt;&gt;&gt; No change in occupation with current employer last year ;</t>
  </si>
  <si>
    <t>Western Australia ;  Industry of current main job: Accommodation and food services ;  &gt;&gt;&gt;&gt; Changed occupations with current employer in the same major group last year ;</t>
  </si>
  <si>
    <t>Western Australia ;  Industry of current main job: Accommodation and food services ;  &gt;&gt;&gt;&gt; Changed occupations with current employer into a different major group last year ;</t>
  </si>
  <si>
    <t>Western Australia ;  Industry of current main job: Accommodation and food services ;  &gt;&gt;&gt;&gt; Changed occupations with current employer at the same skill level ;</t>
  </si>
  <si>
    <t>Western Australia ;  Industry of current main job: Accommodation and food services ;  &gt;&gt;&gt;&gt; Changed occupations with current employer to a higher skill level ;</t>
  </si>
  <si>
    <t>Western Australia ;  Industry of current main job: Accommodation and food services ;  &gt;&gt;&gt;&gt; Changed occupations with current employer to a lower skill level ;</t>
  </si>
  <si>
    <t>Western Australia ;  Industry of current main job: Accommodation and food services ;  &gt;&gt;&gt;&gt; No change in usual weekly hours with current employer last year ;</t>
  </si>
  <si>
    <t>Western Australia ;  Industry of current main job: Accommodation and food services ;  &gt;&gt;&gt;&gt; Usual weekly hours increased with current employer last year ;</t>
  </si>
  <si>
    <t>Western Australia ;  Industry of current main job: Accommodation and food services ;  &gt;&gt;&gt;&gt; Usual weekly hours decreased with current employer last year ;</t>
  </si>
  <si>
    <t>Western Australia ;  Industry of current main job: Accommodation and food services ;  &gt;&gt;&gt;&gt; Did not know or usual weekly hours varied last year ;</t>
  </si>
  <si>
    <t>Western Australia ;  Industry of current main job: Accommodation and food services ;  &gt;&gt;&gt;&gt; Promoted or transferred last year ;</t>
  </si>
  <si>
    <t>Western Australia ;  Industry of current main job: Accommodation and food services ;  &gt;&gt;&gt;&gt; Was not promoted or transferred last year ;</t>
  </si>
  <si>
    <t>Western Australia ;  Industry of current main job: Accommodation and food services ;  &gt;&gt;&gt; Owner manager or contributing family worker in current main job ;</t>
  </si>
  <si>
    <t>Western Australia ;  Industry of current main job: Accommodation and food services ;  &gt; Employed 12 months ago ;</t>
  </si>
  <si>
    <t>Western Australia ;  Industry of current main job: Accommodation and food services ;  &gt; Not employed 12 months ago ;</t>
  </si>
  <si>
    <t>Western Australia ;  Industry of current main job: Transport, postal and warehousing ;  Employed at some time during the last 12 months ;</t>
  </si>
  <si>
    <t>Western Australia ;  Industry of current main job: Transport, postal and warehousing ;  &gt; Currently employed ;</t>
  </si>
  <si>
    <t>Western Australia ;  Industry of current main job: Transport, postal and warehousing ;  &gt;&gt; Less than 12 months in current main job ;</t>
  </si>
  <si>
    <t>Western Australia ;  Industry of current main job: Transport, postal and warehousing ;  &gt;&gt;&gt; Changed jobs in last 12 months ;</t>
  </si>
  <si>
    <t>Western Australia ;  Industry of current main job: Transport, postal and warehousing ;  &gt;&gt;&gt;&gt; Working in the same industry division as 12 months ago ;</t>
  </si>
  <si>
    <t>Western Australia ;  Industry of current main job: Transport, postal and warehousing ;  &gt;&gt;&gt;&gt; Working in a different industry division than 12 months ago ;</t>
  </si>
  <si>
    <t>Western Australia ;  Industry of current main job: Transport, postal and warehousing ;  &gt;&gt;&gt;&gt; Working in the same major occupation group as 12 months ago ;</t>
  </si>
  <si>
    <t>Western Australia ;  Industry of current main job: Transport, postal and warehousing ;  &gt;&gt;&gt;&gt; Working in a different major occupation group than 12 months ago ;</t>
  </si>
  <si>
    <t>Western Australia ;  Industry of current main job: Transport, postal and warehousing ;  &gt;&gt;&gt;&gt; Working in an occupation at the same skill level as 12 months ago ;</t>
  </si>
  <si>
    <t>Western Australia ;  Industry of current main job: Transport, postal and warehousing ;  &gt;&gt;&gt;&gt; Working in an occupation with a higher skill level than 12 months ago ;</t>
  </si>
  <si>
    <t>Western Australia ;  Industry of current main job: Transport, postal and warehousing ;  &gt;&gt;&gt;&gt; Working in an occupation with a lower skill level than 12 months ago ;</t>
  </si>
  <si>
    <t>Western Australia ;  Industry of current main job: Transport, postal and warehousing ;  &gt;&gt;&gt;&gt; Working in a job with the same usual hours as 12 months ago ;</t>
  </si>
  <si>
    <t>Western Australia ;  Industry of current main job: Transport, postal and warehousing ;  &gt;&gt;&gt;&gt; Working in a job with more usual hours than 12 months ago ;</t>
  </si>
  <si>
    <t>Western Australia ;  Industry of current main job: Transport, postal and warehousing ;  &gt;&gt;&gt;&gt; Working in a job with fewer usual hours than 12 months ago ;</t>
  </si>
  <si>
    <t>Western Australia ;  Industry of current main job: Transport, postal and warehousing ;  &gt;&gt;&gt;&gt; Working in a job with the same status in employment as 12 months ago ;</t>
  </si>
  <si>
    <t>Western Australia ;  Industry of current main job: Transport, postal and warehousing ;  &gt;&gt;&gt;&gt; Working in a job with a different status in employment than 12 months ago ;</t>
  </si>
  <si>
    <t>Western Australia ;  Industry of current main job: Transport, postal and warehousing ;  &gt;&gt;&gt; Did not change jobs in last 12 months ;</t>
  </si>
  <si>
    <t>Western Australia ;  Industry of current main job: Transport, postal and warehousing ;  &gt;&gt; 12 months or more in current main job ;</t>
  </si>
  <si>
    <t>Western Australia ;  Industry of current main job: Transport, postal and warehousing ;  &gt;&gt;&gt; Employee in current main job ;</t>
  </si>
  <si>
    <t>Western Australia ;  Industry of current main job: Transport, postal and warehousing ;  &gt;&gt;&gt;&gt; No change in occupation with current employer last year ;</t>
  </si>
  <si>
    <t>Western Australia ;  Industry of current main job: Transport, postal and warehousing ;  &gt;&gt;&gt;&gt; Changed occupations with current employer in the same major group last year ;</t>
  </si>
  <si>
    <t>Western Australia ;  Industry of current main job: Transport, postal and warehousing ;  &gt;&gt;&gt;&gt; Changed occupations with current employer into a different major group last year ;</t>
  </si>
  <si>
    <t>Western Australia ;  Industry of current main job: Transport, postal and warehousing ;  &gt;&gt;&gt;&gt; Changed occupations with current employer at the same skill level ;</t>
  </si>
  <si>
    <t>A127975822V</t>
  </si>
  <si>
    <t>A128014446F</t>
  </si>
  <si>
    <t>A127994802R</t>
  </si>
  <si>
    <t>A128033702K</t>
  </si>
  <si>
    <t>A128014450W</t>
  </si>
  <si>
    <t>A128053190R</t>
  </si>
  <si>
    <t>A128053194X</t>
  </si>
  <si>
    <t>A127975826C</t>
  </si>
  <si>
    <t>A128014454F</t>
  </si>
  <si>
    <t>A128033706V</t>
  </si>
  <si>
    <t>A128053198J</t>
  </si>
  <si>
    <t>A127975834C</t>
  </si>
  <si>
    <t>A128092034R</t>
  </si>
  <si>
    <t>A128014458R</t>
  </si>
  <si>
    <t>A127956158C</t>
  </si>
  <si>
    <t>A127956162V</t>
  </si>
  <si>
    <t>A128014462F</t>
  </si>
  <si>
    <t>A127956166C</t>
  </si>
  <si>
    <t>A128053202L</t>
  </si>
  <si>
    <t>A128072618W</t>
  </si>
  <si>
    <t>A127994806X</t>
  </si>
  <si>
    <t>A128072626W</t>
  </si>
  <si>
    <t>A127994810R</t>
  </si>
  <si>
    <t>A127956210A</t>
  </si>
  <si>
    <t>A128014474R</t>
  </si>
  <si>
    <t>A127994842J</t>
  </si>
  <si>
    <t>A127994846T</t>
  </si>
  <si>
    <t>A127975866W</t>
  </si>
  <si>
    <t>A128072678X</t>
  </si>
  <si>
    <t>A127994854T</t>
  </si>
  <si>
    <t>A128092074J</t>
  </si>
  <si>
    <t>A127975870L</t>
  </si>
  <si>
    <t>A128053238R</t>
  </si>
  <si>
    <t>A128072650W</t>
  </si>
  <si>
    <t>A128014478X</t>
  </si>
  <si>
    <t>A128072654F</t>
  </si>
  <si>
    <t>A128033734C</t>
  </si>
  <si>
    <t>A128072658R</t>
  </si>
  <si>
    <t>A128033738L</t>
  </si>
  <si>
    <t>A127994834J</t>
  </si>
  <si>
    <t>A127975862L</t>
  </si>
  <si>
    <t>A127994838T</t>
  </si>
  <si>
    <t>A128072662F</t>
  </si>
  <si>
    <t>A128053230W</t>
  </si>
  <si>
    <t>A128033742C</t>
  </si>
  <si>
    <t>A128092058J</t>
  </si>
  <si>
    <t>A128072666R</t>
  </si>
  <si>
    <t>A127956202A</t>
  </si>
  <si>
    <t>A128092062X</t>
  </si>
  <si>
    <t>A127956206K</t>
  </si>
  <si>
    <t>A128033746L</t>
  </si>
  <si>
    <t>A128053234F</t>
  </si>
  <si>
    <t>A128072670F</t>
  </si>
  <si>
    <t>A127994850J</t>
  </si>
  <si>
    <t>A128092066J</t>
  </si>
  <si>
    <t>A128033750C</t>
  </si>
  <si>
    <t>A128072674R</t>
  </si>
  <si>
    <t>A128033762L</t>
  </si>
  <si>
    <t>A127956214K</t>
  </si>
  <si>
    <t>A127956222K</t>
  </si>
  <si>
    <t>A128053258X</t>
  </si>
  <si>
    <t>A128033766W</t>
  </si>
  <si>
    <t>A128014486X</t>
  </si>
  <si>
    <t>A128033770L</t>
  </si>
  <si>
    <t>A128072682R</t>
  </si>
  <si>
    <t>A127975902V</t>
  </si>
  <si>
    <t>A128072686X</t>
  </si>
  <si>
    <t>A128053242F</t>
  </si>
  <si>
    <t>A127975874W</t>
  </si>
  <si>
    <t>A127975878F</t>
  </si>
  <si>
    <t>A127956218V</t>
  </si>
  <si>
    <t>A128092078T</t>
  </si>
  <si>
    <t>A128033754L</t>
  </si>
  <si>
    <t>A127994858A</t>
  </si>
  <si>
    <t>A127975882W</t>
  </si>
  <si>
    <t>A128053246R</t>
  </si>
  <si>
    <t>A127994862T</t>
  </si>
  <si>
    <t>A127994866A</t>
  </si>
  <si>
    <t>A128053250F</t>
  </si>
  <si>
    <t>A128033758W</t>
  </si>
  <si>
    <t>A127975886F</t>
  </si>
  <si>
    <t>A127994870T</t>
  </si>
  <si>
    <t>A128014482R</t>
  </si>
  <si>
    <t>A127975890W</t>
  </si>
  <si>
    <t>A128053254R</t>
  </si>
  <si>
    <t>A128092082J</t>
  </si>
  <si>
    <t>A127994874A</t>
  </si>
  <si>
    <t>A128053262R</t>
  </si>
  <si>
    <t>A128053266X</t>
  </si>
  <si>
    <t>A128053270R</t>
  </si>
  <si>
    <t>A127975898R</t>
  </si>
  <si>
    <t>A128033798R</t>
  </si>
  <si>
    <t>A127975906C</t>
  </si>
  <si>
    <t>A128072698J</t>
  </si>
  <si>
    <t>A128092090J</t>
  </si>
  <si>
    <t>A127994882A</t>
  </si>
  <si>
    <t>A128053278J</t>
  </si>
  <si>
    <t>A127975926L</t>
  </si>
  <si>
    <t>A128033802V</t>
  </si>
  <si>
    <t>A128014498J</t>
  </si>
  <si>
    <t>A128014502L</t>
  </si>
  <si>
    <t>A128033774W</t>
  </si>
  <si>
    <t>A127975910V</t>
  </si>
  <si>
    <t>A128033778F</t>
  </si>
  <si>
    <t>A127975914C</t>
  </si>
  <si>
    <t>A128033782W</t>
  </si>
  <si>
    <t>A128072690R</t>
  </si>
  <si>
    <t>A128033786F</t>
  </si>
  <si>
    <t>A127994878K</t>
  </si>
  <si>
    <t>A128014490R</t>
  </si>
  <si>
    <t>A128072694X</t>
  </si>
  <si>
    <t>A127956226V</t>
  </si>
  <si>
    <t>A127956230K</t>
  </si>
  <si>
    <t>A127975918L</t>
  </si>
  <si>
    <t>A128072702L</t>
  </si>
  <si>
    <t>A128072706W</t>
  </si>
  <si>
    <t>A128053274X</t>
  </si>
  <si>
    <t>A128092086T</t>
  </si>
  <si>
    <t>A127975922C</t>
  </si>
  <si>
    <t>A128072710L</t>
  </si>
  <si>
    <t>A128072714W</t>
  </si>
  <si>
    <t>A128033790W</t>
  </si>
  <si>
    <t>A128092094T</t>
  </si>
  <si>
    <t>A128014494X</t>
  </si>
  <si>
    <t>A127994886K</t>
  </si>
  <si>
    <t>A127975934L</t>
  </si>
  <si>
    <t>A128053282X</t>
  </si>
  <si>
    <t>A127956242V</t>
  </si>
  <si>
    <t>A127994906J</t>
  </si>
  <si>
    <t>A128014510L</t>
  </si>
  <si>
    <t>A128014518F</t>
  </si>
  <si>
    <t>A128053294J</t>
  </si>
  <si>
    <t>A128014522W</t>
  </si>
  <si>
    <t>A127994910X</t>
  </si>
  <si>
    <t>A127994914J</t>
  </si>
  <si>
    <t>A127956234V</t>
  </si>
  <si>
    <t>A127994890A</t>
  </si>
  <si>
    <t>A128072718F</t>
  </si>
  <si>
    <t>A127956238C</t>
  </si>
  <si>
    <t>A127994894K</t>
  </si>
  <si>
    <t>A127994898V</t>
  </si>
  <si>
    <t>A127975930C</t>
  </si>
  <si>
    <t>A127994902X</t>
  </si>
  <si>
    <t>A128072722W</t>
  </si>
  <si>
    <t>A128092098A</t>
  </si>
  <si>
    <t>A128092102F</t>
  </si>
  <si>
    <t>A128033806C</t>
  </si>
  <si>
    <t>A128033810V</t>
  </si>
  <si>
    <t>A128092106R</t>
  </si>
  <si>
    <t>A128072726F</t>
  </si>
  <si>
    <t>A127956246C</t>
  </si>
  <si>
    <t>A128033814C</t>
  </si>
  <si>
    <t>A127956250V</t>
  </si>
  <si>
    <t>A128072730W</t>
  </si>
  <si>
    <t>A128014506W</t>
  </si>
  <si>
    <t>A128053286J</t>
  </si>
  <si>
    <t>A128072734F</t>
  </si>
  <si>
    <t>A128014514W</t>
  </si>
  <si>
    <t>A128072738R</t>
  </si>
  <si>
    <t>A128092122R</t>
  </si>
  <si>
    <t>A128092110F</t>
  </si>
  <si>
    <t>A127994926T</t>
  </si>
  <si>
    <t>A127975954W</t>
  </si>
  <si>
    <t>A127975962W</t>
  </si>
  <si>
    <t>A127956266L</t>
  </si>
  <si>
    <t>A127956270C</t>
  </si>
  <si>
    <t>A128072758X</t>
  </si>
  <si>
    <t>A128014526F</t>
  </si>
  <si>
    <t>A128053314F</t>
  </si>
  <si>
    <t>A128033818L</t>
  </si>
  <si>
    <t>A128053298T</t>
  </si>
  <si>
    <t>A127994918T</t>
  </si>
  <si>
    <t>A127994922J</t>
  </si>
  <si>
    <t>A127975938W</t>
  </si>
  <si>
    <t>A127975942L</t>
  </si>
  <si>
    <t>A128072742F</t>
  </si>
  <si>
    <t>A128092114R</t>
  </si>
  <si>
    <t>A128053302W</t>
  </si>
  <si>
    <t>A128033822C</t>
  </si>
  <si>
    <t>A128072746R</t>
  </si>
  <si>
    <t>A128092118X</t>
  </si>
  <si>
    <t>A127956254C</t>
  </si>
  <si>
    <t>A127975946W</t>
  </si>
  <si>
    <t>A127994930J</t>
  </si>
  <si>
    <t>A128072750F</t>
  </si>
  <si>
    <t>A128053306F</t>
  </si>
  <si>
    <t>A128053310W</t>
  </si>
  <si>
    <t>A127956258L</t>
  </si>
  <si>
    <t>A127975950L</t>
  </si>
  <si>
    <t>A127975958F</t>
  </si>
  <si>
    <t>A128072754R</t>
  </si>
  <si>
    <t>A127975966F</t>
  </si>
  <si>
    <t>A128092126X</t>
  </si>
  <si>
    <t>A128053330F</t>
  </si>
  <si>
    <t>A127975970W</t>
  </si>
  <si>
    <t>A128072766X</t>
  </si>
  <si>
    <t>A128014538R</t>
  </si>
  <si>
    <t>A128033838W</t>
  </si>
  <si>
    <t>A127975986R</t>
  </si>
  <si>
    <t>A127994950T</t>
  </si>
  <si>
    <t>A128072778J</t>
  </si>
  <si>
    <t>A128092146J</t>
  </si>
  <si>
    <t>A127956282L</t>
  </si>
  <si>
    <t>A127994934T</t>
  </si>
  <si>
    <t>A128072762R</t>
  </si>
  <si>
    <t>A128033826L</t>
  </si>
  <si>
    <t>A128014530W</t>
  </si>
  <si>
    <t>A128033830C</t>
  </si>
  <si>
    <t>A128092130R</t>
  </si>
  <si>
    <t>A128092134X</t>
  </si>
  <si>
    <t>A128092138J</t>
  </si>
  <si>
    <t>A128092142X</t>
  </si>
  <si>
    <t>A127956274L</t>
  </si>
  <si>
    <t>A128053318R</t>
  </si>
  <si>
    <t>A127975974F</t>
  </si>
  <si>
    <t>A127994938A</t>
  </si>
  <si>
    <t>A128072770R</t>
  </si>
  <si>
    <t>A127956278W</t>
  </si>
  <si>
    <t>A128053322F</t>
  </si>
  <si>
    <t>A127994942T</t>
  </si>
  <si>
    <t>A128053326R</t>
  </si>
  <si>
    <t>A128014534F</t>
  </si>
  <si>
    <t>A128072774X</t>
  </si>
  <si>
    <t>A128033834L</t>
  </si>
  <si>
    <t>A127975978R</t>
  </si>
  <si>
    <t>A127994946A</t>
  </si>
  <si>
    <t>A128014542F</t>
  </si>
  <si>
    <t>A128053362X</t>
  </si>
  <si>
    <t>A128053334R</t>
  </si>
  <si>
    <t>A128092150X</t>
  </si>
  <si>
    <t>A128053358J</t>
  </si>
  <si>
    <t>A128053366J</t>
  </si>
  <si>
    <t>A127956294W</t>
  </si>
  <si>
    <t>A127956298F</t>
  </si>
  <si>
    <t>A127994966K</t>
  </si>
  <si>
    <t>A128072782X</t>
  </si>
  <si>
    <t>A127956302K</t>
  </si>
  <si>
    <t>A128033842L</t>
  </si>
  <si>
    <t>A128033846W</t>
  </si>
  <si>
    <t>A128053338X</t>
  </si>
  <si>
    <t>A128053342R</t>
  </si>
  <si>
    <t>A128014546R</t>
  </si>
  <si>
    <t>A127956286W</t>
  </si>
  <si>
    <t>A127994954A</t>
  </si>
  <si>
    <t>A128014550F</t>
  </si>
  <si>
    <t>A127975990F</t>
  </si>
  <si>
    <t>A128033850L</t>
  </si>
  <si>
    <t>A127975994R</t>
  </si>
  <si>
    <t>A128092154J</t>
  </si>
  <si>
    <t>A127956290L</t>
  </si>
  <si>
    <t>Western Australia ;  Industry of current main job: Transport, postal and warehousing ;  &gt;&gt;&gt;&gt; Changed occupations with current employer to a higher skill level ;</t>
  </si>
  <si>
    <t>Western Australia ;  Industry of current main job: Transport, postal and warehousing ;  &gt;&gt;&gt;&gt; Changed occupations with current employer to a lower skill level ;</t>
  </si>
  <si>
    <t>Western Australia ;  Industry of current main job: Transport, postal and warehousing ;  &gt;&gt;&gt;&gt; No change in usual weekly hours with current employer last year ;</t>
  </si>
  <si>
    <t>Western Australia ;  Industry of current main job: Transport, postal and warehousing ;  &gt;&gt;&gt;&gt; Usual weekly hours increased with current employer last year ;</t>
  </si>
  <si>
    <t>Western Australia ;  Industry of current main job: Transport, postal and warehousing ;  &gt;&gt;&gt;&gt; Usual weekly hours decreased with current employer last year ;</t>
  </si>
  <si>
    <t>Western Australia ;  Industry of current main job: Transport, postal and warehousing ;  &gt;&gt;&gt;&gt; Did not know or usual weekly hours varied last year ;</t>
  </si>
  <si>
    <t>Western Australia ;  Industry of current main job: Transport, postal and warehousing ;  &gt;&gt;&gt;&gt; Promoted or transferred last year ;</t>
  </si>
  <si>
    <t>Western Australia ;  Industry of current main job: Transport, postal and warehousing ;  &gt;&gt;&gt;&gt; Was not promoted or transferred last year ;</t>
  </si>
  <si>
    <t>Western Australia ;  Industry of current main job: Transport, postal and warehousing ;  &gt;&gt;&gt; Owner manager or contributing family worker in current main job ;</t>
  </si>
  <si>
    <t>Western Australia ;  Industry of current main job: Transport, postal and warehousing ;  &gt; Employed 12 months ago ;</t>
  </si>
  <si>
    <t>Western Australia ;  Industry of current main job: Transport, postal and warehousing ;  &gt; Not employed 12 months ago ;</t>
  </si>
  <si>
    <t>Western Australia ;  Industry of current main job: Information media and telecommunications ;  Employed at some time during the last 12 months ;</t>
  </si>
  <si>
    <t>Western Australia ;  Industry of current main job: Information media and telecommunications ;  &gt; Currently employed ;</t>
  </si>
  <si>
    <t>Western Australia ;  Industry of current main job: Information media and telecommunications ;  &gt;&gt; Less than 12 months in current main job ;</t>
  </si>
  <si>
    <t>Western Australia ;  Industry of current main job: Information media and telecommunications ;  &gt;&gt;&gt; Changed jobs in last 12 months ;</t>
  </si>
  <si>
    <t>Western Australia ;  Industry of current main job: Information media and telecommunications ;  &gt;&gt;&gt;&gt; Working in the same industry division as 12 months ago ;</t>
  </si>
  <si>
    <t>Western Australia ;  Industry of current main job: Information media and telecommunications ;  &gt;&gt;&gt;&gt; Working in a different industry division than 12 months ago ;</t>
  </si>
  <si>
    <t>Western Australia ;  Industry of current main job: Information media and telecommunications ;  &gt;&gt;&gt;&gt; Working in the same major occupation group as 12 months ago ;</t>
  </si>
  <si>
    <t>Western Australia ;  Industry of current main job: Information media and telecommunications ;  &gt;&gt;&gt;&gt; Working in a different major occupation group than 12 months ago ;</t>
  </si>
  <si>
    <t>Western Australia ;  Industry of current main job: Information media and telecommunications ;  &gt;&gt;&gt;&gt; Working in an occupation at the same skill level as 12 months ago ;</t>
  </si>
  <si>
    <t>Western Australia ;  Industry of current main job: Information media and telecommunications ;  &gt;&gt;&gt;&gt; Working in an occupation with a higher skill level than 12 months ago ;</t>
  </si>
  <si>
    <t>Western Australia ;  Industry of current main job: Information media and telecommunications ;  &gt;&gt;&gt;&gt; Working in an occupation with a lower skill level than 12 months ago ;</t>
  </si>
  <si>
    <t>Western Australia ;  Industry of current main job: Information media and telecommunications ;  &gt;&gt;&gt;&gt; Working in a job with the same usual hours as 12 months ago ;</t>
  </si>
  <si>
    <t>Western Australia ;  Industry of current main job: Information media and telecommunications ;  &gt;&gt;&gt;&gt; Working in a job with more usual hours than 12 months ago ;</t>
  </si>
  <si>
    <t>Western Australia ;  Industry of current main job: Information media and telecommunications ;  &gt;&gt;&gt;&gt; Working in a job with fewer usual hours than 12 months ago ;</t>
  </si>
  <si>
    <t>Western Australia ;  Industry of current main job: Information media and telecommunications ;  &gt;&gt;&gt;&gt; Working in a job with the same status in employment as 12 months ago ;</t>
  </si>
  <si>
    <t>Western Australia ;  Industry of current main job: Information media and telecommunications ;  &gt;&gt;&gt;&gt; Working in a job with a different status in employment than 12 months ago ;</t>
  </si>
  <si>
    <t>Western Australia ;  Industry of current main job: Information media and telecommunications ;  &gt;&gt;&gt; Did not change jobs in last 12 months ;</t>
  </si>
  <si>
    <t>Western Australia ;  Industry of current main job: Information media and telecommunications ;  &gt;&gt; 12 months or more in current main job ;</t>
  </si>
  <si>
    <t>Western Australia ;  Industry of current main job: Information media and telecommunications ;  &gt;&gt;&gt; Employee in current main job ;</t>
  </si>
  <si>
    <t>Western Australia ;  Industry of current main job: Information media and telecommunications ;  &gt;&gt;&gt;&gt; No change in occupation with current employer last year ;</t>
  </si>
  <si>
    <t>Western Australia ;  Industry of current main job: Information media and telecommunications ;  &gt;&gt;&gt;&gt; Changed occupations with current employer in the same major group last year ;</t>
  </si>
  <si>
    <t>Western Australia ;  Industry of current main job: Information media and telecommunications ;  &gt;&gt;&gt;&gt; Changed occupations with current employer into a different major group last year ;</t>
  </si>
  <si>
    <t>Western Australia ;  Industry of current main job: Information media and telecommunications ;  &gt;&gt;&gt;&gt; Changed occupations with current employer at the same skill level ;</t>
  </si>
  <si>
    <t>Western Australia ;  Industry of current main job: Information media and telecommunications ;  &gt;&gt;&gt;&gt; Changed occupations with current employer to a higher skill level ;</t>
  </si>
  <si>
    <t>Western Australia ;  Industry of current main job: Information media and telecommunications ;  &gt;&gt;&gt;&gt; Changed occupations with current employer to a lower skill level ;</t>
  </si>
  <si>
    <t>Western Australia ;  Industry of current main job: Information media and telecommunications ;  &gt;&gt;&gt;&gt; No change in usual weekly hours with current employer last year ;</t>
  </si>
  <si>
    <t>Western Australia ;  Industry of current main job: Information media and telecommunications ;  &gt;&gt;&gt;&gt; Usual weekly hours increased with current employer last year ;</t>
  </si>
  <si>
    <t>Western Australia ;  Industry of current main job: Information media and telecommunications ;  &gt;&gt;&gt;&gt; Usual weekly hours decreased with current employer last year ;</t>
  </si>
  <si>
    <t>Western Australia ;  Industry of current main job: Information media and telecommunications ;  &gt;&gt;&gt;&gt; Did not know or usual weekly hours varied last year ;</t>
  </si>
  <si>
    <t>Western Australia ;  Industry of current main job: Information media and telecommunications ;  &gt;&gt;&gt;&gt; Promoted or transferred last year ;</t>
  </si>
  <si>
    <t>Western Australia ;  Industry of current main job: Information media and telecommunications ;  &gt;&gt;&gt;&gt; Was not promoted or transferred last year ;</t>
  </si>
  <si>
    <t>Western Australia ;  Industry of current main job: Information media and telecommunications ;  &gt;&gt;&gt; Owner manager or contributing family worker in current main job ;</t>
  </si>
  <si>
    <t>Western Australia ;  Industry of current main job: Information media and telecommunications ;  &gt; Employed 12 months ago ;</t>
  </si>
  <si>
    <t>Western Australia ;  Industry of current main job: Information media and telecommunications ;  &gt; Not employed 12 months ago ;</t>
  </si>
  <si>
    <t>Western Australia ;  Industry of current main job: Financial and insurance services ;  Employed at some time during the last 12 months ;</t>
  </si>
  <si>
    <t>Western Australia ;  Industry of current main job: Financial and insurance services ;  &gt; Currently employed ;</t>
  </si>
  <si>
    <t>Western Australia ;  Industry of current main job: Financial and insurance services ;  &gt;&gt; Less than 12 months in current main job ;</t>
  </si>
  <si>
    <t>Western Australia ;  Industry of current main job: Financial and insurance services ;  &gt;&gt;&gt; Changed jobs in last 12 months ;</t>
  </si>
  <si>
    <t>Western Australia ;  Industry of current main job: Financial and insurance services ;  &gt;&gt;&gt;&gt; Working in the same industry division as 12 months ago ;</t>
  </si>
  <si>
    <t>Western Australia ;  Industry of current main job: Financial and insurance services ;  &gt;&gt;&gt;&gt; Working in a different industry division than 12 months ago ;</t>
  </si>
  <si>
    <t>Western Australia ;  Industry of current main job: Financial and insurance services ;  &gt;&gt;&gt;&gt; Working in the same major occupation group as 12 months ago ;</t>
  </si>
  <si>
    <t>Western Australia ;  Industry of current main job: Financial and insurance services ;  &gt;&gt;&gt;&gt; Working in a different major occupation group than 12 months ago ;</t>
  </si>
  <si>
    <t>Western Australia ;  Industry of current main job: Financial and insurance services ;  &gt;&gt;&gt;&gt; Working in an occupation at the same skill level as 12 months ago ;</t>
  </si>
  <si>
    <t>Western Australia ;  Industry of current main job: Financial and insurance services ;  &gt;&gt;&gt;&gt; Working in an occupation with a higher skill level than 12 months ago ;</t>
  </si>
  <si>
    <t>Western Australia ;  Industry of current main job: Financial and insurance services ;  &gt;&gt;&gt;&gt; Working in an occupation with a lower skill level than 12 months ago ;</t>
  </si>
  <si>
    <t>Western Australia ;  Industry of current main job: Financial and insurance services ;  &gt;&gt;&gt;&gt; Working in a job with the same usual hours as 12 months ago ;</t>
  </si>
  <si>
    <t>Western Australia ;  Industry of current main job: Financial and insurance services ;  &gt;&gt;&gt;&gt; Working in a job with more usual hours than 12 months ago ;</t>
  </si>
  <si>
    <t>Western Australia ;  Industry of current main job: Financial and insurance services ;  &gt;&gt;&gt;&gt; Working in a job with fewer usual hours than 12 months ago ;</t>
  </si>
  <si>
    <t>Western Australia ;  Industry of current main job: Financial and insurance services ;  &gt;&gt;&gt;&gt; Working in a job with the same status in employment as 12 months ago ;</t>
  </si>
  <si>
    <t>Western Australia ;  Industry of current main job: Financial and insurance services ;  &gt;&gt;&gt;&gt; Working in a job with a different status in employment than 12 months ago ;</t>
  </si>
  <si>
    <t>Western Australia ;  Industry of current main job: Financial and insurance services ;  &gt;&gt;&gt; Did not change jobs in last 12 months ;</t>
  </si>
  <si>
    <t>Western Australia ;  Industry of current main job: Financial and insurance services ;  &gt;&gt; 12 months or more in current main job ;</t>
  </si>
  <si>
    <t>Western Australia ;  Industry of current main job: Financial and insurance services ;  &gt;&gt;&gt; Employee in current main job ;</t>
  </si>
  <si>
    <t>Western Australia ;  Industry of current main job: Financial and insurance services ;  &gt;&gt;&gt;&gt; No change in occupation with current employer last year ;</t>
  </si>
  <si>
    <t>Western Australia ;  Industry of current main job: Financial and insurance services ;  &gt;&gt;&gt;&gt; Changed occupations with current employer in the same major group last year ;</t>
  </si>
  <si>
    <t>Western Australia ;  Industry of current main job: Financial and insurance services ;  &gt;&gt;&gt;&gt; Changed occupations with current employer into a different major group last year ;</t>
  </si>
  <si>
    <t>Western Australia ;  Industry of current main job: Financial and insurance services ;  &gt;&gt;&gt;&gt; Changed occupations with current employer at the same skill level ;</t>
  </si>
  <si>
    <t>Western Australia ;  Industry of current main job: Financial and insurance services ;  &gt;&gt;&gt;&gt; Changed occupations with current employer to a higher skill level ;</t>
  </si>
  <si>
    <t>Western Australia ;  Industry of current main job: Financial and insurance services ;  &gt;&gt;&gt;&gt; Changed occupations with current employer to a lower skill level ;</t>
  </si>
  <si>
    <t>Western Australia ;  Industry of current main job: Financial and insurance services ;  &gt;&gt;&gt;&gt; No change in usual weekly hours with current employer last year ;</t>
  </si>
  <si>
    <t>Western Australia ;  Industry of current main job: Financial and insurance services ;  &gt;&gt;&gt;&gt; Usual weekly hours increased with current employer last year ;</t>
  </si>
  <si>
    <t>Western Australia ;  Industry of current main job: Financial and insurance services ;  &gt;&gt;&gt;&gt; Usual weekly hours decreased with current employer last year ;</t>
  </si>
  <si>
    <t>Western Australia ;  Industry of current main job: Financial and insurance services ;  &gt;&gt;&gt;&gt; Did not know or usual weekly hours varied last year ;</t>
  </si>
  <si>
    <t>Western Australia ;  Industry of current main job: Financial and insurance services ;  &gt;&gt;&gt;&gt; Promoted or transferred last year ;</t>
  </si>
  <si>
    <t>Western Australia ;  Industry of current main job: Financial and insurance services ;  &gt;&gt;&gt;&gt; Was not promoted or transferred last year ;</t>
  </si>
  <si>
    <t>Western Australia ;  Industry of current main job: Financial and insurance services ;  &gt;&gt;&gt; Owner manager or contributing family worker in current main job ;</t>
  </si>
  <si>
    <t>Western Australia ;  Industry of current main job: Financial and insurance services ;  &gt; Employed 12 months ago ;</t>
  </si>
  <si>
    <t>Western Australia ;  Industry of current main job: Financial and insurance services ;  &gt; Not employed 12 months ago ;</t>
  </si>
  <si>
    <t>Western Australia ;  Industry of current main job: Rental, hiring and real estate services ;  Employed at some time during the last 12 months ;</t>
  </si>
  <si>
    <t>Western Australia ;  Industry of current main job: Rental, hiring and real estate services ;  &gt; Currently employed ;</t>
  </si>
  <si>
    <t>Western Australia ;  Industry of current main job: Rental, hiring and real estate services ;  &gt;&gt; Less than 12 months in current main job ;</t>
  </si>
  <si>
    <t>Western Australia ;  Industry of current main job: Rental, hiring and real estate services ;  &gt;&gt;&gt; Changed jobs in last 12 months ;</t>
  </si>
  <si>
    <t>Western Australia ;  Industry of current main job: Rental, hiring and real estate services ;  &gt;&gt;&gt;&gt; Working in the same industry division as 12 months ago ;</t>
  </si>
  <si>
    <t>Western Australia ;  Industry of current main job: Rental, hiring and real estate services ;  &gt;&gt;&gt;&gt; Working in a different industry division than 12 months ago ;</t>
  </si>
  <si>
    <t>Western Australia ;  Industry of current main job: Rental, hiring and real estate services ;  &gt;&gt;&gt;&gt; Working in the same major occupation group as 12 months ago ;</t>
  </si>
  <si>
    <t>Western Australia ;  Industry of current main job: Rental, hiring and real estate services ;  &gt;&gt;&gt;&gt; Working in a different major occupation group than 12 months ago ;</t>
  </si>
  <si>
    <t>Western Australia ;  Industry of current main job: Rental, hiring and real estate services ;  &gt;&gt;&gt;&gt; Working in an occupation at the same skill level as 12 months ago ;</t>
  </si>
  <si>
    <t>Western Australia ;  Industry of current main job: Rental, hiring and real estate services ;  &gt;&gt;&gt;&gt; Working in an occupation with a higher skill level than 12 months ago ;</t>
  </si>
  <si>
    <t>Western Australia ;  Industry of current main job: Rental, hiring and real estate services ;  &gt;&gt;&gt;&gt; Working in an occupation with a lower skill level than 12 months ago ;</t>
  </si>
  <si>
    <t>Western Australia ;  Industry of current main job: Rental, hiring and real estate services ;  &gt;&gt;&gt;&gt; Working in a job with the same usual hours as 12 months ago ;</t>
  </si>
  <si>
    <t>Western Australia ;  Industry of current main job: Rental, hiring and real estate services ;  &gt;&gt;&gt;&gt; Working in a job with more usual hours than 12 months ago ;</t>
  </si>
  <si>
    <t>Western Australia ;  Industry of current main job: Rental, hiring and real estate services ;  &gt;&gt;&gt;&gt; Working in a job with fewer usual hours than 12 months ago ;</t>
  </si>
  <si>
    <t>Western Australia ;  Industry of current main job: Rental, hiring and real estate services ;  &gt;&gt;&gt;&gt; Working in a job with the same status in employment as 12 months ago ;</t>
  </si>
  <si>
    <t>Western Australia ;  Industry of current main job: Rental, hiring and real estate services ;  &gt;&gt;&gt;&gt; Working in a job with a different status in employment than 12 months ago ;</t>
  </si>
  <si>
    <t>Western Australia ;  Industry of current main job: Rental, hiring and real estate services ;  &gt;&gt;&gt; Did not change jobs in last 12 months ;</t>
  </si>
  <si>
    <t>Western Australia ;  Industry of current main job: Rental, hiring and real estate services ;  &gt;&gt; 12 months or more in current main job ;</t>
  </si>
  <si>
    <t>Western Australia ;  Industry of current main job: Rental, hiring and real estate services ;  &gt;&gt;&gt; Employee in current main job ;</t>
  </si>
  <si>
    <t>Western Australia ;  Industry of current main job: Rental, hiring and real estate services ;  &gt;&gt;&gt;&gt; No change in occupation with current employer last year ;</t>
  </si>
  <si>
    <t>Western Australia ;  Industry of current main job: Rental, hiring and real estate services ;  &gt;&gt;&gt;&gt; Changed occupations with current employer in the same major group last year ;</t>
  </si>
  <si>
    <t>Western Australia ;  Industry of current main job: Rental, hiring and real estate services ;  &gt;&gt;&gt;&gt; Changed occupations with current employer into a different major group last year ;</t>
  </si>
  <si>
    <t>Western Australia ;  Industry of current main job: Rental, hiring and real estate services ;  &gt;&gt;&gt;&gt; Changed occupations with current employer at the same skill level ;</t>
  </si>
  <si>
    <t>Western Australia ;  Industry of current main job: Rental, hiring and real estate services ;  &gt;&gt;&gt;&gt; Changed occupations with current employer to a higher skill level ;</t>
  </si>
  <si>
    <t>Western Australia ;  Industry of current main job: Rental, hiring and real estate services ;  &gt;&gt;&gt;&gt; Changed occupations with current employer to a lower skill level ;</t>
  </si>
  <si>
    <t>Western Australia ;  Industry of current main job: Rental, hiring and real estate services ;  &gt;&gt;&gt;&gt; No change in usual weekly hours with current employer last year ;</t>
  </si>
  <si>
    <t>Western Australia ;  Industry of current main job: Rental, hiring and real estate services ;  &gt;&gt;&gt;&gt; Usual weekly hours increased with current employer last year ;</t>
  </si>
  <si>
    <t>Western Australia ;  Industry of current main job: Rental, hiring and real estate services ;  &gt;&gt;&gt;&gt; Usual weekly hours decreased with current employer last year ;</t>
  </si>
  <si>
    <t>Western Australia ;  Industry of current main job: Rental, hiring and real estate services ;  &gt;&gt;&gt;&gt; Did not know or usual weekly hours varied last year ;</t>
  </si>
  <si>
    <t>Western Australia ;  Industry of current main job: Rental, hiring and real estate services ;  &gt;&gt;&gt;&gt; Promoted or transferred last year ;</t>
  </si>
  <si>
    <t>Western Australia ;  Industry of current main job: Rental, hiring and real estate services ;  &gt;&gt;&gt;&gt; Was not promoted or transferred last year ;</t>
  </si>
  <si>
    <t>Western Australia ;  Industry of current main job: Rental, hiring and real estate services ;  &gt;&gt;&gt; Owner manager or contributing family worker in current main job ;</t>
  </si>
  <si>
    <t>Western Australia ;  Industry of current main job: Rental, hiring and real estate services ;  &gt; Employed 12 months ago ;</t>
  </si>
  <si>
    <t>Western Australia ;  Industry of current main job: Rental, hiring and real estate services ;  &gt; Not employed 12 months ago ;</t>
  </si>
  <si>
    <t>Western Australia ;  Industry of current main job: Professional, scientific and technical services ;  Employed at some time during the last 12 months ;</t>
  </si>
  <si>
    <t>Western Australia ;  Industry of current main job: Professional, scientific and technical services ;  &gt; Currently employed ;</t>
  </si>
  <si>
    <t>Western Australia ;  Industry of current main job: Professional, scientific and technical services ;  &gt;&gt; Less than 12 months in current main job ;</t>
  </si>
  <si>
    <t>Western Australia ;  Industry of current main job: Professional, scientific and technical services ;  &gt;&gt;&gt; Changed jobs in last 12 months ;</t>
  </si>
  <si>
    <t>Western Australia ;  Industry of current main job: Professional, scientific and technical services ;  &gt;&gt;&gt;&gt; Working in the same industry division as 12 months ago ;</t>
  </si>
  <si>
    <t>Western Australia ;  Industry of current main job: Professional, scientific and technical services ;  &gt;&gt;&gt;&gt; Working in a different industry division than 12 months ago ;</t>
  </si>
  <si>
    <t>Western Australia ;  Industry of current main job: Professional, scientific and technical services ;  &gt;&gt;&gt;&gt; Working in the same major occupation group as 12 months ago ;</t>
  </si>
  <si>
    <t>Western Australia ;  Industry of current main job: Professional, scientific and technical services ;  &gt;&gt;&gt;&gt; Working in a different major occupation group than 12 months ago ;</t>
  </si>
  <si>
    <t>Western Australia ;  Industry of current main job: Professional, scientific and technical services ;  &gt;&gt;&gt;&gt; Working in an occupation at the same skill level as 12 months ago ;</t>
  </si>
  <si>
    <t>Western Australia ;  Industry of current main job: Professional, scientific and technical services ;  &gt;&gt;&gt;&gt; Working in an occupation with a higher skill level than 12 months ago ;</t>
  </si>
  <si>
    <t>Western Australia ;  Industry of current main job: Professional, scientific and technical services ;  &gt;&gt;&gt;&gt; Working in an occupation with a lower skill level than 12 months ago ;</t>
  </si>
  <si>
    <t>Western Australia ;  Industry of current main job: Professional, scientific and technical services ;  &gt;&gt;&gt;&gt; Working in a job with the same usual hours as 12 months ago ;</t>
  </si>
  <si>
    <t>Western Australia ;  Industry of current main job: Professional, scientific and technical services ;  &gt;&gt;&gt;&gt; Working in a job with more usual hours than 12 months ago ;</t>
  </si>
  <si>
    <t>Western Australia ;  Industry of current main job: Professional, scientific and technical services ;  &gt;&gt;&gt;&gt; Working in a job with fewer usual hours than 12 months ago ;</t>
  </si>
  <si>
    <t>Western Australia ;  Industry of current main job: Professional, scientific and technical services ;  &gt;&gt;&gt;&gt; Working in a job with the same status in employment as 12 months ago ;</t>
  </si>
  <si>
    <t>Western Australia ;  Industry of current main job: Professional, scientific and technical services ;  &gt;&gt;&gt;&gt; Working in a job with a different status in employment than 12 months ago ;</t>
  </si>
  <si>
    <t>Western Australia ;  Industry of current main job: Professional, scientific and technical services ;  &gt;&gt;&gt; Did not change jobs in last 12 months ;</t>
  </si>
  <si>
    <t>Western Australia ;  Industry of current main job: Professional, scientific and technical services ;  &gt;&gt; 12 months or more in current main job ;</t>
  </si>
  <si>
    <t>Western Australia ;  Industry of current main job: Professional, scientific and technical services ;  &gt;&gt;&gt; Employee in current main job ;</t>
  </si>
  <si>
    <t>Western Australia ;  Industry of current main job: Professional, scientific and technical services ;  &gt;&gt;&gt;&gt; No change in occupation with current employer last year ;</t>
  </si>
  <si>
    <t>Western Australia ;  Industry of current main job: Professional, scientific and technical services ;  &gt;&gt;&gt;&gt; Changed occupations with current employer in the same major group last year ;</t>
  </si>
  <si>
    <t>Western Australia ;  Industry of current main job: Professional, scientific and technical services ;  &gt;&gt;&gt;&gt; Changed occupations with current employer into a different major group last year ;</t>
  </si>
  <si>
    <t>Western Australia ;  Industry of current main job: Professional, scientific and technical services ;  &gt;&gt;&gt;&gt; Changed occupations with current employer at the same skill level ;</t>
  </si>
  <si>
    <t>Western Australia ;  Industry of current main job: Professional, scientific and technical services ;  &gt;&gt;&gt;&gt; Changed occupations with current employer to a higher skill level ;</t>
  </si>
  <si>
    <t>Western Australia ;  Industry of current main job: Professional, scientific and technical services ;  &gt;&gt;&gt;&gt; Changed occupations with current employer to a lower skill level ;</t>
  </si>
  <si>
    <t>Western Australia ;  Industry of current main job: Professional, scientific and technical services ;  &gt;&gt;&gt;&gt; No change in usual weekly hours with current employer last year ;</t>
  </si>
  <si>
    <t>Western Australia ;  Industry of current main job: Professional, scientific and technical services ;  &gt;&gt;&gt;&gt; Usual weekly hours increased with current employer last year ;</t>
  </si>
  <si>
    <t>Western Australia ;  Industry of current main job: Professional, scientific and technical services ;  &gt;&gt;&gt;&gt; Usual weekly hours decreased with current employer last year ;</t>
  </si>
  <si>
    <t>Western Australia ;  Industry of current main job: Professional, scientific and technical services ;  &gt;&gt;&gt;&gt; Did not know or usual weekly hours varied last year ;</t>
  </si>
  <si>
    <t>Western Australia ;  Industry of current main job: Professional, scientific and technical services ;  &gt;&gt;&gt;&gt; Promoted or transferred last year ;</t>
  </si>
  <si>
    <t>Western Australia ;  Industry of current main job: Professional, scientific and technical services ;  &gt;&gt;&gt;&gt; Was not promoted or transferred last year ;</t>
  </si>
  <si>
    <t>Western Australia ;  Industry of current main job: Professional, scientific and technical services ;  &gt;&gt;&gt; Owner manager or contributing family worker in current main job ;</t>
  </si>
  <si>
    <t>Western Australia ;  Industry of current main job: Professional, scientific and technical services ;  &gt; Employed 12 months ago ;</t>
  </si>
  <si>
    <t>Western Australia ;  Industry of current main job: Professional, scientific and technical services ;  &gt; Not employed 12 months ago ;</t>
  </si>
  <si>
    <t>Western Australia ;  Industry of current main job: Administrative and support services ;  Employed at some time during the last 12 months ;</t>
  </si>
  <si>
    <t>Western Australia ;  Industry of current main job: Administrative and support services ;  &gt; Currently employed ;</t>
  </si>
  <si>
    <t>Western Australia ;  Industry of current main job: Administrative and support services ;  &gt;&gt; Less than 12 months in current main job ;</t>
  </si>
  <si>
    <t>Western Australia ;  Industry of current main job: Administrative and support services ;  &gt;&gt;&gt; Changed jobs in last 12 months ;</t>
  </si>
  <si>
    <t>Western Australia ;  Industry of current main job: Administrative and support services ;  &gt;&gt;&gt;&gt; Working in the same industry division as 12 months ago ;</t>
  </si>
  <si>
    <t>Western Australia ;  Industry of current main job: Administrative and support services ;  &gt;&gt;&gt;&gt; Working in a different industry division than 12 months ago ;</t>
  </si>
  <si>
    <t>Western Australia ;  Industry of current main job: Administrative and support services ;  &gt;&gt;&gt;&gt; Working in the same major occupation group as 12 months ago ;</t>
  </si>
  <si>
    <t>Western Australia ;  Industry of current main job: Administrative and support services ;  &gt;&gt;&gt;&gt; Working in a different major occupation group than 12 months ago ;</t>
  </si>
  <si>
    <t>Western Australia ;  Industry of current main job: Administrative and support services ;  &gt;&gt;&gt;&gt; Working in an occupation at the same skill level as 12 months ago ;</t>
  </si>
  <si>
    <t>Western Australia ;  Industry of current main job: Administrative and support services ;  &gt;&gt;&gt;&gt; Working in an occupation with a higher skill level than 12 months ago ;</t>
  </si>
  <si>
    <t>Western Australia ;  Industry of current main job: Administrative and support services ;  &gt;&gt;&gt;&gt; Working in an occupation with a lower skill level than 12 months ago ;</t>
  </si>
  <si>
    <t>Western Australia ;  Industry of current main job: Administrative and support services ;  &gt;&gt;&gt;&gt; Working in a job with the same usual hours as 12 months ago ;</t>
  </si>
  <si>
    <t>Western Australia ;  Industry of current main job: Administrative and support services ;  &gt;&gt;&gt;&gt; Working in a job with more usual hours than 12 months ago ;</t>
  </si>
  <si>
    <t>Western Australia ;  Industry of current main job: Administrative and support services ;  &gt;&gt;&gt;&gt; Working in a job with fewer usual hours than 12 months ago ;</t>
  </si>
  <si>
    <t>Western Australia ;  Industry of current main job: Administrative and support services ;  &gt;&gt;&gt;&gt; Working in a job with the same status in employment as 12 months ago ;</t>
  </si>
  <si>
    <t>Western Australia ;  Industry of current main job: Administrative and support services ;  &gt;&gt;&gt;&gt; Working in a job with a different status in employment than 12 months ago ;</t>
  </si>
  <si>
    <t>Western Australia ;  Industry of current main job: Administrative and support services ;  &gt;&gt;&gt; Did not change jobs in last 12 months ;</t>
  </si>
  <si>
    <t>Western Australia ;  Industry of current main job: Administrative and support services ;  &gt;&gt; 12 months or more in current main job ;</t>
  </si>
  <si>
    <t>Western Australia ;  Industry of current main job: Administrative and support services ;  &gt;&gt;&gt; Employee in current main job ;</t>
  </si>
  <si>
    <t>Western Australia ;  Industry of current main job: Administrative and support services ;  &gt;&gt;&gt;&gt; No change in occupation with current employer last year ;</t>
  </si>
  <si>
    <t>Western Australia ;  Industry of current main job: Administrative and support services ;  &gt;&gt;&gt;&gt; Changed occupations with current employer in the same major group last year ;</t>
  </si>
  <si>
    <t>Western Australia ;  Industry of current main job: Administrative and support services ;  &gt;&gt;&gt;&gt; Changed occupations with current employer into a different major group last year ;</t>
  </si>
  <si>
    <t>Western Australia ;  Industry of current main job: Administrative and support services ;  &gt;&gt;&gt;&gt; Changed occupations with current employer at the same skill level ;</t>
  </si>
  <si>
    <t>Western Australia ;  Industry of current main job: Administrative and support services ;  &gt;&gt;&gt;&gt; Changed occupations with current employer to a higher skill level ;</t>
  </si>
  <si>
    <t>Western Australia ;  Industry of current main job: Administrative and support services ;  &gt;&gt;&gt;&gt; Changed occupations with current employer to a lower skill level ;</t>
  </si>
  <si>
    <t>Western Australia ;  Industry of current main job: Administrative and support services ;  &gt;&gt;&gt;&gt; No change in usual weekly hours with current employer last year ;</t>
  </si>
  <si>
    <t>Western Australia ;  Industry of current main job: Administrative and support services ;  &gt;&gt;&gt;&gt; Usual weekly hours increased with current employer last year ;</t>
  </si>
  <si>
    <t>Western Australia ;  Industry of current main job: Administrative and support services ;  &gt;&gt;&gt;&gt; Usual weekly hours decreased with current employer last year ;</t>
  </si>
  <si>
    <t>Western Australia ;  Industry of current main job: Administrative and support services ;  &gt;&gt;&gt;&gt; Did not know or usual weekly hours varied last year ;</t>
  </si>
  <si>
    <t>Western Australia ;  Industry of current main job: Administrative and support services ;  &gt;&gt;&gt;&gt; Promoted or transferred last year ;</t>
  </si>
  <si>
    <t>Western Australia ;  Industry of current main job: Administrative and support services ;  &gt;&gt;&gt;&gt; Was not promoted or transferred last year ;</t>
  </si>
  <si>
    <t>Western Australia ;  Industry of current main job: Administrative and support services ;  &gt;&gt;&gt; Owner manager or contributing family worker in current main job ;</t>
  </si>
  <si>
    <t>Western Australia ;  Industry of current main job: Administrative and support services ;  &gt; Employed 12 months ago ;</t>
  </si>
  <si>
    <t>Western Australia ;  Industry of current main job: Administrative and support services ;  &gt; Not employed 12 months ago ;</t>
  </si>
  <si>
    <t>Western Australia ;  Industry of current main job: Public administration and safety ;  Employed at some time during the last 12 months ;</t>
  </si>
  <si>
    <t>Western Australia ;  Industry of current main job: Public administration and safety ;  &gt; Currently employed ;</t>
  </si>
  <si>
    <t>Western Australia ;  Industry of current main job: Public administration and safety ;  &gt;&gt; Less than 12 months in current main job ;</t>
  </si>
  <si>
    <t>Western Australia ;  Industry of current main job: Public administration and safety ;  &gt;&gt;&gt; Changed jobs in last 12 months ;</t>
  </si>
  <si>
    <t>Western Australia ;  Industry of current main job: Public administration and safety ;  &gt;&gt;&gt;&gt; Working in the same industry division as 12 months ago ;</t>
  </si>
  <si>
    <t>Western Australia ;  Industry of current main job: Public administration and safety ;  &gt;&gt;&gt;&gt; Working in a different industry division than 12 months ago ;</t>
  </si>
  <si>
    <t>Western Australia ;  Industry of current main job: Public administration and safety ;  &gt;&gt;&gt;&gt; Working in the same major occupation group as 12 months ago ;</t>
  </si>
  <si>
    <t>Western Australia ;  Industry of current main job: Public administration and safety ;  &gt;&gt;&gt;&gt; Working in a different major occupation group than 12 months ago ;</t>
  </si>
  <si>
    <t>Western Australia ;  Industry of current main job: Public administration and safety ;  &gt;&gt;&gt;&gt; Working in an occupation at the same skill level as 12 months ago ;</t>
  </si>
  <si>
    <t>Western Australia ;  Industry of current main job: Public administration and safety ;  &gt;&gt;&gt;&gt; Working in an occupation with a higher skill level than 12 months ago ;</t>
  </si>
  <si>
    <t>Western Australia ;  Industry of current main job: Public administration and safety ;  &gt;&gt;&gt;&gt; Working in an occupation with a lower skill level than 12 months ago ;</t>
  </si>
  <si>
    <t>Western Australia ;  Industry of current main job: Public administration and safety ;  &gt;&gt;&gt;&gt; Working in a job with the same usual hours as 12 months ago ;</t>
  </si>
  <si>
    <t>Western Australia ;  Industry of current main job: Public administration and safety ;  &gt;&gt;&gt;&gt; Working in a job with more usual hours than 12 months ago ;</t>
  </si>
  <si>
    <t>Western Australia ;  Industry of current main job: Public administration and safety ;  &gt;&gt;&gt;&gt; Working in a job with fewer usual hours than 12 months ago ;</t>
  </si>
  <si>
    <t>Western Australia ;  Industry of current main job: Public administration and safety ;  &gt;&gt;&gt;&gt; Working in a job with the same status in employment as 12 months ago ;</t>
  </si>
  <si>
    <t>Western Australia ;  Industry of current main job: Public administration and safety ;  &gt;&gt;&gt;&gt; Working in a job with a different status in employment than 12 months ago ;</t>
  </si>
  <si>
    <t>Western Australia ;  Industry of current main job: Public administration and safety ;  &gt;&gt;&gt; Did not change jobs in last 12 months ;</t>
  </si>
  <si>
    <t>Western Australia ;  Industry of current main job: Public administration and safety ;  &gt;&gt; 12 months or more in current main job ;</t>
  </si>
  <si>
    <t>Western Australia ;  Industry of current main job: Public administration and safety ;  &gt;&gt;&gt; Employee in current main job ;</t>
  </si>
  <si>
    <t>Western Australia ;  Industry of current main job: Public administration and safety ;  &gt;&gt;&gt;&gt; No change in occupation with current employer last year ;</t>
  </si>
  <si>
    <t>Western Australia ;  Industry of current main job: Public administration and safety ;  &gt;&gt;&gt;&gt; Changed occupations with current employer in the same major group last year ;</t>
  </si>
  <si>
    <t>Western Australia ;  Industry of current main job: Public administration and safety ;  &gt;&gt;&gt;&gt; Changed occupations with current employer into a different major group last year ;</t>
  </si>
  <si>
    <t>Western Australia ;  Industry of current main job: Public administration and safety ;  &gt;&gt;&gt;&gt; Changed occupations with current employer at the same skill level ;</t>
  </si>
  <si>
    <t>Western Australia ;  Industry of current main job: Public administration and safety ;  &gt;&gt;&gt;&gt; Changed occupations with current employer to a higher skill level ;</t>
  </si>
  <si>
    <t>Western Australia ;  Industry of current main job: Public administration and safety ;  &gt;&gt;&gt;&gt; Changed occupations with current employer to a lower skill level ;</t>
  </si>
  <si>
    <t>Western Australia ;  Industry of current main job: Public administration and safety ;  &gt;&gt;&gt;&gt; No change in usual weekly hours with current employer last year ;</t>
  </si>
  <si>
    <t>Western Australia ;  Industry of current main job: Public administration and safety ;  &gt;&gt;&gt;&gt; Usual weekly hours increased with current employer last year ;</t>
  </si>
  <si>
    <t>Western Australia ;  Industry of current main job: Public administration and safety ;  &gt;&gt;&gt;&gt; Usual weekly hours decreased with current employer last year ;</t>
  </si>
  <si>
    <t>Western Australia ;  Industry of current main job: Public administration and safety ;  &gt;&gt;&gt;&gt; Did not know or usual weekly hours varied last year ;</t>
  </si>
  <si>
    <t>Western Australia ;  Industry of current main job: Public administration and safety ;  &gt;&gt;&gt;&gt; Promoted or transferred last year ;</t>
  </si>
  <si>
    <t>Western Australia ;  Industry of current main job: Public administration and safety ;  &gt;&gt;&gt;&gt; Was not promoted or transferred last year ;</t>
  </si>
  <si>
    <t>Western Australia ;  Industry of current main job: Public administration and safety ;  &gt;&gt;&gt; Owner manager or contributing family worker in current main job ;</t>
  </si>
  <si>
    <t>Western Australia ;  Industry of current main job: Public administration and safety ;  &gt; Employed 12 months ago ;</t>
  </si>
  <si>
    <t>Western Australia ;  Industry of current main job: Public administration and safety ;  &gt; Not employed 12 months ago ;</t>
  </si>
  <si>
    <t>Western Australia ;  Industry of current main job: Education and training ;  Employed at some time during the last 12 months ;</t>
  </si>
  <si>
    <t>Western Australia ;  Industry of current main job: Education and training ;  &gt; Currently employed ;</t>
  </si>
  <si>
    <t>Western Australia ;  Industry of current main job: Education and training ;  &gt;&gt; Less than 12 months in current main job ;</t>
  </si>
  <si>
    <t>Western Australia ;  Industry of current main job: Education and training ;  &gt;&gt;&gt; Changed jobs in last 12 months ;</t>
  </si>
  <si>
    <t>Western Australia ;  Industry of current main job: Education and training ;  &gt;&gt;&gt;&gt; Working in the same industry division as 12 months ago ;</t>
  </si>
  <si>
    <t>Western Australia ;  Industry of current main job: Education and training ;  &gt;&gt;&gt;&gt; Working in a different industry division than 12 months ago ;</t>
  </si>
  <si>
    <t>Western Australia ;  Industry of current main job: Education and training ;  &gt;&gt;&gt;&gt; Working in the same major occupation group as 12 months ago ;</t>
  </si>
  <si>
    <t>Western Australia ;  Industry of current main job: Education and training ;  &gt;&gt;&gt;&gt; Working in a different major occupation group than 12 months ago ;</t>
  </si>
  <si>
    <t>Western Australia ;  Industry of current main job: Education and training ;  &gt;&gt;&gt;&gt; Working in an occupation at the same skill level as 12 months ago ;</t>
  </si>
  <si>
    <t>Western Australia ;  Industry of current main job: Education and training ;  &gt;&gt;&gt;&gt; Working in an occupation with a higher skill level than 12 months ago ;</t>
  </si>
  <si>
    <t>Western Australia ;  Industry of current main job: Education and training ;  &gt;&gt;&gt;&gt; Working in an occupation with a lower skill level than 12 months ago ;</t>
  </si>
  <si>
    <t>Western Australia ;  Industry of current main job: Education and training ;  &gt;&gt;&gt;&gt; Working in a job with the same usual hours as 12 months ago ;</t>
  </si>
  <si>
    <t>Western Australia ;  Industry of current main job: Education and training ;  &gt;&gt;&gt;&gt; Working in a job with more usual hours than 12 months ago ;</t>
  </si>
  <si>
    <t>Western Australia ;  Industry of current main job: Education and training ;  &gt;&gt;&gt;&gt; Working in a job with fewer usual hours than 12 months ago ;</t>
  </si>
  <si>
    <t>Western Australia ;  Industry of current main job: Education and training ;  &gt;&gt;&gt;&gt; Working in a job with the same status in employment as 12 months ago ;</t>
  </si>
  <si>
    <t>Western Australia ;  Industry of current main job: Education and training ;  &gt;&gt;&gt;&gt; Working in a job with a different status in employment than 12 months ago ;</t>
  </si>
  <si>
    <t>Western Australia ;  Industry of current main job: Education and training ;  &gt;&gt;&gt; Did not change jobs in last 12 months ;</t>
  </si>
  <si>
    <t>Western Australia ;  Industry of current main job: Education and training ;  &gt;&gt; 12 months or more in current main job ;</t>
  </si>
  <si>
    <t>Western Australia ;  Industry of current main job: Education and training ;  &gt;&gt;&gt; Employee in current main job ;</t>
  </si>
  <si>
    <t>Western Australia ;  Industry of current main job: Education and training ;  &gt;&gt;&gt;&gt; No change in occupation with current employer last year ;</t>
  </si>
  <si>
    <t>Western Australia ;  Industry of current main job: Education and training ;  &gt;&gt;&gt;&gt; Changed occupations with current employer in the same major group last year ;</t>
  </si>
  <si>
    <t>Western Australia ;  Industry of current main job: Education and training ;  &gt;&gt;&gt;&gt; Changed occupations with current employer into a different major group last year ;</t>
  </si>
  <si>
    <t>Western Australia ;  Industry of current main job: Education and training ;  &gt;&gt;&gt;&gt; Changed occupations with current employer at the same skill level ;</t>
  </si>
  <si>
    <t>Western Australia ;  Industry of current main job: Education and training ;  &gt;&gt;&gt;&gt; Changed occupations with current employer to a higher skill level ;</t>
  </si>
  <si>
    <t>Western Australia ;  Industry of current main job: Education and training ;  &gt;&gt;&gt;&gt; Changed occupations with current employer to a lower skill level ;</t>
  </si>
  <si>
    <t>Western Australia ;  Industry of current main job: Education and training ;  &gt;&gt;&gt;&gt; No change in usual weekly hours with current employer last year ;</t>
  </si>
  <si>
    <t>Western Australia ;  Industry of current main job: Education and training ;  &gt;&gt;&gt;&gt; Usual weekly hours increased with current employer last year ;</t>
  </si>
  <si>
    <t>Western Australia ;  Industry of current main job: Education and training ;  &gt;&gt;&gt;&gt; Usual weekly hours decreased with current employer last year ;</t>
  </si>
  <si>
    <t>Western Australia ;  Industry of current main job: Education and training ;  &gt;&gt;&gt;&gt; Did not know or usual weekly hours varied last year ;</t>
  </si>
  <si>
    <t>Western Australia ;  Industry of current main job: Education and training ;  &gt;&gt;&gt;&gt; Promoted or transferred last year ;</t>
  </si>
  <si>
    <t>Western Australia ;  Industry of current main job: Education and training ;  &gt;&gt;&gt;&gt; Was not promoted or transferred last year ;</t>
  </si>
  <si>
    <t>Western Australia ;  Industry of current main job: Education and training ;  &gt;&gt;&gt; Owner manager or contributing family worker in current main job ;</t>
  </si>
  <si>
    <t>Western Australia ;  Industry of current main job: Education and training ;  &gt; Employed 12 months ago ;</t>
  </si>
  <si>
    <t>Western Australia ;  Industry of current main job: Education and training ;  &gt; Not employed 12 months ago ;</t>
  </si>
  <si>
    <t>Western Australia ;  Industry of current main job: Health care and social assistance ;  Employed at some time during the last 12 months ;</t>
  </si>
  <si>
    <t>A128033854W</t>
  </si>
  <si>
    <t>A128014554R</t>
  </si>
  <si>
    <t>A127975998X</t>
  </si>
  <si>
    <t>A128053346X</t>
  </si>
  <si>
    <t>A127994958K</t>
  </si>
  <si>
    <t>A128053350R</t>
  </si>
  <si>
    <t>A128053354X</t>
  </si>
  <si>
    <t>A128033858F</t>
  </si>
  <si>
    <t>A127994962A</t>
  </si>
  <si>
    <t>A128014558X</t>
  </si>
  <si>
    <t>A128092162J</t>
  </si>
  <si>
    <t>A128033538V</t>
  </si>
  <si>
    <t>A127994630F</t>
  </si>
  <si>
    <t>A128072454L</t>
  </si>
  <si>
    <t>A127994642R</t>
  </si>
  <si>
    <t>A127975634K</t>
  </si>
  <si>
    <t>A127975638V</t>
  </si>
  <si>
    <t>A128033542K</t>
  </si>
  <si>
    <t>A127956022T</t>
  </si>
  <si>
    <t>A128091854C</t>
  </si>
  <si>
    <t>A127956026A</t>
  </si>
  <si>
    <t>A128014238L</t>
  </si>
  <si>
    <t>A128091842V</t>
  </si>
  <si>
    <t>A127994634R</t>
  </si>
  <si>
    <t>A128091846C</t>
  </si>
  <si>
    <t>A128053042L</t>
  </si>
  <si>
    <t>A127994638X</t>
  </si>
  <si>
    <t>A128033526K</t>
  </si>
  <si>
    <t>A128091850V</t>
  </si>
  <si>
    <t>A128014242C</t>
  </si>
  <si>
    <t>A128072450C</t>
  </si>
  <si>
    <t>A128014246L</t>
  </si>
  <si>
    <t>A128072458W</t>
  </si>
  <si>
    <t>A128014250C</t>
  </si>
  <si>
    <t>A127975626K</t>
  </si>
  <si>
    <t>A128072462L</t>
  </si>
  <si>
    <t>A127956010J</t>
  </si>
  <si>
    <t>A128053046W</t>
  </si>
  <si>
    <t>A127956014T</t>
  </si>
  <si>
    <t>A128033530A</t>
  </si>
  <si>
    <t>A127975630A</t>
  </si>
  <si>
    <t>A128033534K</t>
  </si>
  <si>
    <t>A128053050L</t>
  </si>
  <si>
    <t>A127956018A</t>
  </si>
  <si>
    <t>A128072466W</t>
  </si>
  <si>
    <t>A127975662V</t>
  </si>
  <si>
    <t>A127975642K</t>
  </si>
  <si>
    <t>A127994650R</t>
  </si>
  <si>
    <t>A128033554V</t>
  </si>
  <si>
    <t>A127975666C</t>
  </si>
  <si>
    <t>A128014278F</t>
  </si>
  <si>
    <t>A128033558C</t>
  </si>
  <si>
    <t>A128033562V</t>
  </si>
  <si>
    <t>A128014282W</t>
  </si>
  <si>
    <t>A127975670V</t>
  </si>
  <si>
    <t>A127994646X</t>
  </si>
  <si>
    <t>A127956030T</t>
  </si>
  <si>
    <t>A127975646V</t>
  </si>
  <si>
    <t>A128014258W</t>
  </si>
  <si>
    <t>A128014262L</t>
  </si>
  <si>
    <t>A128014266W</t>
  </si>
  <si>
    <t>A128072470L</t>
  </si>
  <si>
    <t>A128014270L</t>
  </si>
  <si>
    <t>A128033546V</t>
  </si>
  <si>
    <t>A127956034A</t>
  </si>
  <si>
    <t>A127975650K</t>
  </si>
  <si>
    <t>A128053054W</t>
  </si>
  <si>
    <t>A128014274W</t>
  </si>
  <si>
    <t>A127975654V</t>
  </si>
  <si>
    <t>A127994654X</t>
  </si>
  <si>
    <t>A128033550K</t>
  </si>
  <si>
    <t>A127975658C</t>
  </si>
  <si>
    <t>A128091858L</t>
  </si>
  <si>
    <t>A128053058F</t>
  </si>
  <si>
    <t>A128091862C</t>
  </si>
  <si>
    <t>A128091866L</t>
  </si>
  <si>
    <t>A128072474W</t>
  </si>
  <si>
    <t>A128053062W</t>
  </si>
  <si>
    <t>A128072478F</t>
  </si>
  <si>
    <t>A128091890L</t>
  </si>
  <si>
    <t>A128033566C</t>
  </si>
  <si>
    <t>A127975678L</t>
  </si>
  <si>
    <t>A127956046K</t>
  </si>
  <si>
    <t>A127994682J</t>
  </si>
  <si>
    <t>A128053070W</t>
  </si>
  <si>
    <t>A127956050A</t>
  </si>
  <si>
    <t>A127975686L</t>
  </si>
  <si>
    <t>A127956054K</t>
  </si>
  <si>
    <t>A127994686T</t>
  </si>
  <si>
    <t>A127994662X</t>
  </si>
  <si>
    <t>A128072482W</t>
  </si>
  <si>
    <t>A127956038K</t>
  </si>
  <si>
    <t>A128053066F</t>
  </si>
  <si>
    <t>A128014286F</t>
  </si>
  <si>
    <t>A127956042A</t>
  </si>
  <si>
    <t>A127994666J</t>
  </si>
  <si>
    <t>A128072486F</t>
  </si>
  <si>
    <t>A127975674C</t>
  </si>
  <si>
    <t>A128072490W</t>
  </si>
  <si>
    <t>A127994670X</t>
  </si>
  <si>
    <t>A128014290W</t>
  </si>
  <si>
    <t>A128072494F</t>
  </si>
  <si>
    <t>A128091870C</t>
  </si>
  <si>
    <t>A128091874L</t>
  </si>
  <si>
    <t>A128072498R</t>
  </si>
  <si>
    <t>A128033570V</t>
  </si>
  <si>
    <t>A128091878W</t>
  </si>
  <si>
    <t>A127994674J</t>
  </si>
  <si>
    <t>A127994678T</t>
  </si>
  <si>
    <t>A128091882L</t>
  </si>
  <si>
    <t>A128072502V</t>
  </si>
  <si>
    <t>A128091894W</t>
  </si>
  <si>
    <t>A127975682C</t>
  </si>
  <si>
    <t>A128053082F</t>
  </si>
  <si>
    <t>A127975690C</t>
  </si>
  <si>
    <t>A128072506C</t>
  </si>
  <si>
    <t>A127956062K</t>
  </si>
  <si>
    <t>A127956066V</t>
  </si>
  <si>
    <t>A128053086R</t>
  </si>
  <si>
    <t>A127975702A</t>
  </si>
  <si>
    <t>A128091910K</t>
  </si>
  <si>
    <t>A127994710F</t>
  </si>
  <si>
    <t>A127994714R</t>
  </si>
  <si>
    <t>A128033574C</t>
  </si>
  <si>
    <t>A127994690J</t>
  </si>
  <si>
    <t>A127994694T</t>
  </si>
  <si>
    <t>A128033578L</t>
  </si>
  <si>
    <t>A128014294F</t>
  </si>
  <si>
    <t>A127956058V</t>
  </si>
  <si>
    <t>A127975694L</t>
  </si>
  <si>
    <t>A128091898F</t>
  </si>
  <si>
    <t>A128014298R</t>
  </si>
  <si>
    <t>A127975698W</t>
  </si>
  <si>
    <t>A128033582C</t>
  </si>
  <si>
    <t>A128033586L</t>
  </si>
  <si>
    <t>A128072510V</t>
  </si>
  <si>
    <t>A128014302V</t>
  </si>
  <si>
    <t>A128053074F</t>
  </si>
  <si>
    <t>A127994698A</t>
  </si>
  <si>
    <t>A128014306C</t>
  </si>
  <si>
    <t>A128014310V</t>
  </si>
  <si>
    <t>A128091902K</t>
  </si>
  <si>
    <t>A128014314C</t>
  </si>
  <si>
    <t>A128091906V</t>
  </si>
  <si>
    <t>A127994702F</t>
  </si>
  <si>
    <t>A127994706R</t>
  </si>
  <si>
    <t>A128014318L</t>
  </si>
  <si>
    <t>A128053098X</t>
  </si>
  <si>
    <t>A128091914V</t>
  </si>
  <si>
    <t>A127994718X</t>
  </si>
  <si>
    <t>A128091930V</t>
  </si>
  <si>
    <t>A128014334L</t>
  </si>
  <si>
    <t>A128091934C</t>
  </si>
  <si>
    <t>A127975722K</t>
  </si>
  <si>
    <t>A128053102C</t>
  </si>
  <si>
    <t>A127994726X</t>
  </si>
  <si>
    <t>A128072530C</t>
  </si>
  <si>
    <t>A128053090F</t>
  </si>
  <si>
    <t>A128033590C</t>
  </si>
  <si>
    <t>A127975706K</t>
  </si>
  <si>
    <t>A128014322C</t>
  </si>
  <si>
    <t>A127956070K</t>
  </si>
  <si>
    <t>A128091918C</t>
  </si>
  <si>
    <t>A128091922V</t>
  </si>
  <si>
    <t>A128072514C</t>
  </si>
  <si>
    <t>A127975710A</t>
  </si>
  <si>
    <t>A128033594L</t>
  </si>
  <si>
    <t>A128072518L</t>
  </si>
  <si>
    <t>A128091926C</t>
  </si>
  <si>
    <t>A128014326L</t>
  </si>
  <si>
    <t>A128014330C</t>
  </si>
  <si>
    <t>A128072522C</t>
  </si>
  <si>
    <t>A128033598W</t>
  </si>
  <si>
    <t>A127975714K</t>
  </si>
  <si>
    <t>A127994722R</t>
  </si>
  <si>
    <t>A128072526L</t>
  </si>
  <si>
    <t>A127956074V</t>
  </si>
  <si>
    <t>A127956078C</t>
  </si>
  <si>
    <t>A127956082V</t>
  </si>
  <si>
    <t>A128033602A</t>
  </si>
  <si>
    <t>A127975718V</t>
  </si>
  <si>
    <t>A127975738C</t>
  </si>
  <si>
    <t>A128033606K</t>
  </si>
  <si>
    <t>A127956086C</t>
  </si>
  <si>
    <t>A128072550L</t>
  </si>
  <si>
    <t>A127975742V</t>
  </si>
  <si>
    <t>A128091942C</t>
  </si>
  <si>
    <t>A128072554W</t>
  </si>
  <si>
    <t>A127994750X</t>
  </si>
  <si>
    <t>A127994754J</t>
  </si>
  <si>
    <t>A127956106A</t>
  </si>
  <si>
    <t>A127994730R</t>
  </si>
  <si>
    <t>A128033610A</t>
  </si>
  <si>
    <t>A128072534L</t>
  </si>
  <si>
    <t>A128053106L</t>
  </si>
  <si>
    <t>A127975726V</t>
  </si>
  <si>
    <t>A127975730K</t>
  </si>
  <si>
    <t>A127994734X</t>
  </si>
  <si>
    <t>A127994738J</t>
  </si>
  <si>
    <t>A128033614K</t>
  </si>
  <si>
    <t>A128053110C</t>
  </si>
  <si>
    <t>A127956090V</t>
  </si>
  <si>
    <t>A127956094C</t>
  </si>
  <si>
    <t>A128072538W</t>
  </si>
  <si>
    <t>A128053114L</t>
  </si>
  <si>
    <t>A128014338W</t>
  </si>
  <si>
    <t>A127975734V</t>
  </si>
  <si>
    <t>A127956098L</t>
  </si>
  <si>
    <t>A128072542L</t>
  </si>
  <si>
    <t>A128072546W</t>
  </si>
  <si>
    <t>A127994742X</t>
  </si>
  <si>
    <t>A128014342L</t>
  </si>
  <si>
    <t>A128014346W</t>
  </si>
  <si>
    <t>A127994746J</t>
  </si>
  <si>
    <t>A127956102T</t>
  </si>
  <si>
    <t>A127956118K</t>
  </si>
  <si>
    <t>A127975746C</t>
  </si>
  <si>
    <t>A128014358F</t>
  </si>
  <si>
    <t>A128053138F</t>
  </si>
  <si>
    <t>A127994762J</t>
  </si>
  <si>
    <t>A128014362W</t>
  </si>
  <si>
    <t>A128033634V</t>
  </si>
  <si>
    <t>A128072566F</t>
  </si>
  <si>
    <t>A128053154F</t>
  </si>
  <si>
    <t>A128014366F</t>
  </si>
  <si>
    <t>A128053118W</t>
  </si>
  <si>
    <t>A127956110T</t>
  </si>
  <si>
    <t>A128053122L</t>
  </si>
  <si>
    <t>A128091946L</t>
  </si>
  <si>
    <t>A127994758T</t>
  </si>
  <si>
    <t>A127975750V</t>
  </si>
  <si>
    <t>A128072558F</t>
  </si>
  <si>
    <t>A128053126W</t>
  </si>
  <si>
    <t>A128014350L</t>
  </si>
  <si>
    <t>A128014354W</t>
  </si>
  <si>
    <t>A128033618V</t>
  </si>
  <si>
    <t>A127956114A</t>
  </si>
  <si>
    <t>A128072562W</t>
  </si>
  <si>
    <t>A128033622K</t>
  </si>
  <si>
    <t>A128091950C</t>
  </si>
  <si>
    <t>A128033626V</t>
  </si>
  <si>
    <t>A128091954L</t>
  </si>
  <si>
    <t>A128033630K</t>
  </si>
  <si>
    <t>A128053130L</t>
  </si>
  <si>
    <t>A128053134W</t>
  </si>
  <si>
    <t>A127975754C</t>
  </si>
  <si>
    <t>A128053142W</t>
  </si>
  <si>
    <t>A128053150W</t>
  </si>
  <si>
    <t>A127975758L</t>
  </si>
  <si>
    <t>A128033662C</t>
  </si>
  <si>
    <t>Western Australia ;  Industry of current main job: Health care and social assistance ;  &gt; Currently employed ;</t>
  </si>
  <si>
    <t>Western Australia ;  Industry of current main job: Health care and social assistance ;  &gt;&gt; Less than 12 months in current main job ;</t>
  </si>
  <si>
    <t>Western Australia ;  Industry of current main job: Health care and social assistance ;  &gt;&gt;&gt; Changed jobs in last 12 months ;</t>
  </si>
  <si>
    <t>Western Australia ;  Industry of current main job: Health care and social assistance ;  &gt;&gt;&gt;&gt; Working in the same industry division as 12 months ago ;</t>
  </si>
  <si>
    <t>Western Australia ;  Industry of current main job: Health care and social assistance ;  &gt;&gt;&gt;&gt; Working in a different industry division than 12 months ago ;</t>
  </si>
  <si>
    <t>Western Australia ;  Industry of current main job: Health care and social assistance ;  &gt;&gt;&gt;&gt; Working in the same major occupation group as 12 months ago ;</t>
  </si>
  <si>
    <t>Western Australia ;  Industry of current main job: Health care and social assistance ;  &gt;&gt;&gt;&gt; Working in a different major occupation group than 12 months ago ;</t>
  </si>
  <si>
    <t>Western Australia ;  Industry of current main job: Health care and social assistance ;  &gt;&gt;&gt;&gt; Working in an occupation at the same skill level as 12 months ago ;</t>
  </si>
  <si>
    <t>Western Australia ;  Industry of current main job: Health care and social assistance ;  &gt;&gt;&gt;&gt; Working in an occupation with a higher skill level than 12 months ago ;</t>
  </si>
  <si>
    <t>Western Australia ;  Industry of current main job: Health care and social assistance ;  &gt;&gt;&gt;&gt; Working in an occupation with a lower skill level than 12 months ago ;</t>
  </si>
  <si>
    <t>Western Australia ;  Industry of current main job: Health care and social assistance ;  &gt;&gt;&gt;&gt; Working in a job with the same usual hours as 12 months ago ;</t>
  </si>
  <si>
    <t>Western Australia ;  Industry of current main job: Health care and social assistance ;  &gt;&gt;&gt;&gt; Working in a job with more usual hours than 12 months ago ;</t>
  </si>
  <si>
    <t>Western Australia ;  Industry of current main job: Health care and social assistance ;  &gt;&gt;&gt;&gt; Working in a job with fewer usual hours than 12 months ago ;</t>
  </si>
  <si>
    <t>Western Australia ;  Industry of current main job: Health care and social assistance ;  &gt;&gt;&gt;&gt; Working in a job with the same status in employment as 12 months ago ;</t>
  </si>
  <si>
    <t>Western Australia ;  Industry of current main job: Health care and social assistance ;  &gt;&gt;&gt;&gt; Working in a job with a different status in employment than 12 months ago ;</t>
  </si>
  <si>
    <t>Western Australia ;  Industry of current main job: Health care and social assistance ;  &gt;&gt;&gt; Did not change jobs in last 12 months ;</t>
  </si>
  <si>
    <t>Western Australia ;  Industry of current main job: Health care and social assistance ;  &gt;&gt; 12 months or more in current main job ;</t>
  </si>
  <si>
    <t>Western Australia ;  Industry of current main job: Health care and social assistance ;  &gt;&gt;&gt; Employee in current main job ;</t>
  </si>
  <si>
    <t>Western Australia ;  Industry of current main job: Health care and social assistance ;  &gt;&gt;&gt;&gt; No change in occupation with current employer last year ;</t>
  </si>
  <si>
    <t>Western Australia ;  Industry of current main job: Health care and social assistance ;  &gt;&gt;&gt;&gt; Changed occupations with current employer in the same major group last year ;</t>
  </si>
  <si>
    <t>Western Australia ;  Industry of current main job: Health care and social assistance ;  &gt;&gt;&gt;&gt; Changed occupations with current employer into a different major group last year ;</t>
  </si>
  <si>
    <t>Western Australia ;  Industry of current main job: Health care and social assistance ;  &gt;&gt;&gt;&gt; Changed occupations with current employer at the same skill level ;</t>
  </si>
  <si>
    <t>Western Australia ;  Industry of current main job: Health care and social assistance ;  &gt;&gt;&gt;&gt; Changed occupations with current employer to a higher skill level ;</t>
  </si>
  <si>
    <t>Western Australia ;  Industry of current main job: Health care and social assistance ;  &gt;&gt;&gt;&gt; Changed occupations with current employer to a lower skill level ;</t>
  </si>
  <si>
    <t>Western Australia ;  Industry of current main job: Health care and social assistance ;  &gt;&gt;&gt;&gt; No change in usual weekly hours with current employer last year ;</t>
  </si>
  <si>
    <t>Western Australia ;  Industry of current main job: Health care and social assistance ;  &gt;&gt;&gt;&gt; Usual weekly hours increased with current employer last year ;</t>
  </si>
  <si>
    <t>Western Australia ;  Industry of current main job: Health care and social assistance ;  &gt;&gt;&gt;&gt; Usual weekly hours decreased with current employer last year ;</t>
  </si>
  <si>
    <t>Western Australia ;  Industry of current main job: Health care and social assistance ;  &gt;&gt;&gt;&gt; Did not know or usual weekly hours varied last year ;</t>
  </si>
  <si>
    <t>Western Australia ;  Industry of current main job: Health care and social assistance ;  &gt;&gt;&gt;&gt; Promoted or transferred last year ;</t>
  </si>
  <si>
    <t>Western Australia ;  Industry of current main job: Health care and social assistance ;  &gt;&gt;&gt;&gt; Was not promoted or transferred last year ;</t>
  </si>
  <si>
    <t>Western Australia ;  Industry of current main job: Health care and social assistance ;  &gt;&gt;&gt; Owner manager or contributing family worker in current main job ;</t>
  </si>
  <si>
    <t>Western Australia ;  Industry of current main job: Health care and social assistance ;  &gt; Employed 12 months ago ;</t>
  </si>
  <si>
    <t>Western Australia ;  Industry of current main job: Health care and social assistance ;  &gt; Not employed 12 months ago ;</t>
  </si>
  <si>
    <t>Western Australia ;  Industry of current main job: Arts and recreation services ;  Employed at some time during the last 12 months ;</t>
  </si>
  <si>
    <t>Western Australia ;  Industry of current main job: Arts and recreation services ;  &gt; Currently employed ;</t>
  </si>
  <si>
    <t>Western Australia ;  Industry of current main job: Arts and recreation services ;  &gt;&gt; Less than 12 months in current main job ;</t>
  </si>
  <si>
    <t>Western Australia ;  Industry of current main job: Arts and recreation services ;  &gt;&gt;&gt; Changed jobs in last 12 months ;</t>
  </si>
  <si>
    <t>Western Australia ;  Industry of current main job: Arts and recreation services ;  &gt;&gt;&gt;&gt; Working in the same industry division as 12 months ago ;</t>
  </si>
  <si>
    <t>Western Australia ;  Industry of current main job: Arts and recreation services ;  &gt;&gt;&gt;&gt; Working in a different industry division than 12 months ago ;</t>
  </si>
  <si>
    <t>Western Australia ;  Industry of current main job: Arts and recreation services ;  &gt;&gt;&gt;&gt; Working in the same major occupation group as 12 months ago ;</t>
  </si>
  <si>
    <t>Western Australia ;  Industry of current main job: Arts and recreation services ;  &gt;&gt;&gt;&gt; Working in a different major occupation group than 12 months ago ;</t>
  </si>
  <si>
    <t>Western Australia ;  Industry of current main job: Arts and recreation services ;  &gt;&gt;&gt;&gt; Working in an occupation at the same skill level as 12 months ago ;</t>
  </si>
  <si>
    <t>Western Australia ;  Industry of current main job: Arts and recreation services ;  &gt;&gt;&gt;&gt; Working in an occupation with a higher skill level than 12 months ago ;</t>
  </si>
  <si>
    <t>Western Australia ;  Industry of current main job: Arts and recreation services ;  &gt;&gt;&gt;&gt; Working in an occupation with a lower skill level than 12 months ago ;</t>
  </si>
  <si>
    <t>Western Australia ;  Industry of current main job: Arts and recreation services ;  &gt;&gt;&gt;&gt; Working in a job with the same usual hours as 12 months ago ;</t>
  </si>
  <si>
    <t>Western Australia ;  Industry of current main job: Arts and recreation services ;  &gt;&gt;&gt;&gt; Working in a job with more usual hours than 12 months ago ;</t>
  </si>
  <si>
    <t>Western Australia ;  Industry of current main job: Arts and recreation services ;  &gt;&gt;&gt;&gt; Working in a job with fewer usual hours than 12 months ago ;</t>
  </si>
  <si>
    <t>Western Australia ;  Industry of current main job: Arts and recreation services ;  &gt;&gt;&gt;&gt; Working in a job with the same status in employment as 12 months ago ;</t>
  </si>
  <si>
    <t>Western Australia ;  Industry of current main job: Arts and recreation services ;  &gt;&gt;&gt;&gt; Working in a job with a different status in employment than 12 months ago ;</t>
  </si>
  <si>
    <t>Western Australia ;  Industry of current main job: Arts and recreation services ;  &gt;&gt;&gt; Did not change jobs in last 12 months ;</t>
  </si>
  <si>
    <t>Western Australia ;  Industry of current main job: Arts and recreation services ;  &gt;&gt; 12 months or more in current main job ;</t>
  </si>
  <si>
    <t>Western Australia ;  Industry of current main job: Arts and recreation services ;  &gt;&gt;&gt; Employee in current main job ;</t>
  </si>
  <si>
    <t>Western Australia ;  Industry of current main job: Arts and recreation services ;  &gt;&gt;&gt;&gt; No change in occupation with current employer last year ;</t>
  </si>
  <si>
    <t>Western Australia ;  Industry of current main job: Arts and recreation services ;  &gt;&gt;&gt;&gt; Changed occupations with current employer in the same major group last year ;</t>
  </si>
  <si>
    <t>Western Australia ;  Industry of current main job: Arts and recreation services ;  &gt;&gt;&gt;&gt; Changed occupations with current employer into a different major group last year ;</t>
  </si>
  <si>
    <t>Western Australia ;  Industry of current main job: Arts and recreation services ;  &gt;&gt;&gt;&gt; Changed occupations with current employer at the same skill level ;</t>
  </si>
  <si>
    <t>Western Australia ;  Industry of current main job: Arts and recreation services ;  &gt;&gt;&gt;&gt; Changed occupations with current employer to a higher skill level ;</t>
  </si>
  <si>
    <t>Western Australia ;  Industry of current main job: Arts and recreation services ;  &gt;&gt;&gt;&gt; Changed occupations with current employer to a lower skill level ;</t>
  </si>
  <si>
    <t>Western Australia ;  Industry of current main job: Arts and recreation services ;  &gt;&gt;&gt;&gt; No change in usual weekly hours with current employer last year ;</t>
  </si>
  <si>
    <t>Western Australia ;  Industry of current main job: Arts and recreation services ;  &gt;&gt;&gt;&gt; Usual weekly hours increased with current employer last year ;</t>
  </si>
  <si>
    <t>Western Australia ;  Industry of current main job: Arts and recreation services ;  &gt;&gt;&gt;&gt; Usual weekly hours decreased with current employer last year ;</t>
  </si>
  <si>
    <t>Western Australia ;  Industry of current main job: Arts and recreation services ;  &gt;&gt;&gt;&gt; Did not know or usual weekly hours varied last year ;</t>
  </si>
  <si>
    <t>Western Australia ;  Industry of current main job: Arts and recreation services ;  &gt;&gt;&gt;&gt; Promoted or transferred last year ;</t>
  </si>
  <si>
    <t>Western Australia ;  Industry of current main job: Arts and recreation services ;  &gt;&gt;&gt;&gt; Was not promoted or transferred last year ;</t>
  </si>
  <si>
    <t>Western Australia ;  Industry of current main job: Arts and recreation services ;  &gt;&gt;&gt; Owner manager or contributing family worker in current main job ;</t>
  </si>
  <si>
    <t>Western Australia ;  Industry of current main job: Arts and recreation services ;  &gt; Employed 12 months ago ;</t>
  </si>
  <si>
    <t>Western Australia ;  Industry of current main job: Arts and recreation services ;  &gt; Not employed 12 months ago ;</t>
  </si>
  <si>
    <t>Western Australia ;  Industry of current main job: Other services ;  Employed at some time during the last 12 months ;</t>
  </si>
  <si>
    <t>Western Australia ;  Industry of current main job: Other services ;  &gt; Currently employed ;</t>
  </si>
  <si>
    <t>Western Australia ;  Industry of current main job: Other services ;  &gt;&gt; Less than 12 months in current main job ;</t>
  </si>
  <si>
    <t>Western Australia ;  Industry of current main job: Other services ;  &gt;&gt;&gt; Changed jobs in last 12 months ;</t>
  </si>
  <si>
    <t>Western Australia ;  Industry of current main job: Other services ;  &gt;&gt;&gt;&gt; Working in the same industry division as 12 months ago ;</t>
  </si>
  <si>
    <t>Western Australia ;  Industry of current main job: Other services ;  &gt;&gt;&gt;&gt; Working in a different industry division than 12 months ago ;</t>
  </si>
  <si>
    <t>Western Australia ;  Industry of current main job: Other services ;  &gt;&gt;&gt;&gt; Working in the same major occupation group as 12 months ago ;</t>
  </si>
  <si>
    <t>Western Australia ;  Industry of current main job: Other services ;  &gt;&gt;&gt;&gt; Working in a different major occupation group than 12 months ago ;</t>
  </si>
  <si>
    <t>Western Australia ;  Industry of current main job: Other services ;  &gt;&gt;&gt;&gt; Working in an occupation at the same skill level as 12 months ago ;</t>
  </si>
  <si>
    <t>Western Australia ;  Industry of current main job: Other services ;  &gt;&gt;&gt;&gt; Working in an occupation with a higher skill level than 12 months ago ;</t>
  </si>
  <si>
    <t>Western Australia ;  Industry of current main job: Other services ;  &gt;&gt;&gt;&gt; Working in an occupation with a lower skill level than 12 months ago ;</t>
  </si>
  <si>
    <t>Western Australia ;  Industry of current main job: Other services ;  &gt;&gt;&gt;&gt; Working in a job with the same usual hours as 12 months ago ;</t>
  </si>
  <si>
    <t>Western Australia ;  Industry of current main job: Other services ;  &gt;&gt;&gt;&gt; Working in a job with more usual hours than 12 months ago ;</t>
  </si>
  <si>
    <t>Western Australia ;  Industry of current main job: Other services ;  &gt;&gt;&gt;&gt; Working in a job with fewer usual hours than 12 months ago ;</t>
  </si>
  <si>
    <t>Western Australia ;  Industry of current main job: Other services ;  &gt;&gt;&gt;&gt; Working in a job with the same status in employment as 12 months ago ;</t>
  </si>
  <si>
    <t>Western Australia ;  Industry of current main job: Other services ;  &gt;&gt;&gt;&gt; Working in a job with a different status in employment than 12 months ago ;</t>
  </si>
  <si>
    <t>Western Australia ;  Industry of current main job: Other services ;  &gt;&gt;&gt; Did not change jobs in last 12 months ;</t>
  </si>
  <si>
    <t>Western Australia ;  Industry of current main job: Other services ;  &gt;&gt; 12 months or more in current main job ;</t>
  </si>
  <si>
    <t>Western Australia ;  Industry of current main job: Other services ;  &gt;&gt;&gt; Employee in current main job ;</t>
  </si>
  <si>
    <t>Western Australia ;  Industry of current main job: Other services ;  &gt;&gt;&gt;&gt; No change in occupation with current employer last year ;</t>
  </si>
  <si>
    <t>Western Australia ;  Industry of current main job: Other services ;  &gt;&gt;&gt;&gt; Changed occupations with current employer in the same major group last year ;</t>
  </si>
  <si>
    <t>Western Australia ;  Industry of current main job: Other services ;  &gt;&gt;&gt;&gt; Changed occupations with current employer into a different major group last year ;</t>
  </si>
  <si>
    <t>Western Australia ;  Industry of current main job: Other services ;  &gt;&gt;&gt;&gt; Changed occupations with current employer at the same skill level ;</t>
  </si>
  <si>
    <t>Western Australia ;  Industry of current main job: Other services ;  &gt;&gt;&gt;&gt; Changed occupations with current employer to a higher skill level ;</t>
  </si>
  <si>
    <t>Western Australia ;  Industry of current main job: Other services ;  &gt;&gt;&gt;&gt; Changed occupations with current employer to a lower skill level ;</t>
  </si>
  <si>
    <t>Western Australia ;  Industry of current main job: Other services ;  &gt;&gt;&gt;&gt; No change in usual weekly hours with current employer last year ;</t>
  </si>
  <si>
    <t>Western Australia ;  Industry of current main job: Other services ;  &gt;&gt;&gt;&gt; Usual weekly hours increased with current employer last year ;</t>
  </si>
  <si>
    <t>Western Australia ;  Industry of current main job: Other services ;  &gt;&gt;&gt;&gt; Usual weekly hours decreased with current employer last year ;</t>
  </si>
  <si>
    <t>Western Australia ;  Industry of current main job: Other services ;  &gt;&gt;&gt;&gt; Did not know or usual weekly hours varied last year ;</t>
  </si>
  <si>
    <t>Western Australia ;  Industry of current main job: Other services ;  &gt;&gt;&gt;&gt; Promoted or transferred last year ;</t>
  </si>
  <si>
    <t>Western Australia ;  Industry of current main job: Other services ;  &gt;&gt;&gt;&gt; Was not promoted or transferred last year ;</t>
  </si>
  <si>
    <t>Western Australia ;  Industry of current main job: Other services ;  &gt;&gt;&gt; Owner manager or contributing family worker in current main job ;</t>
  </si>
  <si>
    <t>Western Australia ;  Industry of current main job: Other services ;  &gt; Employed 12 months ago ;</t>
  </si>
  <si>
    <t>Western Australia ;  Industry of current main job: Other services ;  &gt; Not employed 12 months ago ;</t>
  </si>
  <si>
    <t>Western Australia ;  Not currently employed ;  Employed at some time during the last 12 months ;</t>
  </si>
  <si>
    <t>Western Australia ;  Not currently employed ;  &gt; Employed 12 months ago ;</t>
  </si>
  <si>
    <t>Western Australia ;  Not currently employed ;  &gt; Not employed 12 months ago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</si>
  <si>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</si>
  <si>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</si>
  <si>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</si>
  <si>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</si>
  <si>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</si>
  <si>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</si>
  <si>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</si>
  <si>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</si>
  <si>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</si>
  <si>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</si>
  <si>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</si>
  <si>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</si>
  <si>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</si>
  <si>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</si>
  <si>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</si>
  <si>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</si>
  <si>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</si>
  <si>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</si>
  <si>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</si>
  <si>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</si>
  <si>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</si>
  <si>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</si>
  <si>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</si>
  <si>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</si>
  <si>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</si>
  <si>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</si>
  <si>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</si>
  <si>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</si>
  <si>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</si>
  <si>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</si>
  <si>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</si>
  <si>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</si>
  <si>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</si>
  <si>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</si>
  <si>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</si>
  <si>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current main job: Agriculture, forestry and fishing ;  Employed at some time during the last 12 months ;</t>
  </si>
  <si>
    <t>Tasmania ;  Industry of current main job: Agriculture, forestry and fishing ;  &gt; Currently employed ;</t>
  </si>
  <si>
    <t>Tasmania ;  Industry of current main job: Agriculture, forestry and fishing ;  &gt;&gt; Less than 12 months in current main job ;</t>
  </si>
  <si>
    <t>Tasmania ;  Industry of current main job: Agriculture, forestry and fishing ;  &gt;&gt;&gt; Changed jobs in last 12 months ;</t>
  </si>
  <si>
    <t>Tasmania ;  Industry of current main job: Agriculture, forestry and fishing ;  &gt;&gt;&gt;&gt; Working in the same industry division as 12 months ago ;</t>
  </si>
  <si>
    <t>Tasmania ;  Industry of current main job: Agriculture, forestry and fishing ;  &gt;&gt;&gt;&gt; Working in a different industry division than 12 months ago ;</t>
  </si>
  <si>
    <t>Tasmania ;  Industry of current main job: Agriculture, forestry and fishing ;  &gt;&gt;&gt;&gt; Working in the same major occupation group as 12 months ago ;</t>
  </si>
  <si>
    <t>Tasmania ;  Industry of current main job: Agriculture, forestry and fishing ;  &gt;&gt;&gt;&gt; Working in a different major occupation group than 12 months ago ;</t>
  </si>
  <si>
    <t>Tasmania ;  Industry of current main job: Agriculture, forestry and fishing ;  &gt;&gt;&gt;&gt; Working in an occupation at the same skill level as 12 months ago ;</t>
  </si>
  <si>
    <t>Tasmania ;  Industry of current main job: Agriculture, forestry and fishing ;  &gt;&gt;&gt;&gt; Working in an occupation with a higher skill level than 12 months ago ;</t>
  </si>
  <si>
    <t>Tasmania ;  Industry of current main job: Agriculture, forestry and fishing ;  &gt;&gt;&gt;&gt; Working in an occupation with a lower skill level than 12 months ago ;</t>
  </si>
  <si>
    <t>Tasmania ;  Industry of current main job: Agriculture, forestry and fishing ;  &gt;&gt;&gt;&gt; Working in a job with the same usual hours as 12 months ago ;</t>
  </si>
  <si>
    <t>Tasmania ;  Industry of current main job: Agriculture, forestry and fishing ;  &gt;&gt;&gt;&gt; Working in a job with more usual hours than 12 months ago ;</t>
  </si>
  <si>
    <t>Tasmania ;  Industry of current main job: Agriculture, forestry and fishing ;  &gt;&gt;&gt;&gt; Working in a job with fewer usual hours than 12 months ago ;</t>
  </si>
  <si>
    <t>Tasmania ;  Industry of current main job: Agriculture, forestry and fishing ;  &gt;&gt;&gt;&gt; Working in a job with the same status in employment as 12 months ago ;</t>
  </si>
  <si>
    <t>Tasmania ;  Industry of current main job: Agriculture, forestry and fishing ;  &gt;&gt;&gt;&gt; Working in a job with a different status in employment than 12 months ago ;</t>
  </si>
  <si>
    <t>Tasmania ;  Industry of current main job: Agriculture, forestry and fishing ;  &gt;&gt;&gt; Did not change jobs in last 12 months ;</t>
  </si>
  <si>
    <t>Tasmania ;  Industry of current main job: Agriculture, forestry and fishing ;  &gt;&gt; 12 months or more in current main job ;</t>
  </si>
  <si>
    <t>Tasmania ;  Industry of current main job: Agriculture, forestry and fishing ;  &gt;&gt;&gt; Employee in current main job ;</t>
  </si>
  <si>
    <t>Tasmania ;  Industry of current main job: Agriculture, forestry and fishing ;  &gt;&gt;&gt;&gt; No change in occupation with current employer last year ;</t>
  </si>
  <si>
    <t>Tasmania ;  Industry of current main job: Agriculture, forestry and fishing ;  &gt;&gt;&gt;&gt; Changed occupations with current employer in the same major group last year ;</t>
  </si>
  <si>
    <t>Tasmania ;  Industry of current main job: Agriculture, forestry and fishing ;  &gt;&gt;&gt;&gt; Changed occupations with current employer into a different major group last year ;</t>
  </si>
  <si>
    <t>Tasmania ;  Industry of current main job: Agriculture, forestry and fishing ;  &gt;&gt;&gt;&gt; Changed occupations with current employer at the same skill level ;</t>
  </si>
  <si>
    <t>Tasmania ;  Industry of current main job: Agriculture, forestry and fishing ;  &gt;&gt;&gt;&gt; Changed occupations with current employer to a higher skill level ;</t>
  </si>
  <si>
    <t>Tasmania ;  Industry of current main job: Agriculture, forestry and fishing ;  &gt;&gt;&gt;&gt; Changed occupations with current employer to a lower skill level ;</t>
  </si>
  <si>
    <t>Tasmania ;  Industry of current main job: Agriculture, forestry and fishing ;  &gt;&gt;&gt;&gt; No change in usual weekly hours with current employer last year ;</t>
  </si>
  <si>
    <t>Tasmania ;  Industry of current main job: Agriculture, forestry and fishing ;  &gt;&gt;&gt;&gt; Usual weekly hours increased with current employer last year ;</t>
  </si>
  <si>
    <t>Tasmania ;  Industry of current main job: Agriculture, forestry and fishing ;  &gt;&gt;&gt;&gt; Usual weekly hours decreased with current employer last year ;</t>
  </si>
  <si>
    <t>Tasmania ;  Industry of current main job: Agriculture, forestry and fishing ;  &gt;&gt;&gt;&gt; Did not know or usual weekly hours varied last year ;</t>
  </si>
  <si>
    <t>Tasmania ;  Industry of current main job: Agriculture, forestry and fishing ;  &gt;&gt;&gt;&gt; Promoted or transferred last year ;</t>
  </si>
  <si>
    <t>Tasmania ;  Industry of current main job: Agriculture, forestry and fishing ;  &gt;&gt;&gt;&gt; Was not promoted or transferred last year ;</t>
  </si>
  <si>
    <t>Tasmania ;  Industry of current main job: Agriculture, forestry and fishing ;  &gt;&gt;&gt; Owner manager or contributing family worker in current main job ;</t>
  </si>
  <si>
    <t>Tasmania ;  Industry of current main job: Agriculture, forestry and fishing ;  &gt; Employed 12 months ago ;</t>
  </si>
  <si>
    <t>Tasmania ;  Industry of current main job: Agriculture, forestry and fishing ;  &gt; Not employed 12 months ago ;</t>
  </si>
  <si>
    <t>Tasmania ;  Industry of current main job: Mining ;  Employed at some time during the last 12 months ;</t>
  </si>
  <si>
    <t>Tasmania ;  Industry of current main job: Mining ;  &gt; Currently employed ;</t>
  </si>
  <si>
    <t>Tasmania ;  Industry of current main job: Mining ;  &gt;&gt; Less than 12 months in current main job ;</t>
  </si>
  <si>
    <t>Tasmania ;  Industry of current main job: Mining ;  &gt;&gt;&gt; Changed jobs in last 12 months ;</t>
  </si>
  <si>
    <t>Tasmania ;  Industry of current main job: Mining ;  &gt;&gt;&gt;&gt; Working in the same industry division as 12 months ago ;</t>
  </si>
  <si>
    <t>Tasmania ;  Industry of current main job: Mining ;  &gt;&gt;&gt;&gt; Working in a different industry division than 12 months ago ;</t>
  </si>
  <si>
    <t>Tasmania ;  Industry of current main job: Mining ;  &gt;&gt;&gt;&gt; Working in the same major occupation group as 12 months ago ;</t>
  </si>
  <si>
    <t>Tasmania ;  Industry of current main job: Mining ;  &gt;&gt;&gt;&gt; Working in a different major occupation group than 12 months ago ;</t>
  </si>
  <si>
    <t>Tasmania ;  Industry of current main job: Mining ;  &gt;&gt;&gt;&gt; Working in an occupation at the same skill level as 12 months ago ;</t>
  </si>
  <si>
    <t>Tasmania ;  Industry of current main job: Mining ;  &gt;&gt;&gt;&gt; Working in an occupation with a higher skill level than 12 months ago ;</t>
  </si>
  <si>
    <t>Tasmania ;  Industry of current main job: Mining ;  &gt;&gt;&gt;&gt; Working in an occupation with a lower skill level than 12 months ago ;</t>
  </si>
  <si>
    <t>Tasmania ;  Industry of current main job: Mining ;  &gt;&gt;&gt;&gt; Working in a job with the same usual hours as 12 months ago ;</t>
  </si>
  <si>
    <t>Tasmania ;  Industry of current main job: Mining ;  &gt;&gt;&gt;&gt; Working in a job with more usual hours than 12 months ago ;</t>
  </si>
  <si>
    <t>Tasmania ;  Industry of current main job: Mining ;  &gt;&gt;&gt;&gt; Working in a job with fewer usual hours than 12 months ago ;</t>
  </si>
  <si>
    <t>Tasmania ;  Industry of current main job: Mining ;  &gt;&gt;&gt;&gt; Working in a job with the same status in employment as 12 months ago ;</t>
  </si>
  <si>
    <t>Tasmania ;  Industry of current main job: Mining ;  &gt;&gt;&gt;&gt; Working in a job with a different status in employment than 12 months ago ;</t>
  </si>
  <si>
    <t>Tasmania ;  Industry of current main job: Mining ;  &gt;&gt;&gt; Did not change jobs in last 12 months ;</t>
  </si>
  <si>
    <t>Tasmania ;  Industry of current main job: Mining ;  &gt;&gt; 12 months or more in current main job ;</t>
  </si>
  <si>
    <t>Tasmania ;  Industry of current main job: Mining ;  &gt;&gt;&gt; Employee in current main job ;</t>
  </si>
  <si>
    <t>Tasmania ;  Industry of current main job: Mining ;  &gt;&gt;&gt;&gt; No change in occupation with current employer last year ;</t>
  </si>
  <si>
    <t>Tasmania ;  Industry of current main job: Mining ;  &gt;&gt;&gt;&gt; Changed occupations with current employer in the same major group last year ;</t>
  </si>
  <si>
    <t>Tasmania ;  Industry of current main job: Mining ;  &gt;&gt;&gt;&gt; Changed occupations with current employer into a different major group last year ;</t>
  </si>
  <si>
    <t>Tasmania ;  Industry of current main job: Mining ;  &gt;&gt;&gt;&gt; Changed occupations with current employer at the same skill level ;</t>
  </si>
  <si>
    <t>Tasmania ;  Industry of current main job: Mining ;  &gt;&gt;&gt;&gt; Changed occupations with current employer to a higher skill level ;</t>
  </si>
  <si>
    <t>Tasmania ;  Industry of current main job: Mining ;  &gt;&gt;&gt;&gt; Changed occupations with current employer to a lower skill level ;</t>
  </si>
  <si>
    <t>Tasmania ;  Industry of current main job: Mining ;  &gt;&gt;&gt;&gt; No change in usual weekly hours with current employer last year ;</t>
  </si>
  <si>
    <t>Tasmania ;  Industry of current main job: Mining ;  &gt;&gt;&gt;&gt; Usual weekly hours increased with current employer last year ;</t>
  </si>
  <si>
    <t>Tasmania ;  Industry of current main job: Mining ;  &gt;&gt;&gt;&gt; Usual weekly hours decreased with current employer last year ;</t>
  </si>
  <si>
    <t>Tasmania ;  Industry of current main job: Mining ;  &gt;&gt;&gt;&gt; Did not know or usual weekly hours varied last year ;</t>
  </si>
  <si>
    <t>Tasmania ;  Industry of current main job: Mining ;  &gt;&gt;&gt;&gt; Promoted or transferred last year ;</t>
  </si>
  <si>
    <t>Tasmania ;  Industry of current main job: Mining ;  &gt;&gt;&gt;&gt; Was not promoted or transferred last year ;</t>
  </si>
  <si>
    <t>Tasmania ;  Industry of current main job: Mining ;  &gt;&gt;&gt; Owner manager or contributing family worker in current main job ;</t>
  </si>
  <si>
    <t>Tasmania ;  Industry of current main job: Mining ;  &gt; Employed 12 months ago ;</t>
  </si>
  <si>
    <t>Tasmania ;  Industry of current main job: Mining ;  &gt; Not employed 12 months ago ;</t>
  </si>
  <si>
    <t>Tasmania ;  Industry of current main job: Manufacturing ;  Employed at some time during the last 12 months ;</t>
  </si>
  <si>
    <t>Tasmania ;  Industry of current main job: Manufacturing ;  &gt; Currently employed ;</t>
  </si>
  <si>
    <t>Tasmania ;  Industry of current main job: Manufacturing ;  &gt;&gt; Less than 12 months in current main job ;</t>
  </si>
  <si>
    <t>Tasmania ;  Industry of current main job: Manufacturing ;  &gt;&gt;&gt; Changed jobs in last 12 months ;</t>
  </si>
  <si>
    <t>Tasmania ;  Industry of current main job: Manufacturing ;  &gt;&gt;&gt;&gt; Working in the same industry division as 12 months ago ;</t>
  </si>
  <si>
    <t>Tasmania ;  Industry of current main job: Manufacturing ;  &gt;&gt;&gt;&gt; Working in a different industry division than 12 months ago ;</t>
  </si>
  <si>
    <t>Tasmania ;  Industry of current main job: Manufacturing ;  &gt;&gt;&gt;&gt; Working in the same major occupation group as 12 months ago ;</t>
  </si>
  <si>
    <t>Tasmania ;  Industry of current main job: Manufacturing ;  &gt;&gt;&gt;&gt; Working in a different major occupation group than 12 months ago ;</t>
  </si>
  <si>
    <t>Tasmania ;  Industry of current main job: Manufacturing ;  &gt;&gt;&gt;&gt; Working in an occupation at the same skill level as 12 months ago ;</t>
  </si>
  <si>
    <t>Tasmania ;  Industry of current main job: Manufacturing ;  &gt;&gt;&gt;&gt; Working in an occupation with a higher skill level than 12 months ago ;</t>
  </si>
  <si>
    <t>Tasmania ;  Industry of current main job: Manufacturing ;  &gt;&gt;&gt;&gt; Working in an occupation with a lower skill level than 12 months ago ;</t>
  </si>
  <si>
    <t>Tasmania ;  Industry of current main job: Manufacturing ;  &gt;&gt;&gt;&gt; Working in a job with the same usual hours as 12 months ago ;</t>
  </si>
  <si>
    <t>Tasmania ;  Industry of current main job: Manufacturing ;  &gt;&gt;&gt;&gt; Working in a job with more usual hours than 12 months ago ;</t>
  </si>
  <si>
    <t>Tasmania ;  Industry of current main job: Manufacturing ;  &gt;&gt;&gt;&gt; Working in a job with fewer usual hours than 12 months ago ;</t>
  </si>
  <si>
    <t>Tasmania ;  Industry of current main job: Manufacturing ;  &gt;&gt;&gt;&gt; Working in a job with the same status in employment as 12 months ago ;</t>
  </si>
  <si>
    <t>Tasmania ;  Industry of current main job: Manufacturing ;  &gt;&gt;&gt;&gt; Working in a job with a different status in employment than 12 months ago ;</t>
  </si>
  <si>
    <t>Tasmania ;  Industry of current main job: Manufacturing ;  &gt;&gt;&gt; Did not change jobs in last 12 months ;</t>
  </si>
  <si>
    <t>Tasmania ;  Industry of current main job: Manufacturing ;  &gt;&gt; 12 months or more in current main job ;</t>
  </si>
  <si>
    <t>Tasmania ;  Industry of current main job: Manufacturing ;  &gt;&gt;&gt; Employee in current main job ;</t>
  </si>
  <si>
    <t>Tasmania ;  Industry of current main job: Manufacturing ;  &gt;&gt;&gt;&gt; No change in occupation with current employer last year ;</t>
  </si>
  <si>
    <t>Tasmania ;  Industry of current main job: Manufacturing ;  &gt;&gt;&gt;&gt; Changed occupations with current employer in the same major group last year ;</t>
  </si>
  <si>
    <t>Tasmania ;  Industry of current main job: Manufacturing ;  &gt;&gt;&gt;&gt; Changed occupations with current employer into a different major group last year ;</t>
  </si>
  <si>
    <t>Tasmania ;  Industry of current main job: Manufacturing ;  &gt;&gt;&gt;&gt; Changed occupations with current employer at the same skill level ;</t>
  </si>
  <si>
    <t>Tasmania ;  Industry of current main job: Manufacturing ;  &gt;&gt;&gt;&gt; Changed occupations with current employer to a higher skill level ;</t>
  </si>
  <si>
    <t>Tasmania ;  Industry of current main job: Manufacturing ;  &gt;&gt;&gt;&gt; Changed occupations with current employer to a lower skill level ;</t>
  </si>
  <si>
    <t>Tasmania ;  Industry of current main job: Manufacturing ;  &gt;&gt;&gt;&gt; No change in usual weekly hours with current employer last year ;</t>
  </si>
  <si>
    <t>Tasmania ;  Industry of current main job: Manufacturing ;  &gt;&gt;&gt;&gt; Usual weekly hours increased with current employer last year ;</t>
  </si>
  <si>
    <t>Tasmania ;  Industry of current main job: Manufacturing ;  &gt;&gt;&gt;&gt; Usual weekly hours decreased with current employer last year ;</t>
  </si>
  <si>
    <t>Tasmania ;  Industry of current main job: Manufacturing ;  &gt;&gt;&gt;&gt; Did not know or usual weekly hours varied last year ;</t>
  </si>
  <si>
    <t>Tasmania ;  Industry of current main job: Manufacturing ;  &gt;&gt;&gt;&gt; Promoted or transferred last year ;</t>
  </si>
  <si>
    <t>Tasmania ;  Industry of current main job: Manufacturing ;  &gt;&gt;&gt;&gt; Was not promoted or transferred last year ;</t>
  </si>
  <si>
    <t>Tasmania ;  Industry of current main job: Manufacturing ;  &gt;&gt;&gt; Owner manager or contributing family worker in current main job ;</t>
  </si>
  <si>
    <t>Tasmania ;  Industry of current main job: Manufacturing ;  &gt; Employed 12 months ago ;</t>
  </si>
  <si>
    <t>Tasmania ;  Industry of current main job: Manufacturing ;  &gt; Not employed 12 months ago ;</t>
  </si>
  <si>
    <t>Tasmania ;  Industry of current main job: Electricity, gas, water and waste services ;  Employed at some time during the last 12 months ;</t>
  </si>
  <si>
    <t>Tasmania ;  Industry of current main job: Electricity, gas, water and waste services ;  &gt; Currently employed ;</t>
  </si>
  <si>
    <t>Tasmania ;  Industry of current main job: Electricity, gas, water and waste services ;  &gt;&gt; Less than 12 months in current main job ;</t>
  </si>
  <si>
    <t>Tasmania ;  Industry of current main job: Electricity, gas, water and waste services ;  &gt;&gt;&gt; Changed jobs in last 12 months ;</t>
  </si>
  <si>
    <t>Tasmania ;  Industry of current main job: Electricity, gas, water and waste services ;  &gt;&gt;&gt;&gt; Working in the same industry division as 12 months ago ;</t>
  </si>
  <si>
    <t>Tasmania ;  Industry of current main job: Electricity, gas, water and waste services ;  &gt;&gt;&gt;&gt; Working in a different industry division than 12 months ago ;</t>
  </si>
  <si>
    <t>Tasmania ;  Industry of current main job: Electricity, gas, water and waste services ;  &gt;&gt;&gt;&gt; Working in the same major occupation group as 12 months ago ;</t>
  </si>
  <si>
    <t>Tasmania ;  Industry of current main job: Electricity, gas, water and waste services ;  &gt;&gt;&gt;&gt; Working in a different major occupation group than 12 months ago ;</t>
  </si>
  <si>
    <t>Tasmania ;  Industry of current main job: Electricity, gas, water and waste services ;  &gt;&gt;&gt;&gt; Working in an occupation at the same skill level as 12 months ago ;</t>
  </si>
  <si>
    <t>A127975762C</t>
  </si>
  <si>
    <t>A128014378R</t>
  </si>
  <si>
    <t>A127956122A</t>
  </si>
  <si>
    <t>A128033666L</t>
  </si>
  <si>
    <t>A127994770J</t>
  </si>
  <si>
    <t>A128091970L</t>
  </si>
  <si>
    <t>A128014390F</t>
  </si>
  <si>
    <t>A128072582F</t>
  </si>
  <si>
    <t>A128072586R</t>
  </si>
  <si>
    <t>A128091958W</t>
  </si>
  <si>
    <t>A127975766L</t>
  </si>
  <si>
    <t>A128014370W</t>
  </si>
  <si>
    <t>A128014374F</t>
  </si>
  <si>
    <t>A128033638C</t>
  </si>
  <si>
    <t>A128033642V</t>
  </si>
  <si>
    <t>A127975770C</t>
  </si>
  <si>
    <t>A128072570W</t>
  </si>
  <si>
    <t>A128072574F</t>
  </si>
  <si>
    <t>A128033646C</t>
  </si>
  <si>
    <t>A128053158R</t>
  </si>
  <si>
    <t>A128072578R</t>
  </si>
  <si>
    <t>A128091962L</t>
  </si>
  <si>
    <t>A128014382F</t>
  </si>
  <si>
    <t>A128014386R</t>
  </si>
  <si>
    <t>A128033650V</t>
  </si>
  <si>
    <t>A128033654C</t>
  </si>
  <si>
    <t>A127975774L</t>
  </si>
  <si>
    <t>A128033658L</t>
  </si>
  <si>
    <t>A128053162F</t>
  </si>
  <si>
    <t>A127975778W</t>
  </si>
  <si>
    <t>A127956126K</t>
  </si>
  <si>
    <t>A127975782L</t>
  </si>
  <si>
    <t>A128091966W</t>
  </si>
  <si>
    <t>A128091998R</t>
  </si>
  <si>
    <t>A128053166R</t>
  </si>
  <si>
    <t>A128053170F</t>
  </si>
  <si>
    <t>A127956138V</t>
  </si>
  <si>
    <t>A128092002W</t>
  </si>
  <si>
    <t>A127994786A</t>
  </si>
  <si>
    <t>A127956142K</t>
  </si>
  <si>
    <t>A128092006F</t>
  </si>
  <si>
    <t>A128092010W</t>
  </si>
  <si>
    <t>A128092014F</t>
  </si>
  <si>
    <t>A128091974W</t>
  </si>
  <si>
    <t>A128072590F</t>
  </si>
  <si>
    <t>A128091978F</t>
  </si>
  <si>
    <t>A128014394R</t>
  </si>
  <si>
    <t>A128072594R</t>
  </si>
  <si>
    <t>A127994774T</t>
  </si>
  <si>
    <t>A127994778A</t>
  </si>
  <si>
    <t>A128014398X</t>
  </si>
  <si>
    <t>A127956130A</t>
  </si>
  <si>
    <t>A128091982W</t>
  </si>
  <si>
    <t>A128091986F</t>
  </si>
  <si>
    <t>A128091990W</t>
  </si>
  <si>
    <t>A127975786W</t>
  </si>
  <si>
    <t>A127994782T</t>
  </si>
  <si>
    <t>A128014402C</t>
  </si>
  <si>
    <t>A127956134K</t>
  </si>
  <si>
    <t>A128033670C</t>
  </si>
  <si>
    <t>A127975790L</t>
  </si>
  <si>
    <t>A128033674L</t>
  </si>
  <si>
    <t>A127975794W</t>
  </si>
  <si>
    <t>A128033678W</t>
  </si>
  <si>
    <t>A127975798F</t>
  </si>
  <si>
    <t>A128014406L</t>
  </si>
  <si>
    <t>A128033682L</t>
  </si>
  <si>
    <t>A128092030F</t>
  </si>
  <si>
    <t>A128033686W</t>
  </si>
  <si>
    <t>A128053174R</t>
  </si>
  <si>
    <t>A128092026R</t>
  </si>
  <si>
    <t>A128053182R</t>
  </si>
  <si>
    <t>A128014434W</t>
  </si>
  <si>
    <t>A128014438F</t>
  </si>
  <si>
    <t>A128014442W</t>
  </si>
  <si>
    <t>A128053186X</t>
  </si>
  <si>
    <t>A127956154V</t>
  </si>
  <si>
    <t>A127975802K</t>
  </si>
  <si>
    <t>A128014410C</t>
  </si>
  <si>
    <t>A128092018R</t>
  </si>
  <si>
    <t>A127994790T</t>
  </si>
  <si>
    <t>A127956146V</t>
  </si>
  <si>
    <t>A127975806V</t>
  </si>
  <si>
    <t>A127975810K</t>
  </si>
  <si>
    <t>A128033690L</t>
  </si>
  <si>
    <t>A128014414L</t>
  </si>
  <si>
    <t>A128072598X</t>
  </si>
  <si>
    <t>A127975814V</t>
  </si>
  <si>
    <t>A127956150K</t>
  </si>
  <si>
    <t>A128092022F</t>
  </si>
  <si>
    <t>A127994794A</t>
  </si>
  <si>
    <t>A128053178X</t>
  </si>
  <si>
    <t>A128014418W</t>
  </si>
  <si>
    <t>A128014422L</t>
  </si>
  <si>
    <t>A128072602C</t>
  </si>
  <si>
    <t>A128072606L</t>
  </si>
  <si>
    <t>A128033694W</t>
  </si>
  <si>
    <t>A128033698F</t>
  </si>
  <si>
    <t>A128072610C</t>
  </si>
  <si>
    <t>A128014430L</t>
  </si>
  <si>
    <t>A127975818C</t>
  </si>
  <si>
    <t>A127975846L</t>
  </si>
  <si>
    <t>A127994830X</t>
  </si>
  <si>
    <t>A127975854L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</si>
  <si>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</si>
  <si>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</si>
  <si>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</si>
  <si>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</si>
  <si>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</si>
  <si>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</si>
  <si>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</si>
  <si>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</si>
  <si>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</si>
  <si>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</si>
  <si>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</si>
  <si>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</si>
  <si>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</si>
  <si>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</si>
  <si>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</si>
  <si>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</si>
  <si>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</si>
  <si>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</si>
  <si>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</si>
  <si>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</si>
  <si>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</si>
  <si>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</si>
  <si>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</si>
  <si>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</si>
  <si>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</si>
  <si>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</si>
  <si>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</si>
  <si>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</si>
  <si>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</si>
  <si>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</si>
  <si>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</si>
  <si>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</si>
  <si>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</si>
  <si>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</si>
  <si>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</si>
  <si>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A127958098X</t>
  </si>
  <si>
    <t>A128074518X</t>
  </si>
  <si>
    <t>A128055302J</t>
  </si>
  <si>
    <t>A128035642F</t>
  </si>
  <si>
    <t>A128055314T</t>
  </si>
  <si>
    <t>A128094022T</t>
  </si>
  <si>
    <t>A128035650F</t>
  </si>
  <si>
    <t>A127977826R</t>
  </si>
  <si>
    <t>A127977830F</t>
  </si>
  <si>
    <t>A127977834R</t>
  </si>
  <si>
    <t>A127996866L</t>
  </si>
  <si>
    <t>A127977818R</t>
  </si>
  <si>
    <t>A128016230F</t>
  </si>
  <si>
    <t>A127996870C</t>
  </si>
  <si>
    <t>A128094002J</t>
  </si>
  <si>
    <t>A128055294V</t>
  </si>
  <si>
    <t>A127958090F</t>
  </si>
  <si>
    <t>A128016234R</t>
  </si>
  <si>
    <t>A127996874L</t>
  </si>
  <si>
    <t>A128055298C</t>
  </si>
  <si>
    <t>A127958094R</t>
  </si>
  <si>
    <t>A128094006T</t>
  </si>
  <si>
    <t>A128055306T</t>
  </si>
  <si>
    <t>A128035626F</t>
  </si>
  <si>
    <t>A128035630W</t>
  </si>
  <si>
    <t>A128035634F</t>
  </si>
  <si>
    <t>A128035638R</t>
  </si>
  <si>
    <t>A128055310J</t>
  </si>
  <si>
    <t>A128074522R</t>
  </si>
  <si>
    <t>A128094010J</t>
  </si>
  <si>
    <t>A128094014T</t>
  </si>
  <si>
    <t>A128094018A</t>
  </si>
  <si>
    <t>A127977822F</t>
  </si>
  <si>
    <t>A128035646R</t>
  </si>
  <si>
    <t>A128055518V</t>
  </si>
  <si>
    <t>A127978018K</t>
  </si>
  <si>
    <t>A128055506K</t>
  </si>
  <si>
    <t>A127997086T</t>
  </si>
  <si>
    <t>A128055522K</t>
  </si>
  <si>
    <t>A128094138V</t>
  </si>
  <si>
    <t>A128016434J</t>
  </si>
  <si>
    <t>A127958282X</t>
  </si>
  <si>
    <t>A127978042K</t>
  </si>
  <si>
    <t>A127958286J</t>
  </si>
  <si>
    <t>A128094130A</t>
  </si>
  <si>
    <t>A128035830R</t>
  </si>
  <si>
    <t>A127978022A</t>
  </si>
  <si>
    <t>A128035834X</t>
  </si>
  <si>
    <t>A127997070X</t>
  </si>
  <si>
    <t>A128016426J</t>
  </si>
  <si>
    <t>A127978026K</t>
  </si>
  <si>
    <t>A127958270R</t>
  </si>
  <si>
    <t>A127997074J</t>
  </si>
  <si>
    <t>A127997078T</t>
  </si>
  <si>
    <t>A127997082J</t>
  </si>
  <si>
    <t>A127978030A</t>
  </si>
  <si>
    <t>A127958274X</t>
  </si>
  <si>
    <t>A128055510A</t>
  </si>
  <si>
    <t>A128035838J</t>
  </si>
  <si>
    <t>A128055514K</t>
  </si>
  <si>
    <t>A127958278J</t>
  </si>
  <si>
    <t>A127978034K</t>
  </si>
  <si>
    <t>A128016430X</t>
  </si>
  <si>
    <t>A127978038V</t>
  </si>
  <si>
    <t>A128074734T</t>
  </si>
  <si>
    <t>A127997090J</t>
  </si>
  <si>
    <t>A128094134K</t>
  </si>
  <si>
    <t>A128055526V</t>
  </si>
  <si>
    <t>A128074778V</t>
  </si>
  <si>
    <t>A128035866T</t>
  </si>
  <si>
    <t>A128094150K</t>
  </si>
  <si>
    <t>A128074774K</t>
  </si>
  <si>
    <t>A128094162V</t>
  </si>
  <si>
    <t>A128035886A</t>
  </si>
  <si>
    <t>A128016482A</t>
  </si>
  <si>
    <t>A127978074C</t>
  </si>
  <si>
    <t>A128094170V</t>
  </si>
  <si>
    <t>A128035890T</t>
  </si>
  <si>
    <t>A127958306F</t>
  </si>
  <si>
    <t>A128016458A</t>
  </si>
  <si>
    <t>A127978062V</t>
  </si>
  <si>
    <t>A128035870J</t>
  </si>
  <si>
    <t>A128035874T</t>
  </si>
  <si>
    <t>A128035878A</t>
  </si>
  <si>
    <t>A127978066C</t>
  </si>
  <si>
    <t>A127978070V</t>
  </si>
  <si>
    <t>A127958310W</t>
  </si>
  <si>
    <t>A128035882T</t>
  </si>
  <si>
    <t>A127958314F</t>
  </si>
  <si>
    <t>A128094154V</t>
  </si>
  <si>
    <t>A127997102F</t>
  </si>
  <si>
    <t>A128074770A</t>
  </si>
  <si>
    <t>A128016462T</t>
  </si>
  <si>
    <t>A128016466A</t>
  </si>
  <si>
    <t>A128016470T</t>
  </si>
  <si>
    <t>A128016474A</t>
  </si>
  <si>
    <t>A127958318R</t>
  </si>
  <si>
    <t>A128094158C</t>
  </si>
  <si>
    <t>A128016478K</t>
  </si>
  <si>
    <t>A128055550V</t>
  </si>
  <si>
    <t>A128055554C</t>
  </si>
  <si>
    <t>A128094166C</t>
  </si>
  <si>
    <t>A128094190C</t>
  </si>
  <si>
    <t>A127997106R</t>
  </si>
  <si>
    <t>A128055574L</t>
  </si>
  <si>
    <t>A127997114R</t>
  </si>
  <si>
    <t>A127958326R</t>
  </si>
  <si>
    <t>A128074790K</t>
  </si>
  <si>
    <t>A128074794V</t>
  </si>
  <si>
    <t>A127958330F</t>
  </si>
  <si>
    <t>A128016490A</t>
  </si>
  <si>
    <t>Tasmania ;  Industry of current main job: Electricity, gas, water and waste services ;  &gt;&gt;&gt;&gt; Working in an occupation with a higher skill level than 12 months ago ;</t>
  </si>
  <si>
    <t>Tasmania ;  Industry of current main job: Electricity, gas, water and waste services ;  &gt;&gt;&gt;&gt; Working in an occupation with a lower skill level than 12 months ago ;</t>
  </si>
  <si>
    <t>Tasmania ;  Industry of current main job: Electricity, gas, water and waste services ;  &gt;&gt;&gt;&gt; Working in a job with the same usual hours as 12 months ago ;</t>
  </si>
  <si>
    <t>Tasmania ;  Industry of current main job: Electricity, gas, water and waste services ;  &gt;&gt;&gt;&gt; Working in a job with more usual hours than 12 months ago ;</t>
  </si>
  <si>
    <t>Tasmania ;  Industry of current main job: Electricity, gas, water and waste services ;  &gt;&gt;&gt;&gt; Working in a job with fewer usual hours than 12 months ago ;</t>
  </si>
  <si>
    <t>Tasmania ;  Industry of current main job: Electricity, gas, water and waste services ;  &gt;&gt;&gt;&gt; Working in a job with the same status in employment as 12 months ago ;</t>
  </si>
  <si>
    <t>Tasmania ;  Industry of current main job: Electricity, gas, water and waste services ;  &gt;&gt;&gt;&gt; Working in a job with a different status in employment than 12 months ago ;</t>
  </si>
  <si>
    <t>Tasmania ;  Industry of current main job: Electricity, gas, water and waste services ;  &gt;&gt;&gt; Did not change jobs in last 12 months ;</t>
  </si>
  <si>
    <t>Tasmania ;  Industry of current main job: Electricity, gas, water and waste services ;  &gt;&gt; 12 months or more in current main job ;</t>
  </si>
  <si>
    <t>Tasmania ;  Industry of current main job: Electricity, gas, water and waste services ;  &gt;&gt;&gt; Employee in current main job ;</t>
  </si>
  <si>
    <t>Tasmania ;  Industry of current main job: Electricity, gas, water and waste services ;  &gt;&gt;&gt;&gt; No change in occupation with current employer last year ;</t>
  </si>
  <si>
    <t>Tasmania ;  Industry of current main job: Electricity, gas, water and waste services ;  &gt;&gt;&gt;&gt; Changed occupations with current employer in the same major group last year ;</t>
  </si>
  <si>
    <t>Tasmania ;  Industry of current main job: Electricity, gas, water and waste services ;  &gt;&gt;&gt;&gt; Changed occupations with current employer into a different major group last year ;</t>
  </si>
  <si>
    <t>Tasmania ;  Industry of current main job: Electricity, gas, water and waste services ;  &gt;&gt;&gt;&gt; Changed occupations with current employer at the same skill level ;</t>
  </si>
  <si>
    <t>Tasmania ;  Industry of current main job: Electricity, gas, water and waste services ;  &gt;&gt;&gt;&gt; Changed occupations with current employer to a higher skill level ;</t>
  </si>
  <si>
    <t>Tasmania ;  Industry of current main job: Electricity, gas, water and waste services ;  &gt;&gt;&gt;&gt; Changed occupations with current employer to a lower skill level ;</t>
  </si>
  <si>
    <t>Tasmania ;  Industry of current main job: Electricity, gas, water and waste services ;  &gt;&gt;&gt;&gt; No change in usual weekly hours with current employer last year ;</t>
  </si>
  <si>
    <t>Tasmania ;  Industry of current main job: Electricity, gas, water and waste services ;  &gt;&gt;&gt;&gt; Usual weekly hours increased with current employer last year ;</t>
  </si>
  <si>
    <t>Tasmania ;  Industry of current main job: Electricity, gas, water and waste services ;  &gt;&gt;&gt;&gt; Usual weekly hours decreased with current employer last year ;</t>
  </si>
  <si>
    <t>Tasmania ;  Industry of current main job: Electricity, gas, water and waste services ;  &gt;&gt;&gt;&gt; Did not know or usual weekly hours varied last year ;</t>
  </si>
  <si>
    <t>Tasmania ;  Industry of current main job: Electricity, gas, water and waste services ;  &gt;&gt;&gt;&gt; Promoted or transferred last year ;</t>
  </si>
  <si>
    <t>Tasmania ;  Industry of current main job: Electricity, gas, water and waste services ;  &gt;&gt;&gt;&gt; Was not promoted or transferred last year ;</t>
  </si>
  <si>
    <t>Tasmania ;  Industry of current main job: Electricity, gas, water and waste services ;  &gt;&gt;&gt; Owner manager or contributing family worker in current main job ;</t>
  </si>
  <si>
    <t>Tasmania ;  Industry of current main job: Electricity, gas, water and waste services ;  &gt; Employed 12 months ago ;</t>
  </si>
  <si>
    <t>Tasmania ;  Industry of current main job: Electricity, gas, water and waste services ;  &gt; Not employed 12 months ago ;</t>
  </si>
  <si>
    <t>Tasmania ;  Industry of current main job: Construction ;  Employed at some time during the last 12 months ;</t>
  </si>
  <si>
    <t>Tasmania ;  Industry of current main job: Construction ;  &gt; Currently employed ;</t>
  </si>
  <si>
    <t>Tasmania ;  Industry of current main job: Construction ;  &gt;&gt; Less than 12 months in current main job ;</t>
  </si>
  <si>
    <t>Tasmania ;  Industry of current main job: Construction ;  &gt;&gt;&gt; Changed jobs in last 12 months ;</t>
  </si>
  <si>
    <t>Tasmania ;  Industry of current main job: Construction ;  &gt;&gt;&gt;&gt; Working in the same industry division as 12 months ago ;</t>
  </si>
  <si>
    <t>Tasmania ;  Industry of current main job: Construction ;  &gt;&gt;&gt;&gt; Working in a different industry division than 12 months ago ;</t>
  </si>
  <si>
    <t>Tasmania ;  Industry of current main job: Construction ;  &gt;&gt;&gt;&gt; Working in the same major occupation group as 12 months ago ;</t>
  </si>
  <si>
    <t>Tasmania ;  Industry of current main job: Construction ;  &gt;&gt;&gt;&gt; Working in a different major occupation group than 12 months ago ;</t>
  </si>
  <si>
    <t>Tasmania ;  Industry of current main job: Construction ;  &gt;&gt;&gt;&gt; Working in an occupation at the same skill level as 12 months ago ;</t>
  </si>
  <si>
    <t>Tasmania ;  Industry of current main job: Construction ;  &gt;&gt;&gt;&gt; Working in an occupation with a higher skill level than 12 months ago ;</t>
  </si>
  <si>
    <t>Tasmania ;  Industry of current main job: Construction ;  &gt;&gt;&gt;&gt; Working in an occupation with a lower skill level than 12 months ago ;</t>
  </si>
  <si>
    <t>Tasmania ;  Industry of current main job: Construction ;  &gt;&gt;&gt;&gt; Working in a job with the same usual hours as 12 months ago ;</t>
  </si>
  <si>
    <t>Tasmania ;  Industry of current main job: Construction ;  &gt;&gt;&gt;&gt; Working in a job with more usual hours than 12 months ago ;</t>
  </si>
  <si>
    <t>Tasmania ;  Industry of current main job: Construction ;  &gt;&gt;&gt;&gt; Working in a job with fewer usual hours than 12 months ago ;</t>
  </si>
  <si>
    <t>Tasmania ;  Industry of current main job: Construction ;  &gt;&gt;&gt;&gt; Working in a job with the same status in employment as 12 months ago ;</t>
  </si>
  <si>
    <t>Tasmania ;  Industry of current main job: Construction ;  &gt;&gt;&gt;&gt; Working in a job with a different status in employment than 12 months ago ;</t>
  </si>
  <si>
    <t>Tasmania ;  Industry of current main job: Construction ;  &gt;&gt;&gt; Did not change jobs in last 12 months ;</t>
  </si>
  <si>
    <t>Tasmania ;  Industry of current main job: Construction ;  &gt;&gt; 12 months or more in current main job ;</t>
  </si>
  <si>
    <t>Tasmania ;  Industry of current main job: Construction ;  &gt;&gt;&gt; Employee in current main job ;</t>
  </si>
  <si>
    <t>Tasmania ;  Industry of current main job: Construction ;  &gt;&gt;&gt;&gt; No change in occupation with current employer last year ;</t>
  </si>
  <si>
    <t>Tasmania ;  Industry of current main job: Construction ;  &gt;&gt;&gt;&gt; Changed occupations with current employer in the same major group last year ;</t>
  </si>
  <si>
    <t>Tasmania ;  Industry of current main job: Construction ;  &gt;&gt;&gt;&gt; Changed occupations with current employer into a different major group last year ;</t>
  </si>
  <si>
    <t>Tasmania ;  Industry of current main job: Construction ;  &gt;&gt;&gt;&gt; Changed occupations with current employer at the same skill level ;</t>
  </si>
  <si>
    <t>Tasmania ;  Industry of current main job: Construction ;  &gt;&gt;&gt;&gt; Changed occupations with current employer to a higher skill level ;</t>
  </si>
  <si>
    <t>Tasmania ;  Industry of current main job: Construction ;  &gt;&gt;&gt;&gt; Changed occupations with current employer to a lower skill level ;</t>
  </si>
  <si>
    <t>Tasmania ;  Industry of current main job: Construction ;  &gt;&gt;&gt;&gt; No change in usual weekly hours with current employer last year ;</t>
  </si>
  <si>
    <t>Tasmania ;  Industry of current main job: Construction ;  &gt;&gt;&gt;&gt; Usual weekly hours increased with current employer last year ;</t>
  </si>
  <si>
    <t>Tasmania ;  Industry of current main job: Construction ;  &gt;&gt;&gt;&gt; Usual weekly hours decreased with current employer last year ;</t>
  </si>
  <si>
    <t>Tasmania ;  Industry of current main job: Construction ;  &gt;&gt;&gt;&gt; Did not know or usual weekly hours varied last year ;</t>
  </si>
  <si>
    <t>Tasmania ;  Industry of current main job: Construction ;  &gt;&gt;&gt;&gt; Promoted or transferred last year ;</t>
  </si>
  <si>
    <t>Tasmania ;  Industry of current main job: Construction ;  &gt;&gt;&gt;&gt; Was not promoted or transferred last year ;</t>
  </si>
  <si>
    <t>Tasmania ;  Industry of current main job: Construction ;  &gt;&gt;&gt; Owner manager or contributing family worker in current main job ;</t>
  </si>
  <si>
    <t>Tasmania ;  Industry of current main job: Construction ;  &gt; Employed 12 months ago ;</t>
  </si>
  <si>
    <t>Tasmania ;  Industry of current main job: Construction ;  &gt; Not employed 12 months ago ;</t>
  </si>
  <si>
    <t>Tasmania ;  Industry of current main job: Wholesale trade ;  Employed at some time during the last 12 months ;</t>
  </si>
  <si>
    <t>Tasmania ;  Industry of current main job: Wholesale trade ;  &gt; Currently employed ;</t>
  </si>
  <si>
    <t>Tasmania ;  Industry of current main job: Wholesale trade ;  &gt;&gt; Less than 12 months in current main job ;</t>
  </si>
  <si>
    <t>Tasmania ;  Industry of current main job: Wholesale trade ;  &gt;&gt;&gt; Changed jobs in last 12 months ;</t>
  </si>
  <si>
    <t>Tasmania ;  Industry of current main job: Wholesale trade ;  &gt;&gt;&gt;&gt; Working in the same industry division as 12 months ago ;</t>
  </si>
  <si>
    <t>Tasmania ;  Industry of current main job: Wholesale trade ;  &gt;&gt;&gt;&gt; Working in a different industry division than 12 months ago ;</t>
  </si>
  <si>
    <t>Tasmania ;  Industry of current main job: Wholesale trade ;  &gt;&gt;&gt;&gt; Working in the same major occupation group as 12 months ago ;</t>
  </si>
  <si>
    <t>Tasmania ;  Industry of current main job: Wholesale trade ;  &gt;&gt;&gt;&gt; Working in a different major occupation group than 12 months ago ;</t>
  </si>
  <si>
    <t>Tasmania ;  Industry of current main job: Wholesale trade ;  &gt;&gt;&gt;&gt; Working in an occupation at the same skill level as 12 months ago ;</t>
  </si>
  <si>
    <t>Tasmania ;  Industry of current main job: Wholesale trade ;  &gt;&gt;&gt;&gt; Working in an occupation with a higher skill level than 12 months ago ;</t>
  </si>
  <si>
    <t>Tasmania ;  Industry of current main job: Wholesale trade ;  &gt;&gt;&gt;&gt; Working in an occupation with a lower skill level than 12 months ago ;</t>
  </si>
  <si>
    <t>Tasmania ;  Industry of current main job: Wholesale trade ;  &gt;&gt;&gt;&gt; Working in a job with the same usual hours as 12 months ago ;</t>
  </si>
  <si>
    <t>Tasmania ;  Industry of current main job: Wholesale trade ;  &gt;&gt;&gt;&gt; Working in a job with more usual hours than 12 months ago ;</t>
  </si>
  <si>
    <t>Tasmania ;  Industry of current main job: Wholesale trade ;  &gt;&gt;&gt;&gt; Working in a job with fewer usual hours than 12 months ago ;</t>
  </si>
  <si>
    <t>Tasmania ;  Industry of current main job: Wholesale trade ;  &gt;&gt;&gt;&gt; Working in a job with the same status in employment as 12 months ago ;</t>
  </si>
  <si>
    <t>Tasmania ;  Industry of current main job: Wholesale trade ;  &gt;&gt;&gt;&gt; Working in a job with a different status in employment than 12 months ago ;</t>
  </si>
  <si>
    <t>Tasmania ;  Industry of current main job: Wholesale trade ;  &gt;&gt;&gt; Did not change jobs in last 12 months ;</t>
  </si>
  <si>
    <t>Tasmania ;  Industry of current main job: Wholesale trade ;  &gt;&gt; 12 months or more in current main job ;</t>
  </si>
  <si>
    <t>Tasmania ;  Industry of current main job: Wholesale trade ;  &gt;&gt;&gt; Employee in current main job ;</t>
  </si>
  <si>
    <t>Tasmania ;  Industry of current main job: Wholesale trade ;  &gt;&gt;&gt;&gt; No change in occupation with current employer last year ;</t>
  </si>
  <si>
    <t>Tasmania ;  Industry of current main job: Wholesale trade ;  &gt;&gt;&gt;&gt; Changed occupations with current employer in the same major group last year ;</t>
  </si>
  <si>
    <t>Tasmania ;  Industry of current main job: Wholesale trade ;  &gt;&gt;&gt;&gt; Changed occupations with current employer into a different major group last year ;</t>
  </si>
  <si>
    <t>Tasmania ;  Industry of current main job: Wholesale trade ;  &gt;&gt;&gt;&gt; Changed occupations with current employer at the same skill level ;</t>
  </si>
  <si>
    <t>Tasmania ;  Industry of current main job: Wholesale trade ;  &gt;&gt;&gt;&gt; Changed occupations with current employer to a higher skill level ;</t>
  </si>
  <si>
    <t>Tasmania ;  Industry of current main job: Wholesale trade ;  &gt;&gt;&gt;&gt; Changed occupations with current employer to a lower skill level ;</t>
  </si>
  <si>
    <t>Tasmania ;  Industry of current main job: Wholesale trade ;  &gt;&gt;&gt;&gt; No change in usual weekly hours with current employer last year ;</t>
  </si>
  <si>
    <t>Tasmania ;  Industry of current main job: Wholesale trade ;  &gt;&gt;&gt;&gt; Usual weekly hours increased with current employer last year ;</t>
  </si>
  <si>
    <t>Tasmania ;  Industry of current main job: Wholesale trade ;  &gt;&gt;&gt;&gt; Usual weekly hours decreased with current employer last year ;</t>
  </si>
  <si>
    <t>Tasmania ;  Industry of current main job: Wholesale trade ;  &gt;&gt;&gt;&gt; Did not know or usual weekly hours varied last year ;</t>
  </si>
  <si>
    <t>Tasmania ;  Industry of current main job: Wholesale trade ;  &gt;&gt;&gt;&gt; Promoted or transferred last year ;</t>
  </si>
  <si>
    <t>Tasmania ;  Industry of current main job: Wholesale trade ;  &gt;&gt;&gt;&gt; Was not promoted or transferred last year ;</t>
  </si>
  <si>
    <t>Tasmania ;  Industry of current main job: Wholesale trade ;  &gt;&gt;&gt; Owner manager or contributing family worker in current main job ;</t>
  </si>
  <si>
    <t>Tasmania ;  Industry of current main job: Wholesale trade ;  &gt; Employed 12 months ago ;</t>
  </si>
  <si>
    <t>Tasmania ;  Industry of current main job: Wholesale trade ;  &gt; Not employed 12 months ago ;</t>
  </si>
  <si>
    <t>Tasmania ;  Industry of current main job: Retail trade ;  Employed at some time during the last 12 months ;</t>
  </si>
  <si>
    <t>Tasmania ;  Industry of current main job: Retail trade ;  &gt; Currently employed ;</t>
  </si>
  <si>
    <t>Tasmania ;  Industry of current main job: Retail trade ;  &gt;&gt; Less than 12 months in current main job ;</t>
  </si>
  <si>
    <t>Tasmania ;  Industry of current main job: Retail trade ;  &gt;&gt;&gt; Changed jobs in last 12 months ;</t>
  </si>
  <si>
    <t>Tasmania ;  Industry of current main job: Retail trade ;  &gt;&gt;&gt;&gt; Working in the same industry division as 12 months ago ;</t>
  </si>
  <si>
    <t>Tasmania ;  Industry of current main job: Retail trade ;  &gt;&gt;&gt;&gt; Working in a different industry division than 12 months ago ;</t>
  </si>
  <si>
    <t>Tasmania ;  Industry of current main job: Retail trade ;  &gt;&gt;&gt;&gt; Working in the same major occupation group as 12 months ago ;</t>
  </si>
  <si>
    <t>Tasmania ;  Industry of current main job: Retail trade ;  &gt;&gt;&gt;&gt; Working in a different major occupation group than 12 months ago ;</t>
  </si>
  <si>
    <t>Tasmania ;  Industry of current main job: Retail trade ;  &gt;&gt;&gt;&gt; Working in an occupation at the same skill level as 12 months ago ;</t>
  </si>
  <si>
    <t>Tasmania ;  Industry of current main job: Retail trade ;  &gt;&gt;&gt;&gt; Working in an occupation with a higher skill level than 12 months ago ;</t>
  </si>
  <si>
    <t>Tasmania ;  Industry of current main job: Retail trade ;  &gt;&gt;&gt;&gt; Working in an occupation with a lower skill level than 12 months ago ;</t>
  </si>
  <si>
    <t>Tasmania ;  Industry of current main job: Retail trade ;  &gt;&gt;&gt;&gt; Working in a job with the same usual hours as 12 months ago ;</t>
  </si>
  <si>
    <t>Tasmania ;  Industry of current main job: Retail trade ;  &gt;&gt;&gt;&gt; Working in a job with more usual hours than 12 months ago ;</t>
  </si>
  <si>
    <t>Tasmania ;  Industry of current main job: Retail trade ;  &gt;&gt;&gt;&gt; Working in a job with fewer usual hours than 12 months ago ;</t>
  </si>
  <si>
    <t>Tasmania ;  Industry of current main job: Retail trade ;  &gt;&gt;&gt;&gt; Working in a job with the same status in employment as 12 months ago ;</t>
  </si>
  <si>
    <t>Tasmania ;  Industry of current main job: Retail trade ;  &gt;&gt;&gt;&gt; Working in a job with a different status in employment than 12 months ago ;</t>
  </si>
  <si>
    <t>Tasmania ;  Industry of current main job: Retail trade ;  &gt;&gt;&gt; Did not change jobs in last 12 months ;</t>
  </si>
  <si>
    <t>Tasmania ;  Industry of current main job: Retail trade ;  &gt;&gt; 12 months or more in current main job ;</t>
  </si>
  <si>
    <t>Tasmania ;  Industry of current main job: Retail trade ;  &gt;&gt;&gt; Employee in current main job ;</t>
  </si>
  <si>
    <t>Tasmania ;  Industry of current main job: Retail trade ;  &gt;&gt;&gt;&gt; No change in occupation with current employer last year ;</t>
  </si>
  <si>
    <t>Tasmania ;  Industry of current main job: Retail trade ;  &gt;&gt;&gt;&gt; Changed occupations with current employer in the same major group last year ;</t>
  </si>
  <si>
    <t>Tasmania ;  Industry of current main job: Retail trade ;  &gt;&gt;&gt;&gt; Changed occupations with current employer into a different major group last year ;</t>
  </si>
  <si>
    <t>Tasmania ;  Industry of current main job: Retail trade ;  &gt;&gt;&gt;&gt; Changed occupations with current employer at the same skill level ;</t>
  </si>
  <si>
    <t>Tasmania ;  Industry of current main job: Retail trade ;  &gt;&gt;&gt;&gt; Changed occupations with current employer to a higher skill level ;</t>
  </si>
  <si>
    <t>Tasmania ;  Industry of current main job: Retail trade ;  &gt;&gt;&gt;&gt; Changed occupations with current employer to a lower skill level ;</t>
  </si>
  <si>
    <t>Tasmania ;  Industry of current main job: Retail trade ;  &gt;&gt;&gt;&gt; No change in usual weekly hours with current employer last year ;</t>
  </si>
  <si>
    <t>Tasmania ;  Industry of current main job: Retail trade ;  &gt;&gt;&gt;&gt; Usual weekly hours increased with current employer last year ;</t>
  </si>
  <si>
    <t>Tasmania ;  Industry of current main job: Retail trade ;  &gt;&gt;&gt;&gt; Usual weekly hours decreased with current employer last year ;</t>
  </si>
  <si>
    <t>Tasmania ;  Industry of current main job: Retail trade ;  &gt;&gt;&gt;&gt; Did not know or usual weekly hours varied last year ;</t>
  </si>
  <si>
    <t>Tasmania ;  Industry of current main job: Retail trade ;  &gt;&gt;&gt;&gt; Promoted or transferred last year ;</t>
  </si>
  <si>
    <t>Tasmania ;  Industry of current main job: Retail trade ;  &gt;&gt;&gt;&gt; Was not promoted or transferred last year ;</t>
  </si>
  <si>
    <t>Tasmania ;  Industry of current main job: Retail trade ;  &gt;&gt;&gt; Owner manager or contributing family worker in current main job ;</t>
  </si>
  <si>
    <t>Tasmania ;  Industry of current main job: Retail trade ;  &gt; Employed 12 months ago ;</t>
  </si>
  <si>
    <t>Tasmania ;  Industry of current main job: Retail trade ;  &gt; Not employed 12 months ago ;</t>
  </si>
  <si>
    <t>Tasmania ;  Industry of current main job: Accommodation and food services ;  Employed at some time during the last 12 months ;</t>
  </si>
  <si>
    <t>Tasmania ;  Industry of current main job: Accommodation and food services ;  &gt; Currently employed ;</t>
  </si>
  <si>
    <t>Tasmania ;  Industry of current main job: Accommodation and food services ;  &gt;&gt; Less than 12 months in current main job ;</t>
  </si>
  <si>
    <t>Tasmania ;  Industry of current main job: Accommodation and food services ;  &gt;&gt;&gt; Changed jobs in last 12 months ;</t>
  </si>
  <si>
    <t>Tasmania ;  Industry of current main job: Accommodation and food services ;  &gt;&gt;&gt;&gt; Working in the same industry division as 12 months ago ;</t>
  </si>
  <si>
    <t>Tasmania ;  Industry of current main job: Accommodation and food services ;  &gt;&gt;&gt;&gt; Working in a different industry division than 12 months ago ;</t>
  </si>
  <si>
    <t>Tasmania ;  Industry of current main job: Accommodation and food services ;  &gt;&gt;&gt;&gt; Working in the same major occupation group as 12 months ago ;</t>
  </si>
  <si>
    <t>Tasmania ;  Industry of current main job: Accommodation and food services ;  &gt;&gt;&gt;&gt; Working in a different major occupation group than 12 months ago ;</t>
  </si>
  <si>
    <t>Tasmania ;  Industry of current main job: Accommodation and food services ;  &gt;&gt;&gt;&gt; Working in an occupation at the same skill level as 12 months ago ;</t>
  </si>
  <si>
    <t>Tasmania ;  Industry of current main job: Accommodation and food services ;  &gt;&gt;&gt;&gt; Working in an occupation with a higher skill level than 12 months ago ;</t>
  </si>
  <si>
    <t>Tasmania ;  Industry of current main job: Accommodation and food services ;  &gt;&gt;&gt;&gt; Working in an occupation with a lower skill level than 12 months ago ;</t>
  </si>
  <si>
    <t>Tasmania ;  Industry of current main job: Accommodation and food services ;  &gt;&gt;&gt;&gt; Working in a job with the same usual hours as 12 months ago ;</t>
  </si>
  <si>
    <t>Tasmania ;  Industry of current main job: Accommodation and food services ;  &gt;&gt;&gt;&gt; Working in a job with more usual hours than 12 months ago ;</t>
  </si>
  <si>
    <t>Tasmania ;  Industry of current main job: Accommodation and food services ;  &gt;&gt;&gt;&gt; Working in a job with fewer usual hours than 12 months ago ;</t>
  </si>
  <si>
    <t>Tasmania ;  Industry of current main job: Accommodation and food services ;  &gt;&gt;&gt;&gt; Working in a job with the same status in employment as 12 months ago ;</t>
  </si>
  <si>
    <t>Tasmania ;  Industry of current main job: Accommodation and food services ;  &gt;&gt;&gt;&gt; Working in a job with a different status in employment than 12 months ago ;</t>
  </si>
  <si>
    <t>Tasmania ;  Industry of current main job: Accommodation and food services ;  &gt;&gt;&gt; Did not change jobs in last 12 months ;</t>
  </si>
  <si>
    <t>Tasmania ;  Industry of current main job: Accommodation and food services ;  &gt;&gt; 12 months or more in current main job ;</t>
  </si>
  <si>
    <t>Tasmania ;  Industry of current main job: Accommodation and food services ;  &gt;&gt;&gt; Employee in current main job ;</t>
  </si>
  <si>
    <t>Tasmania ;  Industry of current main job: Accommodation and food services ;  &gt;&gt;&gt;&gt; No change in occupation with current employer last year ;</t>
  </si>
  <si>
    <t>Tasmania ;  Industry of current main job: Accommodation and food services ;  &gt;&gt;&gt;&gt; Changed occupations with current employer in the same major group last year ;</t>
  </si>
  <si>
    <t>Tasmania ;  Industry of current main job: Accommodation and food services ;  &gt;&gt;&gt;&gt; Changed occupations with current employer into a different major group last year ;</t>
  </si>
  <si>
    <t>Tasmania ;  Industry of current main job: Accommodation and food services ;  &gt;&gt;&gt;&gt; Changed occupations with current employer at the same skill level ;</t>
  </si>
  <si>
    <t>Tasmania ;  Industry of current main job: Accommodation and food services ;  &gt;&gt;&gt;&gt; Changed occupations with current employer to a higher skill level ;</t>
  </si>
  <si>
    <t>Tasmania ;  Industry of current main job: Accommodation and food services ;  &gt;&gt;&gt;&gt; Changed occupations with current employer to a lower skill level ;</t>
  </si>
  <si>
    <t>Tasmania ;  Industry of current main job: Accommodation and food services ;  &gt;&gt;&gt;&gt; No change in usual weekly hours with current employer last year ;</t>
  </si>
  <si>
    <t>Tasmania ;  Industry of current main job: Accommodation and food services ;  &gt;&gt;&gt;&gt; Usual weekly hours increased with current employer last year ;</t>
  </si>
  <si>
    <t>Tasmania ;  Industry of current main job: Accommodation and food services ;  &gt;&gt;&gt;&gt; Usual weekly hours decreased with current employer last year ;</t>
  </si>
  <si>
    <t>Tasmania ;  Industry of current main job: Accommodation and food services ;  &gt;&gt;&gt;&gt; Did not know or usual weekly hours varied last year ;</t>
  </si>
  <si>
    <t>Tasmania ;  Industry of current main job: Accommodation and food services ;  &gt;&gt;&gt;&gt; Promoted or transferred last year ;</t>
  </si>
  <si>
    <t>Tasmania ;  Industry of current main job: Accommodation and food services ;  &gt;&gt;&gt;&gt; Was not promoted or transferred last year ;</t>
  </si>
  <si>
    <t>Tasmania ;  Industry of current main job: Accommodation and food services ;  &gt;&gt;&gt; Owner manager or contributing family worker in current main job ;</t>
  </si>
  <si>
    <t>Tasmania ;  Industry of current main job: Accommodation and food services ;  &gt; Employed 12 months ago ;</t>
  </si>
  <si>
    <t>Tasmania ;  Industry of current main job: Accommodation and food services ;  &gt; Not employed 12 months ago ;</t>
  </si>
  <si>
    <t>Tasmania ;  Industry of current main job: Transport, postal and warehousing ;  Employed at some time during the last 12 months ;</t>
  </si>
  <si>
    <t>Tasmania ;  Industry of current main job: Transport, postal and warehousing ;  &gt; Currently employed ;</t>
  </si>
  <si>
    <t>Tasmania ;  Industry of current main job: Transport, postal and warehousing ;  &gt;&gt; Less than 12 months in current main job ;</t>
  </si>
  <si>
    <t>Tasmania ;  Industry of current main job: Transport, postal and warehousing ;  &gt;&gt;&gt; Changed jobs in last 12 months ;</t>
  </si>
  <si>
    <t>Tasmania ;  Industry of current main job: Transport, postal and warehousing ;  &gt;&gt;&gt;&gt; Working in the same industry division as 12 months ago ;</t>
  </si>
  <si>
    <t>Tasmania ;  Industry of current main job: Transport, postal and warehousing ;  &gt;&gt;&gt;&gt; Working in a different industry division than 12 months ago ;</t>
  </si>
  <si>
    <t>Tasmania ;  Industry of current main job: Transport, postal and warehousing ;  &gt;&gt;&gt;&gt; Working in the same major occupation group as 12 months ago ;</t>
  </si>
  <si>
    <t>Tasmania ;  Industry of current main job: Transport, postal and warehousing ;  &gt;&gt;&gt;&gt; Working in a different major occupation group than 12 months ago ;</t>
  </si>
  <si>
    <t>Tasmania ;  Industry of current main job: Transport, postal and warehousing ;  &gt;&gt;&gt;&gt; Working in an occupation at the same skill level as 12 months ago ;</t>
  </si>
  <si>
    <t>Tasmania ;  Industry of current main job: Transport, postal and warehousing ;  &gt;&gt;&gt;&gt; Working in an occupation with a higher skill level than 12 months ago ;</t>
  </si>
  <si>
    <t>Tasmania ;  Industry of current main job: Transport, postal and warehousing ;  &gt;&gt;&gt;&gt; Working in an occupation with a lower skill level than 12 months ago ;</t>
  </si>
  <si>
    <t>Tasmania ;  Industry of current main job: Transport, postal and warehousing ;  &gt;&gt;&gt;&gt; Working in a job with the same usual hours as 12 months ago ;</t>
  </si>
  <si>
    <t>Tasmania ;  Industry of current main job: Transport, postal and warehousing ;  &gt;&gt;&gt;&gt; Working in a job with more usual hours than 12 months ago ;</t>
  </si>
  <si>
    <t>Tasmania ;  Industry of current main job: Transport, postal and warehousing ;  &gt;&gt;&gt;&gt; Working in a job with fewer usual hours than 12 months ago ;</t>
  </si>
  <si>
    <t>Tasmania ;  Industry of current main job: Transport, postal and warehousing ;  &gt;&gt;&gt;&gt; Working in a job with the same status in employment as 12 months ago ;</t>
  </si>
  <si>
    <t>Tasmania ;  Industry of current main job: Transport, postal and warehousing ;  &gt;&gt;&gt;&gt; Working in a job with a different status in employment than 12 months ago ;</t>
  </si>
  <si>
    <t>Tasmania ;  Industry of current main job: Transport, postal and warehousing ;  &gt;&gt;&gt; Did not change jobs in last 12 months ;</t>
  </si>
  <si>
    <t>Tasmania ;  Industry of current main job: Transport, postal and warehousing ;  &gt;&gt; 12 months or more in current main job ;</t>
  </si>
  <si>
    <t>Tasmania ;  Industry of current main job: Transport, postal and warehousing ;  &gt;&gt;&gt; Employee in current main job ;</t>
  </si>
  <si>
    <t>Tasmania ;  Industry of current main job: Transport, postal and warehousing ;  &gt;&gt;&gt;&gt; No change in occupation with current employer last year ;</t>
  </si>
  <si>
    <t>Tasmania ;  Industry of current main job: Transport, postal and warehousing ;  &gt;&gt;&gt;&gt; Changed occupations with current employer in the same major group last year ;</t>
  </si>
  <si>
    <t>Tasmania ;  Industry of current main job: Transport, postal and warehousing ;  &gt;&gt;&gt;&gt; Changed occupations with current employer into a different major group last year ;</t>
  </si>
  <si>
    <t>Tasmania ;  Industry of current main job: Transport, postal and warehousing ;  &gt;&gt;&gt;&gt; Changed occupations with current employer at the same skill level ;</t>
  </si>
  <si>
    <t>Tasmania ;  Industry of current main job: Transport, postal and warehousing ;  &gt;&gt;&gt;&gt; Changed occupations with current employer to a higher skill level ;</t>
  </si>
  <si>
    <t>Tasmania ;  Industry of current main job: Transport, postal and warehousing ;  &gt;&gt;&gt;&gt; Changed occupations with current employer to a lower skill level ;</t>
  </si>
  <si>
    <t>Tasmania ;  Industry of current main job: Transport, postal and warehousing ;  &gt;&gt;&gt;&gt; No change in usual weekly hours with current employer last year ;</t>
  </si>
  <si>
    <t>Tasmania ;  Industry of current main job: Transport, postal and warehousing ;  &gt;&gt;&gt;&gt; Usual weekly hours increased with current employer last year ;</t>
  </si>
  <si>
    <t>Tasmania ;  Industry of current main job: Transport, postal and warehousing ;  &gt;&gt;&gt;&gt; Usual weekly hours decreased with current employer last year ;</t>
  </si>
  <si>
    <t>Tasmania ;  Industry of current main job: Transport, postal and warehousing ;  &gt;&gt;&gt;&gt; Did not know or usual weekly hours varied last year ;</t>
  </si>
  <si>
    <t>Tasmania ;  Industry of current main job: Transport, postal and warehousing ;  &gt;&gt;&gt;&gt; Promoted or transferred last year ;</t>
  </si>
  <si>
    <t>Tasmania ;  Industry of current main job: Transport, postal and warehousing ;  &gt;&gt;&gt;&gt; Was not promoted or transferred last year ;</t>
  </si>
  <si>
    <t>Tasmania ;  Industry of current main job: Transport, postal and warehousing ;  &gt;&gt;&gt; Owner manager or contributing family worker in current main job ;</t>
  </si>
  <si>
    <t>Tasmania ;  Industry of current main job: Transport, postal and warehousing ;  &gt; Employed 12 months ago ;</t>
  </si>
  <si>
    <t>Tasmania ;  Industry of current main job: Transport, postal and warehousing ;  &gt; Not employed 12 months ago ;</t>
  </si>
  <si>
    <t>Tasmania ;  Industry of current main job: Information media and telecommunications ;  Employed at some time during the last 12 months ;</t>
  </si>
  <si>
    <t>Tasmania ;  Industry of current main job: Information media and telecommunications ;  &gt; Currently employed ;</t>
  </si>
  <si>
    <t>Tasmania ;  Industry of current main job: Information media and telecommunications ;  &gt;&gt; Less than 12 months in current main job ;</t>
  </si>
  <si>
    <t>Tasmania ;  Industry of current main job: Information media and telecommunications ;  &gt;&gt;&gt; Changed jobs in last 12 months ;</t>
  </si>
  <si>
    <t>Tasmania ;  Industry of current main job: Information media and telecommunications ;  &gt;&gt;&gt;&gt; Working in the same industry division as 12 months ago ;</t>
  </si>
  <si>
    <t>Tasmania ;  Industry of current main job: Information media and telecommunications ;  &gt;&gt;&gt;&gt; Working in a different industry division than 12 months ago ;</t>
  </si>
  <si>
    <t>Tasmania ;  Industry of current main job: Information media and telecommunications ;  &gt;&gt;&gt;&gt; Working in the same major occupation group as 12 months ago ;</t>
  </si>
  <si>
    <t>Tasmania ;  Industry of current main job: Information media and telecommunications ;  &gt;&gt;&gt;&gt; Working in a different major occupation group than 12 months ago ;</t>
  </si>
  <si>
    <t>Tasmania ;  Industry of current main job: Information media and telecommunications ;  &gt;&gt;&gt;&gt; Working in an occupation at the same skill level as 12 months ago ;</t>
  </si>
  <si>
    <t>Tasmania ;  Industry of current main job: Information media and telecommunications ;  &gt;&gt;&gt;&gt; Working in an occupation with a higher skill level than 12 months ago ;</t>
  </si>
  <si>
    <t>Tasmania ;  Industry of current main job: Information media and telecommunications ;  &gt;&gt;&gt;&gt; Working in an occupation with a lower skill level than 12 months ago ;</t>
  </si>
  <si>
    <t>Tasmania ;  Industry of current main job: Information media and telecommunications ;  &gt;&gt;&gt;&gt; Working in a job with the same usual hours as 12 months ago ;</t>
  </si>
  <si>
    <t>Tasmania ;  Industry of current main job: Information media and telecommunications ;  &gt;&gt;&gt;&gt; Working in a job with more usual hours than 12 months ago ;</t>
  </si>
  <si>
    <t>Tasmania ;  Industry of current main job: Information media and telecommunications ;  &gt;&gt;&gt;&gt; Working in a job with fewer usual hours than 12 months ago ;</t>
  </si>
  <si>
    <t>Tasmania ;  Industry of current main job: Information media and telecommunications ;  &gt;&gt;&gt;&gt; Working in a job with the same status in employment as 12 months ago ;</t>
  </si>
  <si>
    <t>Tasmania ;  Industry of current main job: Information media and telecommunications ;  &gt;&gt;&gt;&gt; Working in a job with a different status in employment than 12 months ago ;</t>
  </si>
  <si>
    <t>Tasmania ;  Industry of current main job: Information media and telecommunications ;  &gt;&gt;&gt; Did not change jobs in last 12 months ;</t>
  </si>
  <si>
    <t>Tasmania ;  Industry of current main job: Information media and telecommunications ;  &gt;&gt; 12 months or more in current main job ;</t>
  </si>
  <si>
    <t>Tasmania ;  Industry of current main job: Information media and telecommunications ;  &gt;&gt;&gt; Employee in current main job ;</t>
  </si>
  <si>
    <t>Tasmania ;  Industry of current main job: Information media and telecommunications ;  &gt;&gt;&gt;&gt; No change in occupation with current employer last year ;</t>
  </si>
  <si>
    <t>Tasmania ;  Industry of current main job: Information media and telecommunications ;  &gt;&gt;&gt;&gt; Changed occupations with current employer in the same major group last year ;</t>
  </si>
  <si>
    <t>Tasmania ;  Industry of current main job: Information media and telecommunications ;  &gt;&gt;&gt;&gt; Changed occupations with current employer into a different major group last year ;</t>
  </si>
  <si>
    <t>Tasmania ;  Industry of current main job: Information media and telecommunications ;  &gt;&gt;&gt;&gt; Changed occupations with current employer at the same skill level ;</t>
  </si>
  <si>
    <t>Tasmania ;  Industry of current main job: Information media and telecommunications ;  &gt;&gt;&gt;&gt; Changed occupations with current employer to a higher skill level ;</t>
  </si>
  <si>
    <t>Tasmania ;  Industry of current main job: Information media and telecommunications ;  &gt;&gt;&gt;&gt; Changed occupations with current employer to a lower skill level ;</t>
  </si>
  <si>
    <t>Tasmania ;  Industry of current main job: Information media and telecommunications ;  &gt;&gt;&gt;&gt; No change in usual weekly hours with current employer last year ;</t>
  </si>
  <si>
    <t>Tasmania ;  Industry of current main job: Information media and telecommunications ;  &gt;&gt;&gt;&gt; Usual weekly hours increased with current employer last year ;</t>
  </si>
  <si>
    <t>Tasmania ;  Industry of current main job: Information media and telecommunications ;  &gt;&gt;&gt;&gt; Usual weekly hours decreased with current employer last year ;</t>
  </si>
  <si>
    <t>Tasmania ;  Industry of current main job: Information media and telecommunications ;  &gt;&gt;&gt;&gt; Did not know or usual weekly hours varied last year ;</t>
  </si>
  <si>
    <t>Tasmania ;  Industry of current main job: Information media and telecommunications ;  &gt;&gt;&gt;&gt; Promoted or transferred last year ;</t>
  </si>
  <si>
    <t>Tasmania ;  Industry of current main job: Information media and telecommunications ;  &gt;&gt;&gt;&gt; Was not promoted or transferred last year ;</t>
  </si>
  <si>
    <t>Tasmania ;  Industry of current main job: Information media and telecommunications ;  &gt;&gt;&gt; Owner manager or contributing family worker in current main job ;</t>
  </si>
  <si>
    <t>Tasmania ;  Industry of current main job: Information media and telecommunications ;  &gt; Employed 12 months ago ;</t>
  </si>
  <si>
    <t>Tasmania ;  Industry of current main job: Information media and telecommunications ;  &gt; Not employed 12 months ago ;</t>
  </si>
  <si>
    <t>Tasmania ;  Industry of current main job: Financial and insurance services ;  Employed at some time during the last 12 months ;</t>
  </si>
  <si>
    <t>Tasmania ;  Industry of current main job: Financial and insurance services ;  &gt; Currently employed ;</t>
  </si>
  <si>
    <t>Tasmania ;  Industry of current main job: Financial and insurance services ;  &gt;&gt; Less than 12 months in current main job ;</t>
  </si>
  <si>
    <t>Tasmania ;  Industry of current main job: Financial and insurance services ;  &gt;&gt;&gt; Changed jobs in last 12 months ;</t>
  </si>
  <si>
    <t>Tasmania ;  Industry of current main job: Financial and insurance services ;  &gt;&gt;&gt;&gt; Working in the same industry division as 12 months ago ;</t>
  </si>
  <si>
    <t>Tasmania ;  Industry of current main job: Financial and insurance services ;  &gt;&gt;&gt;&gt; Working in a different industry division than 12 months ago ;</t>
  </si>
  <si>
    <t>Tasmania ;  Industry of current main job: Financial and insurance services ;  &gt;&gt;&gt;&gt; Working in the same major occupation group as 12 months ago ;</t>
  </si>
  <si>
    <t>Tasmania ;  Industry of current main job: Financial and insurance services ;  &gt;&gt;&gt;&gt; Working in a different major occupation group than 12 months ago ;</t>
  </si>
  <si>
    <t>Tasmania ;  Industry of current main job: Financial and insurance services ;  &gt;&gt;&gt;&gt; Working in an occupation at the same skill level as 12 months ago ;</t>
  </si>
  <si>
    <t>Tasmania ;  Industry of current main job: Financial and insurance services ;  &gt;&gt;&gt;&gt; Working in an occupation with a higher skill level than 12 months ago ;</t>
  </si>
  <si>
    <t>Tasmania ;  Industry of current main job: Financial and insurance services ;  &gt;&gt;&gt;&gt; Working in an occupation with a lower skill level than 12 months ago ;</t>
  </si>
  <si>
    <t>Tasmania ;  Industry of current main job: Financial and insurance services ;  &gt;&gt;&gt;&gt; Working in a job with the same usual hours as 12 months ago ;</t>
  </si>
  <si>
    <t>Tasmania ;  Industry of current main job: Financial and insurance services ;  &gt;&gt;&gt;&gt; Working in a job with more usual hours than 12 months ago ;</t>
  </si>
  <si>
    <t>Tasmania ;  Industry of current main job: Financial and insurance services ;  &gt;&gt;&gt;&gt; Working in a job with fewer usual hours than 12 months ago ;</t>
  </si>
  <si>
    <t>Tasmania ;  Industry of current main job: Financial and insurance services ;  &gt;&gt;&gt;&gt; Working in a job with the same status in employment as 12 months ago ;</t>
  </si>
  <si>
    <t>Tasmania ;  Industry of current main job: Financial and insurance services ;  &gt;&gt;&gt;&gt; Working in a job with a different status in employment than 12 months ago ;</t>
  </si>
  <si>
    <t>Tasmania ;  Industry of current main job: Financial and insurance services ;  &gt;&gt;&gt; Did not change jobs in last 12 months ;</t>
  </si>
  <si>
    <t>Tasmania ;  Industry of current main job: Financial and insurance services ;  &gt;&gt; 12 months or more in current main job ;</t>
  </si>
  <si>
    <t>Tasmania ;  Industry of current main job: Financial and insurance services ;  &gt;&gt;&gt; Employee in current main job ;</t>
  </si>
  <si>
    <t>Tasmania ;  Industry of current main job: Financial and insurance services ;  &gt;&gt;&gt;&gt; No change in occupation with current employer last year ;</t>
  </si>
  <si>
    <t>Tasmania ;  Industry of current main job: Financial and insurance services ;  &gt;&gt;&gt;&gt; Changed occupations with current employer in the same major group last year ;</t>
  </si>
  <si>
    <t>A127997118X</t>
  </si>
  <si>
    <t>A128094174C</t>
  </si>
  <si>
    <t>A128055558L</t>
  </si>
  <si>
    <t>A128055562C</t>
  </si>
  <si>
    <t>A128016486K</t>
  </si>
  <si>
    <t>A128055566L</t>
  </si>
  <si>
    <t>A127978078L</t>
  </si>
  <si>
    <t>A128035894A</t>
  </si>
  <si>
    <t>A127978082C</t>
  </si>
  <si>
    <t>A128055570C</t>
  </si>
  <si>
    <t>A128074782K</t>
  </si>
  <si>
    <t>A128035898K</t>
  </si>
  <si>
    <t>A127978086L</t>
  </si>
  <si>
    <t>A128094178L</t>
  </si>
  <si>
    <t>A127978090C</t>
  </si>
  <si>
    <t>A127978094L</t>
  </si>
  <si>
    <t>A128094182C</t>
  </si>
  <si>
    <t>A127978098W</t>
  </si>
  <si>
    <t>A128035902R</t>
  </si>
  <si>
    <t>A128094186L</t>
  </si>
  <si>
    <t>A127997110F</t>
  </si>
  <si>
    <t>A128055578W</t>
  </si>
  <si>
    <t>A128035906X</t>
  </si>
  <si>
    <t>A128074786V</t>
  </si>
  <si>
    <t>A128055582L</t>
  </si>
  <si>
    <t>A127997130R</t>
  </si>
  <si>
    <t>A128074798C</t>
  </si>
  <si>
    <t>A128094206K</t>
  </si>
  <si>
    <t>A127978114K</t>
  </si>
  <si>
    <t>A128074814T</t>
  </si>
  <si>
    <t>A127958346X</t>
  </si>
  <si>
    <t>A128055602K</t>
  </si>
  <si>
    <t>A127958350R</t>
  </si>
  <si>
    <t>A128035914X</t>
  </si>
  <si>
    <t>A128035918J</t>
  </si>
  <si>
    <t>A127958334R</t>
  </si>
  <si>
    <t>A128074802J</t>
  </si>
  <si>
    <t>A127958338X</t>
  </si>
  <si>
    <t>A127978106K</t>
  </si>
  <si>
    <t>A128094194L</t>
  </si>
  <si>
    <t>A128055586W</t>
  </si>
  <si>
    <t>A128094198W</t>
  </si>
  <si>
    <t>A127997122R</t>
  </si>
  <si>
    <t>A128094202A</t>
  </si>
  <si>
    <t>A127958342R</t>
  </si>
  <si>
    <t>A128074806T</t>
  </si>
  <si>
    <t>A128016494K</t>
  </si>
  <si>
    <t>A128055590L</t>
  </si>
  <si>
    <t>A128074810J</t>
  </si>
  <si>
    <t>A128016498V</t>
  </si>
  <si>
    <t>A128055594W</t>
  </si>
  <si>
    <t>A128094210A</t>
  </si>
  <si>
    <t>A127997126X</t>
  </si>
  <si>
    <t>A127978110A</t>
  </si>
  <si>
    <t>A128035910R</t>
  </si>
  <si>
    <t>A127978118V</t>
  </si>
  <si>
    <t>A128094214K</t>
  </si>
  <si>
    <t>A128055598F</t>
  </si>
  <si>
    <t>A127997134X</t>
  </si>
  <si>
    <t>A127997150X</t>
  </si>
  <si>
    <t>A128016502X</t>
  </si>
  <si>
    <t>A128016510X</t>
  </si>
  <si>
    <t>A128074826A</t>
  </si>
  <si>
    <t>A127997154J</t>
  </si>
  <si>
    <t>A128074834A</t>
  </si>
  <si>
    <t>A128055614V</t>
  </si>
  <si>
    <t>A128094230K</t>
  </si>
  <si>
    <t>A128035934J</t>
  </si>
  <si>
    <t>A128074838K</t>
  </si>
  <si>
    <t>A127978122K</t>
  </si>
  <si>
    <t>A127978126V</t>
  </si>
  <si>
    <t>A127978130K</t>
  </si>
  <si>
    <t>A128074818A</t>
  </si>
  <si>
    <t>A128016506J</t>
  </si>
  <si>
    <t>A128055606V</t>
  </si>
  <si>
    <t>A128074822T</t>
  </si>
  <si>
    <t>A127978134V</t>
  </si>
  <si>
    <t>A128035922X</t>
  </si>
  <si>
    <t>A127997138J</t>
  </si>
  <si>
    <t>A128035926J</t>
  </si>
  <si>
    <t>A127997142X</t>
  </si>
  <si>
    <t>A127958354X</t>
  </si>
  <si>
    <t>A128035930X</t>
  </si>
  <si>
    <t>A127958358J</t>
  </si>
  <si>
    <t>A128094222K</t>
  </si>
  <si>
    <t>A128094226V</t>
  </si>
  <si>
    <t>A127997146J</t>
  </si>
  <si>
    <t>A127958362X</t>
  </si>
  <si>
    <t>A128055610K</t>
  </si>
  <si>
    <t>A127978138C</t>
  </si>
  <si>
    <t>A127978142V</t>
  </si>
  <si>
    <t>A127997158T</t>
  </si>
  <si>
    <t>A127958366J</t>
  </si>
  <si>
    <t>A128035942J</t>
  </si>
  <si>
    <t>A128094234V</t>
  </si>
  <si>
    <t>A127958382J</t>
  </si>
  <si>
    <t>A128016530J</t>
  </si>
  <si>
    <t>A128074858V</t>
  </si>
  <si>
    <t>A128094242V</t>
  </si>
  <si>
    <t>A128035946T</t>
  </si>
  <si>
    <t>A127978146C</t>
  </si>
  <si>
    <t>A127958394T</t>
  </si>
  <si>
    <t>A128094246C</t>
  </si>
  <si>
    <t>A127958370X</t>
  </si>
  <si>
    <t>A128074842A</t>
  </si>
  <si>
    <t>A127997162J</t>
  </si>
  <si>
    <t>A128016514J</t>
  </si>
  <si>
    <t>A128016518T</t>
  </si>
  <si>
    <t>A127958374J</t>
  </si>
  <si>
    <t>A128074846K</t>
  </si>
  <si>
    <t>A128094238C</t>
  </si>
  <si>
    <t>A128055618C</t>
  </si>
  <si>
    <t>A127958378T</t>
  </si>
  <si>
    <t>A128055622V</t>
  </si>
  <si>
    <t>A128055626C</t>
  </si>
  <si>
    <t>A127997166T</t>
  </si>
  <si>
    <t>A128016522J</t>
  </si>
  <si>
    <t>A128074850A</t>
  </si>
  <si>
    <t>A128016526T</t>
  </si>
  <si>
    <t>A127997170J</t>
  </si>
  <si>
    <t>A127997174T</t>
  </si>
  <si>
    <t>A128074854K</t>
  </si>
  <si>
    <t>A127958386T</t>
  </si>
  <si>
    <t>A128016534T</t>
  </si>
  <si>
    <t>A127997178A</t>
  </si>
  <si>
    <t>A127997182T</t>
  </si>
  <si>
    <t>A127958390J</t>
  </si>
  <si>
    <t>A128055646L</t>
  </si>
  <si>
    <t>A127958398A</t>
  </si>
  <si>
    <t>A128074866V</t>
  </si>
  <si>
    <t>A128016550T</t>
  </si>
  <si>
    <t>A127997190T</t>
  </si>
  <si>
    <t>A127997198K</t>
  </si>
  <si>
    <t>A128094262C</t>
  </si>
  <si>
    <t>A128035970T</t>
  </si>
  <si>
    <t>A127978162C</t>
  </si>
  <si>
    <t>A128074878C</t>
  </si>
  <si>
    <t>A128055630V</t>
  </si>
  <si>
    <t>A128094250V</t>
  </si>
  <si>
    <t>A128094254C</t>
  </si>
  <si>
    <t>A128074862K</t>
  </si>
  <si>
    <t>A128094258L</t>
  </si>
  <si>
    <t>A128035950J</t>
  </si>
  <si>
    <t>A128016538A</t>
  </si>
  <si>
    <t>A128016542T</t>
  </si>
  <si>
    <t>A128035954T</t>
  </si>
  <si>
    <t>A127978150V</t>
  </si>
  <si>
    <t>A128055634C</t>
  </si>
  <si>
    <t>A128074870K</t>
  </si>
  <si>
    <t>A128035958A</t>
  </si>
  <si>
    <t>A128055638L</t>
  </si>
  <si>
    <t>A128016546A</t>
  </si>
  <si>
    <t>A127997186A</t>
  </si>
  <si>
    <t>A127978154C</t>
  </si>
  <si>
    <t>A128055642C</t>
  </si>
  <si>
    <t>A128035962T</t>
  </si>
  <si>
    <t>A127958402F</t>
  </si>
  <si>
    <t>A127978158L</t>
  </si>
  <si>
    <t>A128016554A</t>
  </si>
  <si>
    <t>A127997194A</t>
  </si>
  <si>
    <t>A128035966A</t>
  </si>
  <si>
    <t>A128094270C</t>
  </si>
  <si>
    <t>A127978166L</t>
  </si>
  <si>
    <t>A127997210R</t>
  </si>
  <si>
    <t>A127958410F</t>
  </si>
  <si>
    <t>A128016582K</t>
  </si>
  <si>
    <t>A128074886C</t>
  </si>
  <si>
    <t>A128035982A</t>
  </si>
  <si>
    <t>A128035986K</t>
  </si>
  <si>
    <t>A127978190L</t>
  </si>
  <si>
    <t>A128055658W</t>
  </si>
  <si>
    <t>A128074882V</t>
  </si>
  <si>
    <t>A127978170C</t>
  </si>
  <si>
    <t>A127997202R</t>
  </si>
  <si>
    <t>A128016558K</t>
  </si>
  <si>
    <t>A127978174L</t>
  </si>
  <si>
    <t>A127997206X</t>
  </si>
  <si>
    <t>A127978178W</t>
  </si>
  <si>
    <t>A128055650C</t>
  </si>
  <si>
    <t>A128016562A</t>
  </si>
  <si>
    <t>A128035974A</t>
  </si>
  <si>
    <t>A127997214X</t>
  </si>
  <si>
    <t>A128016566K</t>
  </si>
  <si>
    <t>A127958406R</t>
  </si>
  <si>
    <t>A128055654L</t>
  </si>
  <si>
    <t>A128016570A</t>
  </si>
  <si>
    <t>A127997218J</t>
  </si>
  <si>
    <t>A128016574K</t>
  </si>
  <si>
    <t>A128016578V</t>
  </si>
  <si>
    <t>A127997222X</t>
  </si>
  <si>
    <t>A128035978K</t>
  </si>
  <si>
    <t>A127978182L</t>
  </si>
  <si>
    <t>A128094266L</t>
  </si>
  <si>
    <t>A127978186W</t>
  </si>
  <si>
    <t>A127997230X</t>
  </si>
  <si>
    <t>A128035662R</t>
  </si>
  <si>
    <t>A127977838X</t>
  </si>
  <si>
    <t>A127958110C</t>
  </si>
  <si>
    <t>A127977858J</t>
  </si>
  <si>
    <t>A128094030T</t>
  </si>
  <si>
    <t>A127996890L</t>
  </si>
  <si>
    <t>A128055326A</t>
  </si>
  <si>
    <t>A128016246X</t>
  </si>
  <si>
    <t>A128094034A</t>
  </si>
  <si>
    <t>A128035666X</t>
  </si>
  <si>
    <t>A128016238X</t>
  </si>
  <si>
    <t>A127977842R</t>
  </si>
  <si>
    <t>A127958102C</t>
  </si>
  <si>
    <t>A128074530R</t>
  </si>
  <si>
    <t>A128016242R</t>
  </si>
  <si>
    <t>A128074534X</t>
  </si>
  <si>
    <t>A127958106L</t>
  </si>
  <si>
    <t>A128074538J</t>
  </si>
  <si>
    <t>A127977846X</t>
  </si>
  <si>
    <t>A127996878W</t>
  </si>
  <si>
    <t>A128074542X</t>
  </si>
  <si>
    <t>A127977850R</t>
  </si>
  <si>
    <t>A128035654R</t>
  </si>
  <si>
    <t>A128035658X</t>
  </si>
  <si>
    <t>A127958114L</t>
  </si>
  <si>
    <t>A128074546J</t>
  </si>
  <si>
    <t>A128055318A</t>
  </si>
  <si>
    <t>A127977854X</t>
  </si>
  <si>
    <t>A127996882L</t>
  </si>
  <si>
    <t>A128055322T</t>
  </si>
  <si>
    <t>A127958118W</t>
  </si>
  <si>
    <t>A127996886W</t>
  </si>
  <si>
    <t>A128074550X</t>
  </si>
  <si>
    <t>A127977862X</t>
  </si>
  <si>
    <t>A127977878T</t>
  </si>
  <si>
    <t>A127977866J</t>
  </si>
  <si>
    <t>A127996910K</t>
  </si>
  <si>
    <t>A127996914V</t>
  </si>
  <si>
    <t>A128094042A</t>
  </si>
  <si>
    <t>A128055346K</t>
  </si>
  <si>
    <t>A128016262X</t>
  </si>
  <si>
    <t>A127996918C</t>
  </si>
  <si>
    <t>A128094050A</t>
  </si>
  <si>
    <t>A128016266J</t>
  </si>
  <si>
    <t>A128074554J</t>
  </si>
  <si>
    <t>A128035670R</t>
  </si>
  <si>
    <t>A127996894W</t>
  </si>
  <si>
    <t>A127996898F</t>
  </si>
  <si>
    <t>A128055330T</t>
  </si>
  <si>
    <t>A127996902K</t>
  </si>
  <si>
    <t>A128094038K</t>
  </si>
  <si>
    <t>A127996906V</t>
  </si>
  <si>
    <t>A128035674X</t>
  </si>
  <si>
    <t>A127977870X</t>
  </si>
  <si>
    <t>A128074558T</t>
  </si>
  <si>
    <t>Tasmania ;  Industry of current main job: Financial and insurance services ;  &gt;&gt;&gt;&gt; Changed occupations with current employer into a different major group last year ;</t>
  </si>
  <si>
    <t>Tasmania ;  Industry of current main job: Financial and insurance services ;  &gt;&gt;&gt;&gt; Changed occupations with current employer at the same skill level ;</t>
  </si>
  <si>
    <t>Tasmania ;  Industry of current main job: Financial and insurance services ;  &gt;&gt;&gt;&gt; Changed occupations with current employer to a higher skill level ;</t>
  </si>
  <si>
    <t>Tasmania ;  Industry of current main job: Financial and insurance services ;  &gt;&gt;&gt;&gt; Changed occupations with current employer to a lower skill level ;</t>
  </si>
  <si>
    <t>Tasmania ;  Industry of current main job: Financial and insurance services ;  &gt;&gt;&gt;&gt; No change in usual weekly hours with current employer last year ;</t>
  </si>
  <si>
    <t>Tasmania ;  Industry of current main job: Financial and insurance services ;  &gt;&gt;&gt;&gt; Usual weekly hours increased with current employer last year ;</t>
  </si>
  <si>
    <t>Tasmania ;  Industry of current main job: Financial and insurance services ;  &gt;&gt;&gt;&gt; Usual weekly hours decreased with current employer last year ;</t>
  </si>
  <si>
    <t>Tasmania ;  Industry of current main job: Financial and insurance services ;  &gt;&gt;&gt;&gt; Did not know or usual weekly hours varied last year ;</t>
  </si>
  <si>
    <t>Tasmania ;  Industry of current main job: Financial and insurance services ;  &gt;&gt;&gt;&gt; Promoted or transferred last year ;</t>
  </si>
  <si>
    <t>Tasmania ;  Industry of current main job: Financial and insurance services ;  &gt;&gt;&gt;&gt; Was not promoted or transferred last year ;</t>
  </si>
  <si>
    <t>Tasmania ;  Industry of current main job: Financial and insurance services ;  &gt;&gt;&gt; Owner manager or contributing family worker in current main job ;</t>
  </si>
  <si>
    <t>Tasmania ;  Industry of current main job: Financial and insurance services ;  &gt; Employed 12 months ago ;</t>
  </si>
  <si>
    <t>Tasmania ;  Industry of current main job: Financial and insurance services ;  &gt; Not employed 12 months ago ;</t>
  </si>
  <si>
    <t>Tasmania ;  Industry of current main job: Rental, hiring and real estate services ;  Employed at some time during the last 12 months ;</t>
  </si>
  <si>
    <t>Tasmania ;  Industry of current main job: Rental, hiring and real estate services ;  &gt; Currently employed ;</t>
  </si>
  <si>
    <t>Tasmania ;  Industry of current main job: Rental, hiring and real estate services ;  &gt;&gt; Less than 12 months in current main job ;</t>
  </si>
  <si>
    <t>Tasmania ;  Industry of current main job: Rental, hiring and real estate services ;  &gt;&gt;&gt; Changed jobs in last 12 months ;</t>
  </si>
  <si>
    <t>Tasmania ;  Industry of current main job: Rental, hiring and real estate services ;  &gt;&gt;&gt;&gt; Working in the same industry division as 12 months ago ;</t>
  </si>
  <si>
    <t>Tasmania ;  Industry of current main job: Rental, hiring and real estate services ;  &gt;&gt;&gt;&gt; Working in a different industry division than 12 months ago ;</t>
  </si>
  <si>
    <t>Tasmania ;  Industry of current main job: Rental, hiring and real estate services ;  &gt;&gt;&gt;&gt; Working in the same major occupation group as 12 months ago ;</t>
  </si>
  <si>
    <t>Tasmania ;  Industry of current main job: Rental, hiring and real estate services ;  &gt;&gt;&gt;&gt; Working in a different major occupation group than 12 months ago ;</t>
  </si>
  <si>
    <t>Tasmania ;  Industry of current main job: Rental, hiring and real estate services ;  &gt;&gt;&gt;&gt; Working in an occupation at the same skill level as 12 months ago ;</t>
  </si>
  <si>
    <t>Tasmania ;  Industry of current main job: Rental, hiring and real estate services ;  &gt;&gt;&gt;&gt; Working in an occupation with a higher skill level than 12 months ago ;</t>
  </si>
  <si>
    <t>Tasmania ;  Industry of current main job: Rental, hiring and real estate services ;  &gt;&gt;&gt;&gt; Working in an occupation with a lower skill level than 12 months ago ;</t>
  </si>
  <si>
    <t>Tasmania ;  Industry of current main job: Rental, hiring and real estate services ;  &gt;&gt;&gt;&gt; Working in a job with the same usual hours as 12 months ago ;</t>
  </si>
  <si>
    <t>Tasmania ;  Industry of current main job: Rental, hiring and real estate services ;  &gt;&gt;&gt;&gt; Working in a job with more usual hours than 12 months ago ;</t>
  </si>
  <si>
    <t>Tasmania ;  Industry of current main job: Rental, hiring and real estate services ;  &gt;&gt;&gt;&gt; Working in a job with fewer usual hours than 12 months ago ;</t>
  </si>
  <si>
    <t>Tasmania ;  Industry of current main job: Rental, hiring and real estate services ;  &gt;&gt;&gt;&gt; Working in a job with the same status in employment as 12 months ago ;</t>
  </si>
  <si>
    <t>Tasmania ;  Industry of current main job: Rental, hiring and real estate services ;  &gt;&gt;&gt;&gt; Working in a job with a different status in employment than 12 months ago ;</t>
  </si>
  <si>
    <t>Tasmania ;  Industry of current main job: Rental, hiring and real estate services ;  &gt;&gt;&gt; Did not change jobs in last 12 months ;</t>
  </si>
  <si>
    <t>Tasmania ;  Industry of current main job: Rental, hiring and real estate services ;  &gt;&gt; 12 months or more in current main job ;</t>
  </si>
  <si>
    <t>Tasmania ;  Industry of current main job: Rental, hiring and real estate services ;  &gt;&gt;&gt; Employee in current main job ;</t>
  </si>
  <si>
    <t>Tasmania ;  Industry of current main job: Rental, hiring and real estate services ;  &gt;&gt;&gt;&gt; No change in occupation with current employer last year ;</t>
  </si>
  <si>
    <t>Tasmania ;  Industry of current main job: Rental, hiring and real estate services ;  &gt;&gt;&gt;&gt; Changed occupations with current employer in the same major group last year ;</t>
  </si>
  <si>
    <t>Tasmania ;  Industry of current main job: Rental, hiring and real estate services ;  &gt;&gt;&gt;&gt; Changed occupations with current employer into a different major group last year ;</t>
  </si>
  <si>
    <t>Tasmania ;  Industry of current main job: Rental, hiring and real estate services ;  &gt;&gt;&gt;&gt; Changed occupations with current employer at the same skill level ;</t>
  </si>
  <si>
    <t>Tasmania ;  Industry of current main job: Rental, hiring and real estate services ;  &gt;&gt;&gt;&gt; Changed occupations with current employer to a higher skill level ;</t>
  </si>
  <si>
    <t>Tasmania ;  Industry of current main job: Rental, hiring and real estate services ;  &gt;&gt;&gt;&gt; Changed occupations with current employer to a lower skill level ;</t>
  </si>
  <si>
    <t>Tasmania ;  Industry of current main job: Rental, hiring and real estate services ;  &gt;&gt;&gt;&gt; No change in usual weekly hours with current employer last year ;</t>
  </si>
  <si>
    <t>Tasmania ;  Industry of current main job: Rental, hiring and real estate services ;  &gt;&gt;&gt;&gt; Usual weekly hours increased with current employer last year ;</t>
  </si>
  <si>
    <t>Tasmania ;  Industry of current main job: Rental, hiring and real estate services ;  &gt;&gt;&gt;&gt; Usual weekly hours decreased with current employer last year ;</t>
  </si>
  <si>
    <t>Tasmania ;  Industry of current main job: Rental, hiring and real estate services ;  &gt;&gt;&gt;&gt; Did not know or usual weekly hours varied last year ;</t>
  </si>
  <si>
    <t>Tasmania ;  Industry of current main job: Rental, hiring and real estate services ;  &gt;&gt;&gt;&gt; Promoted or transferred last year ;</t>
  </si>
  <si>
    <t>Tasmania ;  Industry of current main job: Rental, hiring and real estate services ;  &gt;&gt;&gt;&gt; Was not promoted or transferred last year ;</t>
  </si>
  <si>
    <t>Tasmania ;  Industry of current main job: Rental, hiring and real estate services ;  &gt;&gt;&gt; Owner manager or contributing family worker in current main job ;</t>
  </si>
  <si>
    <t>Tasmania ;  Industry of current main job: Rental, hiring and real estate services ;  &gt; Employed 12 months ago ;</t>
  </si>
  <si>
    <t>Tasmania ;  Industry of current main job: Rental, hiring and real estate services ;  &gt; Not employed 12 months ago ;</t>
  </si>
  <si>
    <t>Tasmania ;  Industry of current main job: Professional, scientific and technical services ;  Employed at some time during the last 12 months ;</t>
  </si>
  <si>
    <t>Tasmania ;  Industry of current main job: Professional, scientific and technical services ;  &gt; Currently employed ;</t>
  </si>
  <si>
    <t>Tasmania ;  Industry of current main job: Professional, scientific and technical services ;  &gt;&gt; Less than 12 months in current main job ;</t>
  </si>
  <si>
    <t>Tasmania ;  Industry of current main job: Professional, scientific and technical services ;  &gt;&gt;&gt; Changed jobs in last 12 months ;</t>
  </si>
  <si>
    <t>Tasmania ;  Industry of current main job: Professional, scientific and technical services ;  &gt;&gt;&gt;&gt; Working in the same industry division as 12 months ago ;</t>
  </si>
  <si>
    <t>Tasmania ;  Industry of current main job: Professional, scientific and technical services ;  &gt;&gt;&gt;&gt; Working in a different industry division than 12 months ago ;</t>
  </si>
  <si>
    <t>Tasmania ;  Industry of current main job: Professional, scientific and technical services ;  &gt;&gt;&gt;&gt; Working in the same major occupation group as 12 months ago ;</t>
  </si>
  <si>
    <t>Tasmania ;  Industry of current main job: Professional, scientific and technical services ;  &gt;&gt;&gt;&gt; Working in a different major occupation group than 12 months ago ;</t>
  </si>
  <si>
    <t>Tasmania ;  Industry of current main job: Professional, scientific and technical services ;  &gt;&gt;&gt;&gt; Working in an occupation at the same skill level as 12 months ago ;</t>
  </si>
  <si>
    <t>Tasmania ;  Industry of current main job: Professional, scientific and technical services ;  &gt;&gt;&gt;&gt; Working in an occupation with a higher skill level than 12 months ago ;</t>
  </si>
  <si>
    <t>Tasmania ;  Industry of current main job: Professional, scientific and technical services ;  &gt;&gt;&gt;&gt; Working in an occupation with a lower skill level than 12 months ago ;</t>
  </si>
  <si>
    <t>Tasmania ;  Industry of current main job: Professional, scientific and technical services ;  &gt;&gt;&gt;&gt; Working in a job with the same usual hours as 12 months ago ;</t>
  </si>
  <si>
    <t>Tasmania ;  Industry of current main job: Professional, scientific and technical services ;  &gt;&gt;&gt;&gt; Working in a job with more usual hours than 12 months ago ;</t>
  </si>
  <si>
    <t>Tasmania ;  Industry of current main job: Professional, scientific and technical services ;  &gt;&gt;&gt;&gt; Working in a job with fewer usual hours than 12 months ago ;</t>
  </si>
  <si>
    <t>Tasmania ;  Industry of current main job: Professional, scientific and technical services ;  &gt;&gt;&gt;&gt; Working in a job with the same status in employment as 12 months ago ;</t>
  </si>
  <si>
    <t>Tasmania ;  Industry of current main job: Professional, scientific and technical services ;  &gt;&gt;&gt;&gt; Working in a job with a different status in employment than 12 months ago ;</t>
  </si>
  <si>
    <t>Tasmania ;  Industry of current main job: Professional, scientific and technical services ;  &gt;&gt;&gt; Did not change jobs in last 12 months ;</t>
  </si>
  <si>
    <t>Tasmania ;  Industry of current main job: Professional, scientific and technical services ;  &gt;&gt; 12 months or more in current main job ;</t>
  </si>
  <si>
    <t>Tasmania ;  Industry of current main job: Professional, scientific and technical services ;  &gt;&gt;&gt; Employee in current main job ;</t>
  </si>
  <si>
    <t>Tasmania ;  Industry of current main job: Professional, scientific and technical services ;  &gt;&gt;&gt;&gt; No change in occupation with current employer last year ;</t>
  </si>
  <si>
    <t>Tasmania ;  Industry of current main job: Professional, scientific and technical services ;  &gt;&gt;&gt;&gt; Changed occupations with current employer in the same major group last year ;</t>
  </si>
  <si>
    <t>Tasmania ;  Industry of current main job: Professional, scientific and technical services ;  &gt;&gt;&gt;&gt; Changed occupations with current employer into a different major group last year ;</t>
  </si>
  <si>
    <t>Tasmania ;  Industry of current main job: Professional, scientific and technical services ;  &gt;&gt;&gt;&gt; Changed occupations with current employer at the same skill level ;</t>
  </si>
  <si>
    <t>Tasmania ;  Industry of current main job: Professional, scientific and technical services ;  &gt;&gt;&gt;&gt; Changed occupations with current employer to a higher skill level ;</t>
  </si>
  <si>
    <t>Tasmania ;  Industry of current main job: Professional, scientific and technical services ;  &gt;&gt;&gt;&gt; Changed occupations with current employer to a lower skill level ;</t>
  </si>
  <si>
    <t>Tasmania ;  Industry of current main job: Professional, scientific and technical services ;  &gt;&gt;&gt;&gt; No change in usual weekly hours with current employer last year ;</t>
  </si>
  <si>
    <t>Tasmania ;  Industry of current main job: Professional, scientific and technical services ;  &gt;&gt;&gt;&gt; Usual weekly hours increased with current employer last year ;</t>
  </si>
  <si>
    <t>Tasmania ;  Industry of current main job: Professional, scientific and technical services ;  &gt;&gt;&gt;&gt; Usual weekly hours decreased with current employer last year ;</t>
  </si>
  <si>
    <t>Tasmania ;  Industry of current main job: Professional, scientific and technical services ;  &gt;&gt;&gt;&gt; Did not know or usual weekly hours varied last year ;</t>
  </si>
  <si>
    <t>Tasmania ;  Industry of current main job: Professional, scientific and technical services ;  &gt;&gt;&gt;&gt; Promoted or transferred last year ;</t>
  </si>
  <si>
    <t>Tasmania ;  Industry of current main job: Professional, scientific and technical services ;  &gt;&gt;&gt;&gt; Was not promoted or transferred last year ;</t>
  </si>
  <si>
    <t>Tasmania ;  Industry of current main job: Professional, scientific and technical services ;  &gt;&gt;&gt; Owner manager or contributing family worker in current main job ;</t>
  </si>
  <si>
    <t>Tasmania ;  Industry of current main job: Professional, scientific and technical services ;  &gt; Employed 12 months ago ;</t>
  </si>
  <si>
    <t>Tasmania ;  Industry of current main job: Professional, scientific and technical services ;  &gt; Not employed 12 months ago ;</t>
  </si>
  <si>
    <t>Tasmania ;  Industry of current main job: Administrative and support services ;  Employed at some time during the last 12 months ;</t>
  </si>
  <si>
    <t>Tasmania ;  Industry of current main job: Administrative and support services ;  &gt; Currently employed ;</t>
  </si>
  <si>
    <t>Tasmania ;  Industry of current main job: Administrative and support services ;  &gt;&gt; Less than 12 months in current main job ;</t>
  </si>
  <si>
    <t>Tasmania ;  Industry of current main job: Administrative and support services ;  &gt;&gt;&gt; Changed jobs in last 12 months ;</t>
  </si>
  <si>
    <t>Tasmania ;  Industry of current main job: Administrative and support services ;  &gt;&gt;&gt;&gt; Working in the same industry division as 12 months ago ;</t>
  </si>
  <si>
    <t>Tasmania ;  Industry of current main job: Administrative and support services ;  &gt;&gt;&gt;&gt; Working in a different industry division than 12 months ago ;</t>
  </si>
  <si>
    <t>Tasmania ;  Industry of current main job: Administrative and support services ;  &gt;&gt;&gt;&gt; Working in the same major occupation group as 12 months ago ;</t>
  </si>
  <si>
    <t>Tasmania ;  Industry of current main job: Administrative and support services ;  &gt;&gt;&gt;&gt; Working in a different major occupation group than 12 months ago ;</t>
  </si>
  <si>
    <t>Tasmania ;  Industry of current main job: Administrative and support services ;  &gt;&gt;&gt;&gt; Working in an occupation at the same skill level as 12 months ago ;</t>
  </si>
  <si>
    <t>Tasmania ;  Industry of current main job: Administrative and support services ;  &gt;&gt;&gt;&gt; Working in an occupation with a higher skill level than 12 months ago ;</t>
  </si>
  <si>
    <t>Tasmania ;  Industry of current main job: Administrative and support services ;  &gt;&gt;&gt;&gt; Working in an occupation with a lower skill level than 12 months ago ;</t>
  </si>
  <si>
    <t>Tasmania ;  Industry of current main job: Administrative and support services ;  &gt;&gt;&gt;&gt; Working in a job with the same usual hours as 12 months ago ;</t>
  </si>
  <si>
    <t>Tasmania ;  Industry of current main job: Administrative and support services ;  &gt;&gt;&gt;&gt; Working in a job with more usual hours than 12 months ago ;</t>
  </si>
  <si>
    <t>Tasmania ;  Industry of current main job: Administrative and support services ;  &gt;&gt;&gt;&gt; Working in a job with fewer usual hours than 12 months ago ;</t>
  </si>
  <si>
    <t>Tasmania ;  Industry of current main job: Administrative and support services ;  &gt;&gt;&gt;&gt; Working in a job with the same status in employment as 12 months ago ;</t>
  </si>
  <si>
    <t>Tasmania ;  Industry of current main job: Administrative and support services ;  &gt;&gt;&gt;&gt; Working in a job with a different status in employment than 12 months ago ;</t>
  </si>
  <si>
    <t>Tasmania ;  Industry of current main job: Administrative and support services ;  &gt;&gt;&gt; Did not change jobs in last 12 months ;</t>
  </si>
  <si>
    <t>Tasmania ;  Industry of current main job: Administrative and support services ;  &gt;&gt; 12 months or more in current main job ;</t>
  </si>
  <si>
    <t>Tasmania ;  Industry of current main job: Administrative and support services ;  &gt;&gt;&gt; Employee in current main job ;</t>
  </si>
  <si>
    <t>Tasmania ;  Industry of current main job: Administrative and support services ;  &gt;&gt;&gt;&gt; No change in occupation with current employer last year ;</t>
  </si>
  <si>
    <t>Tasmania ;  Industry of current main job: Administrative and support services ;  &gt;&gt;&gt;&gt; Changed occupations with current employer in the same major group last year ;</t>
  </si>
  <si>
    <t>Tasmania ;  Industry of current main job: Administrative and support services ;  &gt;&gt;&gt;&gt; Changed occupations with current employer into a different major group last year ;</t>
  </si>
  <si>
    <t>Tasmania ;  Industry of current main job: Administrative and support services ;  &gt;&gt;&gt;&gt; Changed occupations with current employer at the same skill level ;</t>
  </si>
  <si>
    <t>Tasmania ;  Industry of current main job: Administrative and support services ;  &gt;&gt;&gt;&gt; Changed occupations with current employer to a higher skill level ;</t>
  </si>
  <si>
    <t>Tasmania ;  Industry of current main job: Administrative and support services ;  &gt;&gt;&gt;&gt; Changed occupations with current employer to a lower skill level ;</t>
  </si>
  <si>
    <t>Tasmania ;  Industry of current main job: Administrative and support services ;  &gt;&gt;&gt;&gt; No change in usual weekly hours with current employer last year ;</t>
  </si>
  <si>
    <t>Tasmania ;  Industry of current main job: Administrative and support services ;  &gt;&gt;&gt;&gt; Usual weekly hours increased with current employer last year ;</t>
  </si>
  <si>
    <t>Tasmania ;  Industry of current main job: Administrative and support services ;  &gt;&gt;&gt;&gt; Usual weekly hours decreased with current employer last year ;</t>
  </si>
  <si>
    <t>Tasmania ;  Industry of current main job: Administrative and support services ;  &gt;&gt;&gt;&gt; Did not know or usual weekly hours varied last year ;</t>
  </si>
  <si>
    <t>Tasmania ;  Industry of current main job: Administrative and support services ;  &gt;&gt;&gt;&gt; Promoted or transferred last year ;</t>
  </si>
  <si>
    <t>Tasmania ;  Industry of current main job: Administrative and support services ;  &gt;&gt;&gt;&gt; Was not promoted or transferred last year ;</t>
  </si>
  <si>
    <t>Tasmania ;  Industry of current main job: Administrative and support services ;  &gt;&gt;&gt; Owner manager or contributing family worker in current main job ;</t>
  </si>
  <si>
    <t>Tasmania ;  Industry of current main job: Administrative and support services ;  &gt; Employed 12 months ago ;</t>
  </si>
  <si>
    <t>Tasmania ;  Industry of current main job: Administrative and support services ;  &gt; Not employed 12 months ago ;</t>
  </si>
  <si>
    <t>Tasmania ;  Industry of current main job: Public administration and safety ;  Employed at some time during the last 12 months ;</t>
  </si>
  <si>
    <t>Tasmania ;  Industry of current main job: Public administration and safety ;  &gt; Currently employed ;</t>
  </si>
  <si>
    <t>Tasmania ;  Industry of current main job: Public administration and safety ;  &gt;&gt; Less than 12 months in current main job ;</t>
  </si>
  <si>
    <t>Tasmania ;  Industry of current main job: Public administration and safety ;  &gt;&gt;&gt; Changed jobs in last 12 months ;</t>
  </si>
  <si>
    <t>Tasmania ;  Industry of current main job: Public administration and safety ;  &gt;&gt;&gt;&gt; Working in the same industry division as 12 months ago ;</t>
  </si>
  <si>
    <t>Tasmania ;  Industry of current main job: Public administration and safety ;  &gt;&gt;&gt;&gt; Working in a different industry division than 12 months ago ;</t>
  </si>
  <si>
    <t>Tasmania ;  Industry of current main job: Public administration and safety ;  &gt;&gt;&gt;&gt; Working in the same major occupation group as 12 months ago ;</t>
  </si>
  <si>
    <t>Tasmania ;  Industry of current main job: Public administration and safety ;  &gt;&gt;&gt;&gt; Working in a different major occupation group than 12 months ago ;</t>
  </si>
  <si>
    <t>Tasmania ;  Industry of current main job: Public administration and safety ;  &gt;&gt;&gt;&gt; Working in an occupation at the same skill level as 12 months ago ;</t>
  </si>
  <si>
    <t>Tasmania ;  Industry of current main job: Public administration and safety ;  &gt;&gt;&gt;&gt; Working in an occupation with a higher skill level than 12 months ago ;</t>
  </si>
  <si>
    <t>Tasmania ;  Industry of current main job: Public administration and safety ;  &gt;&gt;&gt;&gt; Working in an occupation with a lower skill level than 12 months ago ;</t>
  </si>
  <si>
    <t>Tasmania ;  Industry of current main job: Public administration and safety ;  &gt;&gt;&gt;&gt; Working in a job with the same usual hours as 12 months ago ;</t>
  </si>
  <si>
    <t>Tasmania ;  Industry of current main job: Public administration and safety ;  &gt;&gt;&gt;&gt; Working in a job with more usual hours than 12 months ago ;</t>
  </si>
  <si>
    <t>Tasmania ;  Industry of current main job: Public administration and safety ;  &gt;&gt;&gt;&gt; Working in a job with fewer usual hours than 12 months ago ;</t>
  </si>
  <si>
    <t>Tasmania ;  Industry of current main job: Public administration and safety ;  &gt;&gt;&gt;&gt; Working in a job with the same status in employment as 12 months ago ;</t>
  </si>
  <si>
    <t>Tasmania ;  Industry of current main job: Public administration and safety ;  &gt;&gt;&gt;&gt; Working in a job with a different status in employment than 12 months ago ;</t>
  </si>
  <si>
    <t>Tasmania ;  Industry of current main job: Public administration and safety ;  &gt;&gt;&gt; Did not change jobs in last 12 months ;</t>
  </si>
  <si>
    <t>Tasmania ;  Industry of current main job: Public administration and safety ;  &gt;&gt; 12 months or more in current main job ;</t>
  </si>
  <si>
    <t>Tasmania ;  Industry of current main job: Public administration and safety ;  &gt;&gt;&gt; Employee in current main job ;</t>
  </si>
  <si>
    <t>Tasmania ;  Industry of current main job: Public administration and safety ;  &gt;&gt;&gt;&gt; No change in occupation with current employer last year ;</t>
  </si>
  <si>
    <t>Tasmania ;  Industry of current main job: Public administration and safety ;  &gt;&gt;&gt;&gt; Changed occupations with current employer in the same major group last year ;</t>
  </si>
  <si>
    <t>Tasmania ;  Industry of current main job: Public administration and safety ;  &gt;&gt;&gt;&gt; Changed occupations with current employer into a different major group last year ;</t>
  </si>
  <si>
    <t>Tasmania ;  Industry of current main job: Public administration and safety ;  &gt;&gt;&gt;&gt; Changed occupations with current employer at the same skill level ;</t>
  </si>
  <si>
    <t>Tasmania ;  Industry of current main job: Public administration and safety ;  &gt;&gt;&gt;&gt; Changed occupations with current employer to a higher skill level ;</t>
  </si>
  <si>
    <t>Tasmania ;  Industry of current main job: Public administration and safety ;  &gt;&gt;&gt;&gt; Changed occupations with current employer to a lower skill level ;</t>
  </si>
  <si>
    <t>Tasmania ;  Industry of current main job: Public administration and safety ;  &gt;&gt;&gt;&gt; No change in usual weekly hours with current employer last year ;</t>
  </si>
  <si>
    <t>Tasmania ;  Industry of current main job: Public administration and safety ;  &gt;&gt;&gt;&gt; Usual weekly hours increased with current employer last year ;</t>
  </si>
  <si>
    <t>Tasmania ;  Industry of current main job: Public administration and safety ;  &gt;&gt;&gt;&gt; Usual weekly hours decreased with current employer last year ;</t>
  </si>
  <si>
    <t>Tasmania ;  Industry of current main job: Public administration and safety ;  &gt;&gt;&gt;&gt; Did not know or usual weekly hours varied last year ;</t>
  </si>
  <si>
    <t>Tasmania ;  Industry of current main job: Public administration and safety ;  &gt;&gt;&gt;&gt; Promoted or transferred last year ;</t>
  </si>
  <si>
    <t>Tasmania ;  Industry of current main job: Public administration and safety ;  &gt;&gt;&gt;&gt; Was not promoted or transferred last year ;</t>
  </si>
  <si>
    <t>Tasmania ;  Industry of current main job: Public administration and safety ;  &gt;&gt;&gt; Owner manager or contributing family worker in current main job ;</t>
  </si>
  <si>
    <t>Tasmania ;  Industry of current main job: Public administration and safety ;  &gt; Employed 12 months ago ;</t>
  </si>
  <si>
    <t>Tasmania ;  Industry of current main job: Public administration and safety ;  &gt; Not employed 12 months ago ;</t>
  </si>
  <si>
    <t>Tasmania ;  Industry of current main job: Education and training ;  Employed at some time during the last 12 months ;</t>
  </si>
  <si>
    <t>Tasmania ;  Industry of current main job: Education and training ;  &gt; Currently employed ;</t>
  </si>
  <si>
    <t>Tasmania ;  Industry of current main job: Education and training ;  &gt;&gt; Less than 12 months in current main job ;</t>
  </si>
  <si>
    <t>Tasmania ;  Industry of current main job: Education and training ;  &gt;&gt;&gt; Changed jobs in last 12 months ;</t>
  </si>
  <si>
    <t>Tasmania ;  Industry of current main job: Education and training ;  &gt;&gt;&gt;&gt; Working in the same industry division as 12 months ago ;</t>
  </si>
  <si>
    <t>Tasmania ;  Industry of current main job: Education and training ;  &gt;&gt;&gt;&gt; Working in a different industry division than 12 months ago ;</t>
  </si>
  <si>
    <t>Tasmania ;  Industry of current main job: Education and training ;  &gt;&gt;&gt;&gt; Working in the same major occupation group as 12 months ago ;</t>
  </si>
  <si>
    <t>Tasmania ;  Industry of current main job: Education and training ;  &gt;&gt;&gt;&gt; Working in a different major occupation group than 12 months ago ;</t>
  </si>
  <si>
    <t>Tasmania ;  Industry of current main job: Education and training ;  &gt;&gt;&gt;&gt; Working in an occupation at the same skill level as 12 months ago ;</t>
  </si>
  <si>
    <t>Tasmania ;  Industry of current main job: Education and training ;  &gt;&gt;&gt;&gt; Working in an occupation with a higher skill level than 12 months ago ;</t>
  </si>
  <si>
    <t>Tasmania ;  Industry of current main job: Education and training ;  &gt;&gt;&gt;&gt; Working in an occupation with a lower skill level than 12 months ago ;</t>
  </si>
  <si>
    <t>Tasmania ;  Industry of current main job: Education and training ;  &gt;&gt;&gt;&gt; Working in a job with the same usual hours as 12 months ago ;</t>
  </si>
  <si>
    <t>Tasmania ;  Industry of current main job: Education and training ;  &gt;&gt;&gt;&gt; Working in a job with more usual hours than 12 months ago ;</t>
  </si>
  <si>
    <t>Tasmania ;  Industry of current main job: Education and training ;  &gt;&gt;&gt;&gt; Working in a job with fewer usual hours than 12 months ago ;</t>
  </si>
  <si>
    <t>Tasmania ;  Industry of current main job: Education and training ;  &gt;&gt;&gt;&gt; Working in a job with the same status in employment as 12 months ago ;</t>
  </si>
  <si>
    <t>Tasmania ;  Industry of current main job: Education and training ;  &gt;&gt;&gt;&gt; Working in a job with a different status in employment than 12 months ago ;</t>
  </si>
  <si>
    <t>Tasmania ;  Industry of current main job: Education and training ;  &gt;&gt;&gt; Did not change jobs in last 12 months ;</t>
  </si>
  <si>
    <t>Tasmania ;  Industry of current main job: Education and training ;  &gt;&gt; 12 months or more in current main job ;</t>
  </si>
  <si>
    <t>Tasmania ;  Industry of current main job: Education and training ;  &gt;&gt;&gt; Employee in current main job ;</t>
  </si>
  <si>
    <t>Tasmania ;  Industry of current main job: Education and training ;  &gt;&gt;&gt;&gt; No change in occupation with current employer last year ;</t>
  </si>
  <si>
    <t>Tasmania ;  Industry of current main job: Education and training ;  &gt;&gt;&gt;&gt; Changed occupations with current employer in the same major group last year ;</t>
  </si>
  <si>
    <t>Tasmania ;  Industry of current main job: Education and training ;  &gt;&gt;&gt;&gt; Changed occupations with current employer into a different major group last year ;</t>
  </si>
  <si>
    <t>Tasmania ;  Industry of current main job: Education and training ;  &gt;&gt;&gt;&gt; Changed occupations with current employer at the same skill level ;</t>
  </si>
  <si>
    <t>Tasmania ;  Industry of current main job: Education and training ;  &gt;&gt;&gt;&gt; Changed occupations with current employer to a higher skill level ;</t>
  </si>
  <si>
    <t>Tasmania ;  Industry of current main job: Education and training ;  &gt;&gt;&gt;&gt; Changed occupations with current employer to a lower skill level ;</t>
  </si>
  <si>
    <t>Tasmania ;  Industry of current main job: Education and training ;  &gt;&gt;&gt;&gt; No change in usual weekly hours with current employer last year ;</t>
  </si>
  <si>
    <t>Tasmania ;  Industry of current main job: Education and training ;  &gt;&gt;&gt;&gt; Usual weekly hours increased with current employer last year ;</t>
  </si>
  <si>
    <t>Tasmania ;  Industry of current main job: Education and training ;  &gt;&gt;&gt;&gt; Usual weekly hours decreased with current employer last year ;</t>
  </si>
  <si>
    <t>Tasmania ;  Industry of current main job: Education and training ;  &gt;&gt;&gt;&gt; Did not know or usual weekly hours varied last year ;</t>
  </si>
  <si>
    <t>Tasmania ;  Industry of current main job: Education and training ;  &gt;&gt;&gt;&gt; Promoted or transferred last year ;</t>
  </si>
  <si>
    <t>Tasmania ;  Industry of current main job: Education and training ;  &gt;&gt;&gt;&gt; Was not promoted or transferred last year ;</t>
  </si>
  <si>
    <t>Tasmania ;  Industry of current main job: Education and training ;  &gt;&gt;&gt; Owner manager or contributing family worker in current main job ;</t>
  </si>
  <si>
    <t>Tasmania ;  Industry of current main job: Education and training ;  &gt; Employed 12 months ago ;</t>
  </si>
  <si>
    <t>Tasmania ;  Industry of current main job: Education and training ;  &gt; Not employed 12 months ago ;</t>
  </si>
  <si>
    <t>Tasmania ;  Industry of current main job: Health care and social assistance ;  Employed at some time during the last 12 months ;</t>
  </si>
  <si>
    <t>Tasmania ;  Industry of current main job: Health care and social assistance ;  &gt; Currently employed ;</t>
  </si>
  <si>
    <t>Tasmania ;  Industry of current main job: Health care and social assistance ;  &gt;&gt; Less than 12 months in current main job ;</t>
  </si>
  <si>
    <t>Tasmania ;  Industry of current main job: Health care and social assistance ;  &gt;&gt;&gt; Changed jobs in last 12 months ;</t>
  </si>
  <si>
    <t>Tasmania ;  Industry of current main job: Health care and social assistance ;  &gt;&gt;&gt;&gt; Working in the same industry division as 12 months ago ;</t>
  </si>
  <si>
    <t>Tasmania ;  Industry of current main job: Health care and social assistance ;  &gt;&gt;&gt;&gt; Working in a different industry division than 12 months ago ;</t>
  </si>
  <si>
    <t>Tasmania ;  Industry of current main job: Health care and social assistance ;  &gt;&gt;&gt;&gt; Working in the same major occupation group as 12 months ago ;</t>
  </si>
  <si>
    <t>Tasmania ;  Industry of current main job: Health care and social assistance ;  &gt;&gt;&gt;&gt; Working in a different major occupation group than 12 months ago ;</t>
  </si>
  <si>
    <t>Tasmania ;  Industry of current main job: Health care and social assistance ;  &gt;&gt;&gt;&gt; Working in an occupation at the same skill level as 12 months ago ;</t>
  </si>
  <si>
    <t>Tasmania ;  Industry of current main job: Health care and social assistance ;  &gt;&gt;&gt;&gt; Working in an occupation with a higher skill level than 12 months ago ;</t>
  </si>
  <si>
    <t>Tasmania ;  Industry of current main job: Health care and social assistance ;  &gt;&gt;&gt;&gt; Working in an occupation with a lower skill level than 12 months ago ;</t>
  </si>
  <si>
    <t>Tasmania ;  Industry of current main job: Health care and social assistance ;  &gt;&gt;&gt;&gt; Working in a job with the same usual hours as 12 months ago ;</t>
  </si>
  <si>
    <t>Tasmania ;  Industry of current main job: Health care and social assistance ;  &gt;&gt;&gt;&gt; Working in a job with more usual hours than 12 months ago ;</t>
  </si>
  <si>
    <t>Tasmania ;  Industry of current main job: Health care and social assistance ;  &gt;&gt;&gt;&gt; Working in a job with fewer usual hours than 12 months ago ;</t>
  </si>
  <si>
    <t>Tasmania ;  Industry of current main job: Health care and social assistance ;  &gt;&gt;&gt;&gt; Working in a job with the same status in employment as 12 months ago ;</t>
  </si>
  <si>
    <t>Tasmania ;  Industry of current main job: Health care and social assistance ;  &gt;&gt;&gt;&gt; Working in a job with a different status in employment than 12 months ago ;</t>
  </si>
  <si>
    <t>Tasmania ;  Industry of current main job: Health care and social assistance ;  &gt;&gt;&gt; Did not change jobs in last 12 months ;</t>
  </si>
  <si>
    <t>Tasmania ;  Industry of current main job: Health care and social assistance ;  &gt;&gt; 12 months or more in current main job ;</t>
  </si>
  <si>
    <t>Tasmania ;  Industry of current main job: Health care and social assistance ;  &gt;&gt;&gt; Employee in current main job ;</t>
  </si>
  <si>
    <t>Tasmania ;  Industry of current main job: Health care and social assistance ;  &gt;&gt;&gt;&gt; No change in occupation with current employer last year ;</t>
  </si>
  <si>
    <t>Tasmania ;  Industry of current main job: Health care and social assistance ;  &gt;&gt;&gt;&gt; Changed occupations with current employer in the same major group last year ;</t>
  </si>
  <si>
    <t>Tasmania ;  Industry of current main job: Health care and social assistance ;  &gt;&gt;&gt;&gt; Changed occupations with current employer into a different major group last year ;</t>
  </si>
  <si>
    <t>Tasmania ;  Industry of current main job: Health care and social assistance ;  &gt;&gt;&gt;&gt; Changed occupations with current employer at the same skill level ;</t>
  </si>
  <si>
    <t>Tasmania ;  Industry of current main job: Health care and social assistance ;  &gt;&gt;&gt;&gt; Changed occupations with current employer to a higher skill level ;</t>
  </si>
  <si>
    <t>Tasmania ;  Industry of current main job: Health care and social assistance ;  &gt;&gt;&gt;&gt; Changed occupations with current employer to a lower skill level ;</t>
  </si>
  <si>
    <t>Tasmania ;  Industry of current main job: Health care and social assistance ;  &gt;&gt;&gt;&gt; No change in usual weekly hours with current employer last year ;</t>
  </si>
  <si>
    <t>Tasmania ;  Industry of current main job: Health care and social assistance ;  &gt;&gt;&gt;&gt; Usual weekly hours increased with current employer last year ;</t>
  </si>
  <si>
    <t>Tasmania ;  Industry of current main job: Health care and social assistance ;  &gt;&gt;&gt;&gt; Usual weekly hours decreased with current employer last year ;</t>
  </si>
  <si>
    <t>Tasmania ;  Industry of current main job: Health care and social assistance ;  &gt;&gt;&gt;&gt; Did not know or usual weekly hours varied last year ;</t>
  </si>
  <si>
    <t>Tasmania ;  Industry of current main job: Health care and social assistance ;  &gt;&gt;&gt;&gt; Promoted or transferred last year ;</t>
  </si>
  <si>
    <t>Tasmania ;  Industry of current main job: Health care and social assistance ;  &gt;&gt;&gt;&gt; Was not promoted or transferred last year ;</t>
  </si>
  <si>
    <t>Tasmania ;  Industry of current main job: Health care and social assistance ;  &gt;&gt;&gt; Owner manager or contributing family worker in current main job ;</t>
  </si>
  <si>
    <t>Tasmania ;  Industry of current main job: Health care and social assistance ;  &gt; Employed 12 months ago ;</t>
  </si>
  <si>
    <t>Tasmania ;  Industry of current main job: Health care and social assistance ;  &gt; Not employed 12 months ago ;</t>
  </si>
  <si>
    <t>Tasmania ;  Industry of current main job: Arts and recreation services ;  Employed at some time during the last 12 months ;</t>
  </si>
  <si>
    <t>Tasmania ;  Industry of current main job: Arts and recreation services ;  &gt; Currently employed ;</t>
  </si>
  <si>
    <t>Tasmania ;  Industry of current main job: Arts and recreation services ;  &gt;&gt; Less than 12 months in current main job ;</t>
  </si>
  <si>
    <t>Tasmania ;  Industry of current main job: Arts and recreation services ;  &gt;&gt;&gt; Changed jobs in last 12 months ;</t>
  </si>
  <si>
    <t>Tasmania ;  Industry of current main job: Arts and recreation services ;  &gt;&gt;&gt;&gt; Working in the same industry division as 12 months ago ;</t>
  </si>
  <si>
    <t>Tasmania ;  Industry of current main job: Arts and recreation services ;  &gt;&gt;&gt;&gt; Working in a different industry division than 12 months ago ;</t>
  </si>
  <si>
    <t>Tasmania ;  Industry of current main job: Arts and recreation services ;  &gt;&gt;&gt;&gt; Working in the same major occupation group as 12 months ago ;</t>
  </si>
  <si>
    <t>Tasmania ;  Industry of current main job: Arts and recreation services ;  &gt;&gt;&gt;&gt; Working in a different major occupation group than 12 months ago ;</t>
  </si>
  <si>
    <t>Tasmania ;  Industry of current main job: Arts and recreation services ;  &gt;&gt;&gt;&gt; Working in an occupation at the same skill level as 12 months ago ;</t>
  </si>
  <si>
    <t>Tasmania ;  Industry of current main job: Arts and recreation services ;  &gt;&gt;&gt;&gt; Working in an occupation with a higher skill level than 12 months ago ;</t>
  </si>
  <si>
    <t>Tasmania ;  Industry of current main job: Arts and recreation services ;  &gt;&gt;&gt;&gt; Working in an occupation with a lower skill level than 12 months ago ;</t>
  </si>
  <si>
    <t>Tasmania ;  Industry of current main job: Arts and recreation services ;  &gt;&gt;&gt;&gt; Working in a job with the same usual hours as 12 months ago ;</t>
  </si>
  <si>
    <t>Tasmania ;  Industry of current main job: Arts and recreation services ;  &gt;&gt;&gt;&gt; Working in a job with more usual hours than 12 months ago ;</t>
  </si>
  <si>
    <t>Tasmania ;  Industry of current main job: Arts and recreation services ;  &gt;&gt;&gt;&gt; Working in a job with fewer usual hours than 12 months ago ;</t>
  </si>
  <si>
    <t>Tasmania ;  Industry of current main job: Arts and recreation services ;  &gt;&gt;&gt;&gt; Working in a job with the same status in employment as 12 months ago ;</t>
  </si>
  <si>
    <t>Tasmania ;  Industry of current main job: Arts and recreation services ;  &gt;&gt;&gt;&gt; Working in a job with a different status in employment than 12 months ago ;</t>
  </si>
  <si>
    <t>Tasmania ;  Industry of current main job: Arts and recreation services ;  &gt;&gt;&gt; Did not change jobs in last 12 months ;</t>
  </si>
  <si>
    <t>Tasmania ;  Industry of current main job: Arts and recreation services ;  &gt;&gt; 12 months or more in current main job ;</t>
  </si>
  <si>
    <t>Tasmania ;  Industry of current main job: Arts and recreation services ;  &gt;&gt;&gt; Employee in current main job ;</t>
  </si>
  <si>
    <t>Tasmania ;  Industry of current main job: Arts and recreation services ;  &gt;&gt;&gt;&gt; No change in occupation with current employer last year ;</t>
  </si>
  <si>
    <t>Tasmania ;  Industry of current main job: Arts and recreation services ;  &gt;&gt;&gt;&gt; Changed occupations with current employer in the same major group last year ;</t>
  </si>
  <si>
    <t>Tasmania ;  Industry of current main job: Arts and recreation services ;  &gt;&gt;&gt;&gt; Changed occupations with current employer into a different major group last year ;</t>
  </si>
  <si>
    <t>Tasmania ;  Industry of current main job: Arts and recreation services ;  &gt;&gt;&gt;&gt; Changed occupations with current employer at the same skill level ;</t>
  </si>
  <si>
    <t>Tasmania ;  Industry of current main job: Arts and recreation services ;  &gt;&gt;&gt;&gt; Changed occupations with current employer to a higher skill level ;</t>
  </si>
  <si>
    <t>Tasmania ;  Industry of current main job: Arts and recreation services ;  &gt;&gt;&gt;&gt; Changed occupations with current employer to a lower skill level ;</t>
  </si>
  <si>
    <t>Tasmania ;  Industry of current main job: Arts and recreation services ;  &gt;&gt;&gt;&gt; No change in usual weekly hours with current employer last year ;</t>
  </si>
  <si>
    <t>Tasmania ;  Industry of current main job: Arts and recreation services ;  &gt;&gt;&gt;&gt; Usual weekly hours increased with current employer last year ;</t>
  </si>
  <si>
    <t>Tasmania ;  Industry of current main job: Arts and recreation services ;  &gt;&gt;&gt;&gt; Usual weekly hours decreased with current employer last year ;</t>
  </si>
  <si>
    <t>Tasmania ;  Industry of current main job: Arts and recreation services ;  &gt;&gt;&gt;&gt; Did not know or usual weekly hours varied last year ;</t>
  </si>
  <si>
    <t>Tasmania ;  Industry of current main job: Arts and recreation services ;  &gt;&gt;&gt;&gt; Promoted or transferred last year ;</t>
  </si>
  <si>
    <t>Tasmania ;  Industry of current main job: Arts and recreation services ;  &gt;&gt;&gt;&gt; Was not promoted or transferred last year ;</t>
  </si>
  <si>
    <t>Tasmania ;  Industry of current main job: Arts and recreation services ;  &gt;&gt;&gt; Owner manager or contributing family worker in current main job ;</t>
  </si>
  <si>
    <t>Tasmania ;  Industry of current main job: Arts and recreation services ;  &gt; Employed 12 months ago ;</t>
  </si>
  <si>
    <t>A128016250R</t>
  </si>
  <si>
    <t>A128074562J</t>
  </si>
  <si>
    <t>A128074566T</t>
  </si>
  <si>
    <t>A127977874J</t>
  </si>
  <si>
    <t>A128016254X</t>
  </si>
  <si>
    <t>A128055334A</t>
  </si>
  <si>
    <t>A128055338K</t>
  </si>
  <si>
    <t>A127958122L</t>
  </si>
  <si>
    <t>A127958126W</t>
  </si>
  <si>
    <t>A128016258J</t>
  </si>
  <si>
    <t>A128055342A</t>
  </si>
  <si>
    <t>A128074570J</t>
  </si>
  <si>
    <t>A128094046K</t>
  </si>
  <si>
    <t>A127977890J</t>
  </si>
  <si>
    <t>A127996922V</t>
  </si>
  <si>
    <t>A128094054K</t>
  </si>
  <si>
    <t>A128055354K</t>
  </si>
  <si>
    <t>A127958134W</t>
  </si>
  <si>
    <t>A128055358V</t>
  </si>
  <si>
    <t>A127996938L</t>
  </si>
  <si>
    <t>A127977894T</t>
  </si>
  <si>
    <t>A127977898A</t>
  </si>
  <si>
    <t>A128035698T</t>
  </si>
  <si>
    <t>A128016270X</t>
  </si>
  <si>
    <t>A128035682X</t>
  </si>
  <si>
    <t>A128035686J</t>
  </si>
  <si>
    <t>A128074574T</t>
  </si>
  <si>
    <t>A128074578A</t>
  </si>
  <si>
    <t>A127996926C</t>
  </si>
  <si>
    <t>A128016274J</t>
  </si>
  <si>
    <t>A128074582T</t>
  </si>
  <si>
    <t>A127996930V</t>
  </si>
  <si>
    <t>A128035690X</t>
  </si>
  <si>
    <t>A128016278T</t>
  </si>
  <si>
    <t>A127958130L</t>
  </si>
  <si>
    <t>A128016282J</t>
  </si>
  <si>
    <t>A128055350A</t>
  </si>
  <si>
    <t>A128094058V</t>
  </si>
  <si>
    <t>A128035694J</t>
  </si>
  <si>
    <t>A128094062K</t>
  </si>
  <si>
    <t>A127977882J</t>
  </si>
  <si>
    <t>A128094066V</t>
  </si>
  <si>
    <t>A128074586A</t>
  </si>
  <si>
    <t>A128094070K</t>
  </si>
  <si>
    <t>A127996934C</t>
  </si>
  <si>
    <t>A128016286T</t>
  </si>
  <si>
    <t>A127958138F</t>
  </si>
  <si>
    <t>A127977918X</t>
  </si>
  <si>
    <t>A127977902F</t>
  </si>
  <si>
    <t>A127977910F</t>
  </si>
  <si>
    <t>A127958150W</t>
  </si>
  <si>
    <t>A127958154F</t>
  </si>
  <si>
    <t>A128074606X</t>
  </si>
  <si>
    <t>A128055378C</t>
  </si>
  <si>
    <t>A128074610R</t>
  </si>
  <si>
    <t>A127958162F</t>
  </si>
  <si>
    <t>A128074614X</t>
  </si>
  <si>
    <t>A128016290J</t>
  </si>
  <si>
    <t>A128035702W</t>
  </si>
  <si>
    <t>A128055362K</t>
  </si>
  <si>
    <t>A127958142W</t>
  </si>
  <si>
    <t>A128055366V</t>
  </si>
  <si>
    <t>A128055370K</t>
  </si>
  <si>
    <t>A128074590T</t>
  </si>
  <si>
    <t>A127977906R</t>
  </si>
  <si>
    <t>A128035706F</t>
  </si>
  <si>
    <t>A128035710W</t>
  </si>
  <si>
    <t>A128035714F</t>
  </si>
  <si>
    <t>A128074594A</t>
  </si>
  <si>
    <t>A128094074V</t>
  </si>
  <si>
    <t>A127958146F</t>
  </si>
  <si>
    <t>A128094078C</t>
  </si>
  <si>
    <t>A128094082V</t>
  </si>
  <si>
    <t>A128016294T</t>
  </si>
  <si>
    <t>A128074598K</t>
  </si>
  <si>
    <t>A127977914R</t>
  </si>
  <si>
    <t>A128094086C</t>
  </si>
  <si>
    <t>A128055374V</t>
  </si>
  <si>
    <t>A128035718R</t>
  </si>
  <si>
    <t>A128074602R</t>
  </si>
  <si>
    <t>A127958158R</t>
  </si>
  <si>
    <t>A127996950C</t>
  </si>
  <si>
    <t>A127996942C</t>
  </si>
  <si>
    <t>A127996946L</t>
  </si>
  <si>
    <t>A128055398L</t>
  </si>
  <si>
    <t>A127996954L</t>
  </si>
  <si>
    <t>A128074638T</t>
  </si>
  <si>
    <t>A128016318X</t>
  </si>
  <si>
    <t>A127977938J</t>
  </si>
  <si>
    <t>A128094098L</t>
  </si>
  <si>
    <t>A128055402T</t>
  </si>
  <si>
    <t>A128074618J</t>
  </si>
  <si>
    <t>A128016298A</t>
  </si>
  <si>
    <t>A128016302F</t>
  </si>
  <si>
    <t>A128074622X</t>
  </si>
  <si>
    <t>A127977922R</t>
  </si>
  <si>
    <t>A127977926X</t>
  </si>
  <si>
    <t>A128035726R</t>
  </si>
  <si>
    <t>A128016306R</t>
  </si>
  <si>
    <t>A128074626J</t>
  </si>
  <si>
    <t>A128055382V</t>
  </si>
  <si>
    <t>A128055386C</t>
  </si>
  <si>
    <t>A128016310F</t>
  </si>
  <si>
    <t>A128055390V</t>
  </si>
  <si>
    <t>A128035730F</t>
  </si>
  <si>
    <t>A127977930R</t>
  </si>
  <si>
    <t>A128055394C</t>
  </si>
  <si>
    <t>A128035734R</t>
  </si>
  <si>
    <t>A128074630X</t>
  </si>
  <si>
    <t>A128094090V</t>
  </si>
  <si>
    <t>A128094094C</t>
  </si>
  <si>
    <t>A128035738X</t>
  </si>
  <si>
    <t>A127958166R</t>
  </si>
  <si>
    <t>A127977934X</t>
  </si>
  <si>
    <t>A128016314R</t>
  </si>
  <si>
    <t>A127996978F</t>
  </si>
  <si>
    <t>A127958170F</t>
  </si>
  <si>
    <t>A128055410T</t>
  </si>
  <si>
    <t>A128055418K</t>
  </si>
  <si>
    <t>A128035754X</t>
  </si>
  <si>
    <t>A127977950X</t>
  </si>
  <si>
    <t>A127996982W</t>
  </si>
  <si>
    <t>A128016334X</t>
  </si>
  <si>
    <t>A128055426K</t>
  </si>
  <si>
    <t>A128016338J</t>
  </si>
  <si>
    <t>A128074642J</t>
  </si>
  <si>
    <t>A128035742R</t>
  </si>
  <si>
    <t>A127958174R</t>
  </si>
  <si>
    <t>A128016322R</t>
  </si>
  <si>
    <t>A128016326X</t>
  </si>
  <si>
    <t>A128055406A</t>
  </si>
  <si>
    <t>A127977942X</t>
  </si>
  <si>
    <t>A128074646T</t>
  </si>
  <si>
    <t>A128074650J</t>
  </si>
  <si>
    <t>A127996958W</t>
  </si>
  <si>
    <t>A127996962L</t>
  </si>
  <si>
    <t>A127958178X</t>
  </si>
  <si>
    <t>A127996966W</t>
  </si>
  <si>
    <t>A128055414A</t>
  </si>
  <si>
    <t>A128074654T</t>
  </si>
  <si>
    <t>A128035746X</t>
  </si>
  <si>
    <t>A127977946J</t>
  </si>
  <si>
    <t>A127958182R</t>
  </si>
  <si>
    <t>A127996970L</t>
  </si>
  <si>
    <t>A127958186X</t>
  </si>
  <si>
    <t>A127996974W</t>
  </si>
  <si>
    <t>A128055422A</t>
  </si>
  <si>
    <t>A128035758J</t>
  </si>
  <si>
    <t>A128016330R</t>
  </si>
  <si>
    <t>A128074670T</t>
  </si>
  <si>
    <t>A127996986F</t>
  </si>
  <si>
    <t>A128035770X</t>
  </si>
  <si>
    <t>A127996998R</t>
  </si>
  <si>
    <t>A128055434K</t>
  </si>
  <si>
    <t>A128016366T</t>
  </si>
  <si>
    <t>A128035782J</t>
  </si>
  <si>
    <t>A127997002W</t>
  </si>
  <si>
    <t>A128035786T</t>
  </si>
  <si>
    <t>A127977966T</t>
  </si>
  <si>
    <t>A128016342X</t>
  </si>
  <si>
    <t>A128094102T</t>
  </si>
  <si>
    <t>A127977954J</t>
  </si>
  <si>
    <t>A127996990W</t>
  </si>
  <si>
    <t>A128035762X</t>
  </si>
  <si>
    <t>A128074658A</t>
  </si>
  <si>
    <t>A127958190R</t>
  </si>
  <si>
    <t>A127977958T</t>
  </si>
  <si>
    <t>A127958194X</t>
  </si>
  <si>
    <t>A128035766J</t>
  </si>
  <si>
    <t>A128016346J</t>
  </si>
  <si>
    <t>A128016350X</t>
  </si>
  <si>
    <t>A128055430A</t>
  </si>
  <si>
    <t>A128074662T</t>
  </si>
  <si>
    <t>A128016354J</t>
  </si>
  <si>
    <t>A127996994F</t>
  </si>
  <si>
    <t>A128016358T</t>
  </si>
  <si>
    <t>A127958198J</t>
  </si>
  <si>
    <t>A128035774J</t>
  </si>
  <si>
    <t>A128074666A</t>
  </si>
  <si>
    <t>A127977962J</t>
  </si>
  <si>
    <t>A128016362J</t>
  </si>
  <si>
    <t>A128074674A</t>
  </si>
  <si>
    <t>A128035778T</t>
  </si>
  <si>
    <t>A127958230W</t>
  </si>
  <si>
    <t>A128035790J</t>
  </si>
  <si>
    <t>A128016374T</t>
  </si>
  <si>
    <t>A127997018R</t>
  </si>
  <si>
    <t>A128074686K</t>
  </si>
  <si>
    <t>A128094114A</t>
  </si>
  <si>
    <t>A128055450K</t>
  </si>
  <si>
    <t>A127977986A</t>
  </si>
  <si>
    <t>A128016386A</t>
  </si>
  <si>
    <t>A127997026R</t>
  </si>
  <si>
    <t>A127997006F</t>
  </si>
  <si>
    <t>A127997010W</t>
  </si>
  <si>
    <t>A128055438V</t>
  </si>
  <si>
    <t>A128094106A</t>
  </si>
  <si>
    <t>A128055442K</t>
  </si>
  <si>
    <t>A127958206W</t>
  </si>
  <si>
    <t>A127977970J</t>
  </si>
  <si>
    <t>A128016370J</t>
  </si>
  <si>
    <t>A127958210L</t>
  </si>
  <si>
    <t>A127997014F</t>
  </si>
  <si>
    <t>A127977974T</t>
  </si>
  <si>
    <t>A128055446V</t>
  </si>
  <si>
    <t>A128074678K</t>
  </si>
  <si>
    <t>A128016378A</t>
  </si>
  <si>
    <t>A127977978A</t>
  </si>
  <si>
    <t>A127958214W</t>
  </si>
  <si>
    <t>A128074682A</t>
  </si>
  <si>
    <t>A127958218F</t>
  </si>
  <si>
    <t>A128094110T</t>
  </si>
  <si>
    <t>A127958222W</t>
  </si>
  <si>
    <t>A127958226F</t>
  </si>
  <si>
    <t>A128016382T</t>
  </si>
  <si>
    <t>A127977982T</t>
  </si>
  <si>
    <t>A128035794T</t>
  </si>
  <si>
    <t>A127997034R</t>
  </si>
  <si>
    <t>A128016390T</t>
  </si>
  <si>
    <t>A128035802F</t>
  </si>
  <si>
    <t>A127958238R</t>
  </si>
  <si>
    <t>A128074702X</t>
  </si>
  <si>
    <t>A127997042R</t>
  </si>
  <si>
    <t>A128094118K</t>
  </si>
  <si>
    <t>A128074706J</t>
  </si>
  <si>
    <t>A127958242F</t>
  </si>
  <si>
    <t>A128094122A</t>
  </si>
  <si>
    <t>A128055454V</t>
  </si>
  <si>
    <t>A128074690A</t>
  </si>
  <si>
    <t>A128055458C</t>
  </si>
  <si>
    <t>A127977990T</t>
  </si>
  <si>
    <t>A128055462V</t>
  </si>
  <si>
    <t>A128016394A</t>
  </si>
  <si>
    <t>A128074694K</t>
  </si>
  <si>
    <t>A128055466C</t>
  </si>
  <si>
    <t>A128035798A</t>
  </si>
  <si>
    <t>A128016398K</t>
  </si>
  <si>
    <t>A128035806R</t>
  </si>
  <si>
    <t>A128055470V</t>
  </si>
  <si>
    <t>A128055474C</t>
  </si>
  <si>
    <t>A128035810F</t>
  </si>
  <si>
    <t>A128016402R</t>
  </si>
  <si>
    <t>A128016406X</t>
  </si>
  <si>
    <t>A127977994A</t>
  </si>
  <si>
    <t>A127958234F</t>
  </si>
  <si>
    <t>A128055478L</t>
  </si>
  <si>
    <t>A128016410R</t>
  </si>
  <si>
    <t>A127997030F</t>
  </si>
  <si>
    <t>A128055482C</t>
  </si>
  <si>
    <t>A127997038X</t>
  </si>
  <si>
    <t>Tasmania ;  Industry of current main job: Arts and recreation services ;  &gt; Not employed 12 months ago ;</t>
  </si>
  <si>
    <t>Tasmania ;  Industry of current main job: Other services ;  Employed at some time during the last 12 months ;</t>
  </si>
  <si>
    <t>Tasmania ;  Industry of current main job: Other services ;  &gt; Currently employed ;</t>
  </si>
  <si>
    <t>Tasmania ;  Industry of current main job: Other services ;  &gt;&gt; Less than 12 months in current main job ;</t>
  </si>
  <si>
    <t>Tasmania ;  Industry of current main job: Other services ;  &gt;&gt;&gt; Changed jobs in last 12 months ;</t>
  </si>
  <si>
    <t>Tasmania ;  Industry of current main job: Other services ;  &gt;&gt;&gt;&gt; Working in the same industry division as 12 months ago ;</t>
  </si>
  <si>
    <t>Tasmania ;  Industry of current main job: Other services ;  &gt;&gt;&gt;&gt; Working in a different industry division than 12 months ago ;</t>
  </si>
  <si>
    <t>Tasmania ;  Industry of current main job: Other services ;  &gt;&gt;&gt;&gt; Working in the same major occupation group as 12 months ago ;</t>
  </si>
  <si>
    <t>Tasmania ;  Industry of current main job: Other services ;  &gt;&gt;&gt;&gt; Working in a different major occupation group than 12 months ago ;</t>
  </si>
  <si>
    <t>Tasmania ;  Industry of current main job: Other services ;  &gt;&gt;&gt;&gt; Working in an occupation at the same skill level as 12 months ago ;</t>
  </si>
  <si>
    <t>Tasmania ;  Industry of current main job: Other services ;  &gt;&gt;&gt;&gt; Working in an occupation with a higher skill level than 12 months ago ;</t>
  </si>
  <si>
    <t>Tasmania ;  Industry of current main job: Other services ;  &gt;&gt;&gt;&gt; Working in an occupation with a lower skill level than 12 months ago ;</t>
  </si>
  <si>
    <t>Tasmania ;  Industry of current main job: Other services ;  &gt;&gt;&gt;&gt; Working in a job with the same usual hours as 12 months ago ;</t>
  </si>
  <si>
    <t>Tasmania ;  Industry of current main job: Other services ;  &gt;&gt;&gt;&gt; Working in a job with more usual hours than 12 months ago ;</t>
  </si>
  <si>
    <t>Tasmania ;  Industry of current main job: Other services ;  &gt;&gt;&gt;&gt; Working in a job with fewer usual hours than 12 months ago ;</t>
  </si>
  <si>
    <t>Tasmania ;  Industry of current main job: Other services ;  &gt;&gt;&gt;&gt; Working in a job with the same status in employment as 12 months ago ;</t>
  </si>
  <si>
    <t>Tasmania ;  Industry of current main job: Other services ;  &gt;&gt;&gt;&gt; Working in a job with a different status in employment than 12 months ago ;</t>
  </si>
  <si>
    <t>Tasmania ;  Industry of current main job: Other services ;  &gt;&gt;&gt; Did not change jobs in last 12 months ;</t>
  </si>
  <si>
    <t>Tasmania ;  Industry of current main job: Other services ;  &gt;&gt; 12 months or more in current main job ;</t>
  </si>
  <si>
    <t>Tasmania ;  Industry of current main job: Other services ;  &gt;&gt;&gt; Employee in current main job ;</t>
  </si>
  <si>
    <t>Tasmania ;  Industry of current main job: Other services ;  &gt;&gt;&gt;&gt; No change in occupation with current employer last year ;</t>
  </si>
  <si>
    <t>Tasmania ;  Industry of current main job: Other services ;  &gt;&gt;&gt;&gt; Changed occupations with current employer in the same major group last year ;</t>
  </si>
  <si>
    <t>Tasmania ;  Industry of current main job: Other services ;  &gt;&gt;&gt;&gt; Changed occupations with current employer into a different major group last year ;</t>
  </si>
  <si>
    <t>Tasmania ;  Industry of current main job: Other services ;  &gt;&gt;&gt;&gt; Changed occupations with current employer at the same skill level ;</t>
  </si>
  <si>
    <t>Tasmania ;  Industry of current main job: Other services ;  &gt;&gt;&gt;&gt; Changed occupations with current employer to a higher skill level ;</t>
  </si>
  <si>
    <t>Tasmania ;  Industry of current main job: Other services ;  &gt;&gt;&gt;&gt; Changed occupations with current employer to a lower skill level ;</t>
  </si>
  <si>
    <t>Tasmania ;  Industry of current main job: Other services ;  &gt;&gt;&gt;&gt; No change in usual weekly hours with current employer last year ;</t>
  </si>
  <si>
    <t>Tasmania ;  Industry of current main job: Other services ;  &gt;&gt;&gt;&gt; Usual weekly hours increased with current employer last year ;</t>
  </si>
  <si>
    <t>Tasmania ;  Industry of current main job: Other services ;  &gt;&gt;&gt;&gt; Usual weekly hours decreased with current employer last year ;</t>
  </si>
  <si>
    <t>Tasmania ;  Industry of current main job: Other services ;  &gt;&gt;&gt;&gt; Did not know or usual weekly hours varied last year ;</t>
  </si>
  <si>
    <t>Tasmania ;  Industry of current main job: Other services ;  &gt;&gt;&gt;&gt; Promoted or transferred last year ;</t>
  </si>
  <si>
    <t>Tasmania ;  Industry of current main job: Other services ;  &gt;&gt;&gt;&gt; Was not promoted or transferred last year ;</t>
  </si>
  <si>
    <t>Tasmania ;  Industry of current main job: Other services ;  &gt;&gt;&gt; Owner manager or contributing family worker in current main job ;</t>
  </si>
  <si>
    <t>Tasmania ;  Industry of current main job: Other services ;  &gt; Employed 12 months ago ;</t>
  </si>
  <si>
    <t>Tasmania ;  Industry of current main job: Other services ;  &gt; Not employed 12 months ago ;</t>
  </si>
  <si>
    <t>Tasmania ;  Not currently employed ;  Employed at some time during the last 12 months ;</t>
  </si>
  <si>
    <t>Tasmania ;  Not currently employed ;  &gt; Employed 12 months ago ;</t>
  </si>
  <si>
    <t>Tasmania ;  Not currently employed ;  &gt; Not employed 12 months ago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</si>
  <si>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</si>
  <si>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</si>
  <si>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</si>
  <si>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</si>
  <si>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</si>
  <si>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</si>
  <si>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</si>
  <si>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</si>
  <si>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</si>
  <si>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</si>
  <si>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</si>
  <si>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</si>
  <si>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</si>
  <si>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</si>
  <si>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</si>
  <si>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</si>
  <si>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</si>
  <si>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</si>
  <si>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</si>
  <si>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</si>
  <si>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</si>
  <si>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</si>
  <si>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</si>
  <si>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</si>
  <si>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</si>
  <si>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</si>
  <si>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</si>
  <si>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</si>
  <si>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</si>
  <si>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</si>
  <si>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</si>
  <si>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</si>
  <si>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</si>
  <si>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</si>
  <si>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</si>
  <si>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current main job: Agriculture, forestry and fishing ;  Employed at some time during the last 12 months ;</t>
  </si>
  <si>
    <t>Northern Territory ;  Industry of current main job: Agriculture, forestry and fishing ;  &gt; Currently employed ;</t>
  </si>
  <si>
    <t>Northern Territory ;  Industry of current main job: Agriculture, forestry and fishing ;  &gt;&gt; Less than 12 months in current main job ;</t>
  </si>
  <si>
    <t>Northern Territory ;  Industry of current main job: Agriculture, forestry and fishing ;  &gt;&gt;&gt; Changed jobs in last 12 months ;</t>
  </si>
  <si>
    <t>Northern Territory ;  Industry of current main job: Agriculture, forestry and fishing ;  &gt;&gt;&gt;&gt; Working in the same industry division as 12 months ago ;</t>
  </si>
  <si>
    <t>Northern Territory ;  Industry of current main job: Agriculture, forestry and fishing ;  &gt;&gt;&gt;&gt; Working in a different industry division than 12 months ago ;</t>
  </si>
  <si>
    <t>Northern Territory ;  Industry of current main job: Agriculture, forestry and fishing ;  &gt;&gt;&gt;&gt; Working in the same major occupation group as 12 months ago ;</t>
  </si>
  <si>
    <t>Northern Territory ;  Industry of current main job: Agriculture, forestry and fishing ;  &gt;&gt;&gt;&gt; Working in a different major occupation group than 12 months ago ;</t>
  </si>
  <si>
    <t>Northern Territory ;  Industry of current main job: Agriculture, forestry and fishing ;  &gt;&gt;&gt;&gt; Working in an occupation at the same skill level as 12 months ago ;</t>
  </si>
  <si>
    <t>Northern Territory ;  Industry of current main job: Agriculture, forestry and fishing ;  &gt;&gt;&gt;&gt; Working in an occupation with a higher skill level than 12 months ago ;</t>
  </si>
  <si>
    <t>Northern Territory ;  Industry of current main job: Agriculture, forestry and fishing ;  &gt;&gt;&gt;&gt; Working in an occupation with a lower skill level than 12 months ago ;</t>
  </si>
  <si>
    <t>Northern Territory ;  Industry of current main job: Agriculture, forestry and fishing ;  &gt;&gt;&gt;&gt; Working in a job with the same usual hours as 12 months ago ;</t>
  </si>
  <si>
    <t>Northern Territory ;  Industry of current main job: Agriculture, forestry and fishing ;  &gt;&gt;&gt;&gt; Working in a job with more usual hours than 12 months ago ;</t>
  </si>
  <si>
    <t>Northern Territory ;  Industry of current main job: Agriculture, forestry and fishing ;  &gt;&gt;&gt;&gt; Working in a job with fewer usual hours than 12 months ago ;</t>
  </si>
  <si>
    <t>Northern Territory ;  Industry of current main job: Agriculture, forestry and fishing ;  &gt;&gt;&gt;&gt; Working in a job with the same status in employment as 12 months ago ;</t>
  </si>
  <si>
    <t>Northern Territory ;  Industry of current main job: Agriculture, forestry and fishing ;  &gt;&gt;&gt;&gt; Working in a job with a different status in employment than 12 months ago ;</t>
  </si>
  <si>
    <t>Northern Territory ;  Industry of current main job: Agriculture, forestry and fishing ;  &gt;&gt;&gt; Did not change jobs in last 12 months ;</t>
  </si>
  <si>
    <t>Northern Territory ;  Industry of current main job: Agriculture, forestry and fishing ;  &gt;&gt; 12 months or more in current main job ;</t>
  </si>
  <si>
    <t>Northern Territory ;  Industry of current main job: Agriculture, forestry and fishing ;  &gt;&gt;&gt; Employee in current main job ;</t>
  </si>
  <si>
    <t>Northern Territory ;  Industry of current main job: Agriculture, forestry and fishing ;  &gt;&gt;&gt;&gt; No change in occupation with current employer last year ;</t>
  </si>
  <si>
    <t>Northern Territory ;  Industry of current main job: Agriculture, forestry and fishing ;  &gt;&gt;&gt;&gt; Changed occupations with current employer in the same major group last year ;</t>
  </si>
  <si>
    <t>Northern Territory ;  Industry of current main job: Agriculture, forestry and fishing ;  &gt;&gt;&gt;&gt; Changed occupations with current employer into a different major group last year ;</t>
  </si>
  <si>
    <t>Northern Territory ;  Industry of current main job: Agriculture, forestry and fishing ;  &gt;&gt;&gt;&gt; Changed occupations with current employer at the same skill level ;</t>
  </si>
  <si>
    <t>Northern Territory ;  Industry of current main job: Agriculture, forestry and fishing ;  &gt;&gt;&gt;&gt; Changed occupations with current employer to a higher skill level ;</t>
  </si>
  <si>
    <t>Northern Territory ;  Industry of current main job: Agriculture, forestry and fishing ;  &gt;&gt;&gt;&gt; Changed occupations with current employer to a lower skill level ;</t>
  </si>
  <si>
    <t>Northern Territory ;  Industry of current main job: Agriculture, forestry and fishing ;  &gt;&gt;&gt;&gt; No change in usual weekly hours with current employer last year ;</t>
  </si>
  <si>
    <t>Northern Territory ;  Industry of current main job: Agriculture, forestry and fishing ;  &gt;&gt;&gt;&gt; Usual weekly hours increased with current employer last year ;</t>
  </si>
  <si>
    <t>Northern Territory ;  Industry of current main job: Agriculture, forestry and fishing ;  &gt;&gt;&gt;&gt; Usual weekly hours decreased with current employer last year ;</t>
  </si>
  <si>
    <t>Northern Territory ;  Industry of current main job: Agriculture, forestry and fishing ;  &gt;&gt;&gt;&gt; Did not know or usual weekly hours varied last year ;</t>
  </si>
  <si>
    <t>Northern Territory ;  Industry of current main job: Agriculture, forestry and fishing ;  &gt;&gt;&gt;&gt; Promoted or transferred last year ;</t>
  </si>
  <si>
    <t>Northern Territory ;  Industry of current main job: Agriculture, forestry and fishing ;  &gt;&gt;&gt;&gt; Was not promoted or transferred last year ;</t>
  </si>
  <si>
    <t>Northern Territory ;  Industry of current main job: Agriculture, forestry and fishing ;  &gt;&gt;&gt; Owner manager or contributing family worker in current main job ;</t>
  </si>
  <si>
    <t>Northern Territory ;  Industry of current main job: Agriculture, forestry and fishing ;  &gt; Employed 12 months ago ;</t>
  </si>
  <si>
    <t>Northern Territory ;  Industry of current main job: Agriculture, forestry and fishing ;  &gt; Not employed 12 months ago ;</t>
  </si>
  <si>
    <t>Northern Territory ;  Industry of current main job: Mining ;  Employed at some time during the last 12 months ;</t>
  </si>
  <si>
    <t>Northern Territory ;  Industry of current main job: Mining ;  &gt; Currently employed ;</t>
  </si>
  <si>
    <t>Northern Territory ;  Industry of current main job: Mining ;  &gt;&gt; Less than 12 months in current main job ;</t>
  </si>
  <si>
    <t>Northern Territory ;  Industry of current main job: Mining ;  &gt;&gt;&gt; Changed jobs in last 12 months ;</t>
  </si>
  <si>
    <t>Northern Territory ;  Industry of current main job: Mining ;  &gt;&gt;&gt;&gt; Working in the same industry division as 12 months ago ;</t>
  </si>
  <si>
    <t>Northern Territory ;  Industry of current main job: Mining ;  &gt;&gt;&gt;&gt; Working in a different industry division than 12 months ago ;</t>
  </si>
  <si>
    <t>Northern Territory ;  Industry of current main job: Mining ;  &gt;&gt;&gt;&gt; Working in the same major occupation group as 12 months ago ;</t>
  </si>
  <si>
    <t>Northern Territory ;  Industry of current main job: Mining ;  &gt;&gt;&gt;&gt; Working in a different major occupation group than 12 months ago ;</t>
  </si>
  <si>
    <t>Northern Territory ;  Industry of current main job: Mining ;  &gt;&gt;&gt;&gt; Working in an occupation at the same skill level as 12 months ago ;</t>
  </si>
  <si>
    <t>Northern Territory ;  Industry of current main job: Mining ;  &gt;&gt;&gt;&gt; Working in an occupation with a higher skill level than 12 months ago ;</t>
  </si>
  <si>
    <t>Northern Territory ;  Industry of current main job: Mining ;  &gt;&gt;&gt;&gt; Working in an occupation with a lower skill level than 12 months ago ;</t>
  </si>
  <si>
    <t>Northern Territory ;  Industry of current main job: Mining ;  &gt;&gt;&gt;&gt; Working in a job with the same usual hours as 12 months ago ;</t>
  </si>
  <si>
    <t>Northern Territory ;  Industry of current main job: Mining ;  &gt;&gt;&gt;&gt; Working in a job with more usual hours than 12 months ago ;</t>
  </si>
  <si>
    <t>Northern Territory ;  Industry of current main job: Mining ;  &gt;&gt;&gt;&gt; Working in a job with fewer usual hours than 12 months ago ;</t>
  </si>
  <si>
    <t>Northern Territory ;  Industry of current main job: Mining ;  &gt;&gt;&gt;&gt; Working in a job with the same status in employment as 12 months ago ;</t>
  </si>
  <si>
    <t>Northern Territory ;  Industry of current main job: Mining ;  &gt;&gt;&gt;&gt; Working in a job with a different status in employment than 12 months ago ;</t>
  </si>
  <si>
    <t>Northern Territory ;  Industry of current main job: Mining ;  &gt;&gt;&gt; Did not change jobs in last 12 months ;</t>
  </si>
  <si>
    <t>Northern Territory ;  Industry of current main job: Mining ;  &gt;&gt; 12 months or more in current main job ;</t>
  </si>
  <si>
    <t>Northern Territory ;  Industry of current main job: Mining ;  &gt;&gt;&gt; Employee in current main job ;</t>
  </si>
  <si>
    <t>Northern Territory ;  Industry of current main job: Mining ;  &gt;&gt;&gt;&gt; No change in occupation with current employer last year ;</t>
  </si>
  <si>
    <t>Northern Territory ;  Industry of current main job: Mining ;  &gt;&gt;&gt;&gt; Changed occupations with current employer in the same major group last year ;</t>
  </si>
  <si>
    <t>Northern Territory ;  Industry of current main job: Mining ;  &gt;&gt;&gt;&gt; Changed occupations with current employer into a different major group last year ;</t>
  </si>
  <si>
    <t>Northern Territory ;  Industry of current main job: Mining ;  &gt;&gt;&gt;&gt; Changed occupations with current employer at the same skill level ;</t>
  </si>
  <si>
    <t>Northern Territory ;  Industry of current main job: Mining ;  &gt;&gt;&gt;&gt; Changed occupations with current employer to a higher skill level ;</t>
  </si>
  <si>
    <t>Northern Territory ;  Industry of current main job: Mining ;  &gt;&gt;&gt;&gt; Changed occupations with current employer to a lower skill level ;</t>
  </si>
  <si>
    <t>Northern Territory ;  Industry of current main job: Mining ;  &gt;&gt;&gt;&gt; No change in usual weekly hours with current employer last year ;</t>
  </si>
  <si>
    <t>Northern Territory ;  Industry of current main job: Mining ;  &gt;&gt;&gt;&gt; Usual weekly hours increased with current employer last year ;</t>
  </si>
  <si>
    <t>Northern Territory ;  Industry of current main job: Mining ;  &gt;&gt;&gt;&gt; Usual weekly hours decreased with current employer last year ;</t>
  </si>
  <si>
    <t>Northern Territory ;  Industry of current main job: Mining ;  &gt;&gt;&gt;&gt; Did not know or usual weekly hours varied last year ;</t>
  </si>
  <si>
    <t>Northern Territory ;  Industry of current main job: Mining ;  &gt;&gt;&gt;&gt; Promoted or transferred last year ;</t>
  </si>
  <si>
    <t>Northern Territory ;  Industry of current main job: Mining ;  &gt;&gt;&gt;&gt; Was not promoted or transferred last year ;</t>
  </si>
  <si>
    <t>Northern Territory ;  Industry of current main job: Mining ;  &gt;&gt;&gt; Owner manager or contributing family worker in current main job ;</t>
  </si>
  <si>
    <t>Northern Territory ;  Industry of current main job: Mining ;  &gt; Employed 12 months ago ;</t>
  </si>
  <si>
    <t>Northern Territory ;  Industry of current main job: Mining ;  &gt; Not employed 12 months ago ;</t>
  </si>
  <si>
    <t>Northern Territory ;  Industry of current main job: Manufacturing ;  Employed at some time during the last 12 months ;</t>
  </si>
  <si>
    <t>Northern Territory ;  Industry of current main job: Manufacturing ;  &gt; Currently employed ;</t>
  </si>
  <si>
    <t>Northern Territory ;  Industry of current main job: Manufacturing ;  &gt;&gt; Less than 12 months in current main job ;</t>
  </si>
  <si>
    <t>Northern Territory ;  Industry of current main job: Manufacturing ;  &gt;&gt;&gt; Changed jobs in last 12 months ;</t>
  </si>
  <si>
    <t>Northern Territory ;  Industry of current main job: Manufacturing ;  &gt;&gt;&gt;&gt; Working in the same industry division as 12 months ago ;</t>
  </si>
  <si>
    <t>Northern Territory ;  Industry of current main job: Manufacturing ;  &gt;&gt;&gt;&gt; Working in a different industry division than 12 months ago ;</t>
  </si>
  <si>
    <t>Northern Territory ;  Industry of current main job: Manufacturing ;  &gt;&gt;&gt;&gt; Working in the same major occupation group as 12 months ago ;</t>
  </si>
  <si>
    <t>Northern Territory ;  Industry of current main job: Manufacturing ;  &gt;&gt;&gt;&gt; Working in a different major occupation group than 12 months ago ;</t>
  </si>
  <si>
    <t>Northern Territory ;  Industry of current main job: Manufacturing ;  &gt;&gt;&gt;&gt; Working in an occupation at the same skill level as 12 months ago ;</t>
  </si>
  <si>
    <t>Northern Territory ;  Industry of current main job: Manufacturing ;  &gt;&gt;&gt;&gt; Working in an occupation with a higher skill level than 12 months ago ;</t>
  </si>
  <si>
    <t>Northern Territory ;  Industry of current main job: Manufacturing ;  &gt;&gt;&gt;&gt; Working in an occupation with a lower skill level than 12 months ago ;</t>
  </si>
  <si>
    <t>Northern Territory ;  Industry of current main job: Manufacturing ;  &gt;&gt;&gt;&gt; Working in a job with the same usual hours as 12 months ago ;</t>
  </si>
  <si>
    <t>Northern Territory ;  Industry of current main job: Manufacturing ;  &gt;&gt;&gt;&gt; Working in a job with more usual hours than 12 months ago ;</t>
  </si>
  <si>
    <t>Northern Territory ;  Industry of current main job: Manufacturing ;  &gt;&gt;&gt;&gt; Working in a job with fewer usual hours than 12 months ago ;</t>
  </si>
  <si>
    <t>Northern Territory ;  Industry of current main job: Manufacturing ;  &gt;&gt;&gt;&gt; Working in a job with the same status in employment as 12 months ago ;</t>
  </si>
  <si>
    <t>Northern Territory ;  Industry of current main job: Manufacturing ;  &gt;&gt;&gt;&gt; Working in a job with a different status in employment than 12 months ago ;</t>
  </si>
  <si>
    <t>Northern Territory ;  Industry of current main job: Manufacturing ;  &gt;&gt;&gt; Did not change jobs in last 12 months ;</t>
  </si>
  <si>
    <t>Northern Territory ;  Industry of current main job: Manufacturing ;  &gt;&gt; 12 months or more in current main job ;</t>
  </si>
  <si>
    <t>Northern Territory ;  Industry of current main job: Manufacturing ;  &gt;&gt;&gt; Employee in current main job ;</t>
  </si>
  <si>
    <t>Northern Territory ;  Industry of current main job: Manufacturing ;  &gt;&gt;&gt;&gt; No change in occupation with current employer last year ;</t>
  </si>
  <si>
    <t>Northern Territory ;  Industry of current main job: Manufacturing ;  &gt;&gt;&gt;&gt; Changed occupations with current employer in the same major group last year ;</t>
  </si>
  <si>
    <t>Northern Territory ;  Industry of current main job: Manufacturing ;  &gt;&gt;&gt;&gt; Changed occupations with current employer into a different major group last year ;</t>
  </si>
  <si>
    <t>Northern Territory ;  Industry of current main job: Manufacturing ;  &gt;&gt;&gt;&gt; Changed occupations with current employer at the same skill level ;</t>
  </si>
  <si>
    <t>Northern Territory ;  Industry of current main job: Manufacturing ;  &gt;&gt;&gt;&gt; Changed occupations with current employer to a higher skill level ;</t>
  </si>
  <si>
    <t>Northern Territory ;  Industry of current main job: Manufacturing ;  &gt;&gt;&gt;&gt; Changed occupations with current employer to a lower skill level ;</t>
  </si>
  <si>
    <t>Northern Territory ;  Industry of current main job: Manufacturing ;  &gt;&gt;&gt;&gt; No change in usual weekly hours with current employer last year ;</t>
  </si>
  <si>
    <t>Northern Territory ;  Industry of current main job: Manufacturing ;  &gt;&gt;&gt;&gt; Usual weekly hours increased with current employer last year ;</t>
  </si>
  <si>
    <t>Northern Territory ;  Industry of current main job: Manufacturing ;  &gt;&gt;&gt;&gt; Usual weekly hours decreased with current employer last year ;</t>
  </si>
  <si>
    <t>Northern Territory ;  Industry of current main job: Manufacturing ;  &gt;&gt;&gt;&gt; Did not know or usual weekly hours varied last year ;</t>
  </si>
  <si>
    <t>Northern Territory ;  Industry of current main job: Manufacturing ;  &gt;&gt;&gt;&gt; Promoted or transferred last year ;</t>
  </si>
  <si>
    <t>Northern Territory ;  Industry of current main job: Manufacturing ;  &gt;&gt;&gt;&gt; Was not promoted or transferred last year ;</t>
  </si>
  <si>
    <t>Northern Territory ;  Industry of current main job: Manufacturing ;  &gt;&gt;&gt; Owner manager or contributing family worker in current main job ;</t>
  </si>
  <si>
    <t>Northern Territory ;  Industry of current main job: Manufacturing ;  &gt; Employed 12 months ago ;</t>
  </si>
  <si>
    <t>Northern Territory ;  Industry of current main job: Manufacturing ;  &gt; Not employed 12 months ago ;</t>
  </si>
  <si>
    <t>Northern Territory ;  Industry of current main job: Electricity, gas, water and waste services ;  Employed at some time during the last 12 months ;</t>
  </si>
  <si>
    <t>Northern Territory ;  Industry of current main job: Electricity, gas, water and waste services ;  &gt; Currently employed ;</t>
  </si>
  <si>
    <t>Northern Territory ;  Industry of current main job: Electricity, gas, water and waste services ;  &gt;&gt; Less than 12 months in current main job ;</t>
  </si>
  <si>
    <t>Northern Territory ;  Industry of current main job: Electricity, gas, water and waste services ;  &gt;&gt;&gt; Changed jobs in last 12 months ;</t>
  </si>
  <si>
    <t>Northern Territory ;  Industry of current main job: Electricity, gas, water and waste services ;  &gt;&gt;&gt;&gt; Working in the same industry division as 12 months ago ;</t>
  </si>
  <si>
    <t>Northern Territory ;  Industry of current main job: Electricity, gas, water and waste services ;  &gt;&gt;&gt;&gt; Working in a different industry division than 12 months ago ;</t>
  </si>
  <si>
    <t>Northern Territory ;  Industry of current main job: Electricity, gas, water and waste services ;  &gt;&gt;&gt;&gt; Working in the same major occupation group as 12 months ago ;</t>
  </si>
  <si>
    <t>Northern Territory ;  Industry of current main job: Electricity, gas, water and waste services ;  &gt;&gt;&gt;&gt; Working in a different major occupation group than 12 months ago ;</t>
  </si>
  <si>
    <t>Northern Territory ;  Industry of current main job: Electricity, gas, water and waste services ;  &gt;&gt;&gt;&gt; Working in an occupation at the same skill level as 12 months ago ;</t>
  </si>
  <si>
    <t>Northern Territory ;  Industry of current main job: Electricity, gas, water and waste services ;  &gt;&gt;&gt;&gt; Working in an occupation with a higher skill level than 12 months ago ;</t>
  </si>
  <si>
    <t>Northern Territory ;  Industry of current main job: Electricity, gas, water and waste services ;  &gt;&gt;&gt;&gt; Working in an occupation with a lower skill level than 12 months ago ;</t>
  </si>
  <si>
    <t>Northern Territory ;  Industry of current main job: Electricity, gas, water and waste services ;  &gt;&gt;&gt;&gt; Working in a job with the same usual hours as 12 months ago ;</t>
  </si>
  <si>
    <t>Northern Territory ;  Industry of current main job: Electricity, gas, water and waste services ;  &gt;&gt;&gt;&gt; Working in a job with more usual hours than 12 months ago ;</t>
  </si>
  <si>
    <t>Northern Territory ;  Industry of current main job: Electricity, gas, water and waste services ;  &gt;&gt;&gt;&gt; Working in a job with fewer usual hours than 12 months ago ;</t>
  </si>
  <si>
    <t>Northern Territory ;  Industry of current main job: Electricity, gas, water and waste services ;  &gt;&gt;&gt;&gt; Working in a job with the same status in employment as 12 months ago ;</t>
  </si>
  <si>
    <t>Northern Territory ;  Industry of current main job: Electricity, gas, water and waste services ;  &gt;&gt;&gt;&gt; Working in a job with a different status in employment than 12 months ago ;</t>
  </si>
  <si>
    <t>Northern Territory ;  Industry of current main job: Electricity, gas, water and waste services ;  &gt;&gt;&gt; Did not change jobs in last 12 months ;</t>
  </si>
  <si>
    <t>Northern Territory ;  Industry of current main job: Electricity, gas, water and waste services ;  &gt;&gt; 12 months or more in current main job ;</t>
  </si>
  <si>
    <t>Northern Territory ;  Industry of current main job: Electricity, gas, water and waste services ;  &gt;&gt;&gt; Employee in current main job ;</t>
  </si>
  <si>
    <t>Northern Territory ;  Industry of current main job: Electricity, gas, water and waste services ;  &gt;&gt;&gt;&gt; No change in occupation with current employer last year ;</t>
  </si>
  <si>
    <t>Northern Territory ;  Industry of current main job: Electricity, gas, water and waste services ;  &gt;&gt;&gt;&gt; Changed occupations with current employer in the same major group last year ;</t>
  </si>
  <si>
    <t>Northern Territory ;  Industry of current main job: Electricity, gas, water and waste services ;  &gt;&gt;&gt;&gt; Changed occupations with current employer into a different major group last year ;</t>
  </si>
  <si>
    <t>Northern Territory ;  Industry of current main job: Electricity, gas, water and waste services ;  &gt;&gt;&gt;&gt; Changed occupations with current employer at the same skill level ;</t>
  </si>
  <si>
    <t>Northern Territory ;  Industry of current main job: Electricity, gas, water and waste services ;  &gt;&gt;&gt;&gt; Changed occupations with current employer to a higher skill level ;</t>
  </si>
  <si>
    <t>Northern Territory ;  Industry of current main job: Electricity, gas, water and waste services ;  &gt;&gt;&gt;&gt; Changed occupations with current employer to a lower skill level ;</t>
  </si>
  <si>
    <t>Northern Territory ;  Industry of current main job: Electricity, gas, water and waste services ;  &gt;&gt;&gt;&gt; No change in usual weekly hours with current employer last year ;</t>
  </si>
  <si>
    <t>Northern Territory ;  Industry of current main job: Electricity, gas, water and waste services ;  &gt;&gt;&gt;&gt; Usual weekly hours increased with current employer last year ;</t>
  </si>
  <si>
    <t>Northern Territory ;  Industry of current main job: Electricity, gas, water and waste services ;  &gt;&gt;&gt;&gt; Usual weekly hours decreased with current employer last year ;</t>
  </si>
  <si>
    <t>Northern Territory ;  Industry of current main job: Electricity, gas, water and waste services ;  &gt;&gt;&gt;&gt; Did not know or usual weekly hours varied last year ;</t>
  </si>
  <si>
    <t>Northern Territory ;  Industry of current main job: Electricity, gas, water and waste services ;  &gt;&gt;&gt;&gt; Promoted or transferred last year ;</t>
  </si>
  <si>
    <t>Northern Territory ;  Industry of current main job: Electricity, gas, water and waste services ;  &gt;&gt;&gt;&gt; Was not promoted or transferred last year ;</t>
  </si>
  <si>
    <t>Northern Territory ;  Industry of current main job: Electricity, gas, water and waste services ;  &gt;&gt;&gt; Owner manager or contributing family worker in current main job ;</t>
  </si>
  <si>
    <t>Northern Territory ;  Industry of current main job: Electricity, gas, water and waste services ;  &gt; Employed 12 months ago ;</t>
  </si>
  <si>
    <t>Northern Territory ;  Industry of current main job: Electricity, gas, water and waste services ;  &gt; Not employed 12 months ago ;</t>
  </si>
  <si>
    <t>Northern Territory ;  Industry of current main job: Construction ;  Employed at some time during the last 12 months ;</t>
  </si>
  <si>
    <t>Northern Territory ;  Industry of current main job: Construction ;  &gt; Currently employed ;</t>
  </si>
  <si>
    <t>Northern Territory ;  Industry of current main job: Construction ;  &gt;&gt; Less than 12 months in current main job ;</t>
  </si>
  <si>
    <t>Northern Territory ;  Industry of current main job: Construction ;  &gt;&gt;&gt; Changed jobs in last 12 months ;</t>
  </si>
  <si>
    <t>Northern Territory ;  Industry of current main job: Construction ;  &gt;&gt;&gt;&gt; Working in the same industry division as 12 months ago ;</t>
  </si>
  <si>
    <t>Northern Territory ;  Industry of current main job: Construction ;  &gt;&gt;&gt;&gt; Working in a different industry division than 12 months ago ;</t>
  </si>
  <si>
    <t>Northern Territory ;  Industry of current main job: Construction ;  &gt;&gt;&gt;&gt; Working in the same major occupation group as 12 months ago ;</t>
  </si>
  <si>
    <t>Northern Territory ;  Industry of current main job: Construction ;  &gt;&gt;&gt;&gt; Working in a different major occupation group than 12 months ago ;</t>
  </si>
  <si>
    <t>Northern Territory ;  Industry of current main job: Construction ;  &gt;&gt;&gt;&gt; Working in an occupation at the same skill level as 12 months ago ;</t>
  </si>
  <si>
    <t>Northern Territory ;  Industry of current main job: Construction ;  &gt;&gt;&gt;&gt; Working in an occupation with a higher skill level than 12 months ago ;</t>
  </si>
  <si>
    <t>Northern Territory ;  Industry of current main job: Construction ;  &gt;&gt;&gt;&gt; Working in an occupation with a lower skill level than 12 months ago ;</t>
  </si>
  <si>
    <t>Northern Territory ;  Industry of current main job: Construction ;  &gt;&gt;&gt;&gt; Working in a job with the same usual hours as 12 months ago ;</t>
  </si>
  <si>
    <t>Northern Territory ;  Industry of current main job: Construction ;  &gt;&gt;&gt;&gt; Working in a job with more usual hours than 12 months ago ;</t>
  </si>
  <si>
    <t>Northern Territory ;  Industry of current main job: Construction ;  &gt;&gt;&gt;&gt; Working in a job with fewer usual hours than 12 months ago ;</t>
  </si>
  <si>
    <t>Northern Territory ;  Industry of current main job: Construction ;  &gt;&gt;&gt;&gt; Working in a job with the same status in employment as 12 months ago ;</t>
  </si>
  <si>
    <t>Northern Territory ;  Industry of current main job: Construction ;  &gt;&gt;&gt;&gt; Working in a job with a different status in employment than 12 months ago ;</t>
  </si>
  <si>
    <t>Northern Territory ;  Industry of current main job: Construction ;  &gt;&gt;&gt; Did not change jobs in last 12 months ;</t>
  </si>
  <si>
    <t>Northern Territory ;  Industry of current main job: Construction ;  &gt;&gt; 12 months or more in current main job ;</t>
  </si>
  <si>
    <t>Northern Territory ;  Industry of current main job: Construction ;  &gt;&gt;&gt; Employee in current main job ;</t>
  </si>
  <si>
    <t>Northern Territory ;  Industry of current main job: Construction ;  &gt;&gt;&gt;&gt; No change in occupation with current employer last year ;</t>
  </si>
  <si>
    <t>Northern Territory ;  Industry of current main job: Construction ;  &gt;&gt;&gt;&gt; Changed occupations with current employer in the same major group last year ;</t>
  </si>
  <si>
    <t>Northern Territory ;  Industry of current main job: Construction ;  &gt;&gt;&gt;&gt; Changed occupations with current employer into a different major group last year ;</t>
  </si>
  <si>
    <t>Northern Territory ;  Industry of current main job: Construction ;  &gt;&gt;&gt;&gt; Changed occupations with current employer at the same skill level ;</t>
  </si>
  <si>
    <t>Northern Territory ;  Industry of current main job: Construction ;  &gt;&gt;&gt;&gt; Changed occupations with current employer to a higher skill level ;</t>
  </si>
  <si>
    <t>Northern Territory ;  Industry of current main job: Construction ;  &gt;&gt;&gt;&gt; Changed occupations with current employer to a lower skill level ;</t>
  </si>
  <si>
    <t>Northern Territory ;  Industry of current main job: Construction ;  &gt;&gt;&gt;&gt; No change in usual weekly hours with current employer last year ;</t>
  </si>
  <si>
    <t>Northern Territory ;  Industry of current main job: Construction ;  &gt;&gt;&gt;&gt; Usual weekly hours increased with current employer last year ;</t>
  </si>
  <si>
    <t>Northern Territory ;  Industry of current main job: Construction ;  &gt;&gt;&gt;&gt; Usual weekly hours decreased with current employer last year ;</t>
  </si>
  <si>
    <t>Northern Territory ;  Industry of current main job: Construction ;  &gt;&gt;&gt;&gt; Did not know or usual weekly hours varied last year ;</t>
  </si>
  <si>
    <t>Northern Territory ;  Industry of current main job: Construction ;  &gt;&gt;&gt;&gt; Promoted or transferred last year ;</t>
  </si>
  <si>
    <t>Northern Territory ;  Industry of current main job: Construction ;  &gt;&gt;&gt;&gt; Was not promoted or transferred last year ;</t>
  </si>
  <si>
    <t>Northern Territory ;  Industry of current main job: Construction ;  &gt;&gt;&gt; Owner manager or contributing family worker in current main job ;</t>
  </si>
  <si>
    <t>Northern Territory ;  Industry of current main job: Construction ;  &gt; Employed 12 months ago ;</t>
  </si>
  <si>
    <t>Northern Territory ;  Industry of current main job: Construction ;  &gt; Not employed 12 months ago ;</t>
  </si>
  <si>
    <t>Northern Territory ;  Industry of current main job: Wholesale trade ;  Employed at some time during the last 12 months ;</t>
  </si>
  <si>
    <t>Northern Territory ;  Industry of current main job: Wholesale trade ;  &gt; Currently employed ;</t>
  </si>
  <si>
    <t>Northern Territory ;  Industry of current main job: Wholesale trade ;  &gt;&gt; Less than 12 months in current main job ;</t>
  </si>
  <si>
    <t>Northern Territory ;  Industry of current main job: Wholesale trade ;  &gt;&gt;&gt; Changed jobs in last 12 months ;</t>
  </si>
  <si>
    <t>Northern Territory ;  Industry of current main job: Wholesale trade ;  &gt;&gt;&gt;&gt; Working in the same industry division as 12 months ago ;</t>
  </si>
  <si>
    <t>Northern Territory ;  Industry of current main job: Wholesale trade ;  &gt;&gt;&gt;&gt; Working in a different industry division than 12 months ago ;</t>
  </si>
  <si>
    <t>Northern Territory ;  Industry of current main job: Wholesale trade ;  &gt;&gt;&gt;&gt; Working in the same major occupation group as 12 months ago ;</t>
  </si>
  <si>
    <t>A127977998K</t>
  </si>
  <si>
    <t>A128035818X</t>
  </si>
  <si>
    <t>A127958246R</t>
  </si>
  <si>
    <t>A127978010T</t>
  </si>
  <si>
    <t>A128094126K</t>
  </si>
  <si>
    <t>A128035822R</t>
  </si>
  <si>
    <t>A127958266X</t>
  </si>
  <si>
    <t>A128035826X</t>
  </si>
  <si>
    <t>A128074730J</t>
  </si>
  <si>
    <t>A128016422X</t>
  </si>
  <si>
    <t>A127997066J</t>
  </si>
  <si>
    <t>A127958250F</t>
  </si>
  <si>
    <t>A127958254R</t>
  </si>
  <si>
    <t>A128055486L</t>
  </si>
  <si>
    <t>A128074710X</t>
  </si>
  <si>
    <t>A127997046X</t>
  </si>
  <si>
    <t>A127958258X</t>
  </si>
  <si>
    <t>A127978002T</t>
  </si>
  <si>
    <t>A128055490C</t>
  </si>
  <si>
    <t>A127997050R</t>
  </si>
  <si>
    <t>A127978006A</t>
  </si>
  <si>
    <t>A127997054X</t>
  </si>
  <si>
    <t>A128055494L</t>
  </si>
  <si>
    <t>A127997058J</t>
  </si>
  <si>
    <t>A128074714J</t>
  </si>
  <si>
    <t>A127997062X</t>
  </si>
  <si>
    <t>A128016414X</t>
  </si>
  <si>
    <t>A128035814R</t>
  </si>
  <si>
    <t>A128074718T</t>
  </si>
  <si>
    <t>A128074722J</t>
  </si>
  <si>
    <t>A128016418J</t>
  </si>
  <si>
    <t>A128074726T</t>
  </si>
  <si>
    <t>A128055498W</t>
  </si>
  <si>
    <t>A128055502A</t>
  </si>
  <si>
    <t>A127978014A</t>
  </si>
  <si>
    <t>A128055542V</t>
  </si>
  <si>
    <t>A127958298T</t>
  </si>
  <si>
    <t>A127958302W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</si>
  <si>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</si>
  <si>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</si>
  <si>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</si>
  <si>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</si>
  <si>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</si>
  <si>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</si>
  <si>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</si>
  <si>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</si>
  <si>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</si>
  <si>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</si>
  <si>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</si>
  <si>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</si>
  <si>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</si>
  <si>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</si>
  <si>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</si>
  <si>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</si>
  <si>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</si>
  <si>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</si>
  <si>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</si>
  <si>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</si>
  <si>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</si>
  <si>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</si>
  <si>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</si>
  <si>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</si>
  <si>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</si>
  <si>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</si>
  <si>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</si>
  <si>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</si>
  <si>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</si>
  <si>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</si>
  <si>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</si>
  <si>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</si>
  <si>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</si>
  <si>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</si>
  <si>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</si>
  <si>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A128018458L</t>
  </si>
  <si>
    <t>A128076810V</t>
  </si>
  <si>
    <t>A128057470F</t>
  </si>
  <si>
    <t>A128057474R</t>
  </si>
  <si>
    <t>A127979798C</t>
  </si>
  <si>
    <t>A128095934A</t>
  </si>
  <si>
    <t>A128095938K</t>
  </si>
  <si>
    <t>A127960366X</t>
  </si>
  <si>
    <t>A128095942A</t>
  </si>
  <si>
    <t>A128095946K</t>
  </si>
  <si>
    <t>A128076814C</t>
  </si>
  <si>
    <t>A128018442V</t>
  </si>
  <si>
    <t>A127999082V</t>
  </si>
  <si>
    <t>A128095918A</t>
  </si>
  <si>
    <t>A128037806A</t>
  </si>
  <si>
    <t>A128057466R</t>
  </si>
  <si>
    <t>A128095922T</t>
  </si>
  <si>
    <t>A128018446C</t>
  </si>
  <si>
    <t>A127960346R</t>
  </si>
  <si>
    <t>A127960350F</t>
  </si>
  <si>
    <t>A128076818L</t>
  </si>
  <si>
    <t>A128095926A</t>
  </si>
  <si>
    <t>A128076822C</t>
  </si>
  <si>
    <t>A128095930T</t>
  </si>
  <si>
    <t>A128076826L</t>
  </si>
  <si>
    <t>A127979794V</t>
  </si>
  <si>
    <t>A128037810T</t>
  </si>
  <si>
    <t>A127999086C</t>
  </si>
  <si>
    <t>A127999090V</t>
  </si>
  <si>
    <t>A127960354R</t>
  </si>
  <si>
    <t>A128018450V</t>
  </si>
  <si>
    <t>A127960358X</t>
  </si>
  <si>
    <t>A128018462C</t>
  </si>
  <si>
    <t>A127960362R</t>
  </si>
  <si>
    <t>A127980018A</t>
  </si>
  <si>
    <t>A128077030X</t>
  </si>
  <si>
    <t>A127999294W</t>
  </si>
  <si>
    <t>A128077042J</t>
  </si>
  <si>
    <t>A128057654X</t>
  </si>
  <si>
    <t>A127999314V</t>
  </si>
  <si>
    <t>A128037950V</t>
  </si>
  <si>
    <t>A128096122L</t>
  </si>
  <si>
    <t>A128077050J</t>
  </si>
  <si>
    <t>A128018690F</t>
  </si>
  <si>
    <t>A128018670W</t>
  </si>
  <si>
    <t>A128096110C</t>
  </si>
  <si>
    <t>A127999286W</t>
  </si>
  <si>
    <t>A128018674F</t>
  </si>
  <si>
    <t>A128018678R</t>
  </si>
  <si>
    <t>A127980006T</t>
  </si>
  <si>
    <t>A127980010J</t>
  </si>
  <si>
    <t>A128096114L</t>
  </si>
  <si>
    <t>A128096118W</t>
  </si>
  <si>
    <t>A127999290L</t>
  </si>
  <si>
    <t>A127980014T</t>
  </si>
  <si>
    <t>A128077034J</t>
  </si>
  <si>
    <t>A128077038T</t>
  </si>
  <si>
    <t>A127999298F</t>
  </si>
  <si>
    <t>A128057646X</t>
  </si>
  <si>
    <t>A127999302K</t>
  </si>
  <si>
    <t>A127999306V</t>
  </si>
  <si>
    <t>A128057650R</t>
  </si>
  <si>
    <t>A128037942V</t>
  </si>
  <si>
    <t>A128018682F</t>
  </si>
  <si>
    <t>A127999310K</t>
  </si>
  <si>
    <t>A128077046T</t>
  </si>
  <si>
    <t>A128057658J</t>
  </si>
  <si>
    <t>A128018686R</t>
  </si>
  <si>
    <t>A128077082A</t>
  </si>
  <si>
    <t>A127980034A</t>
  </si>
  <si>
    <t>A128077074A</t>
  </si>
  <si>
    <t>A128077078K</t>
  </si>
  <si>
    <t>A127980062K</t>
  </si>
  <si>
    <t>A127980066V</t>
  </si>
  <si>
    <t>A128037974L</t>
  </si>
  <si>
    <t>A128018726W</t>
  </si>
  <si>
    <t>A128037978W</t>
  </si>
  <si>
    <t>A127999350C</t>
  </si>
  <si>
    <t>A127999330V</t>
  </si>
  <si>
    <t>A128037970C</t>
  </si>
  <si>
    <t>A128096138F</t>
  </si>
  <si>
    <t>A128057678T</t>
  </si>
  <si>
    <t>A128096142W</t>
  </si>
  <si>
    <t>A127999334C</t>
  </si>
  <si>
    <t>A128096146F</t>
  </si>
  <si>
    <t>A127980038K</t>
  </si>
  <si>
    <t>A127980042A</t>
  </si>
  <si>
    <t>A127960534X</t>
  </si>
  <si>
    <t>A128096150W</t>
  </si>
  <si>
    <t>A127960538J</t>
  </si>
  <si>
    <t>A127980046K</t>
  </si>
  <si>
    <t>A127980050A</t>
  </si>
  <si>
    <t>A128057682J</t>
  </si>
  <si>
    <t>A127980054K</t>
  </si>
  <si>
    <t>A127980058V</t>
  </si>
  <si>
    <t>A127999338L</t>
  </si>
  <si>
    <t>A128057686T</t>
  </si>
  <si>
    <t>A128096154F</t>
  </si>
  <si>
    <t>A127999342C</t>
  </si>
  <si>
    <t>A128057690J</t>
  </si>
  <si>
    <t>A127960546J</t>
  </si>
  <si>
    <t>A127999346L</t>
  </si>
  <si>
    <t>A127980082V</t>
  </si>
  <si>
    <t>A127960550X</t>
  </si>
  <si>
    <t>A128096170F</t>
  </si>
  <si>
    <t>A128057698A</t>
  </si>
  <si>
    <t>A128096182R</t>
  </si>
  <si>
    <t>A127960558T</t>
  </si>
  <si>
    <t>A128037990L</t>
  </si>
  <si>
    <t>A127960562J</t>
  </si>
  <si>
    <t>A128096186X</t>
  </si>
  <si>
    <t>A127999374W</t>
  </si>
  <si>
    <t>A127960554J</t>
  </si>
  <si>
    <t>A128057694T</t>
  </si>
  <si>
    <t>A128077086K</t>
  </si>
  <si>
    <t>A127999354L</t>
  </si>
  <si>
    <t>A128077090A</t>
  </si>
  <si>
    <t>A128096158R</t>
  </si>
  <si>
    <t>A128096162F</t>
  </si>
  <si>
    <t>A128096166R</t>
  </si>
  <si>
    <t>A127980070K</t>
  </si>
  <si>
    <t>A127999358W</t>
  </si>
  <si>
    <t>A127999362L</t>
  </si>
  <si>
    <t>A127980074V</t>
  </si>
  <si>
    <t>A128096174R</t>
  </si>
  <si>
    <t>A128037982L</t>
  </si>
  <si>
    <t>A128037986W</t>
  </si>
  <si>
    <t>A127999366W</t>
  </si>
  <si>
    <t>A127980078C</t>
  </si>
  <si>
    <t>A128077094K</t>
  </si>
  <si>
    <t>A128096178X</t>
  </si>
  <si>
    <t>A128018730L</t>
  </si>
  <si>
    <t>A128057702F</t>
  </si>
  <si>
    <t>A127999370L</t>
  </si>
  <si>
    <t>A128018738F</t>
  </si>
  <si>
    <t>A128018742W</t>
  </si>
  <si>
    <t>A128077106J</t>
  </si>
  <si>
    <t>A128077098V</t>
  </si>
  <si>
    <t>A128057714R</t>
  </si>
  <si>
    <t>A127980090V</t>
  </si>
  <si>
    <t>A128077110X</t>
  </si>
  <si>
    <t>A128096226F</t>
  </si>
  <si>
    <t>A127999386F</t>
  </si>
  <si>
    <t>A127980094C</t>
  </si>
  <si>
    <t>A128018754F</t>
  </si>
  <si>
    <t>A128096230W</t>
  </si>
  <si>
    <t>A128096190R</t>
  </si>
  <si>
    <t>A128096194X</t>
  </si>
  <si>
    <t>A127960566T</t>
  </si>
  <si>
    <t>A128057706R</t>
  </si>
  <si>
    <t>A128037994W</t>
  </si>
  <si>
    <t>A128077102X</t>
  </si>
  <si>
    <t>A127980086C</t>
  </si>
  <si>
    <t>A127960570J</t>
  </si>
  <si>
    <t>A128096198J</t>
  </si>
  <si>
    <t>A128057710F</t>
  </si>
  <si>
    <t>A127999378F</t>
  </si>
  <si>
    <t>A127999382W</t>
  </si>
  <si>
    <t>A127960574T</t>
  </si>
  <si>
    <t>A128096202L</t>
  </si>
  <si>
    <t>A128018746F</t>
  </si>
  <si>
    <t>A128057718X</t>
  </si>
  <si>
    <t>A128096206W</t>
  </si>
  <si>
    <t>A128096210L</t>
  </si>
  <si>
    <t>A128037998F</t>
  </si>
  <si>
    <t>A128057722R</t>
  </si>
  <si>
    <t>A128096214W</t>
  </si>
  <si>
    <t>A128057726X</t>
  </si>
  <si>
    <t>A128018750W</t>
  </si>
  <si>
    <t>A128096222W</t>
  </si>
  <si>
    <t>A127960594A</t>
  </si>
  <si>
    <t>A128018758R</t>
  </si>
  <si>
    <t>A127999390W</t>
  </si>
  <si>
    <t>A128038006W</t>
  </si>
  <si>
    <t>A127999398R</t>
  </si>
  <si>
    <t>A128077126T</t>
  </si>
  <si>
    <t>A127960606X</t>
  </si>
  <si>
    <t>Northern Territory ;  Industry of current main job: Wholesale trade ;  &gt;&gt;&gt;&gt; Working in a different major occupation group than 12 months ago ;</t>
  </si>
  <si>
    <t>Northern Territory ;  Industry of current main job: Wholesale trade ;  &gt;&gt;&gt;&gt; Working in an occupation at the same skill level as 12 months ago ;</t>
  </si>
  <si>
    <t>Northern Territory ;  Industry of current main job: Wholesale trade ;  &gt;&gt;&gt;&gt; Working in an occupation with a higher skill level than 12 months ago ;</t>
  </si>
  <si>
    <t>Northern Territory ;  Industry of current main job: Wholesale trade ;  &gt;&gt;&gt;&gt; Working in an occupation with a lower skill level than 12 months ago ;</t>
  </si>
  <si>
    <t>Northern Territory ;  Industry of current main job: Wholesale trade ;  &gt;&gt;&gt;&gt; Working in a job with the same usual hours as 12 months ago ;</t>
  </si>
  <si>
    <t>Northern Territory ;  Industry of current main job: Wholesale trade ;  &gt;&gt;&gt;&gt; Working in a job with more usual hours than 12 months ago ;</t>
  </si>
  <si>
    <t>Northern Territory ;  Industry of current main job: Wholesale trade ;  &gt;&gt;&gt;&gt; Working in a job with fewer usual hours than 12 months ago ;</t>
  </si>
  <si>
    <t>Northern Territory ;  Industry of current main job: Wholesale trade ;  &gt;&gt;&gt;&gt; Working in a job with the same status in employment as 12 months ago ;</t>
  </si>
  <si>
    <t>Northern Territory ;  Industry of current main job: Wholesale trade ;  &gt;&gt;&gt;&gt; Working in a job with a different status in employment than 12 months ago ;</t>
  </si>
  <si>
    <t>Northern Territory ;  Industry of current main job: Wholesale trade ;  &gt;&gt;&gt; Did not change jobs in last 12 months ;</t>
  </si>
  <si>
    <t>Northern Territory ;  Industry of current main job: Wholesale trade ;  &gt;&gt; 12 months or more in current main job ;</t>
  </si>
  <si>
    <t>Northern Territory ;  Industry of current main job: Wholesale trade ;  &gt;&gt;&gt; Employee in current main job ;</t>
  </si>
  <si>
    <t>Northern Territory ;  Industry of current main job: Wholesale trade ;  &gt;&gt;&gt;&gt; No change in occupation with current employer last year ;</t>
  </si>
  <si>
    <t>Northern Territory ;  Industry of current main job: Wholesale trade ;  &gt;&gt;&gt;&gt; Changed occupations with current employer in the same major group last year ;</t>
  </si>
  <si>
    <t>Northern Territory ;  Industry of current main job: Wholesale trade ;  &gt;&gt;&gt;&gt; Changed occupations with current employer into a different major group last year ;</t>
  </si>
  <si>
    <t>Northern Territory ;  Industry of current main job: Wholesale trade ;  &gt;&gt;&gt;&gt; Changed occupations with current employer at the same skill level ;</t>
  </si>
  <si>
    <t>Northern Territory ;  Industry of current main job: Wholesale trade ;  &gt;&gt;&gt;&gt; Changed occupations with current employer to a higher skill level ;</t>
  </si>
  <si>
    <t>Northern Territory ;  Industry of current main job: Wholesale trade ;  &gt;&gt;&gt;&gt; Changed occupations with current employer to a lower skill level ;</t>
  </si>
  <si>
    <t>Northern Territory ;  Industry of current main job: Wholesale trade ;  &gt;&gt;&gt;&gt; No change in usual weekly hours with current employer last year ;</t>
  </si>
  <si>
    <t>Northern Territory ;  Industry of current main job: Wholesale trade ;  &gt;&gt;&gt;&gt; Usual weekly hours increased with current employer last year ;</t>
  </si>
  <si>
    <t>Northern Territory ;  Industry of current main job: Wholesale trade ;  &gt;&gt;&gt;&gt; Usual weekly hours decreased with current employer last year ;</t>
  </si>
  <si>
    <t>Northern Territory ;  Industry of current main job: Wholesale trade ;  &gt;&gt;&gt;&gt; Did not know or usual weekly hours varied last year ;</t>
  </si>
  <si>
    <t>Northern Territory ;  Industry of current main job: Wholesale trade ;  &gt;&gt;&gt;&gt; Promoted or transferred last year ;</t>
  </si>
  <si>
    <t>Northern Territory ;  Industry of current main job: Wholesale trade ;  &gt;&gt;&gt;&gt; Was not promoted or transferred last year ;</t>
  </si>
  <si>
    <t>Northern Territory ;  Industry of current main job: Wholesale trade ;  &gt;&gt;&gt; Owner manager or contributing family worker in current main job ;</t>
  </si>
  <si>
    <t>Northern Territory ;  Industry of current main job: Wholesale trade ;  &gt; Employed 12 months ago ;</t>
  </si>
  <si>
    <t>Northern Territory ;  Industry of current main job: Wholesale trade ;  &gt; Not employed 12 months ago ;</t>
  </si>
  <si>
    <t>Northern Territory ;  Industry of current main job: Retail trade ;  Employed at some time during the last 12 months ;</t>
  </si>
  <si>
    <t>Northern Territory ;  Industry of current main job: Retail trade ;  &gt; Currently employed ;</t>
  </si>
  <si>
    <t>Northern Territory ;  Industry of current main job: Retail trade ;  &gt;&gt; Less than 12 months in current main job ;</t>
  </si>
  <si>
    <t>Northern Territory ;  Industry of current main job: Retail trade ;  &gt;&gt;&gt; Changed jobs in last 12 months ;</t>
  </si>
  <si>
    <t>Northern Territory ;  Industry of current main job: Retail trade ;  &gt;&gt;&gt;&gt; Working in the same industry division as 12 months ago ;</t>
  </si>
  <si>
    <t>Northern Territory ;  Industry of current main job: Retail trade ;  &gt;&gt;&gt;&gt; Working in a different industry division than 12 months ago ;</t>
  </si>
  <si>
    <t>Northern Territory ;  Industry of current main job: Retail trade ;  &gt;&gt;&gt;&gt; Working in the same major occupation group as 12 months ago ;</t>
  </si>
  <si>
    <t>Northern Territory ;  Industry of current main job: Retail trade ;  &gt;&gt;&gt;&gt; Working in a different major occupation group than 12 months ago ;</t>
  </si>
  <si>
    <t>Northern Territory ;  Industry of current main job: Retail trade ;  &gt;&gt;&gt;&gt; Working in an occupation at the same skill level as 12 months ago ;</t>
  </si>
  <si>
    <t>Northern Territory ;  Industry of current main job: Retail trade ;  &gt;&gt;&gt;&gt; Working in an occupation with a higher skill level than 12 months ago ;</t>
  </si>
  <si>
    <t>Northern Territory ;  Industry of current main job: Retail trade ;  &gt;&gt;&gt;&gt; Working in an occupation with a lower skill level than 12 months ago ;</t>
  </si>
  <si>
    <t>Northern Territory ;  Industry of current main job: Retail trade ;  &gt;&gt;&gt;&gt; Working in a job with the same usual hours as 12 months ago ;</t>
  </si>
  <si>
    <t>Northern Territory ;  Industry of current main job: Retail trade ;  &gt;&gt;&gt;&gt; Working in a job with more usual hours than 12 months ago ;</t>
  </si>
  <si>
    <t>Northern Territory ;  Industry of current main job: Retail trade ;  &gt;&gt;&gt;&gt; Working in a job with fewer usual hours than 12 months ago ;</t>
  </si>
  <si>
    <t>Northern Territory ;  Industry of current main job: Retail trade ;  &gt;&gt;&gt;&gt; Working in a job with the same status in employment as 12 months ago ;</t>
  </si>
  <si>
    <t>Northern Territory ;  Industry of current main job: Retail trade ;  &gt;&gt;&gt;&gt; Working in a job with a different status in employment than 12 months ago ;</t>
  </si>
  <si>
    <t>Northern Territory ;  Industry of current main job: Retail trade ;  &gt;&gt;&gt; Did not change jobs in last 12 months ;</t>
  </si>
  <si>
    <t>Northern Territory ;  Industry of current main job: Retail trade ;  &gt;&gt; 12 months or more in current main job ;</t>
  </si>
  <si>
    <t>Northern Territory ;  Industry of current main job: Retail trade ;  &gt;&gt;&gt; Employee in current main job ;</t>
  </si>
  <si>
    <t>Northern Territory ;  Industry of current main job: Retail trade ;  &gt;&gt;&gt;&gt; No change in occupation with current employer last year ;</t>
  </si>
  <si>
    <t>Northern Territory ;  Industry of current main job: Retail trade ;  &gt;&gt;&gt;&gt; Changed occupations with current employer in the same major group last year ;</t>
  </si>
  <si>
    <t>Northern Territory ;  Industry of current main job: Retail trade ;  &gt;&gt;&gt;&gt; Changed occupations with current employer into a different major group last year ;</t>
  </si>
  <si>
    <t>Northern Territory ;  Industry of current main job: Retail trade ;  &gt;&gt;&gt;&gt; Changed occupations with current employer at the same skill level ;</t>
  </si>
  <si>
    <t>Northern Territory ;  Industry of current main job: Retail trade ;  &gt;&gt;&gt;&gt; Changed occupations with current employer to a higher skill level ;</t>
  </si>
  <si>
    <t>Northern Territory ;  Industry of current main job: Retail trade ;  &gt;&gt;&gt;&gt; Changed occupations with current employer to a lower skill level ;</t>
  </si>
  <si>
    <t>Northern Territory ;  Industry of current main job: Retail trade ;  &gt;&gt;&gt;&gt; No change in usual weekly hours with current employer last year ;</t>
  </si>
  <si>
    <t>Northern Territory ;  Industry of current main job: Retail trade ;  &gt;&gt;&gt;&gt; Usual weekly hours increased with current employer last year ;</t>
  </si>
  <si>
    <t>Northern Territory ;  Industry of current main job: Retail trade ;  &gt;&gt;&gt;&gt; Usual weekly hours decreased with current employer last year ;</t>
  </si>
  <si>
    <t>Northern Territory ;  Industry of current main job: Retail trade ;  &gt;&gt;&gt;&gt; Did not know or usual weekly hours varied last year ;</t>
  </si>
  <si>
    <t>Northern Territory ;  Industry of current main job: Retail trade ;  &gt;&gt;&gt;&gt; Promoted or transferred last year ;</t>
  </si>
  <si>
    <t>Northern Territory ;  Industry of current main job: Retail trade ;  &gt;&gt;&gt;&gt; Was not promoted or transferred last year ;</t>
  </si>
  <si>
    <t>Northern Territory ;  Industry of current main job: Retail trade ;  &gt;&gt;&gt; Owner manager or contributing family worker in current main job ;</t>
  </si>
  <si>
    <t>Northern Territory ;  Industry of current main job: Retail trade ;  &gt; Employed 12 months ago ;</t>
  </si>
  <si>
    <t>Northern Territory ;  Industry of current main job: Retail trade ;  &gt; Not employed 12 months ago ;</t>
  </si>
  <si>
    <t>Northern Territory ;  Industry of current main job: Accommodation and food services ;  Employed at some time during the last 12 months ;</t>
  </si>
  <si>
    <t>Northern Territory ;  Industry of current main job: Accommodation and food services ;  &gt; Currently employed ;</t>
  </si>
  <si>
    <t>Northern Territory ;  Industry of current main job: Accommodation and food services ;  &gt;&gt; Less than 12 months in current main job ;</t>
  </si>
  <si>
    <t>Northern Territory ;  Industry of current main job: Accommodation and food services ;  &gt;&gt;&gt; Changed jobs in last 12 months ;</t>
  </si>
  <si>
    <t>Northern Territory ;  Industry of current main job: Accommodation and food services ;  &gt;&gt;&gt;&gt; Working in the same industry division as 12 months ago ;</t>
  </si>
  <si>
    <t>Northern Territory ;  Industry of current main job: Accommodation and food services ;  &gt;&gt;&gt;&gt; Working in a different industry division than 12 months ago ;</t>
  </si>
  <si>
    <t>Northern Territory ;  Industry of current main job: Accommodation and food services ;  &gt;&gt;&gt;&gt; Working in the same major occupation group as 12 months ago ;</t>
  </si>
  <si>
    <t>Northern Territory ;  Industry of current main job: Accommodation and food services ;  &gt;&gt;&gt;&gt; Working in a different major occupation group than 12 months ago ;</t>
  </si>
  <si>
    <t>Northern Territory ;  Industry of current main job: Accommodation and food services ;  &gt;&gt;&gt;&gt; Working in an occupation at the same skill level as 12 months ago ;</t>
  </si>
  <si>
    <t>Northern Territory ;  Industry of current main job: Accommodation and food services ;  &gt;&gt;&gt;&gt; Working in an occupation with a higher skill level than 12 months ago ;</t>
  </si>
  <si>
    <t>Northern Territory ;  Industry of current main job: Accommodation and food services ;  &gt;&gt;&gt;&gt; Working in an occupation with a lower skill level than 12 months ago ;</t>
  </si>
  <si>
    <t>Northern Territory ;  Industry of current main job: Accommodation and food services ;  &gt;&gt;&gt;&gt; Working in a job with the same usual hours as 12 months ago ;</t>
  </si>
  <si>
    <t>Northern Territory ;  Industry of current main job: Accommodation and food services ;  &gt;&gt;&gt;&gt; Working in a job with more usual hours than 12 months ago ;</t>
  </si>
  <si>
    <t>Northern Territory ;  Industry of current main job: Accommodation and food services ;  &gt;&gt;&gt;&gt; Working in a job with fewer usual hours than 12 months ago ;</t>
  </si>
  <si>
    <t>Northern Territory ;  Industry of current main job: Accommodation and food services ;  &gt;&gt;&gt;&gt; Working in a job with the same status in employment as 12 months ago ;</t>
  </si>
  <si>
    <t>Northern Territory ;  Industry of current main job: Accommodation and food services ;  &gt;&gt;&gt;&gt; Working in a job with a different status in employment than 12 months ago ;</t>
  </si>
  <si>
    <t>Northern Territory ;  Industry of current main job: Accommodation and food services ;  &gt;&gt;&gt; Did not change jobs in last 12 months ;</t>
  </si>
  <si>
    <t>Northern Territory ;  Industry of current main job: Accommodation and food services ;  &gt;&gt; 12 months or more in current main job ;</t>
  </si>
  <si>
    <t>Northern Territory ;  Industry of current main job: Accommodation and food services ;  &gt;&gt;&gt; Employee in current main job ;</t>
  </si>
  <si>
    <t>Northern Territory ;  Industry of current main job: Accommodation and food services ;  &gt;&gt;&gt;&gt; No change in occupation with current employer last year ;</t>
  </si>
  <si>
    <t>Northern Territory ;  Industry of current main job: Accommodation and food services ;  &gt;&gt;&gt;&gt; Changed occupations with current employer in the same major group last year ;</t>
  </si>
  <si>
    <t>Northern Territory ;  Industry of current main job: Accommodation and food services ;  &gt;&gt;&gt;&gt; Changed occupations with current employer into a different major group last year ;</t>
  </si>
  <si>
    <t>Northern Territory ;  Industry of current main job: Accommodation and food services ;  &gt;&gt;&gt;&gt; Changed occupations with current employer at the same skill level ;</t>
  </si>
  <si>
    <t>Northern Territory ;  Industry of current main job: Accommodation and food services ;  &gt;&gt;&gt;&gt; Changed occupations with current employer to a higher skill level ;</t>
  </si>
  <si>
    <t>Northern Territory ;  Industry of current main job: Accommodation and food services ;  &gt;&gt;&gt;&gt; Changed occupations with current employer to a lower skill level ;</t>
  </si>
  <si>
    <t>Northern Territory ;  Industry of current main job: Accommodation and food services ;  &gt;&gt;&gt;&gt; No change in usual weekly hours with current employer last year ;</t>
  </si>
  <si>
    <t>Northern Territory ;  Industry of current main job: Accommodation and food services ;  &gt;&gt;&gt;&gt; Usual weekly hours increased with current employer last year ;</t>
  </si>
  <si>
    <t>Northern Territory ;  Industry of current main job: Accommodation and food services ;  &gt;&gt;&gt;&gt; Usual weekly hours decreased with current employer last year ;</t>
  </si>
  <si>
    <t>Northern Territory ;  Industry of current main job: Accommodation and food services ;  &gt;&gt;&gt;&gt; Did not know or usual weekly hours varied last year ;</t>
  </si>
  <si>
    <t>Northern Territory ;  Industry of current main job: Accommodation and food services ;  &gt;&gt;&gt;&gt; Promoted or transferred last year ;</t>
  </si>
  <si>
    <t>Northern Territory ;  Industry of current main job: Accommodation and food services ;  &gt;&gt;&gt;&gt; Was not promoted or transferred last year ;</t>
  </si>
  <si>
    <t>Northern Territory ;  Industry of current main job: Accommodation and food services ;  &gt;&gt;&gt; Owner manager or contributing family worker in current main job ;</t>
  </si>
  <si>
    <t>Northern Territory ;  Industry of current main job: Accommodation and food services ;  &gt; Employed 12 months ago ;</t>
  </si>
  <si>
    <t>Northern Territory ;  Industry of current main job: Accommodation and food services ;  &gt; Not employed 12 months ago ;</t>
  </si>
  <si>
    <t>Northern Territory ;  Industry of current main job: Transport, postal and warehousing ;  Employed at some time during the last 12 months ;</t>
  </si>
  <si>
    <t>Northern Territory ;  Industry of current main job: Transport, postal and warehousing ;  &gt; Currently employed ;</t>
  </si>
  <si>
    <t>Northern Territory ;  Industry of current main job: Transport, postal and warehousing ;  &gt;&gt; Less than 12 months in current main job ;</t>
  </si>
  <si>
    <t>Northern Territory ;  Industry of current main job: Transport, postal and warehousing ;  &gt;&gt;&gt; Changed jobs in last 12 months ;</t>
  </si>
  <si>
    <t>Northern Territory ;  Industry of current main job: Transport, postal and warehousing ;  &gt;&gt;&gt;&gt; Working in the same industry division as 12 months ago ;</t>
  </si>
  <si>
    <t>Northern Territory ;  Industry of current main job: Transport, postal and warehousing ;  &gt;&gt;&gt;&gt; Working in a different industry division than 12 months ago ;</t>
  </si>
  <si>
    <t>Northern Territory ;  Industry of current main job: Transport, postal and warehousing ;  &gt;&gt;&gt;&gt; Working in the same major occupation group as 12 months ago ;</t>
  </si>
  <si>
    <t>Northern Territory ;  Industry of current main job: Transport, postal and warehousing ;  &gt;&gt;&gt;&gt; Working in a different major occupation group than 12 months ago ;</t>
  </si>
  <si>
    <t>Northern Territory ;  Industry of current main job: Transport, postal and warehousing ;  &gt;&gt;&gt;&gt; Working in an occupation at the same skill level as 12 months ago ;</t>
  </si>
  <si>
    <t>Northern Territory ;  Industry of current main job: Transport, postal and warehousing ;  &gt;&gt;&gt;&gt; Working in an occupation with a higher skill level than 12 months ago ;</t>
  </si>
  <si>
    <t>Northern Territory ;  Industry of current main job: Transport, postal and warehousing ;  &gt;&gt;&gt;&gt; Working in an occupation with a lower skill level than 12 months ago ;</t>
  </si>
  <si>
    <t>Northern Territory ;  Industry of current main job: Transport, postal and warehousing ;  &gt;&gt;&gt;&gt; Working in a job with the same usual hours as 12 months ago ;</t>
  </si>
  <si>
    <t>Northern Territory ;  Industry of current main job: Transport, postal and warehousing ;  &gt;&gt;&gt;&gt; Working in a job with more usual hours than 12 months ago ;</t>
  </si>
  <si>
    <t>Northern Territory ;  Industry of current main job: Transport, postal and warehousing ;  &gt;&gt;&gt;&gt; Working in a job with fewer usual hours than 12 months ago ;</t>
  </si>
  <si>
    <t>Northern Territory ;  Industry of current main job: Transport, postal and warehousing ;  &gt;&gt;&gt;&gt; Working in a job with the same status in employment as 12 months ago ;</t>
  </si>
  <si>
    <t>Northern Territory ;  Industry of current main job: Transport, postal and warehousing ;  &gt;&gt;&gt;&gt; Working in a job with a different status in employment than 12 months ago ;</t>
  </si>
  <si>
    <t>Northern Territory ;  Industry of current main job: Transport, postal and warehousing ;  &gt;&gt;&gt; Did not change jobs in last 12 months ;</t>
  </si>
  <si>
    <t>Northern Territory ;  Industry of current main job: Transport, postal and warehousing ;  &gt;&gt; 12 months or more in current main job ;</t>
  </si>
  <si>
    <t>Northern Territory ;  Industry of current main job: Transport, postal and warehousing ;  &gt;&gt;&gt; Employee in current main job ;</t>
  </si>
  <si>
    <t>Northern Territory ;  Industry of current main job: Transport, postal and warehousing ;  &gt;&gt;&gt;&gt; No change in occupation with current employer last year ;</t>
  </si>
  <si>
    <t>Northern Territory ;  Industry of current main job: Transport, postal and warehousing ;  &gt;&gt;&gt;&gt; Changed occupations with current employer in the same major group last year ;</t>
  </si>
  <si>
    <t>Northern Territory ;  Industry of current main job: Transport, postal and warehousing ;  &gt;&gt;&gt;&gt; Changed occupations with current employer into a different major group last year ;</t>
  </si>
  <si>
    <t>Northern Territory ;  Industry of current main job: Transport, postal and warehousing ;  &gt;&gt;&gt;&gt; Changed occupations with current employer at the same skill level ;</t>
  </si>
  <si>
    <t>Northern Territory ;  Industry of current main job: Transport, postal and warehousing ;  &gt;&gt;&gt;&gt; Changed occupations with current employer to a higher skill level ;</t>
  </si>
  <si>
    <t>Northern Territory ;  Industry of current main job: Transport, postal and warehousing ;  &gt;&gt;&gt;&gt; Changed occupations with current employer to a lower skill level ;</t>
  </si>
  <si>
    <t>Northern Territory ;  Industry of current main job: Transport, postal and warehousing ;  &gt;&gt;&gt;&gt; No change in usual weekly hours with current employer last year ;</t>
  </si>
  <si>
    <t>Northern Territory ;  Industry of current main job: Transport, postal and warehousing ;  &gt;&gt;&gt;&gt; Usual weekly hours increased with current employer last year ;</t>
  </si>
  <si>
    <t>Northern Territory ;  Industry of current main job: Transport, postal and warehousing ;  &gt;&gt;&gt;&gt; Usual weekly hours decreased with current employer last year ;</t>
  </si>
  <si>
    <t>Northern Territory ;  Industry of current main job: Transport, postal and warehousing ;  &gt;&gt;&gt;&gt; Did not know or usual weekly hours varied last year ;</t>
  </si>
  <si>
    <t>Northern Territory ;  Industry of current main job: Transport, postal and warehousing ;  &gt;&gt;&gt;&gt; Promoted or transferred last year ;</t>
  </si>
  <si>
    <t>Northern Territory ;  Industry of current main job: Transport, postal and warehousing ;  &gt;&gt;&gt;&gt; Was not promoted or transferred last year ;</t>
  </si>
  <si>
    <t>Northern Territory ;  Industry of current main job: Transport, postal and warehousing ;  &gt;&gt;&gt; Owner manager or contributing family worker in current main job ;</t>
  </si>
  <si>
    <t>Northern Territory ;  Industry of current main job: Transport, postal and warehousing ;  &gt; Employed 12 months ago ;</t>
  </si>
  <si>
    <t>Northern Territory ;  Industry of current main job: Transport, postal and warehousing ;  &gt; Not employed 12 months ago ;</t>
  </si>
  <si>
    <t>Northern Territory ;  Industry of current main job: Information media and telecommunications ;  Employed at some time during the last 12 months ;</t>
  </si>
  <si>
    <t>Northern Territory ;  Industry of current main job: Information media and telecommunications ;  &gt; Currently employed ;</t>
  </si>
  <si>
    <t>Northern Territory ;  Industry of current main job: Information media and telecommunications ;  &gt;&gt; Less than 12 months in current main job ;</t>
  </si>
  <si>
    <t>Northern Territory ;  Industry of current main job: Information media and telecommunications ;  &gt;&gt;&gt; Changed jobs in last 12 months ;</t>
  </si>
  <si>
    <t>Northern Territory ;  Industry of current main job: Information media and telecommunications ;  &gt;&gt;&gt;&gt; Working in the same industry division as 12 months ago ;</t>
  </si>
  <si>
    <t>Northern Territory ;  Industry of current main job: Information media and telecommunications ;  &gt;&gt;&gt;&gt; Working in a different industry division than 12 months ago ;</t>
  </si>
  <si>
    <t>Northern Territory ;  Industry of current main job: Information media and telecommunications ;  &gt;&gt;&gt;&gt; Working in the same major occupation group as 12 months ago ;</t>
  </si>
  <si>
    <t>Northern Territory ;  Industry of current main job: Information media and telecommunications ;  &gt;&gt;&gt;&gt; Working in a different major occupation group than 12 months ago ;</t>
  </si>
  <si>
    <t>Northern Territory ;  Industry of current main job: Information media and telecommunications ;  &gt;&gt;&gt;&gt; Working in an occupation at the same skill level as 12 months ago ;</t>
  </si>
  <si>
    <t>Northern Territory ;  Industry of current main job: Information media and telecommunications ;  &gt;&gt;&gt;&gt; Working in an occupation with a higher skill level than 12 months ago ;</t>
  </si>
  <si>
    <t>Northern Territory ;  Industry of current main job: Information media and telecommunications ;  &gt;&gt;&gt;&gt; Working in an occupation with a lower skill level than 12 months ago ;</t>
  </si>
  <si>
    <t>Northern Territory ;  Industry of current main job: Information media and telecommunications ;  &gt;&gt;&gt;&gt; Working in a job with the same usual hours as 12 months ago ;</t>
  </si>
  <si>
    <t>Northern Territory ;  Industry of current main job: Information media and telecommunications ;  &gt;&gt;&gt;&gt; Working in a job with more usual hours than 12 months ago ;</t>
  </si>
  <si>
    <t>Northern Territory ;  Industry of current main job: Information media and telecommunications ;  &gt;&gt;&gt;&gt; Working in a job with fewer usual hours than 12 months ago ;</t>
  </si>
  <si>
    <t>Northern Territory ;  Industry of current main job: Information media and telecommunications ;  &gt;&gt;&gt;&gt; Working in a job with the same status in employment as 12 months ago ;</t>
  </si>
  <si>
    <t>Northern Territory ;  Industry of current main job: Information media and telecommunications ;  &gt;&gt;&gt;&gt; Working in a job with a different status in employment than 12 months ago ;</t>
  </si>
  <si>
    <t>Northern Territory ;  Industry of current main job: Information media and telecommunications ;  &gt;&gt;&gt; Did not change jobs in last 12 months ;</t>
  </si>
  <si>
    <t>Northern Territory ;  Industry of current main job: Information media and telecommunications ;  &gt;&gt; 12 months or more in current main job ;</t>
  </si>
  <si>
    <t>Northern Territory ;  Industry of current main job: Information media and telecommunications ;  &gt;&gt;&gt; Employee in current main job ;</t>
  </si>
  <si>
    <t>Northern Territory ;  Industry of current main job: Information media and telecommunications ;  &gt;&gt;&gt;&gt; No change in occupation with current employer last year ;</t>
  </si>
  <si>
    <t>Northern Territory ;  Industry of current main job: Information media and telecommunications ;  &gt;&gt;&gt;&gt; Changed occupations with current employer in the same major group last year ;</t>
  </si>
  <si>
    <t>Northern Territory ;  Industry of current main job: Information media and telecommunications ;  &gt;&gt;&gt;&gt; Changed occupations with current employer into a different major group last year ;</t>
  </si>
  <si>
    <t>Northern Territory ;  Industry of current main job: Information media and telecommunications ;  &gt;&gt;&gt;&gt; Changed occupations with current employer at the same skill level ;</t>
  </si>
  <si>
    <t>Northern Territory ;  Industry of current main job: Information media and telecommunications ;  &gt;&gt;&gt;&gt; Changed occupations with current employer to a higher skill level ;</t>
  </si>
  <si>
    <t>Northern Territory ;  Industry of current main job: Information media and telecommunications ;  &gt;&gt;&gt;&gt; Changed occupations with current employer to a lower skill level ;</t>
  </si>
  <si>
    <t>Northern Territory ;  Industry of current main job: Information media and telecommunications ;  &gt;&gt;&gt;&gt; No change in usual weekly hours with current employer last year ;</t>
  </si>
  <si>
    <t>Northern Territory ;  Industry of current main job: Information media and telecommunications ;  &gt;&gt;&gt;&gt; Usual weekly hours increased with current employer last year ;</t>
  </si>
  <si>
    <t>Northern Territory ;  Industry of current main job: Information media and telecommunications ;  &gt;&gt;&gt;&gt; Usual weekly hours decreased with current employer last year ;</t>
  </si>
  <si>
    <t>Northern Territory ;  Industry of current main job: Information media and telecommunications ;  &gt;&gt;&gt;&gt; Did not know or usual weekly hours varied last year ;</t>
  </si>
  <si>
    <t>Northern Territory ;  Industry of current main job: Information media and telecommunications ;  &gt;&gt;&gt;&gt; Promoted or transferred last year ;</t>
  </si>
  <si>
    <t>Northern Territory ;  Industry of current main job: Information media and telecommunications ;  &gt;&gt;&gt;&gt; Was not promoted or transferred last year ;</t>
  </si>
  <si>
    <t>Northern Territory ;  Industry of current main job: Information media and telecommunications ;  &gt;&gt;&gt; Owner manager or contributing family worker in current main job ;</t>
  </si>
  <si>
    <t>Northern Territory ;  Industry of current main job: Information media and telecommunications ;  &gt; Employed 12 months ago ;</t>
  </si>
  <si>
    <t>Northern Territory ;  Industry of current main job: Information media and telecommunications ;  &gt; Not employed 12 months ago ;</t>
  </si>
  <si>
    <t>Northern Territory ;  Industry of current main job: Financial and insurance services ;  Employed at some time during the last 12 months ;</t>
  </si>
  <si>
    <t>Northern Territory ;  Industry of current main job: Financial and insurance services ;  &gt; Currently employed ;</t>
  </si>
  <si>
    <t>Northern Territory ;  Industry of current main job: Financial and insurance services ;  &gt;&gt; Less than 12 months in current main job ;</t>
  </si>
  <si>
    <t>Northern Territory ;  Industry of current main job: Financial and insurance services ;  &gt;&gt;&gt; Changed jobs in last 12 months ;</t>
  </si>
  <si>
    <t>Northern Territory ;  Industry of current main job: Financial and insurance services ;  &gt;&gt;&gt;&gt; Working in the same industry division as 12 months ago ;</t>
  </si>
  <si>
    <t>Northern Territory ;  Industry of current main job: Financial and insurance services ;  &gt;&gt;&gt;&gt; Working in a different industry division than 12 months ago ;</t>
  </si>
  <si>
    <t>Northern Territory ;  Industry of current main job: Financial and insurance services ;  &gt;&gt;&gt;&gt; Working in the same major occupation group as 12 months ago ;</t>
  </si>
  <si>
    <t>Northern Territory ;  Industry of current main job: Financial and insurance services ;  &gt;&gt;&gt;&gt; Working in a different major occupation group than 12 months ago ;</t>
  </si>
  <si>
    <t>Northern Territory ;  Industry of current main job: Financial and insurance services ;  &gt;&gt;&gt;&gt; Working in an occupation at the same skill level as 12 months ago ;</t>
  </si>
  <si>
    <t>Northern Territory ;  Industry of current main job: Financial and insurance services ;  &gt;&gt;&gt;&gt; Working in an occupation with a higher skill level than 12 months ago ;</t>
  </si>
  <si>
    <t>Northern Territory ;  Industry of current main job: Financial and insurance services ;  &gt;&gt;&gt;&gt; Working in an occupation with a lower skill level than 12 months ago ;</t>
  </si>
  <si>
    <t>Northern Territory ;  Industry of current main job: Financial and insurance services ;  &gt;&gt;&gt;&gt; Working in a job with the same usual hours as 12 months ago ;</t>
  </si>
  <si>
    <t>Northern Territory ;  Industry of current main job: Financial and insurance services ;  &gt;&gt;&gt;&gt; Working in a job with more usual hours than 12 months ago ;</t>
  </si>
  <si>
    <t>Northern Territory ;  Industry of current main job: Financial and insurance services ;  &gt;&gt;&gt;&gt; Working in a job with fewer usual hours than 12 months ago ;</t>
  </si>
  <si>
    <t>Northern Territory ;  Industry of current main job: Financial and insurance services ;  &gt;&gt;&gt;&gt; Working in a job with the same status in employment as 12 months ago ;</t>
  </si>
  <si>
    <t>Northern Territory ;  Industry of current main job: Financial and insurance services ;  &gt;&gt;&gt;&gt; Working in a job with a different status in employment than 12 months ago ;</t>
  </si>
  <si>
    <t>Northern Territory ;  Industry of current main job: Financial and insurance services ;  &gt;&gt;&gt; Did not change jobs in last 12 months ;</t>
  </si>
  <si>
    <t>Northern Territory ;  Industry of current main job: Financial and insurance services ;  &gt;&gt; 12 months or more in current main job ;</t>
  </si>
  <si>
    <t>Northern Territory ;  Industry of current main job: Financial and insurance services ;  &gt;&gt;&gt; Employee in current main job ;</t>
  </si>
  <si>
    <t>Northern Territory ;  Industry of current main job: Financial and insurance services ;  &gt;&gt;&gt;&gt; No change in occupation with current employer last year ;</t>
  </si>
  <si>
    <t>Northern Territory ;  Industry of current main job: Financial and insurance services ;  &gt;&gt;&gt;&gt; Changed occupations with current employer in the same major group last year ;</t>
  </si>
  <si>
    <t>Northern Territory ;  Industry of current main job: Financial and insurance services ;  &gt;&gt;&gt;&gt; Changed occupations with current employer into a different major group last year ;</t>
  </si>
  <si>
    <t>Northern Territory ;  Industry of current main job: Financial and insurance services ;  &gt;&gt;&gt;&gt; Changed occupations with current employer at the same skill level ;</t>
  </si>
  <si>
    <t>Northern Territory ;  Industry of current main job: Financial and insurance services ;  &gt;&gt;&gt;&gt; Changed occupations with current employer to a higher skill level ;</t>
  </si>
  <si>
    <t>Northern Territory ;  Industry of current main job: Financial and insurance services ;  &gt;&gt;&gt;&gt; Changed occupations with current employer to a lower skill level ;</t>
  </si>
  <si>
    <t>Northern Territory ;  Industry of current main job: Financial and insurance services ;  &gt;&gt;&gt;&gt; No change in usual weekly hours with current employer last year ;</t>
  </si>
  <si>
    <t>Northern Territory ;  Industry of current main job: Financial and insurance services ;  &gt;&gt;&gt;&gt; Usual weekly hours increased with current employer last year ;</t>
  </si>
  <si>
    <t>Northern Territory ;  Industry of current main job: Financial and insurance services ;  &gt;&gt;&gt;&gt; Usual weekly hours decreased with current employer last year ;</t>
  </si>
  <si>
    <t>Northern Territory ;  Industry of current main job: Financial and insurance services ;  &gt;&gt;&gt;&gt; Did not know or usual weekly hours varied last year ;</t>
  </si>
  <si>
    <t>Northern Territory ;  Industry of current main job: Financial and insurance services ;  &gt;&gt;&gt;&gt; Promoted or transferred last year ;</t>
  </si>
  <si>
    <t>Northern Territory ;  Industry of current main job: Financial and insurance services ;  &gt;&gt;&gt;&gt; Was not promoted or transferred last year ;</t>
  </si>
  <si>
    <t>Northern Territory ;  Industry of current main job: Financial and insurance services ;  &gt;&gt;&gt; Owner manager or contributing family worker in current main job ;</t>
  </si>
  <si>
    <t>Northern Territory ;  Industry of current main job: Financial and insurance services ;  &gt; Employed 12 months ago ;</t>
  </si>
  <si>
    <t>Northern Territory ;  Industry of current main job: Financial and insurance services ;  &gt; Not employed 12 months ago ;</t>
  </si>
  <si>
    <t>Northern Territory ;  Industry of current main job: Rental, hiring and real estate services ;  Employed at some time during the last 12 months ;</t>
  </si>
  <si>
    <t>Northern Territory ;  Industry of current main job: Rental, hiring and real estate services ;  &gt; Currently employed ;</t>
  </si>
  <si>
    <t>Northern Territory ;  Industry of current main job: Rental, hiring and real estate services ;  &gt;&gt; Less than 12 months in current main job ;</t>
  </si>
  <si>
    <t>Northern Territory ;  Industry of current main job: Rental, hiring and real estate services ;  &gt;&gt;&gt; Changed jobs in last 12 months ;</t>
  </si>
  <si>
    <t>Northern Territory ;  Industry of current main job: Rental, hiring and real estate services ;  &gt;&gt;&gt;&gt; Working in the same industry division as 12 months ago ;</t>
  </si>
  <si>
    <t>Northern Territory ;  Industry of current main job: Rental, hiring and real estate services ;  &gt;&gt;&gt;&gt; Working in a different industry division than 12 months ago ;</t>
  </si>
  <si>
    <t>Northern Territory ;  Industry of current main job: Rental, hiring and real estate services ;  &gt;&gt;&gt;&gt; Working in the same major occupation group as 12 months ago ;</t>
  </si>
  <si>
    <t>Northern Territory ;  Industry of current main job: Rental, hiring and real estate services ;  &gt;&gt;&gt;&gt; Working in a different major occupation group than 12 months ago ;</t>
  </si>
  <si>
    <t>Northern Territory ;  Industry of current main job: Rental, hiring and real estate services ;  &gt;&gt;&gt;&gt; Working in an occupation at the same skill level as 12 months ago ;</t>
  </si>
  <si>
    <t>Northern Territory ;  Industry of current main job: Rental, hiring and real estate services ;  &gt;&gt;&gt;&gt; Working in an occupation with a higher skill level than 12 months ago ;</t>
  </si>
  <si>
    <t>Northern Territory ;  Industry of current main job: Rental, hiring and real estate services ;  &gt;&gt;&gt;&gt; Working in an occupation with a lower skill level than 12 months ago ;</t>
  </si>
  <si>
    <t>Northern Territory ;  Industry of current main job: Rental, hiring and real estate services ;  &gt;&gt;&gt;&gt; Working in a job with the same usual hours as 12 months ago ;</t>
  </si>
  <si>
    <t>Northern Territory ;  Industry of current main job: Rental, hiring and real estate services ;  &gt;&gt;&gt;&gt; Working in a job with more usual hours than 12 months ago ;</t>
  </si>
  <si>
    <t>Northern Territory ;  Industry of current main job: Rental, hiring and real estate services ;  &gt;&gt;&gt;&gt; Working in a job with fewer usual hours than 12 months ago ;</t>
  </si>
  <si>
    <t>Northern Territory ;  Industry of current main job: Rental, hiring and real estate services ;  &gt;&gt;&gt;&gt; Working in a job with the same status in employment as 12 months ago ;</t>
  </si>
  <si>
    <t>Northern Territory ;  Industry of current main job: Rental, hiring and real estate services ;  &gt;&gt;&gt;&gt; Working in a job with a different status in employment than 12 months ago ;</t>
  </si>
  <si>
    <t>Northern Territory ;  Industry of current main job: Rental, hiring and real estate services ;  &gt;&gt;&gt; Did not change jobs in last 12 months ;</t>
  </si>
  <si>
    <t>Northern Territory ;  Industry of current main job: Rental, hiring and real estate services ;  &gt;&gt; 12 months or more in current main job ;</t>
  </si>
  <si>
    <t>Northern Territory ;  Industry of current main job: Rental, hiring and real estate services ;  &gt;&gt;&gt; Employee in current main job ;</t>
  </si>
  <si>
    <t>Northern Territory ;  Industry of current main job: Rental, hiring and real estate services ;  &gt;&gt;&gt;&gt; No change in occupation with current employer last year ;</t>
  </si>
  <si>
    <t>Northern Territory ;  Industry of current main job: Rental, hiring and real estate services ;  &gt;&gt;&gt;&gt; Changed occupations with current employer in the same major group last year ;</t>
  </si>
  <si>
    <t>Northern Territory ;  Industry of current main job: Rental, hiring and real estate services ;  &gt;&gt;&gt;&gt; Changed occupations with current employer into a different major group last year ;</t>
  </si>
  <si>
    <t>Northern Territory ;  Industry of current main job: Rental, hiring and real estate services ;  &gt;&gt;&gt;&gt; Changed occupations with current employer at the same skill level ;</t>
  </si>
  <si>
    <t>Northern Territory ;  Industry of current main job: Rental, hiring and real estate services ;  &gt;&gt;&gt;&gt; Changed occupations with current employer to a higher skill level ;</t>
  </si>
  <si>
    <t>Northern Territory ;  Industry of current main job: Rental, hiring and real estate services ;  &gt;&gt;&gt;&gt; Changed occupations with current employer to a lower skill level ;</t>
  </si>
  <si>
    <t>Northern Territory ;  Industry of current main job: Rental, hiring and real estate services ;  &gt;&gt;&gt;&gt; No change in usual weekly hours with current employer last year ;</t>
  </si>
  <si>
    <t>Northern Territory ;  Industry of current main job: Rental, hiring and real estate services ;  &gt;&gt;&gt;&gt; Usual weekly hours increased with current employer last year ;</t>
  </si>
  <si>
    <t>Northern Territory ;  Industry of current main job: Rental, hiring and real estate services ;  &gt;&gt;&gt;&gt; Usual weekly hours decreased with current employer last year ;</t>
  </si>
  <si>
    <t>Northern Territory ;  Industry of current main job: Rental, hiring and real estate services ;  &gt;&gt;&gt;&gt; Did not know or usual weekly hours varied last year ;</t>
  </si>
  <si>
    <t>Northern Territory ;  Industry of current main job: Rental, hiring and real estate services ;  &gt;&gt;&gt;&gt; Promoted or transferred last year ;</t>
  </si>
  <si>
    <t>Northern Territory ;  Industry of current main job: Rental, hiring and real estate services ;  &gt;&gt;&gt;&gt; Was not promoted or transferred last year ;</t>
  </si>
  <si>
    <t>Northern Territory ;  Industry of current main job: Rental, hiring and real estate services ;  &gt;&gt;&gt; Owner manager or contributing family worker in current main job ;</t>
  </si>
  <si>
    <t>Northern Territory ;  Industry of current main job: Rental, hiring and real estate services ;  &gt; Employed 12 months ago ;</t>
  </si>
  <si>
    <t>Northern Territory ;  Industry of current main job: Rental, hiring and real estate services ;  &gt; Not employed 12 months ago ;</t>
  </si>
  <si>
    <t>Northern Territory ;  Industry of current main job: Professional, scientific and technical services ;  Employed at some time during the last 12 months ;</t>
  </si>
  <si>
    <t>Northern Territory ;  Industry of current main job: Professional, scientific and technical services ;  &gt; Currently employed ;</t>
  </si>
  <si>
    <t>Northern Territory ;  Industry of current main job: Professional, scientific and technical services ;  &gt;&gt; Less than 12 months in current main job ;</t>
  </si>
  <si>
    <t>Northern Territory ;  Industry of current main job: Professional, scientific and technical services ;  &gt;&gt;&gt; Changed jobs in last 12 months ;</t>
  </si>
  <si>
    <t>Northern Territory ;  Industry of current main job: Professional, scientific and technical services ;  &gt;&gt;&gt;&gt; Working in the same industry division as 12 months ago ;</t>
  </si>
  <si>
    <t>Northern Territory ;  Industry of current main job: Professional, scientific and technical services ;  &gt;&gt;&gt;&gt; Working in a different industry division than 12 months ago ;</t>
  </si>
  <si>
    <t>Northern Territory ;  Industry of current main job: Professional, scientific and technical services ;  &gt;&gt;&gt;&gt; Working in the same major occupation group as 12 months ago ;</t>
  </si>
  <si>
    <t>Northern Territory ;  Industry of current main job: Professional, scientific and technical services ;  &gt;&gt;&gt;&gt; Working in a different major occupation group than 12 months ago ;</t>
  </si>
  <si>
    <t>Northern Territory ;  Industry of current main job: Professional, scientific and technical services ;  &gt;&gt;&gt;&gt; Working in an occupation at the same skill level as 12 months ago ;</t>
  </si>
  <si>
    <t>Northern Territory ;  Industry of current main job: Professional, scientific and technical services ;  &gt;&gt;&gt;&gt; Working in an occupation with a higher skill level than 12 months ago ;</t>
  </si>
  <si>
    <t>Northern Territory ;  Industry of current main job: Professional, scientific and technical services ;  &gt;&gt;&gt;&gt; Working in an occupation with a lower skill level than 12 months ago ;</t>
  </si>
  <si>
    <t>Northern Territory ;  Industry of current main job: Professional, scientific and technical services ;  &gt;&gt;&gt;&gt; Working in a job with the same usual hours as 12 months ago ;</t>
  </si>
  <si>
    <t>Northern Territory ;  Industry of current main job: Professional, scientific and technical services ;  &gt;&gt;&gt;&gt; Working in a job with more usual hours than 12 months ago ;</t>
  </si>
  <si>
    <t>Northern Territory ;  Industry of current main job: Professional, scientific and technical services ;  &gt;&gt;&gt;&gt; Working in a job with fewer usual hours than 12 months ago ;</t>
  </si>
  <si>
    <t>Northern Territory ;  Industry of current main job: Professional, scientific and technical services ;  &gt;&gt;&gt;&gt; Working in a job with the same status in employment as 12 months ago ;</t>
  </si>
  <si>
    <t>Northern Territory ;  Industry of current main job: Professional, scientific and technical services ;  &gt;&gt;&gt;&gt; Working in a job with a different status in employment than 12 months ago ;</t>
  </si>
  <si>
    <t>Northern Territory ;  Industry of current main job: Professional, scientific and technical services ;  &gt;&gt;&gt; Did not change jobs in last 12 months ;</t>
  </si>
  <si>
    <t>Northern Territory ;  Industry of current main job: Professional, scientific and technical services ;  &gt;&gt; 12 months or more in current main job ;</t>
  </si>
  <si>
    <t>Northern Territory ;  Industry of current main job: Professional, scientific and technical services ;  &gt;&gt;&gt; Employee in current main job ;</t>
  </si>
  <si>
    <t>A128018770F</t>
  </si>
  <si>
    <t>A127980114A</t>
  </si>
  <si>
    <t>A127980118K</t>
  </si>
  <si>
    <t>A128096234F</t>
  </si>
  <si>
    <t>A128057730R</t>
  </si>
  <si>
    <t>A127980098L</t>
  </si>
  <si>
    <t>A127980102T</t>
  </si>
  <si>
    <t>A128077114J</t>
  </si>
  <si>
    <t>A128096238R</t>
  </si>
  <si>
    <t>A127980106A</t>
  </si>
  <si>
    <t>A128057734X</t>
  </si>
  <si>
    <t>A128057738J</t>
  </si>
  <si>
    <t>A128018762F</t>
  </si>
  <si>
    <t>A128018766R</t>
  </si>
  <si>
    <t>A127960578A</t>
  </si>
  <si>
    <t>A128038002L</t>
  </si>
  <si>
    <t>A127960582T</t>
  </si>
  <si>
    <t>A127960586A</t>
  </si>
  <si>
    <t>A128057742X</t>
  </si>
  <si>
    <t>A128077118T</t>
  </si>
  <si>
    <t>A127980110T</t>
  </si>
  <si>
    <t>A128077122J</t>
  </si>
  <si>
    <t>A128096242F</t>
  </si>
  <si>
    <t>A128038010L</t>
  </si>
  <si>
    <t>A127999394F</t>
  </si>
  <si>
    <t>A127960598K</t>
  </si>
  <si>
    <t>A127960602R</t>
  </si>
  <si>
    <t>A128096258X</t>
  </si>
  <si>
    <t>A128096246R</t>
  </si>
  <si>
    <t>A128077134T</t>
  </si>
  <si>
    <t>A127960622X</t>
  </si>
  <si>
    <t>A127980138V</t>
  </si>
  <si>
    <t>A127960630X</t>
  </si>
  <si>
    <t>A127960634J</t>
  </si>
  <si>
    <t>A128057758T</t>
  </si>
  <si>
    <t>A127980146V</t>
  </si>
  <si>
    <t>A128018790R</t>
  </si>
  <si>
    <t>A128096250F</t>
  </si>
  <si>
    <t>A128057746J</t>
  </si>
  <si>
    <t>A128077130J</t>
  </si>
  <si>
    <t>A128038014W</t>
  </si>
  <si>
    <t>A127960610R</t>
  </si>
  <si>
    <t>A127980122A</t>
  </si>
  <si>
    <t>A128057750X</t>
  </si>
  <si>
    <t>A128057754J</t>
  </si>
  <si>
    <t>A128018774R</t>
  </si>
  <si>
    <t>A128018778X</t>
  </si>
  <si>
    <t>A127999402V</t>
  </si>
  <si>
    <t>A128096254R</t>
  </si>
  <si>
    <t>A128018782R</t>
  </si>
  <si>
    <t>A127960614X</t>
  </si>
  <si>
    <t>A127980126K</t>
  </si>
  <si>
    <t>A127980130A</t>
  </si>
  <si>
    <t>A128038018F</t>
  </si>
  <si>
    <t>A128077138A</t>
  </si>
  <si>
    <t>A127980134K</t>
  </si>
  <si>
    <t>A127960618J</t>
  </si>
  <si>
    <t>A128018786X</t>
  </si>
  <si>
    <t>A127960626J</t>
  </si>
  <si>
    <t>A128038022W</t>
  </si>
  <si>
    <t>A127980142K</t>
  </si>
  <si>
    <t>A127999434L</t>
  </si>
  <si>
    <t>A128038026F</t>
  </si>
  <si>
    <t>A127980150K</t>
  </si>
  <si>
    <t>A128018794X</t>
  </si>
  <si>
    <t>A128018806W</t>
  </si>
  <si>
    <t>A127960650J</t>
  </si>
  <si>
    <t>A127999442L</t>
  </si>
  <si>
    <t>A127960654T</t>
  </si>
  <si>
    <t>A127999446W</t>
  </si>
  <si>
    <t>A127999450L</t>
  </si>
  <si>
    <t>A127999410V</t>
  </si>
  <si>
    <t>A128077142T</t>
  </si>
  <si>
    <t>A127960638T</t>
  </si>
  <si>
    <t>A127960642J</t>
  </si>
  <si>
    <t>A127999414C</t>
  </si>
  <si>
    <t>A128057762J</t>
  </si>
  <si>
    <t>A128057766T</t>
  </si>
  <si>
    <t>A128077146A</t>
  </si>
  <si>
    <t>A127999418L</t>
  </si>
  <si>
    <t>A127999422C</t>
  </si>
  <si>
    <t>A128038030W</t>
  </si>
  <si>
    <t>A128077150T</t>
  </si>
  <si>
    <t>A128077154A</t>
  </si>
  <si>
    <t>A128057770J</t>
  </si>
  <si>
    <t>A128038034F</t>
  </si>
  <si>
    <t>A127999426L</t>
  </si>
  <si>
    <t>A128096262R</t>
  </si>
  <si>
    <t>A127960646T</t>
  </si>
  <si>
    <t>A128077158K</t>
  </si>
  <si>
    <t>A128077162A</t>
  </si>
  <si>
    <t>A128018798J</t>
  </si>
  <si>
    <t>A127999430C</t>
  </si>
  <si>
    <t>A128018810L</t>
  </si>
  <si>
    <t>A127999438W</t>
  </si>
  <si>
    <t>A128057778A</t>
  </si>
  <si>
    <t>A128077166K</t>
  </si>
  <si>
    <t>A127980158C</t>
  </si>
  <si>
    <t>A128018818F</t>
  </si>
  <si>
    <t>A128057782T</t>
  </si>
  <si>
    <t>A127960666A</t>
  </si>
  <si>
    <t>A127999466F</t>
  </si>
  <si>
    <t>A128018830W</t>
  </si>
  <si>
    <t>A127960670T</t>
  </si>
  <si>
    <t>A128057786A</t>
  </si>
  <si>
    <t>A127980154V</t>
  </si>
  <si>
    <t>A127999454W</t>
  </si>
  <si>
    <t>A128038038R</t>
  </si>
  <si>
    <t>A128077170A</t>
  </si>
  <si>
    <t>A127999458F</t>
  </si>
  <si>
    <t>A128096266X</t>
  </si>
  <si>
    <t>A127960658A</t>
  </si>
  <si>
    <t>A128038042F</t>
  </si>
  <si>
    <t>A127960662T</t>
  </si>
  <si>
    <t>A128096270R</t>
  </si>
  <si>
    <t>A128096274X</t>
  </si>
  <si>
    <t>A128077174K</t>
  </si>
  <si>
    <t>A127999462W</t>
  </si>
  <si>
    <t>A127980162V</t>
  </si>
  <si>
    <t>A128077178V</t>
  </si>
  <si>
    <t>A128096278J</t>
  </si>
  <si>
    <t>A127980166C</t>
  </si>
  <si>
    <t>A128018814W</t>
  </si>
  <si>
    <t>A127980170V</t>
  </si>
  <si>
    <t>A128038046R</t>
  </si>
  <si>
    <t>A128077182K</t>
  </si>
  <si>
    <t>A128077186V</t>
  </si>
  <si>
    <t>A128018822W</t>
  </si>
  <si>
    <t>A128018826F</t>
  </si>
  <si>
    <t>A128076846W</t>
  </si>
  <si>
    <t>A127960370R</t>
  </si>
  <si>
    <t>A127960378J</t>
  </si>
  <si>
    <t>A128076842L</t>
  </si>
  <si>
    <t>A128057486X</t>
  </si>
  <si>
    <t>A128095962K</t>
  </si>
  <si>
    <t>A128037814A</t>
  </si>
  <si>
    <t>A128095966V</t>
  </si>
  <si>
    <t>A128076850L</t>
  </si>
  <si>
    <t>A128076854W</t>
  </si>
  <si>
    <t>A127979802J</t>
  </si>
  <si>
    <t>A128018466L</t>
  </si>
  <si>
    <t>A128076830C</t>
  </si>
  <si>
    <t>A128095950A</t>
  </si>
  <si>
    <t>A127999094C</t>
  </si>
  <si>
    <t>A127960374X</t>
  </si>
  <si>
    <t>A128018470C</t>
  </si>
  <si>
    <t>A128076834L</t>
  </si>
  <si>
    <t>A127979806T</t>
  </si>
  <si>
    <t>A127979810J</t>
  </si>
  <si>
    <t>A128018474L</t>
  </si>
  <si>
    <t>A128095954K</t>
  </si>
  <si>
    <t>A128076838W</t>
  </si>
  <si>
    <t>A128057478X</t>
  </si>
  <si>
    <t>A127999098L</t>
  </si>
  <si>
    <t>A128095958V</t>
  </si>
  <si>
    <t>A127979814T</t>
  </si>
  <si>
    <t>A127979818A</t>
  </si>
  <si>
    <t>A128018478W</t>
  </si>
  <si>
    <t>A127999102T</t>
  </si>
  <si>
    <t>A127979822T</t>
  </si>
  <si>
    <t>A128018482L</t>
  </si>
  <si>
    <t>A128018486W</t>
  </si>
  <si>
    <t>A127999106A</t>
  </si>
  <si>
    <t>A128018498F</t>
  </si>
  <si>
    <t>A128095970K</t>
  </si>
  <si>
    <t>A127999118K</t>
  </si>
  <si>
    <t>A127979846K</t>
  </si>
  <si>
    <t>A128018502K</t>
  </si>
  <si>
    <t>A127960394J</t>
  </si>
  <si>
    <t>A128057506W</t>
  </si>
  <si>
    <t>A128095978C</t>
  </si>
  <si>
    <t>A128018506V</t>
  </si>
  <si>
    <t>A128018510K</t>
  </si>
  <si>
    <t>A128057490R</t>
  </si>
  <si>
    <t>A127960382X</t>
  </si>
  <si>
    <t>A127979826A</t>
  </si>
  <si>
    <t>A128076858F</t>
  </si>
  <si>
    <t>A127979830T</t>
  </si>
  <si>
    <t>A127979834A</t>
  </si>
  <si>
    <t>A128076862W</t>
  </si>
  <si>
    <t>A127960386J</t>
  </si>
  <si>
    <t>A127999110T</t>
  </si>
  <si>
    <t>A127999114A</t>
  </si>
  <si>
    <t>A127979838K</t>
  </si>
  <si>
    <t>A128057494X</t>
  </si>
  <si>
    <t>A127979842A</t>
  </si>
  <si>
    <t>A128018490L</t>
  </si>
  <si>
    <t>A128076866F</t>
  </si>
  <si>
    <t>A128076870W</t>
  </si>
  <si>
    <t>A128076874F</t>
  </si>
  <si>
    <t>A128057498J</t>
  </si>
  <si>
    <t>A127960390X</t>
  </si>
  <si>
    <t>A128057502L</t>
  </si>
  <si>
    <t>A128018494W</t>
  </si>
  <si>
    <t>A127999122A</t>
  </si>
  <si>
    <t>A127999126K</t>
  </si>
  <si>
    <t>A127979850A</t>
  </si>
  <si>
    <t>A128057518F</t>
  </si>
  <si>
    <t>A127999130A</t>
  </si>
  <si>
    <t>A128095998L</t>
  </si>
  <si>
    <t>A128096014C</t>
  </si>
  <si>
    <t>A128096018L</t>
  </si>
  <si>
    <t>A127979866V</t>
  </si>
  <si>
    <t>A127979870K</t>
  </si>
  <si>
    <t>A128037842K</t>
  </si>
  <si>
    <t>A128057526F</t>
  </si>
  <si>
    <t>A127999146V</t>
  </si>
  <si>
    <t>A128095982V</t>
  </si>
  <si>
    <t>A127999134K</t>
  </si>
  <si>
    <t>A128095986C</t>
  </si>
  <si>
    <t>A128095990V</t>
  </si>
  <si>
    <t>A127979854K</t>
  </si>
  <si>
    <t>A128037818K</t>
  </si>
  <si>
    <t>A128018514V</t>
  </si>
  <si>
    <t>A128076878R</t>
  </si>
  <si>
    <t>A128037822A</t>
  </si>
  <si>
    <t>A128095994C</t>
  </si>
  <si>
    <t>A127999138V</t>
  </si>
  <si>
    <t>A128057510L</t>
  </si>
  <si>
    <t>A127999142K</t>
  </si>
  <si>
    <t>A128037826K</t>
  </si>
  <si>
    <t>A128057514W</t>
  </si>
  <si>
    <t>A128096002V</t>
  </si>
  <si>
    <t>A128096006C</t>
  </si>
  <si>
    <t>A128096010V</t>
  </si>
  <si>
    <t>A127979858V</t>
  </si>
  <si>
    <t>A128037830A</t>
  </si>
  <si>
    <t>A127960398T</t>
  </si>
  <si>
    <t>A128037834K</t>
  </si>
  <si>
    <t>A128057522W</t>
  </si>
  <si>
    <t>A128037838V</t>
  </si>
  <si>
    <t>A128057538R</t>
  </si>
  <si>
    <t>A127960402W</t>
  </si>
  <si>
    <t>A128018530V</t>
  </si>
  <si>
    <t>A128037850K</t>
  </si>
  <si>
    <t>A127999166C</t>
  </si>
  <si>
    <t>A128076890F</t>
  </si>
  <si>
    <t>A127979894C</t>
  </si>
  <si>
    <t>A127999174C</t>
  </si>
  <si>
    <t>A127960414F</t>
  </si>
  <si>
    <t>A128037854V</t>
  </si>
  <si>
    <t>A127999150K</t>
  </si>
  <si>
    <t>A128018518C</t>
  </si>
  <si>
    <t>A128018522V</t>
  </si>
  <si>
    <t>A128076882F</t>
  </si>
  <si>
    <t>A128057530W</t>
  </si>
  <si>
    <t>A127979874V</t>
  </si>
  <si>
    <t>A127979878C</t>
  </si>
  <si>
    <t>A127979882V</t>
  </si>
  <si>
    <t>A127999154V</t>
  </si>
  <si>
    <t>Northern Territory ;  Industry of current main job: Professional, scientific and technical services ;  &gt;&gt;&gt;&gt; No change in occupation with current employer last year ;</t>
  </si>
  <si>
    <t>Northern Territory ;  Industry of current main job: Professional, scientific and technical services ;  &gt;&gt;&gt;&gt; Changed occupations with current employer in the same major group last year ;</t>
  </si>
  <si>
    <t>Northern Territory ;  Industry of current main job: Professional, scientific and technical services ;  &gt;&gt;&gt;&gt; Changed occupations with current employer into a different major group last year ;</t>
  </si>
  <si>
    <t>Northern Territory ;  Industry of current main job: Professional, scientific and technical services ;  &gt;&gt;&gt;&gt; Changed occupations with current employer at the same skill level ;</t>
  </si>
  <si>
    <t>Northern Territory ;  Industry of current main job: Professional, scientific and technical services ;  &gt;&gt;&gt;&gt; Changed occupations with current employer to a higher skill level ;</t>
  </si>
  <si>
    <t>Northern Territory ;  Industry of current main job: Professional, scientific and technical services ;  &gt;&gt;&gt;&gt; Changed occupations with current employer to a lower skill level ;</t>
  </si>
  <si>
    <t>Northern Territory ;  Industry of current main job: Professional, scientific and technical services ;  &gt;&gt;&gt;&gt; No change in usual weekly hours with current employer last year ;</t>
  </si>
  <si>
    <t>Northern Territory ;  Industry of current main job: Professional, scientific and technical services ;  &gt;&gt;&gt;&gt; Usual weekly hours increased with current employer last year ;</t>
  </si>
  <si>
    <t>Northern Territory ;  Industry of current main job: Professional, scientific and technical services ;  &gt;&gt;&gt;&gt; Usual weekly hours decreased with current employer last year ;</t>
  </si>
  <si>
    <t>Northern Territory ;  Industry of current main job: Professional, scientific and technical services ;  &gt;&gt;&gt;&gt; Did not know or usual weekly hours varied last year ;</t>
  </si>
  <si>
    <t>Northern Territory ;  Industry of current main job: Professional, scientific and technical services ;  &gt;&gt;&gt;&gt; Promoted or transferred last year ;</t>
  </si>
  <si>
    <t>Northern Territory ;  Industry of current main job: Professional, scientific and technical services ;  &gt;&gt;&gt;&gt; Was not promoted or transferred last year ;</t>
  </si>
  <si>
    <t>Northern Territory ;  Industry of current main job: Professional, scientific and technical services ;  &gt;&gt;&gt; Owner manager or contributing family worker in current main job ;</t>
  </si>
  <si>
    <t>Northern Territory ;  Industry of current main job: Professional, scientific and technical services ;  &gt; Employed 12 months ago ;</t>
  </si>
  <si>
    <t>Northern Territory ;  Industry of current main job: Professional, scientific and technical services ;  &gt; Not employed 12 months ago ;</t>
  </si>
  <si>
    <t>Northern Territory ;  Industry of current main job: Administrative and support services ;  Employed at some time during the last 12 months ;</t>
  </si>
  <si>
    <t>Northern Territory ;  Industry of current main job: Administrative and support services ;  &gt; Currently employed ;</t>
  </si>
  <si>
    <t>Northern Territory ;  Industry of current main job: Administrative and support services ;  &gt;&gt; Less than 12 months in current main job ;</t>
  </si>
  <si>
    <t>Northern Territory ;  Industry of current main job: Administrative and support services ;  &gt;&gt;&gt; Changed jobs in last 12 months ;</t>
  </si>
  <si>
    <t>Northern Territory ;  Industry of current main job: Administrative and support services ;  &gt;&gt;&gt;&gt; Working in the same industry division as 12 months ago ;</t>
  </si>
  <si>
    <t>Northern Territory ;  Industry of current main job: Administrative and support services ;  &gt;&gt;&gt;&gt; Working in a different industry division than 12 months ago ;</t>
  </si>
  <si>
    <t>Northern Territory ;  Industry of current main job: Administrative and support services ;  &gt;&gt;&gt;&gt; Working in the same major occupation group as 12 months ago ;</t>
  </si>
  <si>
    <t>Northern Territory ;  Industry of current main job: Administrative and support services ;  &gt;&gt;&gt;&gt; Working in a different major occupation group than 12 months ago ;</t>
  </si>
  <si>
    <t>Northern Territory ;  Industry of current main job: Administrative and support services ;  &gt;&gt;&gt;&gt; Working in an occupation at the same skill level as 12 months ago ;</t>
  </si>
  <si>
    <t>Northern Territory ;  Industry of current main job: Administrative and support services ;  &gt;&gt;&gt;&gt; Working in an occupation with a higher skill level than 12 months ago ;</t>
  </si>
  <si>
    <t>Northern Territory ;  Industry of current main job: Administrative and support services ;  &gt;&gt;&gt;&gt; Working in an occupation with a lower skill level than 12 months ago ;</t>
  </si>
  <si>
    <t>Northern Territory ;  Industry of current main job: Administrative and support services ;  &gt;&gt;&gt;&gt; Working in a job with the same usual hours as 12 months ago ;</t>
  </si>
  <si>
    <t>Northern Territory ;  Industry of current main job: Administrative and support services ;  &gt;&gt;&gt;&gt; Working in a job with more usual hours than 12 months ago ;</t>
  </si>
  <si>
    <t>Northern Territory ;  Industry of current main job: Administrative and support services ;  &gt;&gt;&gt;&gt; Working in a job with fewer usual hours than 12 months ago ;</t>
  </si>
  <si>
    <t>Northern Territory ;  Industry of current main job: Administrative and support services ;  &gt;&gt;&gt;&gt; Working in a job with the same status in employment as 12 months ago ;</t>
  </si>
  <si>
    <t>Northern Territory ;  Industry of current main job: Administrative and support services ;  &gt;&gt;&gt;&gt; Working in a job with a different status in employment than 12 months ago ;</t>
  </si>
  <si>
    <t>Northern Territory ;  Industry of current main job: Administrative and support services ;  &gt;&gt;&gt; Did not change jobs in last 12 months ;</t>
  </si>
  <si>
    <t>Northern Territory ;  Industry of current main job: Administrative and support services ;  &gt;&gt; 12 months or more in current main job ;</t>
  </si>
  <si>
    <t>Northern Territory ;  Industry of current main job: Administrative and support services ;  &gt;&gt;&gt; Employee in current main job ;</t>
  </si>
  <si>
    <t>Northern Territory ;  Industry of current main job: Administrative and support services ;  &gt;&gt;&gt;&gt; No change in occupation with current employer last year ;</t>
  </si>
  <si>
    <t>Northern Territory ;  Industry of current main job: Administrative and support services ;  &gt;&gt;&gt;&gt; Changed occupations with current employer in the same major group last year ;</t>
  </si>
  <si>
    <t>Northern Territory ;  Industry of current main job: Administrative and support services ;  &gt;&gt;&gt;&gt; Changed occupations with current employer into a different major group last year ;</t>
  </si>
  <si>
    <t>Northern Territory ;  Industry of current main job: Administrative and support services ;  &gt;&gt;&gt;&gt; Changed occupations with current employer at the same skill level ;</t>
  </si>
  <si>
    <t>Northern Territory ;  Industry of current main job: Administrative and support services ;  &gt;&gt;&gt;&gt; Changed occupations with current employer to a higher skill level ;</t>
  </si>
  <si>
    <t>Northern Territory ;  Industry of current main job: Administrative and support services ;  &gt;&gt;&gt;&gt; Changed occupations with current employer to a lower skill level ;</t>
  </si>
  <si>
    <t>Northern Territory ;  Industry of current main job: Administrative and support services ;  &gt;&gt;&gt;&gt; No change in usual weekly hours with current employer last year ;</t>
  </si>
  <si>
    <t>Northern Territory ;  Industry of current main job: Administrative and support services ;  &gt;&gt;&gt;&gt; Usual weekly hours increased with current employer last year ;</t>
  </si>
  <si>
    <t>Northern Territory ;  Industry of current main job: Administrative and support services ;  &gt;&gt;&gt;&gt; Usual weekly hours decreased with current employer last year ;</t>
  </si>
  <si>
    <t>Northern Territory ;  Industry of current main job: Administrative and support services ;  &gt;&gt;&gt;&gt; Did not know or usual weekly hours varied last year ;</t>
  </si>
  <si>
    <t>Northern Territory ;  Industry of current main job: Administrative and support services ;  &gt;&gt;&gt;&gt; Promoted or transferred last year ;</t>
  </si>
  <si>
    <t>Northern Territory ;  Industry of current main job: Administrative and support services ;  &gt;&gt;&gt;&gt; Was not promoted or transferred last year ;</t>
  </si>
  <si>
    <t>Northern Territory ;  Industry of current main job: Administrative and support services ;  &gt;&gt;&gt; Owner manager or contributing family worker in current main job ;</t>
  </si>
  <si>
    <t>Northern Territory ;  Industry of current main job: Administrative and support services ;  &gt; Employed 12 months ago ;</t>
  </si>
  <si>
    <t>Northern Territory ;  Industry of current main job: Administrative and support services ;  &gt; Not employed 12 months ago ;</t>
  </si>
  <si>
    <t>Northern Territory ;  Industry of current main job: Public administration and safety ;  Employed at some time during the last 12 months ;</t>
  </si>
  <si>
    <t>Northern Territory ;  Industry of current main job: Public administration and safety ;  &gt; Currently employed ;</t>
  </si>
  <si>
    <t>Northern Territory ;  Industry of current main job: Public administration and safety ;  &gt;&gt; Less than 12 months in current main job ;</t>
  </si>
  <si>
    <t>Northern Territory ;  Industry of current main job: Public administration and safety ;  &gt;&gt;&gt; Changed jobs in last 12 months ;</t>
  </si>
  <si>
    <t>Northern Territory ;  Industry of current main job: Public administration and safety ;  &gt;&gt;&gt;&gt; Working in the same industry division as 12 months ago ;</t>
  </si>
  <si>
    <t>Northern Territory ;  Industry of current main job: Public administration and safety ;  &gt;&gt;&gt;&gt; Working in a different industry division than 12 months ago ;</t>
  </si>
  <si>
    <t>Northern Territory ;  Industry of current main job: Public administration and safety ;  &gt;&gt;&gt;&gt; Working in the same major occupation group as 12 months ago ;</t>
  </si>
  <si>
    <t>Northern Territory ;  Industry of current main job: Public administration and safety ;  &gt;&gt;&gt;&gt; Working in a different major occupation group than 12 months ago ;</t>
  </si>
  <si>
    <t>Northern Territory ;  Industry of current main job: Public administration and safety ;  &gt;&gt;&gt;&gt; Working in an occupation at the same skill level as 12 months ago ;</t>
  </si>
  <si>
    <t>Northern Territory ;  Industry of current main job: Public administration and safety ;  &gt;&gt;&gt;&gt; Working in an occupation with a higher skill level than 12 months ago ;</t>
  </si>
  <si>
    <t>Northern Territory ;  Industry of current main job: Public administration and safety ;  &gt;&gt;&gt;&gt; Working in an occupation with a lower skill level than 12 months ago ;</t>
  </si>
  <si>
    <t>Northern Territory ;  Industry of current main job: Public administration and safety ;  &gt;&gt;&gt;&gt; Working in a job with the same usual hours as 12 months ago ;</t>
  </si>
  <si>
    <t>Northern Territory ;  Industry of current main job: Public administration and safety ;  &gt;&gt;&gt;&gt; Working in a job with more usual hours than 12 months ago ;</t>
  </si>
  <si>
    <t>Northern Territory ;  Industry of current main job: Public administration and safety ;  &gt;&gt;&gt;&gt; Working in a job with fewer usual hours than 12 months ago ;</t>
  </si>
  <si>
    <t>Northern Territory ;  Industry of current main job: Public administration and safety ;  &gt;&gt;&gt;&gt; Working in a job with the same status in employment as 12 months ago ;</t>
  </si>
  <si>
    <t>Northern Territory ;  Industry of current main job: Public administration and safety ;  &gt;&gt;&gt;&gt; Working in a job with a different status in employment than 12 months ago ;</t>
  </si>
  <si>
    <t>Northern Territory ;  Industry of current main job: Public administration and safety ;  &gt;&gt;&gt; Did not change jobs in last 12 months ;</t>
  </si>
  <si>
    <t>Northern Territory ;  Industry of current main job: Public administration and safety ;  &gt;&gt; 12 months or more in current main job ;</t>
  </si>
  <si>
    <t>Northern Territory ;  Industry of current main job: Public administration and safety ;  &gt;&gt;&gt; Employee in current main job ;</t>
  </si>
  <si>
    <t>Northern Territory ;  Industry of current main job: Public administration and safety ;  &gt;&gt;&gt;&gt; No change in occupation with current employer last year ;</t>
  </si>
  <si>
    <t>Northern Territory ;  Industry of current main job: Public administration and safety ;  &gt;&gt;&gt;&gt; Changed occupations with current employer in the same major group last year ;</t>
  </si>
  <si>
    <t>Northern Territory ;  Industry of current main job: Public administration and safety ;  &gt;&gt;&gt;&gt; Changed occupations with current employer into a different major group last year ;</t>
  </si>
  <si>
    <t>Northern Territory ;  Industry of current main job: Public administration and safety ;  &gt;&gt;&gt;&gt; Changed occupations with current employer at the same skill level ;</t>
  </si>
  <si>
    <t>Northern Territory ;  Industry of current main job: Public administration and safety ;  &gt;&gt;&gt;&gt; Changed occupations with current employer to a higher skill level ;</t>
  </si>
  <si>
    <t>Northern Territory ;  Industry of current main job: Public administration and safety ;  &gt;&gt;&gt;&gt; Changed occupations with current employer to a lower skill level ;</t>
  </si>
  <si>
    <t>Northern Territory ;  Industry of current main job: Public administration and safety ;  &gt;&gt;&gt;&gt; No change in usual weekly hours with current employer last year ;</t>
  </si>
  <si>
    <t>Northern Territory ;  Industry of current main job: Public administration and safety ;  &gt;&gt;&gt;&gt; Usual weekly hours increased with current employer last year ;</t>
  </si>
  <si>
    <t>Northern Territory ;  Industry of current main job: Public administration and safety ;  &gt;&gt;&gt;&gt; Usual weekly hours decreased with current employer last year ;</t>
  </si>
  <si>
    <t>Northern Territory ;  Industry of current main job: Public administration and safety ;  &gt;&gt;&gt;&gt; Did not know or usual weekly hours varied last year ;</t>
  </si>
  <si>
    <t>Northern Territory ;  Industry of current main job: Public administration and safety ;  &gt;&gt;&gt;&gt; Promoted or transferred last year ;</t>
  </si>
  <si>
    <t>Northern Territory ;  Industry of current main job: Public administration and safety ;  &gt;&gt;&gt;&gt; Was not promoted or transferred last year ;</t>
  </si>
  <si>
    <t>Northern Territory ;  Industry of current main job: Public administration and safety ;  &gt;&gt;&gt; Owner manager or contributing family worker in current main job ;</t>
  </si>
  <si>
    <t>Northern Territory ;  Industry of current main job: Public administration and safety ;  &gt; Employed 12 months ago ;</t>
  </si>
  <si>
    <t>Northern Territory ;  Industry of current main job: Public administration and safety ;  &gt; Not employed 12 months ago ;</t>
  </si>
  <si>
    <t>Northern Territory ;  Industry of current main job: Education and training ;  Employed at some time during the last 12 months ;</t>
  </si>
  <si>
    <t>Northern Territory ;  Industry of current main job: Education and training ;  &gt; Currently employed ;</t>
  </si>
  <si>
    <t>Northern Territory ;  Industry of current main job: Education and training ;  &gt;&gt; Less than 12 months in current main job ;</t>
  </si>
  <si>
    <t>Northern Territory ;  Industry of current main job: Education and training ;  &gt;&gt;&gt; Changed jobs in last 12 months ;</t>
  </si>
  <si>
    <t>Northern Territory ;  Industry of current main job: Education and training ;  &gt;&gt;&gt;&gt; Working in the same industry division as 12 months ago ;</t>
  </si>
  <si>
    <t>Northern Territory ;  Industry of current main job: Education and training ;  &gt;&gt;&gt;&gt; Working in a different industry division than 12 months ago ;</t>
  </si>
  <si>
    <t>Northern Territory ;  Industry of current main job: Education and training ;  &gt;&gt;&gt;&gt; Working in the same major occupation group as 12 months ago ;</t>
  </si>
  <si>
    <t>Northern Territory ;  Industry of current main job: Education and training ;  &gt;&gt;&gt;&gt; Working in a different major occupation group than 12 months ago ;</t>
  </si>
  <si>
    <t>Northern Territory ;  Industry of current main job: Education and training ;  &gt;&gt;&gt;&gt; Working in an occupation at the same skill level as 12 months ago ;</t>
  </si>
  <si>
    <t>Northern Territory ;  Industry of current main job: Education and training ;  &gt;&gt;&gt;&gt; Working in an occupation with a higher skill level than 12 months ago ;</t>
  </si>
  <si>
    <t>Northern Territory ;  Industry of current main job: Education and training ;  &gt;&gt;&gt;&gt; Working in an occupation with a lower skill level than 12 months ago ;</t>
  </si>
  <si>
    <t>Northern Territory ;  Industry of current main job: Education and training ;  &gt;&gt;&gt;&gt; Working in a job with the same usual hours as 12 months ago ;</t>
  </si>
  <si>
    <t>Northern Territory ;  Industry of current main job: Education and training ;  &gt;&gt;&gt;&gt; Working in a job with more usual hours than 12 months ago ;</t>
  </si>
  <si>
    <t>Northern Territory ;  Industry of current main job: Education and training ;  &gt;&gt;&gt;&gt; Working in a job with fewer usual hours than 12 months ago ;</t>
  </si>
  <si>
    <t>Northern Territory ;  Industry of current main job: Education and training ;  &gt;&gt;&gt;&gt; Working in a job with the same status in employment as 12 months ago ;</t>
  </si>
  <si>
    <t>Northern Territory ;  Industry of current main job: Education and training ;  &gt;&gt;&gt;&gt; Working in a job with a different status in employment than 12 months ago ;</t>
  </si>
  <si>
    <t>Northern Territory ;  Industry of current main job: Education and training ;  &gt;&gt;&gt; Did not change jobs in last 12 months ;</t>
  </si>
  <si>
    <t>Northern Territory ;  Industry of current main job: Education and training ;  &gt;&gt; 12 months or more in current main job ;</t>
  </si>
  <si>
    <t>Northern Territory ;  Industry of current main job: Education and training ;  &gt;&gt;&gt; Employee in current main job ;</t>
  </si>
  <si>
    <t>Northern Territory ;  Industry of current main job: Education and training ;  &gt;&gt;&gt;&gt; No change in occupation with current employer last year ;</t>
  </si>
  <si>
    <t>Northern Territory ;  Industry of current main job: Education and training ;  &gt;&gt;&gt;&gt; Changed occupations with current employer in the same major group last year ;</t>
  </si>
  <si>
    <t>Northern Territory ;  Industry of current main job: Education and training ;  &gt;&gt;&gt;&gt; Changed occupations with current employer into a different major group last year ;</t>
  </si>
  <si>
    <t>Northern Territory ;  Industry of current main job: Education and training ;  &gt;&gt;&gt;&gt; Changed occupations with current employer at the same skill level ;</t>
  </si>
  <si>
    <t>Northern Territory ;  Industry of current main job: Education and training ;  &gt;&gt;&gt;&gt; Changed occupations with current employer to a higher skill level ;</t>
  </si>
  <si>
    <t>Northern Territory ;  Industry of current main job: Education and training ;  &gt;&gt;&gt;&gt; Changed occupations with current employer to a lower skill level ;</t>
  </si>
  <si>
    <t>Northern Territory ;  Industry of current main job: Education and training ;  &gt;&gt;&gt;&gt; No change in usual weekly hours with current employer last year ;</t>
  </si>
  <si>
    <t>Northern Territory ;  Industry of current main job: Education and training ;  &gt;&gt;&gt;&gt; Usual weekly hours increased with current employer last year ;</t>
  </si>
  <si>
    <t>Northern Territory ;  Industry of current main job: Education and training ;  &gt;&gt;&gt;&gt; Usual weekly hours decreased with current employer last year ;</t>
  </si>
  <si>
    <t>Northern Territory ;  Industry of current main job: Education and training ;  &gt;&gt;&gt;&gt; Did not know or usual weekly hours varied last year ;</t>
  </si>
  <si>
    <t>Northern Territory ;  Industry of current main job: Education and training ;  &gt;&gt;&gt;&gt; Promoted or transferred last year ;</t>
  </si>
  <si>
    <t>Northern Territory ;  Industry of current main job: Education and training ;  &gt;&gt;&gt;&gt; Was not promoted or transferred last year ;</t>
  </si>
  <si>
    <t>Northern Territory ;  Industry of current main job: Education and training ;  &gt;&gt;&gt; Owner manager or contributing family worker in current main job ;</t>
  </si>
  <si>
    <t>Northern Territory ;  Industry of current main job: Education and training ;  &gt; Employed 12 months ago ;</t>
  </si>
  <si>
    <t>Northern Territory ;  Industry of current main job: Education and training ;  &gt; Not employed 12 months ago ;</t>
  </si>
  <si>
    <t>Northern Territory ;  Industry of current main job: Health care and social assistance ;  Employed at some time during the last 12 months ;</t>
  </si>
  <si>
    <t>Northern Territory ;  Industry of current main job: Health care and social assistance ;  &gt; Currently employed ;</t>
  </si>
  <si>
    <t>Northern Territory ;  Industry of current main job: Health care and social assistance ;  &gt;&gt; Less than 12 months in current main job ;</t>
  </si>
  <si>
    <t>Northern Territory ;  Industry of current main job: Health care and social assistance ;  &gt;&gt;&gt; Changed jobs in last 12 months ;</t>
  </si>
  <si>
    <t>Northern Territory ;  Industry of current main job: Health care and social assistance ;  &gt;&gt;&gt;&gt; Working in the same industry division as 12 months ago ;</t>
  </si>
  <si>
    <t>Northern Territory ;  Industry of current main job: Health care and social assistance ;  &gt;&gt;&gt;&gt; Working in a different industry division than 12 months ago ;</t>
  </si>
  <si>
    <t>Northern Territory ;  Industry of current main job: Health care and social assistance ;  &gt;&gt;&gt;&gt; Working in the same major occupation group as 12 months ago ;</t>
  </si>
  <si>
    <t>Northern Territory ;  Industry of current main job: Health care and social assistance ;  &gt;&gt;&gt;&gt; Working in a different major occupation group than 12 months ago ;</t>
  </si>
  <si>
    <t>Northern Territory ;  Industry of current main job: Health care and social assistance ;  &gt;&gt;&gt;&gt; Working in an occupation at the same skill level as 12 months ago ;</t>
  </si>
  <si>
    <t>Northern Territory ;  Industry of current main job: Health care and social assistance ;  &gt;&gt;&gt;&gt; Working in an occupation with a higher skill level than 12 months ago ;</t>
  </si>
  <si>
    <t>Northern Territory ;  Industry of current main job: Health care and social assistance ;  &gt;&gt;&gt;&gt; Working in an occupation with a lower skill level than 12 months ago ;</t>
  </si>
  <si>
    <t>Northern Territory ;  Industry of current main job: Health care and social assistance ;  &gt;&gt;&gt;&gt; Working in a job with the same usual hours as 12 months ago ;</t>
  </si>
  <si>
    <t>Northern Territory ;  Industry of current main job: Health care and social assistance ;  &gt;&gt;&gt;&gt; Working in a job with more usual hours than 12 months ago ;</t>
  </si>
  <si>
    <t>Northern Territory ;  Industry of current main job: Health care and social assistance ;  &gt;&gt;&gt;&gt; Working in a job with fewer usual hours than 12 months ago ;</t>
  </si>
  <si>
    <t>Northern Territory ;  Industry of current main job: Health care and social assistance ;  &gt;&gt;&gt;&gt; Working in a job with the same status in employment as 12 months ago ;</t>
  </si>
  <si>
    <t>Northern Territory ;  Industry of current main job: Health care and social assistance ;  &gt;&gt;&gt;&gt; Working in a job with a different status in employment than 12 months ago ;</t>
  </si>
  <si>
    <t>Northern Territory ;  Industry of current main job: Health care and social assistance ;  &gt;&gt;&gt; Did not change jobs in last 12 months ;</t>
  </si>
  <si>
    <t>Northern Territory ;  Industry of current main job: Health care and social assistance ;  &gt;&gt; 12 months or more in current main job ;</t>
  </si>
  <si>
    <t>Northern Territory ;  Industry of current main job: Health care and social assistance ;  &gt;&gt;&gt; Employee in current main job ;</t>
  </si>
  <si>
    <t>Northern Territory ;  Industry of current main job: Health care and social assistance ;  &gt;&gt;&gt;&gt; No change in occupation with current employer last year ;</t>
  </si>
  <si>
    <t>Northern Territory ;  Industry of current main job: Health care and social assistance ;  &gt;&gt;&gt;&gt; Changed occupations with current employer in the same major group last year ;</t>
  </si>
  <si>
    <t>Northern Territory ;  Industry of current main job: Health care and social assistance ;  &gt;&gt;&gt;&gt; Changed occupations with current employer into a different major group last year ;</t>
  </si>
  <si>
    <t>Northern Territory ;  Industry of current main job: Health care and social assistance ;  &gt;&gt;&gt;&gt; Changed occupations with current employer at the same skill level ;</t>
  </si>
  <si>
    <t>Northern Territory ;  Industry of current main job: Health care and social assistance ;  &gt;&gt;&gt;&gt; Changed occupations with current employer to a higher skill level ;</t>
  </si>
  <si>
    <t>Northern Territory ;  Industry of current main job: Health care and social assistance ;  &gt;&gt;&gt;&gt; Changed occupations with current employer to a lower skill level ;</t>
  </si>
  <si>
    <t>Northern Territory ;  Industry of current main job: Health care and social assistance ;  &gt;&gt;&gt;&gt; No change in usual weekly hours with current employer last year ;</t>
  </si>
  <si>
    <t>Northern Territory ;  Industry of current main job: Health care and social assistance ;  &gt;&gt;&gt;&gt; Usual weekly hours increased with current employer last year ;</t>
  </si>
  <si>
    <t>Northern Territory ;  Industry of current main job: Health care and social assistance ;  &gt;&gt;&gt;&gt; Usual weekly hours decreased with current employer last year ;</t>
  </si>
  <si>
    <t>Northern Territory ;  Industry of current main job: Health care and social assistance ;  &gt;&gt;&gt;&gt; Did not know or usual weekly hours varied last year ;</t>
  </si>
  <si>
    <t>Northern Territory ;  Industry of current main job: Health care and social assistance ;  &gt;&gt;&gt;&gt; Promoted or transferred last year ;</t>
  </si>
  <si>
    <t>Northern Territory ;  Industry of current main job: Health care and social assistance ;  &gt;&gt;&gt;&gt; Was not promoted or transferred last year ;</t>
  </si>
  <si>
    <t>Northern Territory ;  Industry of current main job: Health care and social assistance ;  &gt;&gt;&gt; Owner manager or contributing family worker in current main job ;</t>
  </si>
  <si>
    <t>Northern Territory ;  Industry of current main job: Health care and social assistance ;  &gt; Employed 12 months ago ;</t>
  </si>
  <si>
    <t>Northern Territory ;  Industry of current main job: Health care and social assistance ;  &gt; Not employed 12 months ago ;</t>
  </si>
  <si>
    <t>Northern Territory ;  Industry of current main job: Arts and recreation services ;  Employed at some time during the last 12 months ;</t>
  </si>
  <si>
    <t>Northern Territory ;  Industry of current main job: Arts and recreation services ;  &gt; Currently employed ;</t>
  </si>
  <si>
    <t>Northern Territory ;  Industry of current main job: Arts and recreation services ;  &gt;&gt; Less than 12 months in current main job ;</t>
  </si>
  <si>
    <t>Northern Territory ;  Industry of current main job: Arts and recreation services ;  &gt;&gt;&gt; Changed jobs in last 12 months ;</t>
  </si>
  <si>
    <t>Northern Territory ;  Industry of current main job: Arts and recreation services ;  &gt;&gt;&gt;&gt; Working in the same industry division as 12 months ago ;</t>
  </si>
  <si>
    <t>Northern Territory ;  Industry of current main job: Arts and recreation services ;  &gt;&gt;&gt;&gt; Working in a different industry division than 12 months ago ;</t>
  </si>
  <si>
    <t>Northern Territory ;  Industry of current main job: Arts and recreation services ;  &gt;&gt;&gt;&gt; Working in the same major occupation group as 12 months ago ;</t>
  </si>
  <si>
    <t>Northern Territory ;  Industry of current main job: Arts and recreation services ;  &gt;&gt;&gt;&gt; Working in a different major occupation group than 12 months ago ;</t>
  </si>
  <si>
    <t>Northern Territory ;  Industry of current main job: Arts and recreation services ;  &gt;&gt;&gt;&gt; Working in an occupation at the same skill level as 12 months ago ;</t>
  </si>
  <si>
    <t>Northern Territory ;  Industry of current main job: Arts and recreation services ;  &gt;&gt;&gt;&gt; Working in an occupation with a higher skill level than 12 months ago ;</t>
  </si>
  <si>
    <t>Northern Territory ;  Industry of current main job: Arts and recreation services ;  &gt;&gt;&gt;&gt; Working in an occupation with a lower skill level than 12 months ago ;</t>
  </si>
  <si>
    <t>Northern Territory ;  Industry of current main job: Arts and recreation services ;  &gt;&gt;&gt;&gt; Working in a job with the same usual hours as 12 months ago ;</t>
  </si>
  <si>
    <t>Northern Territory ;  Industry of current main job: Arts and recreation services ;  &gt;&gt;&gt;&gt; Working in a job with more usual hours than 12 months ago ;</t>
  </si>
  <si>
    <t>Northern Territory ;  Industry of current main job: Arts and recreation services ;  &gt;&gt;&gt;&gt; Working in a job with fewer usual hours than 12 months ago ;</t>
  </si>
  <si>
    <t>Northern Territory ;  Industry of current main job: Arts and recreation services ;  &gt;&gt;&gt;&gt; Working in a job with the same status in employment as 12 months ago ;</t>
  </si>
  <si>
    <t>Northern Territory ;  Industry of current main job: Arts and recreation services ;  &gt;&gt;&gt;&gt; Working in a job with a different status in employment than 12 months ago ;</t>
  </si>
  <si>
    <t>Northern Territory ;  Industry of current main job: Arts and recreation services ;  &gt;&gt;&gt; Did not change jobs in last 12 months ;</t>
  </si>
  <si>
    <t>Northern Territory ;  Industry of current main job: Arts and recreation services ;  &gt;&gt; 12 months or more in current main job ;</t>
  </si>
  <si>
    <t>Northern Territory ;  Industry of current main job: Arts and recreation services ;  &gt;&gt;&gt; Employee in current main job ;</t>
  </si>
  <si>
    <t>Northern Territory ;  Industry of current main job: Arts and recreation services ;  &gt;&gt;&gt;&gt; No change in occupation with current employer last year ;</t>
  </si>
  <si>
    <t>Northern Territory ;  Industry of current main job: Arts and recreation services ;  &gt;&gt;&gt;&gt; Changed occupations with current employer in the same major group last year ;</t>
  </si>
  <si>
    <t>Northern Territory ;  Industry of current main job: Arts and recreation services ;  &gt;&gt;&gt;&gt; Changed occupations with current employer into a different major group last year ;</t>
  </si>
  <si>
    <t>Northern Territory ;  Industry of current main job: Arts and recreation services ;  &gt;&gt;&gt;&gt; Changed occupations with current employer at the same skill level ;</t>
  </si>
  <si>
    <t>Northern Territory ;  Industry of current main job: Arts and recreation services ;  &gt;&gt;&gt;&gt; Changed occupations with current employer to a higher skill level ;</t>
  </si>
  <si>
    <t>Northern Territory ;  Industry of current main job: Arts and recreation services ;  &gt;&gt;&gt;&gt; Changed occupations with current employer to a lower skill level ;</t>
  </si>
  <si>
    <t>Northern Territory ;  Industry of current main job: Arts and recreation services ;  &gt;&gt;&gt;&gt; No change in usual weekly hours with current employer last year ;</t>
  </si>
  <si>
    <t>Northern Territory ;  Industry of current main job: Arts and recreation services ;  &gt;&gt;&gt;&gt; Usual weekly hours increased with current employer last year ;</t>
  </si>
  <si>
    <t>Northern Territory ;  Industry of current main job: Arts and recreation services ;  &gt;&gt;&gt;&gt; Usual weekly hours decreased with current employer last year ;</t>
  </si>
  <si>
    <t>Northern Territory ;  Industry of current main job: Arts and recreation services ;  &gt;&gt;&gt;&gt; Did not know or usual weekly hours varied last year ;</t>
  </si>
  <si>
    <t>Northern Territory ;  Industry of current main job: Arts and recreation services ;  &gt;&gt;&gt;&gt; Promoted or transferred last year ;</t>
  </si>
  <si>
    <t>Northern Territory ;  Industry of current main job: Arts and recreation services ;  &gt;&gt;&gt;&gt; Was not promoted or transferred last year ;</t>
  </si>
  <si>
    <t>Northern Territory ;  Industry of current main job: Arts and recreation services ;  &gt;&gt;&gt; Owner manager or contributing family worker in current main job ;</t>
  </si>
  <si>
    <t>Northern Territory ;  Industry of current main job: Arts and recreation services ;  &gt; Employed 12 months ago ;</t>
  </si>
  <si>
    <t>Northern Territory ;  Industry of current main job: Arts and recreation services ;  &gt; Not employed 12 months ago ;</t>
  </si>
  <si>
    <t>Northern Territory ;  Industry of current main job: Other services ;  Employed at some time during the last 12 months ;</t>
  </si>
  <si>
    <t>Northern Territory ;  Industry of current main job: Other services ;  &gt; Currently employed ;</t>
  </si>
  <si>
    <t>Northern Territory ;  Industry of current main job: Other services ;  &gt;&gt; Less than 12 months in current main job ;</t>
  </si>
  <si>
    <t>Northern Territory ;  Industry of current main job: Other services ;  &gt;&gt;&gt; Changed jobs in last 12 months ;</t>
  </si>
  <si>
    <t>Northern Territory ;  Industry of current main job: Other services ;  &gt;&gt;&gt;&gt; Working in the same industry division as 12 months ago ;</t>
  </si>
  <si>
    <t>Northern Territory ;  Industry of current main job: Other services ;  &gt;&gt;&gt;&gt; Working in a different industry division than 12 months ago ;</t>
  </si>
  <si>
    <t>Northern Territory ;  Industry of current main job: Other services ;  &gt;&gt;&gt;&gt; Working in the same major occupation group as 12 months ago ;</t>
  </si>
  <si>
    <t>Northern Territory ;  Industry of current main job: Other services ;  &gt;&gt;&gt;&gt; Working in a different major occupation group than 12 months ago ;</t>
  </si>
  <si>
    <t>Northern Territory ;  Industry of current main job: Other services ;  &gt;&gt;&gt;&gt; Working in an occupation at the same skill level as 12 months ago ;</t>
  </si>
  <si>
    <t>Northern Territory ;  Industry of current main job: Other services ;  &gt;&gt;&gt;&gt; Working in an occupation with a higher skill level than 12 months ago ;</t>
  </si>
  <si>
    <t>Northern Territory ;  Industry of current main job: Other services ;  &gt;&gt;&gt;&gt; Working in an occupation with a lower skill level than 12 months ago ;</t>
  </si>
  <si>
    <t>Northern Territory ;  Industry of current main job: Other services ;  &gt;&gt;&gt;&gt; Working in a job with the same usual hours as 12 months ago ;</t>
  </si>
  <si>
    <t>Northern Territory ;  Industry of current main job: Other services ;  &gt;&gt;&gt;&gt; Working in a job with more usual hours than 12 months ago ;</t>
  </si>
  <si>
    <t>Northern Territory ;  Industry of current main job: Other services ;  &gt;&gt;&gt;&gt; Working in a job with fewer usual hours than 12 months ago ;</t>
  </si>
  <si>
    <t>Northern Territory ;  Industry of current main job: Other services ;  &gt;&gt;&gt;&gt; Working in a job with the same status in employment as 12 months ago ;</t>
  </si>
  <si>
    <t>Northern Territory ;  Industry of current main job: Other services ;  &gt;&gt;&gt;&gt; Working in a job with a different status in employment than 12 months ago ;</t>
  </si>
  <si>
    <t>Northern Territory ;  Industry of current main job: Other services ;  &gt;&gt;&gt; Did not change jobs in last 12 months ;</t>
  </si>
  <si>
    <t>Northern Territory ;  Industry of current main job: Other services ;  &gt;&gt; 12 months or more in current main job ;</t>
  </si>
  <si>
    <t>Northern Territory ;  Industry of current main job: Other services ;  &gt;&gt;&gt; Employee in current main job ;</t>
  </si>
  <si>
    <t>Northern Territory ;  Industry of current main job: Other services ;  &gt;&gt;&gt;&gt; No change in occupation with current employer last year ;</t>
  </si>
  <si>
    <t>Northern Territory ;  Industry of current main job: Other services ;  &gt;&gt;&gt;&gt; Changed occupations with current employer in the same major group last year ;</t>
  </si>
  <si>
    <t>Northern Territory ;  Industry of current main job: Other services ;  &gt;&gt;&gt;&gt; Changed occupations with current employer into a different major group last year ;</t>
  </si>
  <si>
    <t>Northern Territory ;  Industry of current main job: Other services ;  &gt;&gt;&gt;&gt; Changed occupations with current employer at the same skill level ;</t>
  </si>
  <si>
    <t>Northern Territory ;  Industry of current main job: Other services ;  &gt;&gt;&gt;&gt; Changed occupations with current employer to a higher skill level ;</t>
  </si>
  <si>
    <t>Northern Territory ;  Industry of current main job: Other services ;  &gt;&gt;&gt;&gt; Changed occupations with current employer to a lower skill level ;</t>
  </si>
  <si>
    <t>Northern Territory ;  Industry of current main job: Other services ;  &gt;&gt;&gt;&gt; No change in usual weekly hours with current employer last year ;</t>
  </si>
  <si>
    <t>Northern Territory ;  Industry of current main job: Other services ;  &gt;&gt;&gt;&gt; Usual weekly hours increased with current employer last year ;</t>
  </si>
  <si>
    <t>Northern Territory ;  Industry of current main job: Other services ;  &gt;&gt;&gt;&gt; Usual weekly hours decreased with current employer last year ;</t>
  </si>
  <si>
    <t>Northern Territory ;  Industry of current main job: Other services ;  &gt;&gt;&gt;&gt; Did not know or usual weekly hours varied last year ;</t>
  </si>
  <si>
    <t>Northern Territory ;  Industry of current main job: Other services ;  &gt;&gt;&gt;&gt; Promoted or transferred last year ;</t>
  </si>
  <si>
    <t>Northern Territory ;  Industry of current main job: Other services ;  &gt;&gt;&gt;&gt; Was not promoted or transferred last year ;</t>
  </si>
  <si>
    <t>Northern Territory ;  Industry of current main job: Other services ;  &gt;&gt;&gt; Owner manager or contributing family worker in current main job ;</t>
  </si>
  <si>
    <t>Northern Territory ;  Industry of current main job: Other services ;  &gt; Employed 12 months ago ;</t>
  </si>
  <si>
    <t>Northern Territory ;  Industry of current main job: Other services ;  &gt; Not employed 12 months ago ;</t>
  </si>
  <si>
    <t>Northern Territory ;  Not currently employed ;  Employed at some time during the last 12 months ;</t>
  </si>
  <si>
    <t>Northern Territory ;  Not currently employed ;  &gt; Employed 12 months ago ;</t>
  </si>
  <si>
    <t>Northern Territory ;  Not currently employed ;  &gt; Not employed 12 months ago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</si>
  <si>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</si>
  <si>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</si>
  <si>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</si>
  <si>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</si>
  <si>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</si>
  <si>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</si>
  <si>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</si>
  <si>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</si>
  <si>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</si>
  <si>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</si>
  <si>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</si>
  <si>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</si>
  <si>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</si>
  <si>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</si>
  <si>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</si>
  <si>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</si>
  <si>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</si>
  <si>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</si>
  <si>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</si>
  <si>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</si>
  <si>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</si>
  <si>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</si>
  <si>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</si>
  <si>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</si>
  <si>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</si>
  <si>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</si>
  <si>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</si>
  <si>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</si>
  <si>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A128018526C</t>
  </si>
  <si>
    <t>A128018534C</t>
  </si>
  <si>
    <t>A128057534F</t>
  </si>
  <si>
    <t>A127999158C</t>
  </si>
  <si>
    <t>A128037846V</t>
  </si>
  <si>
    <t>A127960406F</t>
  </si>
  <si>
    <t>A128096022C</t>
  </si>
  <si>
    <t>A127979886C</t>
  </si>
  <si>
    <t>A127999162V</t>
  </si>
  <si>
    <t>A128018538L</t>
  </si>
  <si>
    <t>A127979890V</t>
  </si>
  <si>
    <t>A128076886R</t>
  </si>
  <si>
    <t>A128096026L</t>
  </si>
  <si>
    <t>A127999170V</t>
  </si>
  <si>
    <t>A128096030C</t>
  </si>
  <si>
    <t>A127979930A</t>
  </si>
  <si>
    <t>A128076894R</t>
  </si>
  <si>
    <t>A127979910T</t>
  </si>
  <si>
    <t>A127999182C</t>
  </si>
  <si>
    <t>A128037870V</t>
  </si>
  <si>
    <t>A128076914L</t>
  </si>
  <si>
    <t>A128018554L</t>
  </si>
  <si>
    <t>A128037874C</t>
  </si>
  <si>
    <t>A127979934K</t>
  </si>
  <si>
    <t>A127999186L</t>
  </si>
  <si>
    <t>A128037858C</t>
  </si>
  <si>
    <t>A128076898X</t>
  </si>
  <si>
    <t>A127999178L</t>
  </si>
  <si>
    <t>A127979898L</t>
  </si>
  <si>
    <t>A128018542C</t>
  </si>
  <si>
    <t>A127979902T</t>
  </si>
  <si>
    <t>A127979906A</t>
  </si>
  <si>
    <t>A128037862V</t>
  </si>
  <si>
    <t>A128057542F</t>
  </si>
  <si>
    <t>A128096034L</t>
  </si>
  <si>
    <t>A128057546R</t>
  </si>
  <si>
    <t>A127979914A</t>
  </si>
  <si>
    <t>A127979918K</t>
  </si>
  <si>
    <t>A128037866C</t>
  </si>
  <si>
    <t>A128096038W</t>
  </si>
  <si>
    <t>A128076902C</t>
  </si>
  <si>
    <t>A128076906L</t>
  </si>
  <si>
    <t>A127960418R</t>
  </si>
  <si>
    <t>A128018546L</t>
  </si>
  <si>
    <t>A127960422F</t>
  </si>
  <si>
    <t>A127979922A</t>
  </si>
  <si>
    <t>A128018550C</t>
  </si>
  <si>
    <t>A128076910C</t>
  </si>
  <si>
    <t>A128057550F</t>
  </si>
  <si>
    <t>A127960438X</t>
  </si>
  <si>
    <t>A127999190C</t>
  </si>
  <si>
    <t>A127960434R</t>
  </si>
  <si>
    <t>A128076926W</t>
  </si>
  <si>
    <t>A128096046W</t>
  </si>
  <si>
    <t>A128018578F</t>
  </si>
  <si>
    <t>A128076934W</t>
  </si>
  <si>
    <t>A128096050L</t>
  </si>
  <si>
    <t>A128037894L</t>
  </si>
  <si>
    <t>A127999202A</t>
  </si>
  <si>
    <t>A127979938V</t>
  </si>
  <si>
    <t>A128037878L</t>
  </si>
  <si>
    <t>A128057554R</t>
  </si>
  <si>
    <t>A128057558X</t>
  </si>
  <si>
    <t>A127960426R</t>
  </si>
  <si>
    <t>A128057562R</t>
  </si>
  <si>
    <t>A128018558W</t>
  </si>
  <si>
    <t>A127960430F</t>
  </si>
  <si>
    <t>A127999194L</t>
  </si>
  <si>
    <t>A128057566X</t>
  </si>
  <si>
    <t>A128057570R</t>
  </si>
  <si>
    <t>A127979942K</t>
  </si>
  <si>
    <t>A128018562L</t>
  </si>
  <si>
    <t>A128037882C</t>
  </si>
  <si>
    <t>A128037886L</t>
  </si>
  <si>
    <t>A128076918W</t>
  </si>
  <si>
    <t>A128096042L</t>
  </si>
  <si>
    <t>A128076922L</t>
  </si>
  <si>
    <t>A128018566W</t>
  </si>
  <si>
    <t>A127999198W</t>
  </si>
  <si>
    <t>A128057574X</t>
  </si>
  <si>
    <t>A128018570L</t>
  </si>
  <si>
    <t>A128018574W</t>
  </si>
  <si>
    <t>A128037890C</t>
  </si>
  <si>
    <t>A127960466J</t>
  </si>
  <si>
    <t>A127960442R</t>
  </si>
  <si>
    <t>A127999210A</t>
  </si>
  <si>
    <t>A128076946F</t>
  </si>
  <si>
    <t>A128076950W</t>
  </si>
  <si>
    <t>A128096058F</t>
  </si>
  <si>
    <t>A128037906K</t>
  </si>
  <si>
    <t>A128096062W</t>
  </si>
  <si>
    <t>A127979966C</t>
  </si>
  <si>
    <t>A128057586J</t>
  </si>
  <si>
    <t>A128018582W</t>
  </si>
  <si>
    <t>A127960446X</t>
  </si>
  <si>
    <t>A127999206K</t>
  </si>
  <si>
    <t>A128076938F</t>
  </si>
  <si>
    <t>A128057578J</t>
  </si>
  <si>
    <t>A127979946V</t>
  </si>
  <si>
    <t>A128018586F</t>
  </si>
  <si>
    <t>A127979950K</t>
  </si>
  <si>
    <t>A128076942W</t>
  </si>
  <si>
    <t>A128018590W</t>
  </si>
  <si>
    <t>A128096054W</t>
  </si>
  <si>
    <t>A127979954V</t>
  </si>
  <si>
    <t>A128037898W</t>
  </si>
  <si>
    <t>A127960450R</t>
  </si>
  <si>
    <t>A127999214K</t>
  </si>
  <si>
    <t>A127960454X</t>
  </si>
  <si>
    <t>A127960458J</t>
  </si>
  <si>
    <t>A127960462X</t>
  </si>
  <si>
    <t>A128018594F</t>
  </si>
  <si>
    <t>A128018598R</t>
  </si>
  <si>
    <t>A128037902A</t>
  </si>
  <si>
    <t>A127979958C</t>
  </si>
  <si>
    <t>A127999218V</t>
  </si>
  <si>
    <t>A127979962V</t>
  </si>
  <si>
    <t>A127999234V</t>
  </si>
  <si>
    <t>A128096066F</t>
  </si>
  <si>
    <t>A127999226V</t>
  </si>
  <si>
    <t>A128096086R</t>
  </si>
  <si>
    <t>A128076966R</t>
  </si>
  <si>
    <t>A127999238C</t>
  </si>
  <si>
    <t>A128057602W</t>
  </si>
  <si>
    <t>A127999242V</t>
  </si>
  <si>
    <t>A128057606F</t>
  </si>
  <si>
    <t>A127999246C</t>
  </si>
  <si>
    <t>A128057590X</t>
  </si>
  <si>
    <t>A128076954F</t>
  </si>
  <si>
    <t>A128096070W</t>
  </si>
  <si>
    <t>A128018602V</t>
  </si>
  <si>
    <t>A128096074F</t>
  </si>
  <si>
    <t>A128076958R</t>
  </si>
  <si>
    <t>A128096078R</t>
  </si>
  <si>
    <t>A127999222K</t>
  </si>
  <si>
    <t>A127960470X</t>
  </si>
  <si>
    <t>A128037910A</t>
  </si>
  <si>
    <t>A127979970V</t>
  </si>
  <si>
    <t>A128096082F</t>
  </si>
  <si>
    <t>A128037914K</t>
  </si>
  <si>
    <t>A128018606C</t>
  </si>
  <si>
    <t>A128037918V</t>
  </si>
  <si>
    <t>A128018610V</t>
  </si>
  <si>
    <t>A127960474J</t>
  </si>
  <si>
    <t>A128018614C</t>
  </si>
  <si>
    <t>A128076962F</t>
  </si>
  <si>
    <t>A128057594J</t>
  </si>
  <si>
    <t>A127999230K</t>
  </si>
  <si>
    <t>A128057598T</t>
  </si>
  <si>
    <t>A128076970F</t>
  </si>
  <si>
    <t>A127960478T</t>
  </si>
  <si>
    <t>A128076990R</t>
  </si>
  <si>
    <t>A127979974C</t>
  </si>
  <si>
    <t>A128018634L</t>
  </si>
  <si>
    <t>A127979990C</t>
  </si>
  <si>
    <t>A128057614F</t>
  </si>
  <si>
    <t>A127960486T</t>
  </si>
  <si>
    <t>A127979994L</t>
  </si>
  <si>
    <t>A127999262C</t>
  </si>
  <si>
    <t>A128096102C</t>
  </si>
  <si>
    <t>A127999266L</t>
  </si>
  <si>
    <t>A128076974R</t>
  </si>
  <si>
    <t>A128018622C</t>
  </si>
  <si>
    <t>A128096090F</t>
  </si>
  <si>
    <t>A127979978L</t>
  </si>
  <si>
    <t>A128096094R</t>
  </si>
  <si>
    <t>A128018626L</t>
  </si>
  <si>
    <t>A127979982C</t>
  </si>
  <si>
    <t>A127999250V</t>
  </si>
  <si>
    <t>A127960482J</t>
  </si>
  <si>
    <t>A128018630C</t>
  </si>
  <si>
    <t>A127979986L</t>
  </si>
  <si>
    <t>A128057610W</t>
  </si>
  <si>
    <t>A128076978X</t>
  </si>
  <si>
    <t>A128076982R</t>
  </si>
  <si>
    <t>A127999254C</t>
  </si>
  <si>
    <t>A128096098X</t>
  </si>
  <si>
    <t>A128037922K</t>
  </si>
  <si>
    <t>A128018638W</t>
  </si>
  <si>
    <t>A128018642L</t>
  </si>
  <si>
    <t>A128076986X</t>
  </si>
  <si>
    <t>A128037926V</t>
  </si>
  <si>
    <t>A128018646W</t>
  </si>
  <si>
    <t>A128076994X</t>
  </si>
  <si>
    <t>A128018650L</t>
  </si>
  <si>
    <t>A128057634R</t>
  </si>
  <si>
    <t>A127960490J</t>
  </si>
  <si>
    <t>A127960502F</t>
  </si>
  <si>
    <t>A127960510F</t>
  </si>
  <si>
    <t>A128057638X</t>
  </si>
  <si>
    <t>A128037938C</t>
  </si>
  <si>
    <t>A128018666F</t>
  </si>
  <si>
    <t>A128077026J</t>
  </si>
  <si>
    <t>A127999282L</t>
  </si>
  <si>
    <t>A128057642R</t>
  </si>
  <si>
    <t>A128076998J</t>
  </si>
  <si>
    <t>A127960494T</t>
  </si>
  <si>
    <t>A127999270C</t>
  </si>
  <si>
    <t>A128018654W</t>
  </si>
  <si>
    <t>A128057618R</t>
  </si>
  <si>
    <t>A127960498A</t>
  </si>
  <si>
    <t>A127999274L</t>
  </si>
  <si>
    <t>A128096106L</t>
  </si>
  <si>
    <t>A128057622F</t>
  </si>
  <si>
    <t>A128037930K</t>
  </si>
  <si>
    <t>A128018658F</t>
  </si>
  <si>
    <t>A128077002R</t>
  </si>
  <si>
    <t>A128077006X</t>
  </si>
  <si>
    <t>A128077010R</t>
  </si>
  <si>
    <t>A127960506R</t>
  </si>
  <si>
    <t>A127979998W</t>
  </si>
  <si>
    <t>A128018662W</t>
  </si>
  <si>
    <t>A128057626R</t>
  </si>
  <si>
    <t>A128037934V</t>
  </si>
  <si>
    <t>A128057630F</t>
  </si>
  <si>
    <t>A127999278W</t>
  </si>
  <si>
    <t>A128077014X</t>
  </si>
  <si>
    <t>A128077022X</t>
  </si>
  <si>
    <t>A127980002J</t>
  </si>
  <si>
    <t>A128096134W</t>
  </si>
  <si>
    <t>A128077062T</t>
  </si>
  <si>
    <t>A128077066A</t>
  </si>
  <si>
    <t>A128020638L</t>
  </si>
  <si>
    <t>A128078986K</t>
  </si>
  <si>
    <t>A128098078A</t>
  </si>
  <si>
    <t>A128020634C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</si>
  <si>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</si>
  <si>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</si>
  <si>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</si>
  <si>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</si>
  <si>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</si>
  <si>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</si>
  <si>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</si>
  <si>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</si>
  <si>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</si>
  <si>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</si>
  <si>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</si>
  <si>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</si>
  <si>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</si>
  <si>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</si>
  <si>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</si>
  <si>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</si>
  <si>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</si>
  <si>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</si>
  <si>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</si>
  <si>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</si>
  <si>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</si>
  <si>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</si>
  <si>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</si>
  <si>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</si>
  <si>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</si>
  <si>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</si>
  <si>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</si>
  <si>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</si>
  <si>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</si>
  <si>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</si>
  <si>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</si>
  <si>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current main job: Agriculture, forestry and fishing ;  Employed at some time during the last 12 months ;</t>
  </si>
  <si>
    <t>Australian Capital Territory ;  Industry of current main job: Agriculture, forestry and fishing ;  &gt; Currently employed ;</t>
  </si>
  <si>
    <t>Australian Capital Territory ;  Industry of current main job: Agriculture, forestry and fishing ;  &gt;&gt; Less than 12 months in current main job ;</t>
  </si>
  <si>
    <t>Australian Capital Territory ;  Industry of current main job: Agriculture, forestry and fishing ;  &gt;&gt;&gt; Changed jobs in last 12 months ;</t>
  </si>
  <si>
    <t>Australian Capital Territory ;  Industry of current main job: Agriculture, forestry and fishing ;  &gt;&gt;&gt;&gt; Working in the same industry division as 12 months ago ;</t>
  </si>
  <si>
    <t>Australian Capital Territory ;  Industry of current main job: Agriculture, forestry and fishing ;  &gt;&gt;&gt;&gt; Working in a different industry division than 12 months ago ;</t>
  </si>
  <si>
    <t>Australian Capital Territory ;  Industry of current main job: Agriculture, forestry and fishing ;  &gt;&gt;&gt;&gt; Working in the same major occupation group as 12 months ago ;</t>
  </si>
  <si>
    <t>Australian Capital Territory ;  Industry of current main job: Agriculture, forestry and fishing ;  &gt;&gt;&gt;&gt; Working in a different major occupation group than 12 months ago ;</t>
  </si>
  <si>
    <t>Australian Capital Territory ;  Industry of current main job: Agriculture, forestry and fishing ;  &gt;&gt;&gt;&gt; Working in an occupation at the same skill level as 12 months ago ;</t>
  </si>
  <si>
    <t>Australian Capital Territory ;  Industry of current main job: Agriculture, forestry and fishing ;  &gt;&gt;&gt;&gt; Working in an occupation with a higher skill level than 12 months ago ;</t>
  </si>
  <si>
    <t>Australian Capital Territory ;  Industry of current main job: Agriculture, forestry and fishing ;  &gt;&gt;&gt;&gt; Working in an occupation with a lower skill level than 12 months ago ;</t>
  </si>
  <si>
    <t>Australian Capital Territory ;  Industry of current main job: Agriculture, forestry and fishing ;  &gt;&gt;&gt;&gt; Working in a job with the same usual hours as 12 months ago ;</t>
  </si>
  <si>
    <t>Australian Capital Territory ;  Industry of current main job: Agriculture, forestry and fishing ;  &gt;&gt;&gt;&gt; Working in a job with more usual hours than 12 months ago ;</t>
  </si>
  <si>
    <t>Australian Capital Territory ;  Industry of current main job: Agriculture, forestry and fishing ;  &gt;&gt;&gt;&gt; Working in a job with fewer usual hours than 12 months ago ;</t>
  </si>
  <si>
    <t>Australian Capital Territory ;  Industry of current main job: Agriculture, forestry and fishing ;  &gt;&gt;&gt;&gt; Working in a job with the same status in employment as 12 months ago ;</t>
  </si>
  <si>
    <t>Australian Capital Territory ;  Industry of current main job: Agriculture, forestry and fishing ;  &gt;&gt;&gt;&gt; Working in a job with a different status in employment than 12 months ago ;</t>
  </si>
  <si>
    <t>Australian Capital Territory ;  Industry of current main job: Agriculture, forestry and fishing ;  &gt;&gt;&gt; Did not change jobs in last 12 months ;</t>
  </si>
  <si>
    <t>Australian Capital Territory ;  Industry of current main job: Agriculture, forestry and fishing ;  &gt;&gt; 12 months or more in current main job ;</t>
  </si>
  <si>
    <t>Australian Capital Territory ;  Industry of current main job: Agriculture, forestry and fishing ;  &gt;&gt;&gt; Employee in current main job ;</t>
  </si>
  <si>
    <t>Australian Capital Territory ;  Industry of current main job: Agriculture, forestry and fishing ;  &gt;&gt;&gt;&gt; No change in occupation with current employer last year ;</t>
  </si>
  <si>
    <t>Australian Capital Territory ;  Industry of current main job: Agriculture, forestry and fishing ;  &gt;&gt;&gt;&gt; Changed occupations with current employer in the same major group last year ;</t>
  </si>
  <si>
    <t>Australian Capital Territory ;  Industry of current main job: Agriculture, forestry and fishing ;  &gt;&gt;&gt;&gt; Changed occupations with current employer into a different major group last year ;</t>
  </si>
  <si>
    <t>Australian Capital Territory ;  Industry of current main job: Agriculture, forestry and fishing ;  &gt;&gt;&gt;&gt; Changed occupations with current employer at the same skill level ;</t>
  </si>
  <si>
    <t>Australian Capital Territory ;  Industry of current main job: Agriculture, forestry and fishing ;  &gt;&gt;&gt;&gt; Changed occupations with current employer to a higher skill level ;</t>
  </si>
  <si>
    <t>Australian Capital Territory ;  Industry of current main job: Agriculture, forestry and fishing ;  &gt;&gt;&gt;&gt; Changed occupations with current employer to a lower skill level ;</t>
  </si>
  <si>
    <t>Australian Capital Territory ;  Industry of current main job: Agriculture, forestry and fishing ;  &gt;&gt;&gt;&gt; No change in usual weekly hours with current employer last year ;</t>
  </si>
  <si>
    <t>Australian Capital Territory ;  Industry of current main job: Agriculture, forestry and fishing ;  &gt;&gt;&gt;&gt; Usual weekly hours increased with current employer last year ;</t>
  </si>
  <si>
    <t>Australian Capital Territory ;  Industry of current main job: Agriculture, forestry and fishing ;  &gt;&gt;&gt;&gt; Usual weekly hours decreased with current employer last year ;</t>
  </si>
  <si>
    <t>Australian Capital Territory ;  Industry of current main job: Agriculture, forestry and fishing ;  &gt;&gt;&gt;&gt; Did not know or usual weekly hours varied last year ;</t>
  </si>
  <si>
    <t>Australian Capital Territory ;  Industry of current main job: Agriculture, forestry and fishing ;  &gt;&gt;&gt;&gt; Promoted or transferred last year ;</t>
  </si>
  <si>
    <t>Australian Capital Territory ;  Industry of current main job: Agriculture, forestry and fishing ;  &gt;&gt;&gt;&gt; Was not promoted or transferred last year ;</t>
  </si>
  <si>
    <t>Australian Capital Territory ;  Industry of current main job: Agriculture, forestry and fishing ;  &gt;&gt;&gt; Owner manager or contributing family worker in current main job ;</t>
  </si>
  <si>
    <t>Australian Capital Territory ;  Industry of current main job: Agriculture, forestry and fishing ;  &gt; Employed 12 months ago ;</t>
  </si>
  <si>
    <t>Australian Capital Territory ;  Industry of current main job: Agriculture, forestry and fishing ;  &gt; Not employed 12 months ago ;</t>
  </si>
  <si>
    <t>Australian Capital Territory ;  Industry of current main job: Mining ;  Employed at some time during the last 12 months ;</t>
  </si>
  <si>
    <t>Australian Capital Territory ;  Industry of current main job: Mining ;  &gt; Currently employed ;</t>
  </si>
  <si>
    <t>Australian Capital Territory ;  Industry of current main job: Mining ;  &gt;&gt; Less than 12 months in current main job ;</t>
  </si>
  <si>
    <t>Australian Capital Territory ;  Industry of current main job: Mining ;  &gt;&gt;&gt; Changed jobs in last 12 months ;</t>
  </si>
  <si>
    <t>Australian Capital Territory ;  Industry of current main job: Mining ;  &gt;&gt;&gt;&gt; Working in the same industry division as 12 months ago ;</t>
  </si>
  <si>
    <t>Australian Capital Territory ;  Industry of current main job: Mining ;  &gt;&gt;&gt;&gt; Working in a different industry division than 12 months ago ;</t>
  </si>
  <si>
    <t>Australian Capital Territory ;  Industry of current main job: Mining ;  &gt;&gt;&gt;&gt; Working in the same major occupation group as 12 months ago ;</t>
  </si>
  <si>
    <t>Australian Capital Territory ;  Industry of current main job: Mining ;  &gt;&gt;&gt;&gt; Working in a different major occupation group than 12 months ago ;</t>
  </si>
  <si>
    <t>Australian Capital Territory ;  Industry of current main job: Mining ;  &gt;&gt;&gt;&gt; Working in an occupation at the same skill level as 12 months ago ;</t>
  </si>
  <si>
    <t>Australian Capital Territory ;  Industry of current main job: Mining ;  &gt;&gt;&gt;&gt; Working in an occupation with a higher skill level than 12 months ago ;</t>
  </si>
  <si>
    <t>Australian Capital Territory ;  Industry of current main job: Mining ;  &gt;&gt;&gt;&gt; Working in an occupation with a lower skill level than 12 months ago ;</t>
  </si>
  <si>
    <t>Australian Capital Territory ;  Industry of current main job: Mining ;  &gt;&gt;&gt;&gt; Working in a job with the same usual hours as 12 months ago ;</t>
  </si>
  <si>
    <t>Australian Capital Territory ;  Industry of current main job: Mining ;  &gt;&gt;&gt;&gt; Working in a job with more usual hours than 12 months ago ;</t>
  </si>
  <si>
    <t>Australian Capital Territory ;  Industry of current main job: Mining ;  &gt;&gt;&gt;&gt; Working in a job with fewer usual hours than 12 months ago ;</t>
  </si>
  <si>
    <t>Australian Capital Territory ;  Industry of current main job: Mining ;  &gt;&gt;&gt;&gt; Working in a job with the same status in employment as 12 months ago ;</t>
  </si>
  <si>
    <t>Australian Capital Territory ;  Industry of current main job: Mining ;  &gt;&gt;&gt;&gt; Working in a job with a different status in employment than 12 months ago ;</t>
  </si>
  <si>
    <t>Australian Capital Territory ;  Industry of current main job: Mining ;  &gt;&gt;&gt; Did not change jobs in last 12 months ;</t>
  </si>
  <si>
    <t>Australian Capital Territory ;  Industry of current main job: Mining ;  &gt;&gt; 12 months or more in current main job ;</t>
  </si>
  <si>
    <t>Australian Capital Territory ;  Industry of current main job: Mining ;  &gt;&gt;&gt; Employee in current main job ;</t>
  </si>
  <si>
    <t>Australian Capital Territory ;  Industry of current main job: Mining ;  &gt;&gt;&gt;&gt; No change in occupation with current employer last year ;</t>
  </si>
  <si>
    <t>Australian Capital Territory ;  Industry of current main job: Mining ;  &gt;&gt;&gt;&gt; Changed occupations with current employer in the same major group last year ;</t>
  </si>
  <si>
    <t>Australian Capital Territory ;  Industry of current main job: Mining ;  &gt;&gt;&gt;&gt; Changed occupations with current employer into a different major group last year ;</t>
  </si>
  <si>
    <t>Australian Capital Territory ;  Industry of current main job: Mining ;  &gt;&gt;&gt;&gt; Changed occupations with current employer at the same skill level ;</t>
  </si>
  <si>
    <t>Australian Capital Territory ;  Industry of current main job: Mining ;  &gt;&gt;&gt;&gt; Changed occupations with current employer to a higher skill level ;</t>
  </si>
  <si>
    <t>Australian Capital Territory ;  Industry of current main job: Mining ;  &gt;&gt;&gt;&gt; Changed occupations with current employer to a lower skill level ;</t>
  </si>
  <si>
    <t>Australian Capital Territory ;  Industry of current main job: Mining ;  &gt;&gt;&gt;&gt; No change in usual weekly hours with current employer last year ;</t>
  </si>
  <si>
    <t>Australian Capital Territory ;  Industry of current main job: Mining ;  &gt;&gt;&gt;&gt; Usual weekly hours increased with current employer last year ;</t>
  </si>
  <si>
    <t>Australian Capital Territory ;  Industry of current main job: Mining ;  &gt;&gt;&gt;&gt; Usual weekly hours decreased with current employer last year ;</t>
  </si>
  <si>
    <t>Australian Capital Territory ;  Industry of current main job: Mining ;  &gt;&gt;&gt;&gt; Did not know or usual weekly hours varied last year ;</t>
  </si>
  <si>
    <t>Australian Capital Territory ;  Industry of current main job: Mining ;  &gt;&gt;&gt;&gt; Promoted or transferred last year ;</t>
  </si>
  <si>
    <t>Australian Capital Territory ;  Industry of current main job: Mining ;  &gt;&gt;&gt;&gt; Was not promoted or transferred last year ;</t>
  </si>
  <si>
    <t>Australian Capital Territory ;  Industry of current main job: Mining ;  &gt;&gt;&gt; Owner manager or contributing family worker in current main job ;</t>
  </si>
  <si>
    <t>Australian Capital Territory ;  Industry of current main job: Mining ;  &gt; Employed 12 months ago ;</t>
  </si>
  <si>
    <t>Australian Capital Territory ;  Industry of current main job: Mining ;  &gt; Not employed 12 months ago ;</t>
  </si>
  <si>
    <t>Australian Capital Territory ;  Industry of current main job: Manufacturing ;  Employed at some time during the last 12 months ;</t>
  </si>
  <si>
    <t>Australian Capital Territory ;  Industry of current main job: Manufacturing ;  &gt; Currently employed ;</t>
  </si>
  <si>
    <t>Australian Capital Territory ;  Industry of current main job: Manufacturing ;  &gt;&gt; Less than 12 months in current main job ;</t>
  </si>
  <si>
    <t>Australian Capital Territory ;  Industry of current main job: Manufacturing ;  &gt;&gt;&gt; Changed jobs in last 12 months ;</t>
  </si>
  <si>
    <t>Australian Capital Territory ;  Industry of current main job: Manufacturing ;  &gt;&gt;&gt;&gt; Working in the same industry division as 12 months ago ;</t>
  </si>
  <si>
    <t>Australian Capital Territory ;  Industry of current main job: Manufacturing ;  &gt;&gt;&gt;&gt; Working in a different industry division than 12 months ago ;</t>
  </si>
  <si>
    <t>Australian Capital Territory ;  Industry of current main job: Manufacturing ;  &gt;&gt;&gt;&gt; Working in the same major occupation group as 12 months ago ;</t>
  </si>
  <si>
    <t>Australian Capital Territory ;  Industry of current main job: Manufacturing ;  &gt;&gt;&gt;&gt; Working in a different major occupation group than 12 months ago ;</t>
  </si>
  <si>
    <t>Australian Capital Territory ;  Industry of current main job: Manufacturing ;  &gt;&gt;&gt;&gt; Working in an occupation at the same skill level as 12 months ago ;</t>
  </si>
  <si>
    <t>Australian Capital Territory ;  Industry of current main job: Manufacturing ;  &gt;&gt;&gt;&gt; Working in an occupation with a higher skill level than 12 months ago ;</t>
  </si>
  <si>
    <t>Australian Capital Territory ;  Industry of current main job: Manufacturing ;  &gt;&gt;&gt;&gt; Working in an occupation with a lower skill level than 12 months ago ;</t>
  </si>
  <si>
    <t>Australian Capital Territory ;  Industry of current main job: Manufacturing ;  &gt;&gt;&gt;&gt; Working in a job with the same usual hours as 12 months ago ;</t>
  </si>
  <si>
    <t>Australian Capital Territory ;  Industry of current main job: Manufacturing ;  &gt;&gt;&gt;&gt; Working in a job with more usual hours than 12 months ago ;</t>
  </si>
  <si>
    <t>Australian Capital Territory ;  Industry of current main job: Manufacturing ;  &gt;&gt;&gt;&gt; Working in a job with fewer usual hours than 12 months ago ;</t>
  </si>
  <si>
    <t>Australian Capital Territory ;  Industry of current main job: Manufacturing ;  &gt;&gt;&gt;&gt; Working in a job with the same status in employment as 12 months ago ;</t>
  </si>
  <si>
    <t>Australian Capital Territory ;  Industry of current main job: Manufacturing ;  &gt;&gt;&gt;&gt; Working in a job with a different status in employment than 12 months ago ;</t>
  </si>
  <si>
    <t>Australian Capital Territory ;  Industry of current main job: Manufacturing ;  &gt;&gt;&gt; Did not change jobs in last 12 months ;</t>
  </si>
  <si>
    <t>Australian Capital Territory ;  Industry of current main job: Manufacturing ;  &gt;&gt; 12 months or more in current main job ;</t>
  </si>
  <si>
    <t>Australian Capital Territory ;  Industry of current main job: Manufacturing ;  &gt;&gt;&gt; Employee in current main job ;</t>
  </si>
  <si>
    <t>Australian Capital Territory ;  Industry of current main job: Manufacturing ;  &gt;&gt;&gt;&gt; No change in occupation with current employer last year ;</t>
  </si>
  <si>
    <t>Australian Capital Territory ;  Industry of current main job: Manufacturing ;  &gt;&gt;&gt;&gt; Changed occupations with current employer in the same major group last year ;</t>
  </si>
  <si>
    <t>Australian Capital Territory ;  Industry of current main job: Manufacturing ;  &gt;&gt;&gt;&gt; Changed occupations with current employer into a different major group last year ;</t>
  </si>
  <si>
    <t>Australian Capital Territory ;  Industry of current main job: Manufacturing ;  &gt;&gt;&gt;&gt; Changed occupations with current employer at the same skill level ;</t>
  </si>
  <si>
    <t>Australian Capital Territory ;  Industry of current main job: Manufacturing ;  &gt;&gt;&gt;&gt; Changed occupations with current employer to a higher skill level ;</t>
  </si>
  <si>
    <t>Australian Capital Territory ;  Industry of current main job: Manufacturing ;  &gt;&gt;&gt;&gt; Changed occupations with current employer to a lower skill level ;</t>
  </si>
  <si>
    <t>Australian Capital Territory ;  Industry of current main job: Manufacturing ;  &gt;&gt;&gt;&gt; No change in usual weekly hours with current employer last year ;</t>
  </si>
  <si>
    <t>Australian Capital Territory ;  Industry of current main job: Manufacturing ;  &gt;&gt;&gt;&gt; Usual weekly hours increased with current employer last year ;</t>
  </si>
  <si>
    <t>Australian Capital Territory ;  Industry of current main job: Manufacturing ;  &gt;&gt;&gt;&gt; Usual weekly hours decreased with current employer last year ;</t>
  </si>
  <si>
    <t>Australian Capital Territory ;  Industry of current main job: Manufacturing ;  &gt;&gt;&gt;&gt; Did not know or usual weekly hours varied last year ;</t>
  </si>
  <si>
    <t>Australian Capital Territory ;  Industry of current main job: Manufacturing ;  &gt;&gt;&gt;&gt; Promoted or transferred last year ;</t>
  </si>
  <si>
    <t>Australian Capital Territory ;  Industry of current main job: Manufacturing ;  &gt;&gt;&gt;&gt; Was not promoted or transferred last year ;</t>
  </si>
  <si>
    <t>Australian Capital Territory ;  Industry of current main job: Manufacturing ;  &gt;&gt;&gt; Owner manager or contributing family worker in current main job ;</t>
  </si>
  <si>
    <t>Australian Capital Territory ;  Industry of current main job: Manufacturing ;  &gt; Employed 12 months ago ;</t>
  </si>
  <si>
    <t>Australian Capital Territory ;  Industry of current main job: Manufacturing ;  &gt; Not employed 12 months ago ;</t>
  </si>
  <si>
    <t>Australian Capital Territory ;  Industry of current main job: Electricity, gas, water and waste services ;  Employed at some time during the last 12 months ;</t>
  </si>
  <si>
    <t>Australian Capital Territory ;  Industry of current main job: Electricity, gas, water and waste services ;  &gt; Currently employed ;</t>
  </si>
  <si>
    <t>Australian Capital Territory ;  Industry of current main job: Electricity, gas, water and waste services ;  &gt;&gt; Less than 12 months in current main job ;</t>
  </si>
  <si>
    <t>Australian Capital Territory ;  Industry of current main job: Electricity, gas, water and waste services ;  &gt;&gt;&gt; Changed jobs in last 12 months ;</t>
  </si>
  <si>
    <t>Australian Capital Territory ;  Industry of current main job: Electricity, gas, water and waste services ;  &gt;&gt;&gt;&gt; Working in the same industry division as 12 months ago ;</t>
  </si>
  <si>
    <t>Australian Capital Territory ;  Industry of current main job: Electricity, gas, water and waste services ;  &gt;&gt;&gt;&gt; Working in a different industry division than 12 months ago ;</t>
  </si>
  <si>
    <t>Australian Capital Territory ;  Industry of current main job: Electricity, gas, water and waste services ;  &gt;&gt;&gt;&gt; Working in the same major occupation group as 12 months ago ;</t>
  </si>
  <si>
    <t>Australian Capital Territory ;  Industry of current main job: Electricity, gas, water and waste services ;  &gt;&gt;&gt;&gt; Working in a different major occupation group than 12 months ago ;</t>
  </si>
  <si>
    <t>Australian Capital Territory ;  Industry of current main job: Electricity, gas, water and waste services ;  &gt;&gt;&gt;&gt; Working in an occupation at the same skill level as 12 months ago ;</t>
  </si>
  <si>
    <t>Australian Capital Territory ;  Industry of current main job: Electricity, gas, water and waste services ;  &gt;&gt;&gt;&gt; Working in an occupation with a higher skill level than 12 months ago ;</t>
  </si>
  <si>
    <t>Australian Capital Territory ;  Industry of current main job: Electricity, gas, water and waste services ;  &gt;&gt;&gt;&gt; Working in an occupation with a lower skill level than 12 months ago ;</t>
  </si>
  <si>
    <t>Australian Capital Territory ;  Industry of current main job: Electricity, gas, water and waste services ;  &gt;&gt;&gt;&gt; Working in a job with the same usual hours as 12 months ago ;</t>
  </si>
  <si>
    <t>Australian Capital Territory ;  Industry of current main job: Electricity, gas, water and waste services ;  &gt;&gt;&gt;&gt; Working in a job with more usual hours than 12 months ago ;</t>
  </si>
  <si>
    <t>Australian Capital Territory ;  Industry of current main job: Electricity, gas, water and waste services ;  &gt;&gt;&gt;&gt; Working in a job with fewer usual hours than 12 months ago ;</t>
  </si>
  <si>
    <t>Australian Capital Territory ;  Industry of current main job: Electricity, gas, water and waste services ;  &gt;&gt;&gt;&gt; Working in a job with the same status in employment as 12 months ago ;</t>
  </si>
  <si>
    <t>Australian Capital Territory ;  Industry of current main job: Electricity, gas, water and waste services ;  &gt;&gt;&gt;&gt; Working in a job with a different status in employment than 12 months ago ;</t>
  </si>
  <si>
    <t>Australian Capital Territory ;  Industry of current main job: Electricity, gas, water and waste services ;  &gt;&gt;&gt; Did not change jobs in last 12 months ;</t>
  </si>
  <si>
    <t>Australian Capital Territory ;  Industry of current main job: Electricity, gas, water and waste services ;  &gt;&gt; 12 months or more in current main job ;</t>
  </si>
  <si>
    <t>Australian Capital Territory ;  Industry of current main job: Electricity, gas, water and waste services ;  &gt;&gt;&gt; Employee in current main job ;</t>
  </si>
  <si>
    <t>Australian Capital Territory ;  Industry of current main job: Electricity, gas, water and waste services ;  &gt;&gt;&gt;&gt; No change in occupation with current employer last year ;</t>
  </si>
  <si>
    <t>Australian Capital Territory ;  Industry of current main job: Electricity, gas, water and waste services ;  &gt;&gt;&gt;&gt; Changed occupations with current employer in the same major group last year ;</t>
  </si>
  <si>
    <t>Australian Capital Territory ;  Industry of current main job: Electricity, gas, water and waste services ;  &gt;&gt;&gt;&gt; Changed occupations with current employer into a different major group last year ;</t>
  </si>
  <si>
    <t>Australian Capital Territory ;  Industry of current main job: Electricity, gas, water and waste services ;  &gt;&gt;&gt;&gt; Changed occupations with current employer at the same skill level ;</t>
  </si>
  <si>
    <t>Australian Capital Territory ;  Industry of current main job: Electricity, gas, water and waste services ;  &gt;&gt;&gt;&gt; Changed occupations with current employer to a higher skill level ;</t>
  </si>
  <si>
    <t>Australian Capital Territory ;  Industry of current main job: Electricity, gas, water and waste services ;  &gt;&gt;&gt;&gt; Changed occupations with current employer to a lower skill level ;</t>
  </si>
  <si>
    <t>Australian Capital Territory ;  Industry of current main job: Electricity, gas, water and waste services ;  &gt;&gt;&gt;&gt; No change in usual weekly hours with current employer last year ;</t>
  </si>
  <si>
    <t>Australian Capital Territory ;  Industry of current main job: Electricity, gas, water and waste services ;  &gt;&gt;&gt;&gt; Usual weekly hours increased with current employer last year ;</t>
  </si>
  <si>
    <t>Australian Capital Territory ;  Industry of current main job: Electricity, gas, water and waste services ;  &gt;&gt;&gt;&gt; Usual weekly hours decreased with current employer last year ;</t>
  </si>
  <si>
    <t>Australian Capital Territory ;  Industry of current main job: Electricity, gas, water and waste services ;  &gt;&gt;&gt;&gt; Did not know or usual weekly hours varied last year ;</t>
  </si>
  <si>
    <t>Australian Capital Territory ;  Industry of current main job: Electricity, gas, water and waste services ;  &gt;&gt;&gt;&gt; Promoted or transferred last year ;</t>
  </si>
  <si>
    <t>Australian Capital Territory ;  Industry of current main job: Electricity, gas, water and waste services ;  &gt;&gt;&gt;&gt; Was not promoted or transferred last year ;</t>
  </si>
  <si>
    <t>Australian Capital Territory ;  Industry of current main job: Electricity, gas, water and waste services ;  &gt;&gt;&gt; Owner manager or contributing family worker in current main job ;</t>
  </si>
  <si>
    <t>Australian Capital Territory ;  Industry of current main job: Electricity, gas, water and waste services ;  &gt; Employed 12 months ago ;</t>
  </si>
  <si>
    <t>Australian Capital Territory ;  Industry of current main job: Electricity, gas, water and waste services ;  &gt; Not employed 12 months ago ;</t>
  </si>
  <si>
    <t>Australian Capital Territory ;  Industry of current main job: Construction ;  Employed at some time during the last 12 months ;</t>
  </si>
  <si>
    <t>Australian Capital Territory ;  Industry of current main job: Construction ;  &gt; Currently employed ;</t>
  </si>
  <si>
    <t>Australian Capital Territory ;  Industry of current main job: Construction ;  &gt;&gt; Less than 12 months in current main job ;</t>
  </si>
  <si>
    <t>Australian Capital Territory ;  Industry of current main job: Construction ;  &gt;&gt;&gt; Changed jobs in last 12 months ;</t>
  </si>
  <si>
    <t>Australian Capital Territory ;  Industry of current main job: Construction ;  &gt;&gt;&gt;&gt; Working in the same industry division as 12 months ago ;</t>
  </si>
  <si>
    <t>Australian Capital Territory ;  Industry of current main job: Construction ;  &gt;&gt;&gt;&gt; Working in a different industry division than 12 months ago ;</t>
  </si>
  <si>
    <t>Australian Capital Territory ;  Industry of current main job: Construction ;  &gt;&gt;&gt;&gt; Working in the same major occupation group as 12 months ago ;</t>
  </si>
  <si>
    <t>Australian Capital Territory ;  Industry of current main job: Construction ;  &gt;&gt;&gt;&gt; Working in a different major occupation group than 12 months ago ;</t>
  </si>
  <si>
    <t>Australian Capital Territory ;  Industry of current main job: Construction ;  &gt;&gt;&gt;&gt; Working in an occupation at the same skill level as 12 months ago ;</t>
  </si>
  <si>
    <t>Australian Capital Territory ;  Industry of current main job: Construction ;  &gt;&gt;&gt;&gt; Working in an occupation with a higher skill level than 12 months ago ;</t>
  </si>
  <si>
    <t>Australian Capital Territory ;  Industry of current main job: Construction ;  &gt;&gt;&gt;&gt; Working in an occupation with a lower skill level than 12 months ago ;</t>
  </si>
  <si>
    <t>Australian Capital Territory ;  Industry of current main job: Construction ;  &gt;&gt;&gt;&gt; Working in a job with the same usual hours as 12 months ago ;</t>
  </si>
  <si>
    <t>Australian Capital Territory ;  Industry of current main job: Construction ;  &gt;&gt;&gt;&gt; Working in a job with more usual hours than 12 months ago ;</t>
  </si>
  <si>
    <t>Australian Capital Territory ;  Industry of current main job: Construction ;  &gt;&gt;&gt;&gt; Working in a job with fewer usual hours than 12 months ago ;</t>
  </si>
  <si>
    <t>Australian Capital Territory ;  Industry of current main job: Construction ;  &gt;&gt;&gt;&gt; Working in a job with the same status in employment as 12 months ago ;</t>
  </si>
  <si>
    <t>Australian Capital Territory ;  Industry of current main job: Construction ;  &gt;&gt;&gt;&gt; Working in a job with a different status in employment than 12 months ago ;</t>
  </si>
  <si>
    <t>Australian Capital Territory ;  Industry of current main job: Construction ;  &gt;&gt;&gt; Did not change jobs in last 12 months ;</t>
  </si>
  <si>
    <t>Australian Capital Territory ;  Industry of current main job: Construction ;  &gt;&gt; 12 months or more in current main job ;</t>
  </si>
  <si>
    <t>Australian Capital Territory ;  Industry of current main job: Construction ;  &gt;&gt;&gt; Employee in current main job ;</t>
  </si>
  <si>
    <t>Australian Capital Territory ;  Industry of current main job: Construction ;  &gt;&gt;&gt;&gt; No change in occupation with current employer last year ;</t>
  </si>
  <si>
    <t>Australian Capital Territory ;  Industry of current main job: Construction ;  &gt;&gt;&gt;&gt; Changed occupations with current employer in the same major group last year ;</t>
  </si>
  <si>
    <t>Australian Capital Territory ;  Industry of current main job: Construction ;  &gt;&gt;&gt;&gt; Changed occupations with current employer into a different major group last year ;</t>
  </si>
  <si>
    <t>Australian Capital Territory ;  Industry of current main job: Construction ;  &gt;&gt;&gt;&gt; Changed occupations with current employer at the same skill level ;</t>
  </si>
  <si>
    <t>Australian Capital Territory ;  Industry of current main job: Construction ;  &gt;&gt;&gt;&gt; Changed occupations with current employer to a higher skill level ;</t>
  </si>
  <si>
    <t>Australian Capital Territory ;  Industry of current main job: Construction ;  &gt;&gt;&gt;&gt; Changed occupations with current employer to a lower skill level ;</t>
  </si>
  <si>
    <t>Australian Capital Territory ;  Industry of current main job: Construction ;  &gt;&gt;&gt;&gt; No change in usual weekly hours with current employer last year ;</t>
  </si>
  <si>
    <t>Australian Capital Territory ;  Industry of current main job: Construction ;  &gt;&gt;&gt;&gt; Usual weekly hours increased with current employer last year ;</t>
  </si>
  <si>
    <t>Australian Capital Territory ;  Industry of current main job: Construction ;  &gt;&gt;&gt;&gt; Usual weekly hours decreased with current employer last year ;</t>
  </si>
  <si>
    <t>Australian Capital Territory ;  Industry of current main job: Construction ;  &gt;&gt;&gt;&gt; Did not know or usual weekly hours varied last year ;</t>
  </si>
  <si>
    <t>Australian Capital Territory ;  Industry of current main job: Construction ;  &gt;&gt;&gt;&gt; Promoted or transferred last year ;</t>
  </si>
  <si>
    <t>Australian Capital Territory ;  Industry of current main job: Construction ;  &gt;&gt;&gt;&gt; Was not promoted or transferred last year ;</t>
  </si>
  <si>
    <t>Australian Capital Territory ;  Industry of current main job: Construction ;  &gt;&gt;&gt; Owner manager or contributing family worker in current main job ;</t>
  </si>
  <si>
    <t>Australian Capital Territory ;  Industry of current main job: Construction ;  &gt; Employed 12 months ago ;</t>
  </si>
  <si>
    <t>Australian Capital Territory ;  Industry of current main job: Construction ;  &gt; Not employed 12 months ago ;</t>
  </si>
  <si>
    <t>Australian Capital Territory ;  Industry of current main job: Wholesale trade ;  Employed at some time during the last 12 months ;</t>
  </si>
  <si>
    <t>Australian Capital Territory ;  Industry of current main job: Wholesale trade ;  &gt; Currently employed ;</t>
  </si>
  <si>
    <t>Australian Capital Territory ;  Industry of current main job: Wholesale trade ;  &gt;&gt; Less than 12 months in current main job ;</t>
  </si>
  <si>
    <t>Australian Capital Territory ;  Industry of current main job: Wholesale trade ;  &gt;&gt;&gt; Changed jobs in last 12 months ;</t>
  </si>
  <si>
    <t>Australian Capital Territory ;  Industry of current main job: Wholesale trade ;  &gt;&gt;&gt;&gt; Working in the same industry division as 12 months ago ;</t>
  </si>
  <si>
    <t>Australian Capital Territory ;  Industry of current main job: Wholesale trade ;  &gt;&gt;&gt;&gt; Working in a different industry division than 12 months ago ;</t>
  </si>
  <si>
    <t>Australian Capital Territory ;  Industry of current main job: Wholesale trade ;  &gt;&gt;&gt;&gt; Working in the same major occupation group as 12 months ago ;</t>
  </si>
  <si>
    <t>Australian Capital Territory ;  Industry of current main job: Wholesale trade ;  &gt;&gt;&gt;&gt; Working in a different major occupation group than 12 months ago ;</t>
  </si>
  <si>
    <t>Australian Capital Territory ;  Industry of current main job: Wholesale trade ;  &gt;&gt;&gt;&gt; Working in an occupation at the same skill level as 12 months ago ;</t>
  </si>
  <si>
    <t>Australian Capital Territory ;  Industry of current main job: Wholesale trade ;  &gt;&gt;&gt;&gt; Working in an occupation with a higher skill level than 12 months ago ;</t>
  </si>
  <si>
    <t>Australian Capital Territory ;  Industry of current main job: Wholesale trade ;  &gt;&gt;&gt;&gt; Working in an occupation with a lower skill level than 12 months ago ;</t>
  </si>
  <si>
    <t>Australian Capital Territory ;  Industry of current main job: Wholesale trade ;  &gt;&gt;&gt;&gt; Working in a job with the same usual hours as 12 months ago ;</t>
  </si>
  <si>
    <t>Australian Capital Territory ;  Industry of current main job: Wholesale trade ;  &gt;&gt;&gt;&gt; Working in a job with more usual hours than 12 months ago ;</t>
  </si>
  <si>
    <t>Australian Capital Territory ;  Industry of current main job: Wholesale trade ;  &gt;&gt;&gt;&gt; Working in a job with fewer usual hours than 12 months ago ;</t>
  </si>
  <si>
    <t>Australian Capital Territory ;  Industry of current main job: Wholesale trade ;  &gt;&gt;&gt;&gt; Working in a job with the same status in employment as 12 months ago ;</t>
  </si>
  <si>
    <t>Australian Capital Territory ;  Industry of current main job: Wholesale trade ;  &gt;&gt;&gt;&gt; Working in a job with a different status in employment than 12 months ago ;</t>
  </si>
  <si>
    <t>Australian Capital Territory ;  Industry of current main job: Wholesale trade ;  &gt;&gt;&gt; Did not change jobs in last 12 months ;</t>
  </si>
  <si>
    <t>Australian Capital Territory ;  Industry of current main job: Wholesale trade ;  &gt;&gt; 12 months or more in current main job ;</t>
  </si>
  <si>
    <t>Australian Capital Territory ;  Industry of current main job: Wholesale trade ;  &gt;&gt;&gt; Employee in current main job ;</t>
  </si>
  <si>
    <t>Australian Capital Territory ;  Industry of current main job: Wholesale trade ;  &gt;&gt;&gt;&gt; No change in occupation with current employer last year ;</t>
  </si>
  <si>
    <t>Australian Capital Territory ;  Industry of current main job: Wholesale trade ;  &gt;&gt;&gt;&gt; Changed occupations with current employer in the same major group last year ;</t>
  </si>
  <si>
    <t>Australian Capital Territory ;  Industry of current main job: Wholesale trade ;  &gt;&gt;&gt;&gt; Changed occupations with current employer into a different major group last year ;</t>
  </si>
  <si>
    <t>Australian Capital Territory ;  Industry of current main job: Wholesale trade ;  &gt;&gt;&gt;&gt; Changed occupations with current employer at the same skill level ;</t>
  </si>
  <si>
    <t>Australian Capital Territory ;  Industry of current main job: Wholesale trade ;  &gt;&gt;&gt;&gt; Changed occupations with current employer to a higher skill level ;</t>
  </si>
  <si>
    <t>Australian Capital Territory ;  Industry of current main job: Wholesale trade ;  &gt;&gt;&gt;&gt; Changed occupations with current employer to a lower skill level ;</t>
  </si>
  <si>
    <t>Australian Capital Territory ;  Industry of current main job: Wholesale trade ;  &gt;&gt;&gt;&gt; No change in usual weekly hours with current employer last year ;</t>
  </si>
  <si>
    <t>Australian Capital Territory ;  Industry of current main job: Wholesale trade ;  &gt;&gt;&gt;&gt; Usual weekly hours increased with current employer last year ;</t>
  </si>
  <si>
    <t>Australian Capital Territory ;  Industry of current main job: Wholesale trade ;  &gt;&gt;&gt;&gt; Usual weekly hours decreased with current employer last year ;</t>
  </si>
  <si>
    <t>Australian Capital Territory ;  Industry of current main job: Wholesale trade ;  &gt;&gt;&gt;&gt; Did not know or usual weekly hours varied last year ;</t>
  </si>
  <si>
    <t>Australian Capital Territory ;  Industry of current main job: Wholesale trade ;  &gt;&gt;&gt;&gt; Promoted or transferred last year ;</t>
  </si>
  <si>
    <t>Australian Capital Territory ;  Industry of current main job: Wholesale trade ;  &gt;&gt;&gt;&gt; Was not promoted or transferred last year ;</t>
  </si>
  <si>
    <t>Australian Capital Territory ;  Industry of current main job: Wholesale trade ;  &gt;&gt;&gt; Owner manager or contributing family worker in current main job ;</t>
  </si>
  <si>
    <t>Australian Capital Territory ;  Industry of current main job: Wholesale trade ;  &gt; Employed 12 months ago ;</t>
  </si>
  <si>
    <t>Australian Capital Territory ;  Industry of current main job: Wholesale trade ;  &gt; Not employed 12 months ago ;</t>
  </si>
  <si>
    <t>Australian Capital Territory ;  Industry of current main job: Retail trade ;  Employed at some time during the last 12 months ;</t>
  </si>
  <si>
    <t>Australian Capital Territory ;  Industry of current main job: Retail trade ;  &gt; Currently employed ;</t>
  </si>
  <si>
    <t>Australian Capital Territory ;  Industry of current main job: Retail trade ;  &gt;&gt; Less than 12 months in current main job ;</t>
  </si>
  <si>
    <t>Australian Capital Territory ;  Industry of current main job: Retail trade ;  &gt;&gt;&gt; Changed jobs in last 12 months ;</t>
  </si>
  <si>
    <t>Australian Capital Territory ;  Industry of current main job: Retail trade ;  &gt;&gt;&gt;&gt; Working in the same industry division as 12 months ago ;</t>
  </si>
  <si>
    <t>Australian Capital Territory ;  Industry of current main job: Retail trade ;  &gt;&gt;&gt;&gt; Working in a different industry division than 12 months ago ;</t>
  </si>
  <si>
    <t>Australian Capital Territory ;  Industry of current main job: Retail trade ;  &gt;&gt;&gt;&gt; Working in the same major occupation group as 12 months ago ;</t>
  </si>
  <si>
    <t>Australian Capital Territory ;  Industry of current main job: Retail trade ;  &gt;&gt;&gt;&gt; Working in a different major occupation group than 12 months ago ;</t>
  </si>
  <si>
    <t>Australian Capital Territory ;  Industry of current main job: Retail trade ;  &gt;&gt;&gt;&gt; Working in an occupation at the same skill level as 12 months ago ;</t>
  </si>
  <si>
    <t>Australian Capital Territory ;  Industry of current main job: Retail trade ;  &gt;&gt;&gt;&gt; Working in an occupation with a higher skill level than 12 months ago ;</t>
  </si>
  <si>
    <t>Australian Capital Territory ;  Industry of current main job: Retail trade ;  &gt;&gt;&gt;&gt; Working in an occupation with a lower skill level than 12 months ago ;</t>
  </si>
  <si>
    <t>Australian Capital Territory ;  Industry of current main job: Retail trade ;  &gt;&gt;&gt;&gt; Working in a job with the same usual hours as 12 months ago ;</t>
  </si>
  <si>
    <t>Australian Capital Territory ;  Industry of current main job: Retail trade ;  &gt;&gt;&gt;&gt; Working in a job with more usual hours than 12 months ago ;</t>
  </si>
  <si>
    <t>Australian Capital Territory ;  Industry of current main job: Retail trade ;  &gt;&gt;&gt;&gt; Working in a job with fewer usual hours than 12 months ago ;</t>
  </si>
  <si>
    <t>Australian Capital Territory ;  Industry of current main job: Retail trade ;  &gt;&gt;&gt;&gt; Working in a job with the same status in employment as 12 months ago ;</t>
  </si>
  <si>
    <t>Australian Capital Territory ;  Industry of current main job: Retail trade ;  &gt;&gt;&gt;&gt; Working in a job with a different status in employment than 12 months ago ;</t>
  </si>
  <si>
    <t>Australian Capital Territory ;  Industry of current main job: Retail trade ;  &gt;&gt;&gt; Did not change jobs in last 12 months ;</t>
  </si>
  <si>
    <t>Australian Capital Territory ;  Industry of current main job: Retail trade ;  &gt;&gt; 12 months or more in current main job ;</t>
  </si>
  <si>
    <t>Australian Capital Territory ;  Industry of current main job: Retail trade ;  &gt;&gt;&gt; Employee in current main job ;</t>
  </si>
  <si>
    <t>Australian Capital Territory ;  Industry of current main job: Retail trade ;  &gt;&gt;&gt;&gt; No change in occupation with current employer last year ;</t>
  </si>
  <si>
    <t>Australian Capital Territory ;  Industry of current main job: Retail trade ;  &gt;&gt;&gt;&gt; Changed occupations with current employer in the same major group last year ;</t>
  </si>
  <si>
    <t>Australian Capital Territory ;  Industry of current main job: Retail trade ;  &gt;&gt;&gt;&gt; Changed occupations with current employer into a different major group last year ;</t>
  </si>
  <si>
    <t>Australian Capital Territory ;  Industry of current main job: Retail trade ;  &gt;&gt;&gt;&gt; Changed occupations with current employer at the same skill level ;</t>
  </si>
  <si>
    <t>Australian Capital Territory ;  Industry of current main job: Retail trade ;  &gt;&gt;&gt;&gt; Changed occupations with current employer to a higher skill level ;</t>
  </si>
  <si>
    <t>Australian Capital Territory ;  Industry of current main job: Retail trade ;  &gt;&gt;&gt;&gt; Changed occupations with current employer to a lower skill level ;</t>
  </si>
  <si>
    <t>Australian Capital Territory ;  Industry of current main job: Retail trade ;  &gt;&gt;&gt;&gt; No change in usual weekly hours with current employer last year ;</t>
  </si>
  <si>
    <t>Australian Capital Territory ;  Industry of current main job: Retail trade ;  &gt;&gt;&gt;&gt; Usual weekly hours increased with current employer last year ;</t>
  </si>
  <si>
    <t>Australian Capital Territory ;  Industry of current main job: Retail trade ;  &gt;&gt;&gt;&gt; Usual weekly hours decreased with current employer last year ;</t>
  </si>
  <si>
    <t>Australian Capital Territory ;  Industry of current main job: Retail trade ;  &gt;&gt;&gt;&gt; Did not know or usual weekly hours varied last year ;</t>
  </si>
  <si>
    <t>Australian Capital Territory ;  Industry of current main job: Retail trade ;  &gt;&gt;&gt;&gt; Promoted or transferred last year ;</t>
  </si>
  <si>
    <t>Australian Capital Territory ;  Industry of current main job: Retail trade ;  &gt;&gt;&gt;&gt; Was not promoted or transferred last year ;</t>
  </si>
  <si>
    <t>Australian Capital Territory ;  Industry of current main job: Retail trade ;  &gt;&gt;&gt; Owner manager or contributing family worker in current main job ;</t>
  </si>
  <si>
    <t>Australian Capital Territory ;  Industry of current main job: Retail trade ;  &gt; Employed 12 months ago ;</t>
  </si>
  <si>
    <t>Australian Capital Territory ;  Industry of current main job: Retail trade ;  &gt; Not employed 12 months ago ;</t>
  </si>
  <si>
    <t>Australian Capital Territory ;  Industry of current main job: Accommodation and food services ;  Employed at some time during the last 12 months ;</t>
  </si>
  <si>
    <t>Australian Capital Territory ;  Industry of current main job: Accommodation and food services ;  &gt; Currently employed ;</t>
  </si>
  <si>
    <t>Australian Capital Territory ;  Industry of current main job: Accommodation and food services ;  &gt;&gt; Less than 12 months in current main job ;</t>
  </si>
  <si>
    <t>Australian Capital Territory ;  Industry of current main job: Accommodation and food services ;  &gt;&gt;&gt; Changed jobs in last 12 months ;</t>
  </si>
  <si>
    <t>Australian Capital Territory ;  Industry of current main job: Accommodation and food services ;  &gt;&gt;&gt;&gt; Working in the same industry division as 12 months ago ;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</si>
  <si>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</si>
  <si>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</si>
  <si>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</si>
  <si>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</si>
  <si>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</si>
  <si>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</si>
  <si>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</si>
  <si>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A128059526T</t>
  </si>
  <si>
    <t>A128039986J</t>
  </si>
  <si>
    <t>A128098106X</t>
  </si>
  <si>
    <t>A127962498L</t>
  </si>
  <si>
    <t>A128020650C</t>
  </si>
  <si>
    <t>A128001242L</t>
  </si>
  <si>
    <t>A128098118J</t>
  </si>
  <si>
    <t>A127962510T</t>
  </si>
  <si>
    <t>A128059530J</t>
  </si>
  <si>
    <t>A127962514A</t>
  </si>
  <si>
    <t>A128079002A</t>
  </si>
  <si>
    <t>A128079006K</t>
  </si>
  <si>
    <t>A127962490V</t>
  </si>
  <si>
    <t>A128098094A</t>
  </si>
  <si>
    <t>A128039990X</t>
  </si>
  <si>
    <t>A127962494C</t>
  </si>
  <si>
    <t>A128098098K</t>
  </si>
  <si>
    <t>A128098102R</t>
  </si>
  <si>
    <t>A128001234L</t>
  </si>
  <si>
    <t>A128079010A</t>
  </si>
  <si>
    <t>A128079014K</t>
  </si>
  <si>
    <t>A128079018V</t>
  </si>
  <si>
    <t>A128079022K</t>
  </si>
  <si>
    <t>A128059518T</t>
  </si>
  <si>
    <t>A128079026V</t>
  </si>
  <si>
    <t>A128020646L</t>
  </si>
  <si>
    <t>A128039994J</t>
  </si>
  <si>
    <t>A128098110R</t>
  </si>
  <si>
    <t>A128039998T</t>
  </si>
  <si>
    <t>A128098114X</t>
  </si>
  <si>
    <t>A127981914T</t>
  </si>
  <si>
    <t>A128059522J</t>
  </si>
  <si>
    <t>A127962502T</t>
  </si>
  <si>
    <t>A127962506A</t>
  </si>
  <si>
    <t>A128059718K</t>
  </si>
  <si>
    <t>A128040174X</t>
  </si>
  <si>
    <t>A127982110C</t>
  </si>
  <si>
    <t>A128079162L</t>
  </si>
  <si>
    <t>A127982122L</t>
  </si>
  <si>
    <t>A128059722A</t>
  </si>
  <si>
    <t>A128079166W</t>
  </si>
  <si>
    <t>A128001446R</t>
  </si>
  <si>
    <t>A127982126W</t>
  </si>
  <si>
    <t>A128020838F</t>
  </si>
  <si>
    <t>A127962726C</t>
  </si>
  <si>
    <t>A127962730V</t>
  </si>
  <si>
    <t>A128098294V</t>
  </si>
  <si>
    <t>A128059706A</t>
  </si>
  <si>
    <t>A128040178J</t>
  </si>
  <si>
    <t>A128020826W</t>
  </si>
  <si>
    <t>A128079158W</t>
  </si>
  <si>
    <t>A128001430W</t>
  </si>
  <si>
    <t>A128059710T</t>
  </si>
  <si>
    <t>A128001434F</t>
  </si>
  <si>
    <t>A127982114L</t>
  </si>
  <si>
    <t>A128020830L</t>
  </si>
  <si>
    <t>A128098298C</t>
  </si>
  <si>
    <t>A128040182X</t>
  </si>
  <si>
    <t>A128001438R</t>
  </si>
  <si>
    <t>A128040186J</t>
  </si>
  <si>
    <t>A127982118W</t>
  </si>
  <si>
    <t>A128040190X</t>
  </si>
  <si>
    <t>A127962734C</t>
  </si>
  <si>
    <t>A128098302J</t>
  </si>
  <si>
    <t>A128040194J</t>
  </si>
  <si>
    <t>A128059714A</t>
  </si>
  <si>
    <t>A127962738L</t>
  </si>
  <si>
    <t>A128001442F</t>
  </si>
  <si>
    <t>A128040250R</t>
  </si>
  <si>
    <t>A128098310J</t>
  </si>
  <si>
    <t>A128001466X</t>
  </si>
  <si>
    <t>A128098326A</t>
  </si>
  <si>
    <t>A128079190W</t>
  </si>
  <si>
    <t>A128079194F</t>
  </si>
  <si>
    <t>A128059770V</t>
  </si>
  <si>
    <t>A128001482X</t>
  </si>
  <si>
    <t>A128098330T</t>
  </si>
  <si>
    <t>A128059774C</t>
  </si>
  <si>
    <t>A128098314T</t>
  </si>
  <si>
    <t>A128059754V</t>
  </si>
  <si>
    <t>A128079186F</t>
  </si>
  <si>
    <t>A127982138F</t>
  </si>
  <si>
    <t>A128001462R</t>
  </si>
  <si>
    <t>A128020862F</t>
  </si>
  <si>
    <t>A128059758C</t>
  </si>
  <si>
    <t>A128040230F</t>
  </si>
  <si>
    <t>A127962762L</t>
  </si>
  <si>
    <t>A128098318A</t>
  </si>
  <si>
    <t>A128040234R</t>
  </si>
  <si>
    <t>A128059762V</t>
  </si>
  <si>
    <t>A128040238X</t>
  </si>
  <si>
    <t>A128020866R</t>
  </si>
  <si>
    <t>A128001470R</t>
  </si>
  <si>
    <t>A127982142W</t>
  </si>
  <si>
    <t>A128001474X</t>
  </si>
  <si>
    <t>A127982146F</t>
  </si>
  <si>
    <t>A128059766C</t>
  </si>
  <si>
    <t>A128098322T</t>
  </si>
  <si>
    <t>A128040242R</t>
  </si>
  <si>
    <t>A128020870F</t>
  </si>
  <si>
    <t>A128001478J</t>
  </si>
  <si>
    <t>A128020874R</t>
  </si>
  <si>
    <t>A127982170F</t>
  </si>
  <si>
    <t>A127962766W</t>
  </si>
  <si>
    <t>A128079210V</t>
  </si>
  <si>
    <t>A127962782W</t>
  </si>
  <si>
    <t>A128059782C</t>
  </si>
  <si>
    <t>A128040266J</t>
  </si>
  <si>
    <t>A128059786L</t>
  </si>
  <si>
    <t>A127982174R</t>
  </si>
  <si>
    <t>A128020890R</t>
  </si>
  <si>
    <t>A128001502W</t>
  </si>
  <si>
    <t>A127962770L</t>
  </si>
  <si>
    <t>A128059778L</t>
  </si>
  <si>
    <t>A128079198R</t>
  </si>
  <si>
    <t>A128001486J</t>
  </si>
  <si>
    <t>A128001490X</t>
  </si>
  <si>
    <t>A128079202V</t>
  </si>
  <si>
    <t>A127982150W</t>
  </si>
  <si>
    <t>A127982154F</t>
  </si>
  <si>
    <t>A128079206C</t>
  </si>
  <si>
    <t>A127962774W</t>
  </si>
  <si>
    <t>A127982158R</t>
  </si>
  <si>
    <t>A128020878X</t>
  </si>
  <si>
    <t>A127982162F</t>
  </si>
  <si>
    <t>A128079214C</t>
  </si>
  <si>
    <t>A128001494J</t>
  </si>
  <si>
    <t>A127982166R</t>
  </si>
  <si>
    <t>A128040254X</t>
  </si>
  <si>
    <t>A128020882R</t>
  </si>
  <si>
    <t>A128040258J</t>
  </si>
  <si>
    <t>A127962778F</t>
  </si>
  <si>
    <t>A127962786F</t>
  </si>
  <si>
    <t>A128098334A</t>
  </si>
  <si>
    <t>A128040262X</t>
  </si>
  <si>
    <t>A128001498T</t>
  </si>
  <si>
    <t>A127982206W</t>
  </si>
  <si>
    <t>A128079218L</t>
  </si>
  <si>
    <t>A128098350A</t>
  </si>
  <si>
    <t>A128020902L</t>
  </si>
  <si>
    <t>A128020910L</t>
  </si>
  <si>
    <t>A128020914W</t>
  </si>
  <si>
    <t>A128079234L</t>
  </si>
  <si>
    <t>A128098362K</t>
  </si>
  <si>
    <t>A128001514F</t>
  </si>
  <si>
    <t>A128079238W</t>
  </si>
  <si>
    <t>A127982178X</t>
  </si>
  <si>
    <t>A128098338K</t>
  </si>
  <si>
    <t>A128079222C</t>
  </si>
  <si>
    <t>A128001506F</t>
  </si>
  <si>
    <t>A128040270X</t>
  </si>
  <si>
    <t>A128098342A</t>
  </si>
  <si>
    <t>A127982182R</t>
  </si>
  <si>
    <t>A127982186X</t>
  </si>
  <si>
    <t>A128098346K</t>
  </si>
  <si>
    <t>A127962790W</t>
  </si>
  <si>
    <t>A128020894X</t>
  </si>
  <si>
    <t>A128098354K</t>
  </si>
  <si>
    <t>A128020898J</t>
  </si>
  <si>
    <t>A128079226L</t>
  </si>
  <si>
    <t>A128079230C</t>
  </si>
  <si>
    <t>A127962794F</t>
  </si>
  <si>
    <t>A127982190R</t>
  </si>
  <si>
    <t>A127962798R</t>
  </si>
  <si>
    <t>A127982194X</t>
  </si>
  <si>
    <t>A127982198J</t>
  </si>
  <si>
    <t>A128020906W</t>
  </si>
  <si>
    <t>A127982202L</t>
  </si>
  <si>
    <t>A128001510W</t>
  </si>
  <si>
    <t>A127982210L</t>
  </si>
  <si>
    <t>A128059806K</t>
  </si>
  <si>
    <t>A128020918F</t>
  </si>
  <si>
    <t>A128020942F</t>
  </si>
  <si>
    <t>A128059802A</t>
  </si>
  <si>
    <t>A128098370K</t>
  </si>
  <si>
    <t>A127962814C</t>
  </si>
  <si>
    <t>A128059810A</t>
  </si>
  <si>
    <t>A128079254W</t>
  </si>
  <si>
    <t>A128020950F</t>
  </si>
  <si>
    <t>A127962818L</t>
  </si>
  <si>
    <t>A127962802V</t>
  </si>
  <si>
    <t>A128040274J</t>
  </si>
  <si>
    <t>A128020922W</t>
  </si>
  <si>
    <t>A128020926F</t>
  </si>
  <si>
    <t>A128001518R</t>
  </si>
  <si>
    <t>A128020930W</t>
  </si>
  <si>
    <t>A128020934F</t>
  </si>
  <si>
    <t>A127982214W</t>
  </si>
  <si>
    <t>A128059790C</t>
  </si>
  <si>
    <t>A128020938R</t>
  </si>
  <si>
    <t>A128040278T</t>
  </si>
  <si>
    <t>A128079242L</t>
  </si>
  <si>
    <t>A128020946R</t>
  </si>
  <si>
    <t>A127982218F</t>
  </si>
  <si>
    <t>A128079246W</t>
  </si>
  <si>
    <t>A128059794L</t>
  </si>
  <si>
    <t>A128001522F</t>
  </si>
  <si>
    <t>A127962806C</t>
  </si>
  <si>
    <t>A127982222W</t>
  </si>
  <si>
    <t>A128059798W</t>
  </si>
  <si>
    <t>A128098366V</t>
  </si>
  <si>
    <t>A128079250L</t>
  </si>
  <si>
    <t>A127982226F</t>
  </si>
  <si>
    <t>A128040282J</t>
  </si>
  <si>
    <t>A128098390V</t>
  </si>
  <si>
    <t>A128098374V</t>
  </si>
  <si>
    <t>A128059818V</t>
  </si>
  <si>
    <t>A127982234F</t>
  </si>
  <si>
    <t>A128020966X</t>
  </si>
  <si>
    <t>A127962854W</t>
  </si>
  <si>
    <t>A127962858F</t>
  </si>
  <si>
    <t>A128001530F</t>
  </si>
  <si>
    <t>A127982238R</t>
  </si>
  <si>
    <t>A128059822K</t>
  </si>
  <si>
    <t>A128040286T</t>
  </si>
  <si>
    <t>A128079258F</t>
  </si>
  <si>
    <t>A127962822C</t>
  </si>
  <si>
    <t>A127962826L</t>
  </si>
  <si>
    <t>A128059814K</t>
  </si>
  <si>
    <t>A128098378C</t>
  </si>
  <si>
    <t>A127962830C</t>
  </si>
  <si>
    <t>A127962834L</t>
  </si>
  <si>
    <t>A127962838W</t>
  </si>
  <si>
    <t>A128079262W</t>
  </si>
  <si>
    <t>A127982230W</t>
  </si>
  <si>
    <t>A128079266F</t>
  </si>
  <si>
    <t>A127962842L</t>
  </si>
  <si>
    <t>A128001526R</t>
  </si>
  <si>
    <t>A128079270W</t>
  </si>
  <si>
    <t>A128098382V</t>
  </si>
  <si>
    <t>A128098386C</t>
  </si>
  <si>
    <t>A128079274F</t>
  </si>
  <si>
    <t>A127962846W</t>
  </si>
  <si>
    <t>A128020954R</t>
  </si>
  <si>
    <t>A128020958X</t>
  </si>
  <si>
    <t>A128020962R</t>
  </si>
  <si>
    <t>A128079282F</t>
  </si>
  <si>
    <t>A127962850L</t>
  </si>
  <si>
    <t>A128001562X</t>
  </si>
  <si>
    <t>A128001534R</t>
  </si>
  <si>
    <t>A128020974X</t>
  </si>
  <si>
    <t>A128040294T</t>
  </si>
  <si>
    <t>A128098398L</t>
  </si>
  <si>
    <t>Australian Capital Territory ;  Industry of current main job: Accommodation and food services ;  &gt;&gt;&gt;&gt; Working in a different industry division than 12 months ago ;</t>
  </si>
  <si>
    <t>Australian Capital Territory ;  Industry of current main job: Accommodation and food services ;  &gt;&gt;&gt;&gt; Working in the same major occupation group as 12 months ago ;</t>
  </si>
  <si>
    <t>Australian Capital Territory ;  Industry of current main job: Accommodation and food services ;  &gt;&gt;&gt;&gt; Working in a different major occupation group than 12 months ago ;</t>
  </si>
  <si>
    <t>Australian Capital Territory ;  Industry of current main job: Accommodation and food services ;  &gt;&gt;&gt;&gt; Working in an occupation at the same skill level as 12 months ago ;</t>
  </si>
  <si>
    <t>Australian Capital Territory ;  Industry of current main job: Accommodation and food services ;  &gt;&gt;&gt;&gt; Working in an occupation with a higher skill level than 12 months ago ;</t>
  </si>
  <si>
    <t>Australian Capital Territory ;  Industry of current main job: Accommodation and food services ;  &gt;&gt;&gt;&gt; Working in an occupation with a lower skill level than 12 months ago ;</t>
  </si>
  <si>
    <t>Australian Capital Territory ;  Industry of current main job: Accommodation and food services ;  &gt;&gt;&gt;&gt; Working in a job with the same usual hours as 12 months ago ;</t>
  </si>
  <si>
    <t>Australian Capital Territory ;  Industry of current main job: Accommodation and food services ;  &gt;&gt;&gt;&gt; Working in a job with more usual hours than 12 months ago ;</t>
  </si>
  <si>
    <t>Australian Capital Territory ;  Industry of current main job: Accommodation and food services ;  &gt;&gt;&gt;&gt; Working in a job with fewer usual hours than 12 months ago ;</t>
  </si>
  <si>
    <t>Australian Capital Territory ;  Industry of current main job: Accommodation and food services ;  &gt;&gt;&gt;&gt; Working in a job with the same status in employment as 12 months ago ;</t>
  </si>
  <si>
    <t>Australian Capital Territory ;  Industry of current main job: Accommodation and food services ;  &gt;&gt;&gt;&gt; Working in a job with a different status in employment than 12 months ago ;</t>
  </si>
  <si>
    <t>Australian Capital Territory ;  Industry of current main job: Accommodation and food services ;  &gt;&gt;&gt; Did not change jobs in last 12 months ;</t>
  </si>
  <si>
    <t>Australian Capital Territory ;  Industry of current main job: Accommodation and food services ;  &gt;&gt; 12 months or more in current main job ;</t>
  </si>
  <si>
    <t>Australian Capital Territory ;  Industry of current main job: Accommodation and food services ;  &gt;&gt;&gt; Employee in current main job ;</t>
  </si>
  <si>
    <t>Australian Capital Territory ;  Industry of current main job: Accommodation and food services ;  &gt;&gt;&gt;&gt; No change in occupation with current employer last year ;</t>
  </si>
  <si>
    <t>Australian Capital Territory ;  Industry of current main job: Accommodation and food services ;  &gt;&gt;&gt;&gt; Changed occupations with current employer in the same major group last year ;</t>
  </si>
  <si>
    <t>Australian Capital Territory ;  Industry of current main job: Accommodation and food services ;  &gt;&gt;&gt;&gt; Changed occupations with current employer into a different major group last year ;</t>
  </si>
  <si>
    <t>Australian Capital Territory ;  Industry of current main job: Accommodation and food services ;  &gt;&gt;&gt;&gt; Changed occupations with current employer at the same skill level ;</t>
  </si>
  <si>
    <t>Australian Capital Territory ;  Industry of current main job: Accommodation and food services ;  &gt;&gt;&gt;&gt; Changed occupations with current employer to a higher skill level ;</t>
  </si>
  <si>
    <t>Australian Capital Territory ;  Industry of current main job: Accommodation and food services ;  &gt;&gt;&gt;&gt; Changed occupations with current employer to a lower skill level ;</t>
  </si>
  <si>
    <t>Australian Capital Territory ;  Industry of current main job: Accommodation and food services ;  &gt;&gt;&gt;&gt; No change in usual weekly hours with current employer last year ;</t>
  </si>
  <si>
    <t>Australian Capital Territory ;  Industry of current main job: Accommodation and food services ;  &gt;&gt;&gt;&gt; Usual weekly hours increased with current employer last year ;</t>
  </si>
  <si>
    <t>Australian Capital Territory ;  Industry of current main job: Accommodation and food services ;  &gt;&gt;&gt;&gt; Usual weekly hours decreased with current employer last year ;</t>
  </si>
  <si>
    <t>Australian Capital Territory ;  Industry of current main job: Accommodation and food services ;  &gt;&gt;&gt;&gt; Did not know or usual weekly hours varied last year ;</t>
  </si>
  <si>
    <t>Australian Capital Territory ;  Industry of current main job: Accommodation and food services ;  &gt;&gt;&gt;&gt; Promoted or transferred last year ;</t>
  </si>
  <si>
    <t>Australian Capital Territory ;  Industry of current main job: Accommodation and food services ;  &gt;&gt;&gt;&gt; Was not promoted or transferred last year ;</t>
  </si>
  <si>
    <t>Australian Capital Territory ;  Industry of current main job: Accommodation and food services ;  &gt;&gt;&gt; Owner manager or contributing family worker in current main job ;</t>
  </si>
  <si>
    <t>Australian Capital Territory ;  Industry of current main job: Accommodation and food services ;  &gt; Employed 12 months ago ;</t>
  </si>
  <si>
    <t>Australian Capital Territory ;  Industry of current main job: Accommodation and food services ;  &gt; Not employed 12 months ago ;</t>
  </si>
  <si>
    <t>Australian Capital Territory ;  Industry of current main job: Transport, postal and warehousing ;  Employed at some time during the last 12 months ;</t>
  </si>
  <si>
    <t>Australian Capital Territory ;  Industry of current main job: Transport, postal and warehousing ;  &gt; Currently employed ;</t>
  </si>
  <si>
    <t>Australian Capital Territory ;  Industry of current main job: Transport, postal and warehousing ;  &gt;&gt; Less than 12 months in current main job ;</t>
  </si>
  <si>
    <t>Australian Capital Territory ;  Industry of current main job: Transport, postal and warehousing ;  &gt;&gt;&gt; Changed jobs in last 12 months ;</t>
  </si>
  <si>
    <t>Australian Capital Territory ;  Industry of current main job: Transport, postal and warehousing ;  &gt;&gt;&gt;&gt; Working in the same industry division as 12 months ago ;</t>
  </si>
  <si>
    <t>Australian Capital Territory ;  Industry of current main job: Transport, postal and warehousing ;  &gt;&gt;&gt;&gt; Working in a different industry division than 12 months ago ;</t>
  </si>
  <si>
    <t>Australian Capital Territory ;  Industry of current main job: Transport, postal and warehousing ;  &gt;&gt;&gt;&gt; Working in the same major occupation group as 12 months ago ;</t>
  </si>
  <si>
    <t>Australian Capital Territory ;  Industry of current main job: Transport, postal and warehousing ;  &gt;&gt;&gt;&gt; Working in a different major occupation group than 12 months ago ;</t>
  </si>
  <si>
    <t>Australian Capital Territory ;  Industry of current main job: Transport, postal and warehousing ;  &gt;&gt;&gt;&gt; Working in an occupation at the same skill level as 12 months ago ;</t>
  </si>
  <si>
    <t>Australian Capital Territory ;  Industry of current main job: Transport, postal and warehousing ;  &gt;&gt;&gt;&gt; Working in an occupation with a higher skill level than 12 months ago ;</t>
  </si>
  <si>
    <t>Australian Capital Territory ;  Industry of current main job: Transport, postal and warehousing ;  &gt;&gt;&gt;&gt; Working in an occupation with a lower skill level than 12 months ago ;</t>
  </si>
  <si>
    <t>Australian Capital Territory ;  Industry of current main job: Transport, postal and warehousing ;  &gt;&gt;&gt;&gt; Working in a job with the same usual hours as 12 months ago ;</t>
  </si>
  <si>
    <t>Australian Capital Territory ;  Industry of current main job: Transport, postal and warehousing ;  &gt;&gt;&gt;&gt; Working in a job with more usual hours than 12 months ago ;</t>
  </si>
  <si>
    <t>Australian Capital Territory ;  Industry of current main job: Transport, postal and warehousing ;  &gt;&gt;&gt;&gt; Working in a job with fewer usual hours than 12 months ago ;</t>
  </si>
  <si>
    <t>Australian Capital Territory ;  Industry of current main job: Transport, postal and warehousing ;  &gt;&gt;&gt;&gt; Working in a job with the same status in employment as 12 months ago ;</t>
  </si>
  <si>
    <t>Australian Capital Territory ;  Industry of current main job: Transport, postal and warehousing ;  &gt;&gt;&gt;&gt; Working in a job with a different status in employment than 12 months ago ;</t>
  </si>
  <si>
    <t>Australian Capital Territory ;  Industry of current main job: Transport, postal and warehousing ;  &gt;&gt;&gt; Did not change jobs in last 12 months ;</t>
  </si>
  <si>
    <t>Australian Capital Territory ;  Industry of current main job: Transport, postal and warehousing ;  &gt;&gt; 12 months or more in current main job ;</t>
  </si>
  <si>
    <t>Australian Capital Territory ;  Industry of current main job: Transport, postal and warehousing ;  &gt;&gt;&gt; Employee in current main job ;</t>
  </si>
  <si>
    <t>Australian Capital Territory ;  Industry of current main job: Transport, postal and warehousing ;  &gt;&gt;&gt;&gt; No change in occupation with current employer last year ;</t>
  </si>
  <si>
    <t>Australian Capital Territory ;  Industry of current main job: Transport, postal and warehousing ;  &gt;&gt;&gt;&gt; Changed occupations with current employer in the same major group last year ;</t>
  </si>
  <si>
    <t>Australian Capital Territory ;  Industry of current main job: Transport, postal and warehousing ;  &gt;&gt;&gt;&gt; Changed occupations with current employer into a different major group last year ;</t>
  </si>
  <si>
    <t>Australian Capital Territory ;  Industry of current main job: Transport, postal and warehousing ;  &gt;&gt;&gt;&gt; Changed occupations with current employer at the same skill level ;</t>
  </si>
  <si>
    <t>Australian Capital Territory ;  Industry of current main job: Transport, postal and warehousing ;  &gt;&gt;&gt;&gt; Changed occupations with current employer to a higher skill level ;</t>
  </si>
  <si>
    <t>Australian Capital Territory ;  Industry of current main job: Transport, postal and warehousing ;  &gt;&gt;&gt;&gt; Changed occupations with current employer to a lower skill level ;</t>
  </si>
  <si>
    <t>Australian Capital Territory ;  Industry of current main job: Transport, postal and warehousing ;  &gt;&gt;&gt;&gt; No change in usual weekly hours with current employer last year ;</t>
  </si>
  <si>
    <t>Australian Capital Territory ;  Industry of current main job: Transport, postal and warehousing ;  &gt;&gt;&gt;&gt; Usual weekly hours increased with current employer last year ;</t>
  </si>
  <si>
    <t>Australian Capital Territory ;  Industry of current main job: Transport, postal and warehousing ;  &gt;&gt;&gt;&gt; Usual weekly hours decreased with current employer last year ;</t>
  </si>
  <si>
    <t>Australian Capital Territory ;  Industry of current main job: Transport, postal and warehousing ;  &gt;&gt;&gt;&gt; Did not know or usual weekly hours varied last year ;</t>
  </si>
  <si>
    <t>Australian Capital Territory ;  Industry of current main job: Transport, postal and warehousing ;  &gt;&gt;&gt;&gt; Promoted or transferred last year ;</t>
  </si>
  <si>
    <t>Australian Capital Territory ;  Industry of current main job: Transport, postal and warehousing ;  &gt;&gt;&gt;&gt; Was not promoted or transferred last year ;</t>
  </si>
  <si>
    <t>Australian Capital Territory ;  Industry of current main job: Transport, postal and warehousing ;  &gt;&gt;&gt; Owner manager or contributing family worker in current main job ;</t>
  </si>
  <si>
    <t>Australian Capital Territory ;  Industry of current main job: Transport, postal and warehousing ;  &gt; Employed 12 months ago ;</t>
  </si>
  <si>
    <t>Australian Capital Territory ;  Industry of current main job: Transport, postal and warehousing ;  &gt; Not employed 12 months ago ;</t>
  </si>
  <si>
    <t>Australian Capital Territory ;  Industry of current main job: Information media and telecommunications ;  Employed at some time during the last 12 months ;</t>
  </si>
  <si>
    <t>Australian Capital Territory ;  Industry of current main job: Information media and telecommunications ;  &gt; Currently employed ;</t>
  </si>
  <si>
    <t>Australian Capital Territory ;  Industry of current main job: Information media and telecommunications ;  &gt;&gt; Less than 12 months in current main job ;</t>
  </si>
  <si>
    <t>Australian Capital Territory ;  Industry of current main job: Information media and telecommunications ;  &gt;&gt;&gt; Changed jobs in last 12 months ;</t>
  </si>
  <si>
    <t>Australian Capital Territory ;  Industry of current main job: Information media and telecommunications ;  &gt;&gt;&gt;&gt; Working in the same industry division as 12 months ago ;</t>
  </si>
  <si>
    <t>Australian Capital Territory ;  Industry of current main job: Information media and telecommunications ;  &gt;&gt;&gt;&gt; Working in a different industry division than 12 months ago ;</t>
  </si>
  <si>
    <t>Australian Capital Territory ;  Industry of current main job: Information media and telecommunications ;  &gt;&gt;&gt;&gt; Working in the same major occupation group as 12 months ago ;</t>
  </si>
  <si>
    <t>Australian Capital Territory ;  Industry of current main job: Information media and telecommunications ;  &gt;&gt;&gt;&gt; Working in a different major occupation group than 12 months ago ;</t>
  </si>
  <si>
    <t>Australian Capital Territory ;  Industry of current main job: Information media and telecommunications ;  &gt;&gt;&gt;&gt; Working in an occupation at the same skill level as 12 months ago ;</t>
  </si>
  <si>
    <t>Australian Capital Territory ;  Industry of current main job: Information media and telecommunications ;  &gt;&gt;&gt;&gt; Working in an occupation with a higher skill level than 12 months ago ;</t>
  </si>
  <si>
    <t>Australian Capital Territory ;  Industry of current main job: Information media and telecommunications ;  &gt;&gt;&gt;&gt; Working in an occupation with a lower skill level than 12 months ago ;</t>
  </si>
  <si>
    <t>Australian Capital Territory ;  Industry of current main job: Information media and telecommunications ;  &gt;&gt;&gt;&gt; Working in a job with the same usual hours as 12 months ago ;</t>
  </si>
  <si>
    <t>Australian Capital Territory ;  Industry of current main job: Information media and telecommunications ;  &gt;&gt;&gt;&gt; Working in a job with more usual hours than 12 months ago ;</t>
  </si>
  <si>
    <t>Australian Capital Territory ;  Industry of current main job: Information media and telecommunications ;  &gt;&gt;&gt;&gt; Working in a job with fewer usual hours than 12 months ago ;</t>
  </si>
  <si>
    <t>Australian Capital Territory ;  Industry of current main job: Information media and telecommunications ;  &gt;&gt;&gt;&gt; Working in a job with the same status in employment as 12 months ago ;</t>
  </si>
  <si>
    <t>Australian Capital Territory ;  Industry of current main job: Information media and telecommunications ;  &gt;&gt;&gt;&gt; Working in a job with a different status in employment than 12 months ago ;</t>
  </si>
  <si>
    <t>Australian Capital Territory ;  Industry of current main job: Information media and telecommunications ;  &gt;&gt;&gt; Did not change jobs in last 12 months ;</t>
  </si>
  <si>
    <t>Australian Capital Territory ;  Industry of current main job: Information media and telecommunications ;  &gt;&gt; 12 months or more in current main job ;</t>
  </si>
  <si>
    <t>Australian Capital Territory ;  Industry of current main job: Information media and telecommunications ;  &gt;&gt;&gt; Employee in current main job ;</t>
  </si>
  <si>
    <t>Australian Capital Territory ;  Industry of current main job: Information media and telecommunications ;  &gt;&gt;&gt;&gt; No change in occupation with current employer last year ;</t>
  </si>
  <si>
    <t>Australian Capital Territory ;  Industry of current main job: Information media and telecommunications ;  &gt;&gt;&gt;&gt; Changed occupations with current employer in the same major group last year ;</t>
  </si>
  <si>
    <t>Australian Capital Territory ;  Industry of current main job: Information media and telecommunications ;  &gt;&gt;&gt;&gt; Changed occupations with current employer into a different major group last year ;</t>
  </si>
  <si>
    <t>Australian Capital Territory ;  Industry of current main job: Information media and telecommunications ;  &gt;&gt;&gt;&gt; Changed occupations with current employer at the same skill level ;</t>
  </si>
  <si>
    <t>Australian Capital Territory ;  Industry of current main job: Information media and telecommunications ;  &gt;&gt;&gt;&gt; Changed occupations with current employer to a higher skill level ;</t>
  </si>
  <si>
    <t>Australian Capital Territory ;  Industry of current main job: Information media and telecommunications ;  &gt;&gt;&gt;&gt; Changed occupations with current employer to a lower skill level ;</t>
  </si>
  <si>
    <t>Australian Capital Territory ;  Industry of current main job: Information media and telecommunications ;  &gt;&gt;&gt;&gt; No change in usual weekly hours with current employer last year ;</t>
  </si>
  <si>
    <t>Australian Capital Territory ;  Industry of current main job: Information media and telecommunications ;  &gt;&gt;&gt;&gt; Usual weekly hours increased with current employer last year ;</t>
  </si>
  <si>
    <t>Australian Capital Territory ;  Industry of current main job: Information media and telecommunications ;  &gt;&gt;&gt;&gt; Usual weekly hours decreased with current employer last year ;</t>
  </si>
  <si>
    <t>Australian Capital Territory ;  Industry of current main job: Information media and telecommunications ;  &gt;&gt;&gt;&gt; Did not know or usual weekly hours varied last year ;</t>
  </si>
  <si>
    <t>Australian Capital Territory ;  Industry of current main job: Information media and telecommunications ;  &gt;&gt;&gt;&gt; Promoted or transferred last year ;</t>
  </si>
  <si>
    <t>Australian Capital Territory ;  Industry of current main job: Information media and telecommunications ;  &gt;&gt;&gt;&gt; Was not promoted or transferred last year ;</t>
  </si>
  <si>
    <t>Australian Capital Territory ;  Industry of current main job: Information media and telecommunications ;  &gt;&gt;&gt; Owner manager or contributing family worker in current main job ;</t>
  </si>
  <si>
    <t>Australian Capital Territory ;  Industry of current main job: Information media and telecommunications ;  &gt; Employed 12 months ago ;</t>
  </si>
  <si>
    <t>Australian Capital Territory ;  Industry of current main job: Information media and telecommunications ;  &gt; Not employed 12 months ago ;</t>
  </si>
  <si>
    <t>Australian Capital Territory ;  Industry of current main job: Financial and insurance services ;  Employed at some time during the last 12 months ;</t>
  </si>
  <si>
    <t>Australian Capital Territory ;  Industry of current main job: Financial and insurance services ;  &gt; Currently employed ;</t>
  </si>
  <si>
    <t>Australian Capital Territory ;  Industry of current main job: Financial and insurance services ;  &gt;&gt; Less than 12 months in current main job ;</t>
  </si>
  <si>
    <t>Australian Capital Territory ;  Industry of current main job: Financial and insurance services ;  &gt;&gt;&gt; Changed jobs in last 12 months ;</t>
  </si>
  <si>
    <t>Australian Capital Territory ;  Industry of current main job: Financial and insurance services ;  &gt;&gt;&gt;&gt; Working in the same industry division as 12 months ago ;</t>
  </si>
  <si>
    <t>Australian Capital Territory ;  Industry of current main job: Financial and insurance services ;  &gt;&gt;&gt;&gt; Working in a different industry division than 12 months ago ;</t>
  </si>
  <si>
    <t>Australian Capital Territory ;  Industry of current main job: Financial and insurance services ;  &gt;&gt;&gt;&gt; Working in the same major occupation group as 12 months ago ;</t>
  </si>
  <si>
    <t>Australian Capital Territory ;  Industry of current main job: Financial and insurance services ;  &gt;&gt;&gt;&gt; Working in a different major occupation group than 12 months ago ;</t>
  </si>
  <si>
    <t>Australian Capital Territory ;  Industry of current main job: Financial and insurance services ;  &gt;&gt;&gt;&gt; Working in an occupation at the same skill level as 12 months ago ;</t>
  </si>
  <si>
    <t>Australian Capital Territory ;  Industry of current main job: Financial and insurance services ;  &gt;&gt;&gt;&gt; Working in an occupation with a higher skill level than 12 months ago ;</t>
  </si>
  <si>
    <t>Australian Capital Territory ;  Industry of current main job: Financial and insurance services ;  &gt;&gt;&gt;&gt; Working in an occupation with a lower skill level than 12 months ago ;</t>
  </si>
  <si>
    <t>Australian Capital Territory ;  Industry of current main job: Financial and insurance services ;  &gt;&gt;&gt;&gt; Working in a job with the same usual hours as 12 months ago ;</t>
  </si>
  <si>
    <t>Australian Capital Territory ;  Industry of current main job: Financial and insurance services ;  &gt;&gt;&gt;&gt; Working in a job with more usual hours than 12 months ago ;</t>
  </si>
  <si>
    <t>Australian Capital Territory ;  Industry of current main job: Financial and insurance services ;  &gt;&gt;&gt;&gt; Working in a job with fewer usual hours than 12 months ago ;</t>
  </si>
  <si>
    <t>Australian Capital Territory ;  Industry of current main job: Financial and insurance services ;  &gt;&gt;&gt;&gt; Working in a job with the same status in employment as 12 months ago ;</t>
  </si>
  <si>
    <t>Australian Capital Territory ;  Industry of current main job: Financial and insurance services ;  &gt;&gt;&gt;&gt; Working in a job with a different status in employment than 12 months ago ;</t>
  </si>
  <si>
    <t>Australian Capital Territory ;  Industry of current main job: Financial and insurance services ;  &gt;&gt;&gt; Did not change jobs in last 12 months ;</t>
  </si>
  <si>
    <t>Australian Capital Territory ;  Industry of current main job: Financial and insurance services ;  &gt;&gt; 12 months or more in current main job ;</t>
  </si>
  <si>
    <t>Australian Capital Territory ;  Industry of current main job: Financial and insurance services ;  &gt;&gt;&gt; Employee in current main job ;</t>
  </si>
  <si>
    <t>Australian Capital Territory ;  Industry of current main job: Financial and insurance services ;  &gt;&gt;&gt;&gt; No change in occupation with current employer last year ;</t>
  </si>
  <si>
    <t>Australian Capital Territory ;  Industry of current main job: Financial and insurance services ;  &gt;&gt;&gt;&gt; Changed occupations with current employer in the same major group last year ;</t>
  </si>
  <si>
    <t>Australian Capital Territory ;  Industry of current main job: Financial and insurance services ;  &gt;&gt;&gt;&gt; Changed occupations with current employer into a different major group last year ;</t>
  </si>
  <si>
    <t>Australian Capital Territory ;  Industry of current main job: Financial and insurance services ;  &gt;&gt;&gt;&gt; Changed occupations with current employer at the same skill level ;</t>
  </si>
  <si>
    <t>Australian Capital Territory ;  Industry of current main job: Financial and insurance services ;  &gt;&gt;&gt;&gt; Changed occupations with current employer to a higher skill level ;</t>
  </si>
  <si>
    <t>Australian Capital Territory ;  Industry of current main job: Financial and insurance services ;  &gt;&gt;&gt;&gt; Changed occupations with current employer to a lower skill level ;</t>
  </si>
  <si>
    <t>Australian Capital Territory ;  Industry of current main job: Financial and insurance services ;  &gt;&gt;&gt;&gt; No change in usual weekly hours with current employer last year ;</t>
  </si>
  <si>
    <t>Australian Capital Territory ;  Industry of current main job: Financial and insurance services ;  &gt;&gt;&gt;&gt; Usual weekly hours increased with current employer last year ;</t>
  </si>
  <si>
    <t>Australian Capital Territory ;  Industry of current main job: Financial and insurance services ;  &gt;&gt;&gt;&gt; Usual weekly hours decreased with current employer last year ;</t>
  </si>
  <si>
    <t>Australian Capital Territory ;  Industry of current main job: Financial and insurance services ;  &gt;&gt;&gt;&gt; Did not know or usual weekly hours varied last year ;</t>
  </si>
  <si>
    <t>Australian Capital Territory ;  Industry of current main job: Financial and insurance services ;  &gt;&gt;&gt;&gt; Promoted or transferred last year ;</t>
  </si>
  <si>
    <t>Australian Capital Territory ;  Industry of current main job: Financial and insurance services ;  &gt;&gt;&gt;&gt; Was not promoted or transferred last year ;</t>
  </si>
  <si>
    <t>Australian Capital Territory ;  Industry of current main job: Financial and insurance services ;  &gt;&gt;&gt; Owner manager or contributing family worker in current main job ;</t>
  </si>
  <si>
    <t>Australian Capital Territory ;  Industry of current main job: Financial and insurance services ;  &gt; Employed 12 months ago ;</t>
  </si>
  <si>
    <t>Australian Capital Territory ;  Industry of current main job: Financial and insurance services ;  &gt; Not employed 12 months ago ;</t>
  </si>
  <si>
    <t>Australian Capital Territory ;  Industry of current main job: Rental, hiring and real estate services ;  Employed at some time during the last 12 months ;</t>
  </si>
  <si>
    <t>Australian Capital Territory ;  Industry of current main job: Rental, hiring and real estate services ;  &gt; Currently employed ;</t>
  </si>
  <si>
    <t>Australian Capital Territory ;  Industry of current main job: Rental, hiring and real estate services ;  &gt;&gt; Less than 12 months in current main job ;</t>
  </si>
  <si>
    <t>Australian Capital Territory ;  Industry of current main job: Rental, hiring and real estate services ;  &gt;&gt;&gt; Changed jobs in last 12 months ;</t>
  </si>
  <si>
    <t>Australian Capital Territory ;  Industry of current main job: Rental, hiring and real estate services ;  &gt;&gt;&gt;&gt; Working in the same industry division as 12 months ago ;</t>
  </si>
  <si>
    <t>Australian Capital Territory ;  Industry of current main job: Rental, hiring and real estate services ;  &gt;&gt;&gt;&gt; Working in a different industry division than 12 months ago ;</t>
  </si>
  <si>
    <t>Australian Capital Territory ;  Industry of current main job: Rental, hiring and real estate services ;  &gt;&gt;&gt;&gt; Working in the same major occupation group as 12 months ago ;</t>
  </si>
  <si>
    <t>Australian Capital Territory ;  Industry of current main job: Rental, hiring and real estate services ;  &gt;&gt;&gt;&gt; Working in a different major occupation group than 12 months ago ;</t>
  </si>
  <si>
    <t>Australian Capital Territory ;  Industry of current main job: Rental, hiring and real estate services ;  &gt;&gt;&gt;&gt; Working in an occupation at the same skill level as 12 months ago ;</t>
  </si>
  <si>
    <t>Australian Capital Territory ;  Industry of current main job: Rental, hiring and real estate services ;  &gt;&gt;&gt;&gt; Working in an occupation with a higher skill level than 12 months ago ;</t>
  </si>
  <si>
    <t>Australian Capital Territory ;  Industry of current main job: Rental, hiring and real estate services ;  &gt;&gt;&gt;&gt; Working in an occupation with a lower skill level than 12 months ago ;</t>
  </si>
  <si>
    <t>Australian Capital Territory ;  Industry of current main job: Rental, hiring and real estate services ;  &gt;&gt;&gt;&gt; Working in a job with the same usual hours as 12 months ago ;</t>
  </si>
  <si>
    <t>Australian Capital Territory ;  Industry of current main job: Rental, hiring and real estate services ;  &gt;&gt;&gt;&gt; Working in a job with more usual hours than 12 months ago ;</t>
  </si>
  <si>
    <t>Australian Capital Territory ;  Industry of current main job: Rental, hiring and real estate services ;  &gt;&gt;&gt;&gt; Working in a job with fewer usual hours than 12 months ago ;</t>
  </si>
  <si>
    <t>Australian Capital Territory ;  Industry of current main job: Rental, hiring and real estate services ;  &gt;&gt;&gt;&gt; Working in a job with the same status in employment as 12 months ago ;</t>
  </si>
  <si>
    <t>Australian Capital Territory ;  Industry of current main job: Rental, hiring and real estate services ;  &gt;&gt;&gt;&gt; Working in a job with a different status in employment than 12 months ago ;</t>
  </si>
  <si>
    <t>Australian Capital Territory ;  Industry of current main job: Rental, hiring and real estate services ;  &gt;&gt;&gt; Did not change jobs in last 12 months ;</t>
  </si>
  <si>
    <t>Australian Capital Territory ;  Industry of current main job: Rental, hiring and real estate services ;  &gt;&gt; 12 months or more in current main job ;</t>
  </si>
  <si>
    <t>Australian Capital Territory ;  Industry of current main job: Rental, hiring and real estate services ;  &gt;&gt;&gt; Employee in current main job ;</t>
  </si>
  <si>
    <t>Australian Capital Territory ;  Industry of current main job: Rental, hiring and real estate services ;  &gt;&gt;&gt;&gt; No change in occupation with current employer last year ;</t>
  </si>
  <si>
    <t>Australian Capital Territory ;  Industry of current main job: Rental, hiring and real estate services ;  &gt;&gt;&gt;&gt; Changed occupations with current employer in the same major group last year ;</t>
  </si>
  <si>
    <t>Australian Capital Territory ;  Industry of current main job: Rental, hiring and real estate services ;  &gt;&gt;&gt;&gt; Changed occupations with current employer into a different major group last year ;</t>
  </si>
  <si>
    <t>Australian Capital Territory ;  Industry of current main job: Rental, hiring and real estate services ;  &gt;&gt;&gt;&gt; Changed occupations with current employer at the same skill level ;</t>
  </si>
  <si>
    <t>Australian Capital Territory ;  Industry of current main job: Rental, hiring and real estate services ;  &gt;&gt;&gt;&gt; Changed occupations with current employer to a higher skill level ;</t>
  </si>
  <si>
    <t>Australian Capital Territory ;  Industry of current main job: Rental, hiring and real estate services ;  &gt;&gt;&gt;&gt; Changed occupations with current employer to a lower skill level ;</t>
  </si>
  <si>
    <t>Australian Capital Territory ;  Industry of current main job: Rental, hiring and real estate services ;  &gt;&gt;&gt;&gt; No change in usual weekly hours with current employer last year ;</t>
  </si>
  <si>
    <t>Australian Capital Territory ;  Industry of current main job: Rental, hiring and real estate services ;  &gt;&gt;&gt;&gt; Usual weekly hours increased with current employer last year ;</t>
  </si>
  <si>
    <t>Australian Capital Territory ;  Industry of current main job: Rental, hiring and real estate services ;  &gt;&gt;&gt;&gt; Usual weekly hours decreased with current employer last year ;</t>
  </si>
  <si>
    <t>Australian Capital Territory ;  Industry of current main job: Rental, hiring and real estate services ;  &gt;&gt;&gt;&gt; Did not know or usual weekly hours varied last year ;</t>
  </si>
  <si>
    <t>Australian Capital Territory ;  Industry of current main job: Rental, hiring and real estate services ;  &gt;&gt;&gt;&gt; Promoted or transferred last year ;</t>
  </si>
  <si>
    <t>Australian Capital Territory ;  Industry of current main job: Rental, hiring and real estate services ;  &gt;&gt;&gt;&gt; Was not promoted or transferred last year ;</t>
  </si>
  <si>
    <t>Australian Capital Territory ;  Industry of current main job: Rental, hiring and real estate services ;  &gt;&gt;&gt; Owner manager or contributing family worker in current main job ;</t>
  </si>
  <si>
    <t>Australian Capital Territory ;  Industry of current main job: Rental, hiring and real estate services ;  &gt; Employed 12 months ago ;</t>
  </si>
  <si>
    <t>Australian Capital Territory ;  Industry of current main job: Rental, hiring and real estate services ;  &gt; Not employed 12 months ago ;</t>
  </si>
  <si>
    <t>Australian Capital Territory ;  Industry of current main job: Professional, scientific and technical services ;  Employed at some time during the last 12 months ;</t>
  </si>
  <si>
    <t>Australian Capital Territory ;  Industry of current main job: Professional, scientific and technical services ;  &gt; Currently employed ;</t>
  </si>
  <si>
    <t>Australian Capital Territory ;  Industry of current main job: Professional, scientific and technical services ;  &gt;&gt; Less than 12 months in current main job ;</t>
  </si>
  <si>
    <t>Australian Capital Territory ;  Industry of current main job: Professional, scientific and technical services ;  &gt;&gt;&gt; Changed jobs in last 12 months ;</t>
  </si>
  <si>
    <t>Australian Capital Territory ;  Industry of current main job: Professional, scientific and technical services ;  &gt;&gt;&gt;&gt; Working in the same industry division as 12 months ago ;</t>
  </si>
  <si>
    <t>Australian Capital Territory ;  Industry of current main job: Professional, scientific and technical services ;  &gt;&gt;&gt;&gt; Working in a different industry division than 12 months ago ;</t>
  </si>
  <si>
    <t>Australian Capital Territory ;  Industry of current main job: Professional, scientific and technical services ;  &gt;&gt;&gt;&gt; Working in the same major occupation group as 12 months ago ;</t>
  </si>
  <si>
    <t>Australian Capital Territory ;  Industry of current main job: Professional, scientific and technical services ;  &gt;&gt;&gt;&gt; Working in a different major occupation group than 12 months ago ;</t>
  </si>
  <si>
    <t>Australian Capital Territory ;  Industry of current main job: Professional, scientific and technical services ;  &gt;&gt;&gt;&gt; Working in an occupation at the same skill level as 12 months ago ;</t>
  </si>
  <si>
    <t>Australian Capital Territory ;  Industry of current main job: Professional, scientific and technical services ;  &gt;&gt;&gt;&gt; Working in an occupation with a higher skill level than 12 months ago ;</t>
  </si>
  <si>
    <t>Australian Capital Territory ;  Industry of current main job: Professional, scientific and technical services ;  &gt;&gt;&gt;&gt; Working in an occupation with a lower skill level than 12 months ago ;</t>
  </si>
  <si>
    <t>Australian Capital Territory ;  Industry of current main job: Professional, scientific and technical services ;  &gt;&gt;&gt;&gt; Working in a job with the same usual hours as 12 months ago ;</t>
  </si>
  <si>
    <t>Australian Capital Territory ;  Industry of current main job: Professional, scientific and technical services ;  &gt;&gt;&gt;&gt; Working in a job with more usual hours than 12 months ago ;</t>
  </si>
  <si>
    <t>Australian Capital Territory ;  Industry of current main job: Professional, scientific and technical services ;  &gt;&gt;&gt;&gt; Working in a job with fewer usual hours than 12 months ago ;</t>
  </si>
  <si>
    <t>Australian Capital Territory ;  Industry of current main job: Professional, scientific and technical services ;  &gt;&gt;&gt;&gt; Working in a job with the same status in employment as 12 months ago ;</t>
  </si>
  <si>
    <t>Australian Capital Territory ;  Industry of current main job: Professional, scientific and technical services ;  &gt;&gt;&gt;&gt; Working in a job with a different status in employment than 12 months ago ;</t>
  </si>
  <si>
    <t>Australian Capital Territory ;  Industry of current main job: Professional, scientific and technical services ;  &gt;&gt;&gt; Did not change jobs in last 12 months ;</t>
  </si>
  <si>
    <t>Australian Capital Territory ;  Industry of current main job: Professional, scientific and technical services ;  &gt;&gt; 12 months or more in current main job ;</t>
  </si>
  <si>
    <t>Australian Capital Territory ;  Industry of current main job: Professional, scientific and technical services ;  &gt;&gt;&gt; Employee in current main job ;</t>
  </si>
  <si>
    <t>Australian Capital Territory ;  Industry of current main job: Professional, scientific and technical services ;  &gt;&gt;&gt;&gt; No change in occupation with current employer last year ;</t>
  </si>
  <si>
    <t>Australian Capital Territory ;  Industry of current main job: Professional, scientific and technical services ;  &gt;&gt;&gt;&gt; Changed occupations with current employer in the same major group last year ;</t>
  </si>
  <si>
    <t>Australian Capital Territory ;  Industry of current main job: Professional, scientific and technical services ;  &gt;&gt;&gt;&gt; Changed occupations with current employer into a different major group last year ;</t>
  </si>
  <si>
    <t>Australian Capital Territory ;  Industry of current main job: Professional, scientific and technical services ;  &gt;&gt;&gt;&gt; Changed occupations with current employer at the same skill level ;</t>
  </si>
  <si>
    <t>Australian Capital Territory ;  Industry of current main job: Professional, scientific and technical services ;  &gt;&gt;&gt;&gt; Changed occupations with current employer to a higher skill level ;</t>
  </si>
  <si>
    <t>Australian Capital Territory ;  Industry of current main job: Professional, scientific and technical services ;  &gt;&gt;&gt;&gt; Changed occupations with current employer to a lower skill level ;</t>
  </si>
  <si>
    <t>Australian Capital Territory ;  Industry of current main job: Professional, scientific and technical services ;  &gt;&gt;&gt;&gt; No change in usual weekly hours with current employer last year ;</t>
  </si>
  <si>
    <t>Australian Capital Territory ;  Industry of current main job: Professional, scientific and technical services ;  &gt;&gt;&gt;&gt; Usual weekly hours increased with current employer last year ;</t>
  </si>
  <si>
    <t>Australian Capital Territory ;  Industry of current main job: Professional, scientific and technical services ;  &gt;&gt;&gt;&gt; Usual weekly hours decreased with current employer last year ;</t>
  </si>
  <si>
    <t>Australian Capital Territory ;  Industry of current main job: Professional, scientific and technical services ;  &gt;&gt;&gt;&gt; Did not know or usual weekly hours varied last year ;</t>
  </si>
  <si>
    <t>Australian Capital Territory ;  Industry of current main job: Professional, scientific and technical services ;  &gt;&gt;&gt;&gt; Promoted or transferred last year ;</t>
  </si>
  <si>
    <t>Australian Capital Territory ;  Industry of current main job: Professional, scientific and technical services ;  &gt;&gt;&gt;&gt; Was not promoted or transferred last year ;</t>
  </si>
  <si>
    <t>Australian Capital Territory ;  Industry of current main job: Professional, scientific and technical services ;  &gt;&gt;&gt; Owner manager or contributing family worker in current main job ;</t>
  </si>
  <si>
    <t>Australian Capital Territory ;  Industry of current main job: Professional, scientific and technical services ;  &gt; Employed 12 months ago ;</t>
  </si>
  <si>
    <t>Australian Capital Territory ;  Industry of current main job: Professional, scientific and technical services ;  &gt; Not employed 12 months ago ;</t>
  </si>
  <si>
    <t>Australian Capital Territory ;  Industry of current main job: Administrative and support services ;  Employed at some time during the last 12 months ;</t>
  </si>
  <si>
    <t>Australian Capital Territory ;  Industry of current main job: Administrative and support services ;  &gt; Currently employed ;</t>
  </si>
  <si>
    <t>Australian Capital Territory ;  Industry of current main job: Administrative and support services ;  &gt;&gt; Less than 12 months in current main job ;</t>
  </si>
  <si>
    <t>Australian Capital Territory ;  Industry of current main job: Administrative and support services ;  &gt;&gt;&gt; Changed jobs in last 12 months ;</t>
  </si>
  <si>
    <t>Australian Capital Territory ;  Industry of current main job: Administrative and support services ;  &gt;&gt;&gt;&gt; Working in the same industry division as 12 months ago ;</t>
  </si>
  <si>
    <t>Australian Capital Territory ;  Industry of current main job: Administrative and support services ;  &gt;&gt;&gt;&gt; Working in a different industry division than 12 months ago ;</t>
  </si>
  <si>
    <t>Australian Capital Territory ;  Industry of current main job: Administrative and support services ;  &gt;&gt;&gt;&gt; Working in the same major occupation group as 12 months ago ;</t>
  </si>
  <si>
    <t>Australian Capital Territory ;  Industry of current main job: Administrative and support services ;  &gt;&gt;&gt;&gt; Working in a different major occupation group than 12 months ago ;</t>
  </si>
  <si>
    <t>Australian Capital Territory ;  Industry of current main job: Administrative and support services ;  &gt;&gt;&gt;&gt; Working in an occupation at the same skill level as 12 months ago ;</t>
  </si>
  <si>
    <t>Australian Capital Territory ;  Industry of current main job: Administrative and support services ;  &gt;&gt;&gt;&gt; Working in an occupation with a higher skill level than 12 months ago ;</t>
  </si>
  <si>
    <t>Australian Capital Territory ;  Industry of current main job: Administrative and support services ;  &gt;&gt;&gt;&gt; Working in an occupation with a lower skill level than 12 months ago ;</t>
  </si>
  <si>
    <t>Australian Capital Territory ;  Industry of current main job: Administrative and support services ;  &gt;&gt;&gt;&gt; Working in a job with the same usual hours as 12 months ago ;</t>
  </si>
  <si>
    <t>Australian Capital Territory ;  Industry of current main job: Administrative and support services ;  &gt;&gt;&gt;&gt; Working in a job with more usual hours than 12 months ago ;</t>
  </si>
  <si>
    <t>Australian Capital Territory ;  Industry of current main job: Administrative and support services ;  &gt;&gt;&gt;&gt; Working in a job with fewer usual hours than 12 months ago ;</t>
  </si>
  <si>
    <t>Australian Capital Territory ;  Industry of current main job: Administrative and support services ;  &gt;&gt;&gt;&gt; Working in a job with the same status in employment as 12 months ago ;</t>
  </si>
  <si>
    <t>Australian Capital Territory ;  Industry of current main job: Administrative and support services ;  &gt;&gt;&gt;&gt; Working in a job with a different status in employment than 12 months ago ;</t>
  </si>
  <si>
    <t>Australian Capital Territory ;  Industry of current main job: Administrative and support services ;  &gt;&gt;&gt; Did not change jobs in last 12 months ;</t>
  </si>
  <si>
    <t>Australian Capital Territory ;  Industry of current main job: Administrative and support services ;  &gt;&gt; 12 months or more in current main job ;</t>
  </si>
  <si>
    <t>Australian Capital Territory ;  Industry of current main job: Administrative and support services ;  &gt;&gt;&gt; Employee in current main job ;</t>
  </si>
  <si>
    <t>Australian Capital Territory ;  Industry of current main job: Administrative and support services ;  &gt;&gt;&gt;&gt; No change in occupation with current employer last year ;</t>
  </si>
  <si>
    <t>Australian Capital Territory ;  Industry of current main job: Administrative and support services ;  &gt;&gt;&gt;&gt; Changed occupations with current employer in the same major group last year ;</t>
  </si>
  <si>
    <t>Australian Capital Territory ;  Industry of current main job: Administrative and support services ;  &gt;&gt;&gt;&gt; Changed occupations with current employer into a different major group last year ;</t>
  </si>
  <si>
    <t>Australian Capital Territory ;  Industry of current main job: Administrative and support services ;  &gt;&gt;&gt;&gt; Changed occupations with current employer at the same skill level ;</t>
  </si>
  <si>
    <t>Australian Capital Territory ;  Industry of current main job: Administrative and support services ;  &gt;&gt;&gt;&gt; Changed occupations with current employer to a higher skill level ;</t>
  </si>
  <si>
    <t>Australian Capital Territory ;  Industry of current main job: Administrative and support services ;  &gt;&gt;&gt;&gt; Changed occupations with current employer to a lower skill level ;</t>
  </si>
  <si>
    <t>Australian Capital Territory ;  Industry of current main job: Administrative and support services ;  &gt;&gt;&gt;&gt; No change in usual weekly hours with current employer last year ;</t>
  </si>
  <si>
    <t>Australian Capital Territory ;  Industry of current main job: Administrative and support services ;  &gt;&gt;&gt;&gt; Usual weekly hours increased with current employer last year ;</t>
  </si>
  <si>
    <t>Australian Capital Territory ;  Industry of current main job: Administrative and support services ;  &gt;&gt;&gt;&gt; Usual weekly hours decreased with current employer last year ;</t>
  </si>
  <si>
    <t>Australian Capital Territory ;  Industry of current main job: Administrative and support services ;  &gt;&gt;&gt;&gt; Did not know or usual weekly hours varied last year ;</t>
  </si>
  <si>
    <t>Australian Capital Territory ;  Industry of current main job: Administrative and support services ;  &gt;&gt;&gt;&gt; Promoted or transferred last year ;</t>
  </si>
  <si>
    <t>Australian Capital Territory ;  Industry of current main job: Administrative and support services ;  &gt;&gt;&gt;&gt; Was not promoted or transferred last year ;</t>
  </si>
  <si>
    <t>Australian Capital Territory ;  Industry of current main job: Administrative and support services ;  &gt;&gt;&gt; Owner manager or contributing family worker in current main job ;</t>
  </si>
  <si>
    <t>Australian Capital Territory ;  Industry of current main job: Administrative and support services ;  &gt; Employed 12 months ago ;</t>
  </si>
  <si>
    <t>Australian Capital Territory ;  Industry of current main job: Administrative and support services ;  &gt; Not employed 12 months ago ;</t>
  </si>
  <si>
    <t>Australian Capital Territory ;  Industry of current main job: Public administration and safety ;  Employed at some time during the last 12 months ;</t>
  </si>
  <si>
    <t>Australian Capital Territory ;  Industry of current main job: Public administration and safety ;  &gt; Currently employed ;</t>
  </si>
  <si>
    <t>Australian Capital Territory ;  Industry of current main job: Public administration and safety ;  &gt;&gt; Less than 12 months in current main job ;</t>
  </si>
  <si>
    <t>Australian Capital Territory ;  Industry of current main job: Public administration and safety ;  &gt;&gt;&gt; Changed jobs in last 12 months ;</t>
  </si>
  <si>
    <t>Australian Capital Territory ;  Industry of current main job: Public administration and safety ;  &gt;&gt;&gt;&gt; Working in the same industry division as 12 months ago ;</t>
  </si>
  <si>
    <t>Australian Capital Territory ;  Industry of current main job: Public administration and safety ;  &gt;&gt;&gt;&gt; Working in a different industry division than 12 months ago ;</t>
  </si>
  <si>
    <t>Australian Capital Territory ;  Industry of current main job: Public administration and safety ;  &gt;&gt;&gt;&gt; Working in the same major occupation group as 12 months ago ;</t>
  </si>
  <si>
    <t>Australian Capital Territory ;  Industry of current main job: Public administration and safety ;  &gt;&gt;&gt;&gt; Working in a different major occupation group than 12 months ago ;</t>
  </si>
  <si>
    <t>Australian Capital Territory ;  Industry of current main job: Public administration and safety ;  &gt;&gt;&gt;&gt; Working in an occupation at the same skill level as 12 months ago ;</t>
  </si>
  <si>
    <t>Australian Capital Territory ;  Industry of current main job: Public administration and safety ;  &gt;&gt;&gt;&gt; Working in an occupation with a higher skill level than 12 months ago ;</t>
  </si>
  <si>
    <t>Australian Capital Territory ;  Industry of current main job: Public administration and safety ;  &gt;&gt;&gt;&gt; Working in an occupation with a lower skill level than 12 months ago ;</t>
  </si>
  <si>
    <t>Australian Capital Territory ;  Industry of current main job: Public administration and safety ;  &gt;&gt;&gt;&gt; Working in a job with the same usual hours as 12 months ago ;</t>
  </si>
  <si>
    <t>Australian Capital Territory ;  Industry of current main job: Public administration and safety ;  &gt;&gt;&gt;&gt; Working in a job with more usual hours than 12 months ago ;</t>
  </si>
  <si>
    <t>Australian Capital Territory ;  Industry of current main job: Public administration and safety ;  &gt;&gt;&gt;&gt; Working in a job with fewer usual hours than 12 months ago ;</t>
  </si>
  <si>
    <t>Australian Capital Territory ;  Industry of current main job: Public administration and safety ;  &gt;&gt;&gt;&gt; Working in a job with the same status in employment as 12 months ago ;</t>
  </si>
  <si>
    <t>Australian Capital Territory ;  Industry of current main job: Public administration and safety ;  &gt;&gt;&gt;&gt; Working in a job with a different status in employment than 12 months ago ;</t>
  </si>
  <si>
    <t>Australian Capital Territory ;  Industry of current main job: Public administration and safety ;  &gt;&gt;&gt; Did not change jobs in last 12 months ;</t>
  </si>
  <si>
    <t>A127962878R</t>
  </si>
  <si>
    <t>A128079298X</t>
  </si>
  <si>
    <t>A128059842V</t>
  </si>
  <si>
    <t>A128059846C</t>
  </si>
  <si>
    <t>A128059850V</t>
  </si>
  <si>
    <t>A128079286R</t>
  </si>
  <si>
    <t>A127982242F</t>
  </si>
  <si>
    <t>A128001538X</t>
  </si>
  <si>
    <t>A127962862W</t>
  </si>
  <si>
    <t>A128079290F</t>
  </si>
  <si>
    <t>A128020970R</t>
  </si>
  <si>
    <t>A128001542R</t>
  </si>
  <si>
    <t>A127982246R</t>
  </si>
  <si>
    <t>A128001546X</t>
  </si>
  <si>
    <t>A128098394C</t>
  </si>
  <si>
    <t>A128079294R</t>
  </si>
  <si>
    <t>A128001550R</t>
  </si>
  <si>
    <t>A128059826V</t>
  </si>
  <si>
    <t>A128001554X</t>
  </si>
  <si>
    <t>A128040290J</t>
  </si>
  <si>
    <t>A127962866F</t>
  </si>
  <si>
    <t>A127962870W</t>
  </si>
  <si>
    <t>A127962874F</t>
  </si>
  <si>
    <t>A128059830K</t>
  </si>
  <si>
    <t>A128001558J</t>
  </si>
  <si>
    <t>A128020978J</t>
  </si>
  <si>
    <t>A128059834V</t>
  </si>
  <si>
    <t>A128098402T</t>
  </si>
  <si>
    <t>A128059838C</t>
  </si>
  <si>
    <t>A127982254R</t>
  </si>
  <si>
    <t>A128098406A</t>
  </si>
  <si>
    <t>A128040310F</t>
  </si>
  <si>
    <t>A128098418K</t>
  </si>
  <si>
    <t>A128098422A</t>
  </si>
  <si>
    <t>A128040342X</t>
  </si>
  <si>
    <t>A127962890F</t>
  </si>
  <si>
    <t>A128001590J</t>
  </si>
  <si>
    <t>A128059858L</t>
  </si>
  <si>
    <t>A128040346J</t>
  </si>
  <si>
    <t>A128040302F</t>
  </si>
  <si>
    <t>A128001566J</t>
  </si>
  <si>
    <t>A128020982X</t>
  </si>
  <si>
    <t>A128098410T</t>
  </si>
  <si>
    <t>A128098414A</t>
  </si>
  <si>
    <t>A127962882F</t>
  </si>
  <si>
    <t>A128040306R</t>
  </si>
  <si>
    <t>A128001570X</t>
  </si>
  <si>
    <t>A128079302C</t>
  </si>
  <si>
    <t>A128001574J</t>
  </si>
  <si>
    <t>A128001578T</t>
  </si>
  <si>
    <t>A128001582J</t>
  </si>
  <si>
    <t>A128020986J</t>
  </si>
  <si>
    <t>A128059854C</t>
  </si>
  <si>
    <t>A128040314R</t>
  </si>
  <si>
    <t>A128040318X</t>
  </si>
  <si>
    <t>A128040322R</t>
  </si>
  <si>
    <t>A128040326X</t>
  </si>
  <si>
    <t>A128040330R</t>
  </si>
  <si>
    <t>A127962886R</t>
  </si>
  <si>
    <t>A128001586T</t>
  </si>
  <si>
    <t>A127982250F</t>
  </si>
  <si>
    <t>A128079306L</t>
  </si>
  <si>
    <t>A128040338J</t>
  </si>
  <si>
    <t>A128020662L</t>
  </si>
  <si>
    <t>A128040002C</t>
  </si>
  <si>
    <t>A128020654L</t>
  </si>
  <si>
    <t>A127962538V</t>
  </si>
  <si>
    <t>A127962542K</t>
  </si>
  <si>
    <t>A128059562A</t>
  </si>
  <si>
    <t>A128001262W</t>
  </si>
  <si>
    <t>A127981926A</t>
  </si>
  <si>
    <t>A127981930T</t>
  </si>
  <si>
    <t>A128040014L</t>
  </si>
  <si>
    <t>A127981918A</t>
  </si>
  <si>
    <t>A128059534T</t>
  </si>
  <si>
    <t>A128001246W</t>
  </si>
  <si>
    <t>A127962518K</t>
  </si>
  <si>
    <t>A127981922T</t>
  </si>
  <si>
    <t>A128098122X</t>
  </si>
  <si>
    <t>A128040006L</t>
  </si>
  <si>
    <t>A128059538A</t>
  </si>
  <si>
    <t>A128001250L</t>
  </si>
  <si>
    <t>A128040010C</t>
  </si>
  <si>
    <t>A128020658W</t>
  </si>
  <si>
    <t>A128059542T</t>
  </si>
  <si>
    <t>A127962522A</t>
  </si>
  <si>
    <t>A128059546A</t>
  </si>
  <si>
    <t>A127962526K</t>
  </si>
  <si>
    <t>A127962530A</t>
  </si>
  <si>
    <t>A128059550T</t>
  </si>
  <si>
    <t>A127962534K</t>
  </si>
  <si>
    <t>A128059554A</t>
  </si>
  <si>
    <t>A128079030K</t>
  </si>
  <si>
    <t>A128001254W</t>
  </si>
  <si>
    <t>A128001258F</t>
  </si>
  <si>
    <t>A128020666W</t>
  </si>
  <si>
    <t>A128079034V</t>
  </si>
  <si>
    <t>A128040026W</t>
  </si>
  <si>
    <t>A128059566K</t>
  </si>
  <si>
    <t>A127962554V</t>
  </si>
  <si>
    <t>A127962562V</t>
  </si>
  <si>
    <t>A127962566C</t>
  </si>
  <si>
    <t>A128098146T</t>
  </si>
  <si>
    <t>A128020682W</t>
  </si>
  <si>
    <t>A127962570V</t>
  </si>
  <si>
    <t>A128020686F</t>
  </si>
  <si>
    <t>A128001274F</t>
  </si>
  <si>
    <t>A128020670L</t>
  </si>
  <si>
    <t>A127981934A</t>
  </si>
  <si>
    <t>A128098126J</t>
  </si>
  <si>
    <t>A127962546V</t>
  </si>
  <si>
    <t>A128020674W</t>
  </si>
  <si>
    <t>A128020678F</t>
  </si>
  <si>
    <t>A128001266F</t>
  </si>
  <si>
    <t>A127962550K</t>
  </si>
  <si>
    <t>A128059570A</t>
  </si>
  <si>
    <t>A128098130X</t>
  </si>
  <si>
    <t>A127981938K</t>
  </si>
  <si>
    <t>A128040018W</t>
  </si>
  <si>
    <t>A127981942A</t>
  </si>
  <si>
    <t>A128001270W</t>
  </si>
  <si>
    <t>A127981946K</t>
  </si>
  <si>
    <t>A128040022L</t>
  </si>
  <si>
    <t>A127981950A</t>
  </si>
  <si>
    <t>A127981954K</t>
  </si>
  <si>
    <t>A127962558C</t>
  </si>
  <si>
    <t>A128098134J</t>
  </si>
  <si>
    <t>A128098138T</t>
  </si>
  <si>
    <t>A127981958V</t>
  </si>
  <si>
    <t>A127981966V</t>
  </si>
  <si>
    <t>A128098142J</t>
  </si>
  <si>
    <t>A128079042V</t>
  </si>
  <si>
    <t>A127962574C</t>
  </si>
  <si>
    <t>A128020690W</t>
  </si>
  <si>
    <t>A127981978C</t>
  </si>
  <si>
    <t>A128001294R</t>
  </si>
  <si>
    <t>A128079046C</t>
  </si>
  <si>
    <t>A127962594L</t>
  </si>
  <si>
    <t>A128040034W</t>
  </si>
  <si>
    <t>A128020710V</t>
  </si>
  <si>
    <t>A127962598W</t>
  </si>
  <si>
    <t>A128098150J</t>
  </si>
  <si>
    <t>A128001278R</t>
  </si>
  <si>
    <t>A128059574K</t>
  </si>
  <si>
    <t>A127962578L</t>
  </si>
  <si>
    <t>A128001282F</t>
  </si>
  <si>
    <t>A128059578V</t>
  </si>
  <si>
    <t>A128001286R</t>
  </si>
  <si>
    <t>A128098154T</t>
  </si>
  <si>
    <t>A127981970K</t>
  </si>
  <si>
    <t>A128059582K</t>
  </si>
  <si>
    <t>A128001290F</t>
  </si>
  <si>
    <t>A127981974V</t>
  </si>
  <si>
    <t>A128098158A</t>
  </si>
  <si>
    <t>A128059586V</t>
  </si>
  <si>
    <t>A127962582C</t>
  </si>
  <si>
    <t>A127962586L</t>
  </si>
  <si>
    <t>A128020694F</t>
  </si>
  <si>
    <t>A128098162T</t>
  </si>
  <si>
    <t>A128079038C</t>
  </si>
  <si>
    <t>A128020698R</t>
  </si>
  <si>
    <t>A127962590C</t>
  </si>
  <si>
    <t>A128020702V</t>
  </si>
  <si>
    <t>A128020706C</t>
  </si>
  <si>
    <t>A127981982V</t>
  </si>
  <si>
    <t>A128001302C</t>
  </si>
  <si>
    <t>A128020714C</t>
  </si>
  <si>
    <t>A128020730C</t>
  </si>
  <si>
    <t>A128079054C</t>
  </si>
  <si>
    <t>A128001306L</t>
  </si>
  <si>
    <t>A127981998L</t>
  </si>
  <si>
    <t>A128059602J</t>
  </si>
  <si>
    <t>A127962618V</t>
  </si>
  <si>
    <t>A128098178K</t>
  </si>
  <si>
    <t>A128040054F</t>
  </si>
  <si>
    <t>A128020718L</t>
  </si>
  <si>
    <t>A128098166A</t>
  </si>
  <si>
    <t>A127981986C</t>
  </si>
  <si>
    <t>A127962602A</t>
  </si>
  <si>
    <t>A128020722C</t>
  </si>
  <si>
    <t>A128040038F</t>
  </si>
  <si>
    <t>A128059590K</t>
  </si>
  <si>
    <t>A128040042W</t>
  </si>
  <si>
    <t>A127962606K</t>
  </si>
  <si>
    <t>A128020726L</t>
  </si>
  <si>
    <t>A127981990V</t>
  </si>
  <si>
    <t>A127962610A</t>
  </si>
  <si>
    <t>A128098170T</t>
  </si>
  <si>
    <t>A128059594V</t>
  </si>
  <si>
    <t>A128040046F</t>
  </si>
  <si>
    <t>A127981994C</t>
  </si>
  <si>
    <t>A128001298X</t>
  </si>
  <si>
    <t>A128020734L</t>
  </si>
  <si>
    <t>A128079050V</t>
  </si>
  <si>
    <t>A127962614K</t>
  </si>
  <si>
    <t>A128079058L</t>
  </si>
  <si>
    <t>A128059598C</t>
  </si>
  <si>
    <t>A128001310C</t>
  </si>
  <si>
    <t>A128040050W</t>
  </si>
  <si>
    <t>A128001326W</t>
  </si>
  <si>
    <t>A127962622K</t>
  </si>
  <si>
    <t>A128040062F</t>
  </si>
  <si>
    <t>A128098190A</t>
  </si>
  <si>
    <t>A128040070F</t>
  </si>
  <si>
    <t>A127982018L</t>
  </si>
  <si>
    <t>A128020754W</t>
  </si>
  <si>
    <t>A127982022C</t>
  </si>
  <si>
    <t>A128059618A</t>
  </si>
  <si>
    <t>A128020758F</t>
  </si>
  <si>
    <t>A128001314L</t>
  </si>
  <si>
    <t>A128059606T</t>
  </si>
  <si>
    <t>A128079062C</t>
  </si>
  <si>
    <t>A128001318W</t>
  </si>
  <si>
    <t>A128059610J</t>
  </si>
  <si>
    <t>A128001322L</t>
  </si>
  <si>
    <t>A128040058R</t>
  </si>
  <si>
    <t>A127962626V</t>
  </si>
  <si>
    <t>A128098182A</t>
  </si>
  <si>
    <t>A127982002V</t>
  </si>
  <si>
    <t>A128020738W</t>
  </si>
  <si>
    <t>A127982006C</t>
  </si>
  <si>
    <t>A128020742L</t>
  </si>
  <si>
    <t>A128098186K</t>
  </si>
  <si>
    <t>A128079066L</t>
  </si>
  <si>
    <t>A128059614T</t>
  </si>
  <si>
    <t>A127962630K</t>
  </si>
  <si>
    <t>A128020746W</t>
  </si>
  <si>
    <t>A127962634V</t>
  </si>
  <si>
    <t>A127982010V</t>
  </si>
  <si>
    <t>A128040066R</t>
  </si>
  <si>
    <t>A127962638C</t>
  </si>
  <si>
    <t>A128079070C</t>
  </si>
  <si>
    <t>A128020750L</t>
  </si>
  <si>
    <t>A128040098J</t>
  </si>
  <si>
    <t>A128098194K</t>
  </si>
  <si>
    <t>A128040078X</t>
  </si>
  <si>
    <t>A128098210X</t>
  </si>
  <si>
    <t>A127962654C</t>
  </si>
  <si>
    <t>A128040106W</t>
  </si>
  <si>
    <t>A127982030C</t>
  </si>
  <si>
    <t>A128098218T</t>
  </si>
  <si>
    <t>A128098222J</t>
  </si>
  <si>
    <t>A128059634A</t>
  </si>
  <si>
    <t>A128001330L</t>
  </si>
  <si>
    <t>A128059622T</t>
  </si>
  <si>
    <t>A128098198V</t>
  </si>
  <si>
    <t>A128059626A</t>
  </si>
  <si>
    <t>A127962642V</t>
  </si>
  <si>
    <t>A128040074R</t>
  </si>
  <si>
    <t>A128020762W</t>
  </si>
  <si>
    <t>Australian Capital Territory ;  Industry of current main job: Public administration and safety ;  &gt;&gt; 12 months or more in current main job ;</t>
  </si>
  <si>
    <t>Australian Capital Territory ;  Industry of current main job: Public administration and safety ;  &gt;&gt;&gt; Employee in current main job ;</t>
  </si>
  <si>
    <t>Australian Capital Territory ;  Industry of current main job: Public administration and safety ;  &gt;&gt;&gt;&gt; No change in occupation with current employer last year ;</t>
  </si>
  <si>
    <t>Australian Capital Territory ;  Industry of current main job: Public administration and safety ;  &gt;&gt;&gt;&gt; Changed occupations with current employer in the same major group last year ;</t>
  </si>
  <si>
    <t>Australian Capital Territory ;  Industry of current main job: Public administration and safety ;  &gt;&gt;&gt;&gt; Changed occupations with current employer into a different major group last year ;</t>
  </si>
  <si>
    <t>Australian Capital Territory ;  Industry of current main job: Public administration and safety ;  &gt;&gt;&gt;&gt; Changed occupations with current employer at the same skill level ;</t>
  </si>
  <si>
    <t>Australian Capital Territory ;  Industry of current main job: Public administration and safety ;  &gt;&gt;&gt;&gt; Changed occupations with current employer to a higher skill level ;</t>
  </si>
  <si>
    <t>Australian Capital Territory ;  Industry of current main job: Public administration and safety ;  &gt;&gt;&gt;&gt; Changed occupations with current employer to a lower skill level ;</t>
  </si>
  <si>
    <t>Australian Capital Territory ;  Industry of current main job: Public administration and safety ;  &gt;&gt;&gt;&gt; No change in usual weekly hours with current employer last year ;</t>
  </si>
  <si>
    <t>Australian Capital Territory ;  Industry of current main job: Public administration and safety ;  &gt;&gt;&gt;&gt; Usual weekly hours increased with current employer last year ;</t>
  </si>
  <si>
    <t>Australian Capital Territory ;  Industry of current main job: Public administration and safety ;  &gt;&gt;&gt;&gt; Usual weekly hours decreased with current employer last year ;</t>
  </si>
  <si>
    <t>Australian Capital Territory ;  Industry of current main job: Public administration and safety ;  &gt;&gt;&gt;&gt; Did not know or usual weekly hours varied last year ;</t>
  </si>
  <si>
    <t>Australian Capital Territory ;  Industry of current main job: Public administration and safety ;  &gt;&gt;&gt;&gt; Promoted or transferred last year ;</t>
  </si>
  <si>
    <t>Australian Capital Territory ;  Industry of current main job: Public administration and safety ;  &gt;&gt;&gt;&gt; Was not promoted or transferred last year ;</t>
  </si>
  <si>
    <t>Australian Capital Territory ;  Industry of current main job: Public administration and safety ;  &gt;&gt;&gt; Owner manager or contributing family worker in current main job ;</t>
  </si>
  <si>
    <t>Australian Capital Territory ;  Industry of current main job: Public administration and safety ;  &gt; Employed 12 months ago ;</t>
  </si>
  <si>
    <t>Australian Capital Territory ;  Industry of current main job: Public administration and safety ;  &gt; Not employed 12 months ago ;</t>
  </si>
  <si>
    <t>Australian Capital Territory ;  Industry of current main job: Education and training ;  Employed at some time during the last 12 months ;</t>
  </si>
  <si>
    <t>Australian Capital Territory ;  Industry of current main job: Education and training ;  &gt; Currently employed ;</t>
  </si>
  <si>
    <t>Australian Capital Territory ;  Industry of current main job: Education and training ;  &gt;&gt; Less than 12 months in current main job ;</t>
  </si>
  <si>
    <t>Australian Capital Territory ;  Industry of current main job: Education and training ;  &gt;&gt;&gt; Changed jobs in last 12 months ;</t>
  </si>
  <si>
    <t>Australian Capital Territory ;  Industry of current main job: Education and training ;  &gt;&gt;&gt;&gt; Working in the same industry division as 12 months ago ;</t>
  </si>
  <si>
    <t>Australian Capital Territory ;  Industry of current main job: Education and training ;  &gt;&gt;&gt;&gt; Working in a different industry division than 12 months ago ;</t>
  </si>
  <si>
    <t>Australian Capital Territory ;  Industry of current main job: Education and training ;  &gt;&gt;&gt;&gt; Working in the same major occupation group as 12 months ago ;</t>
  </si>
  <si>
    <t>Australian Capital Territory ;  Industry of current main job: Education and training ;  &gt;&gt;&gt;&gt; Working in a different major occupation group than 12 months ago ;</t>
  </si>
  <si>
    <t>Australian Capital Territory ;  Industry of current main job: Education and training ;  &gt;&gt;&gt;&gt; Working in an occupation at the same skill level as 12 months ago ;</t>
  </si>
  <si>
    <t>Australian Capital Territory ;  Industry of current main job: Education and training ;  &gt;&gt;&gt;&gt; Working in an occupation with a higher skill level than 12 months ago ;</t>
  </si>
  <si>
    <t>Australian Capital Territory ;  Industry of current main job: Education and training ;  &gt;&gt;&gt;&gt; Working in an occupation with a lower skill level than 12 months ago ;</t>
  </si>
  <si>
    <t>Australian Capital Territory ;  Industry of current main job: Education and training ;  &gt;&gt;&gt;&gt; Working in a job with the same usual hours as 12 months ago ;</t>
  </si>
  <si>
    <t>Australian Capital Territory ;  Industry of current main job: Education and training ;  &gt;&gt;&gt;&gt; Working in a job with more usual hours than 12 months ago ;</t>
  </si>
  <si>
    <t>Australian Capital Territory ;  Industry of current main job: Education and training ;  &gt;&gt;&gt;&gt; Working in a job with fewer usual hours than 12 months ago ;</t>
  </si>
  <si>
    <t>Australian Capital Territory ;  Industry of current main job: Education and training ;  &gt;&gt;&gt;&gt; Working in a job with the same status in employment as 12 months ago ;</t>
  </si>
  <si>
    <t>Australian Capital Territory ;  Industry of current main job: Education and training ;  &gt;&gt;&gt;&gt; Working in a job with a different status in employment than 12 months ago ;</t>
  </si>
  <si>
    <t>Australian Capital Territory ;  Industry of current main job: Education and training ;  &gt;&gt;&gt; Did not change jobs in last 12 months ;</t>
  </si>
  <si>
    <t>Australian Capital Territory ;  Industry of current main job: Education and training ;  &gt;&gt; 12 months or more in current main job ;</t>
  </si>
  <si>
    <t>Australian Capital Territory ;  Industry of current main job: Education and training ;  &gt;&gt;&gt; Employee in current main job ;</t>
  </si>
  <si>
    <t>Australian Capital Territory ;  Industry of current main job: Education and training ;  &gt;&gt;&gt;&gt; No change in occupation with current employer last year ;</t>
  </si>
  <si>
    <t>Australian Capital Territory ;  Industry of current main job: Education and training ;  &gt;&gt;&gt;&gt; Changed occupations with current employer in the same major group last year ;</t>
  </si>
  <si>
    <t>Australian Capital Territory ;  Industry of current main job: Education and training ;  &gt;&gt;&gt;&gt; Changed occupations with current employer into a different major group last year ;</t>
  </si>
  <si>
    <t>Australian Capital Territory ;  Industry of current main job: Education and training ;  &gt;&gt;&gt;&gt; Changed occupations with current employer at the same skill level ;</t>
  </si>
  <si>
    <t>Australian Capital Territory ;  Industry of current main job: Education and training ;  &gt;&gt;&gt;&gt; Changed occupations with current employer to a higher skill level ;</t>
  </si>
  <si>
    <t>Australian Capital Territory ;  Industry of current main job: Education and training ;  &gt;&gt;&gt;&gt; Changed occupations with current employer to a lower skill level ;</t>
  </si>
  <si>
    <t>Australian Capital Territory ;  Industry of current main job: Education and training ;  &gt;&gt;&gt;&gt; No change in usual weekly hours with current employer last year ;</t>
  </si>
  <si>
    <t>Australian Capital Territory ;  Industry of current main job: Education and training ;  &gt;&gt;&gt;&gt; Usual weekly hours increased with current employer last year ;</t>
  </si>
  <si>
    <t>Australian Capital Territory ;  Industry of current main job: Education and training ;  &gt;&gt;&gt;&gt; Usual weekly hours decreased with current employer last year ;</t>
  </si>
  <si>
    <t>Australian Capital Territory ;  Industry of current main job: Education and training ;  &gt;&gt;&gt;&gt; Did not know or usual weekly hours varied last year ;</t>
  </si>
  <si>
    <t>Australian Capital Territory ;  Industry of current main job: Education and training ;  &gt;&gt;&gt;&gt; Promoted or transferred last year ;</t>
  </si>
  <si>
    <t>Australian Capital Territory ;  Industry of current main job: Education and training ;  &gt;&gt;&gt;&gt; Was not promoted or transferred last year ;</t>
  </si>
  <si>
    <t>Australian Capital Territory ;  Industry of current main job: Education and training ;  &gt;&gt;&gt; Owner manager or contributing family worker in current main job ;</t>
  </si>
  <si>
    <t>Australian Capital Territory ;  Industry of current main job: Education and training ;  &gt; Employed 12 months ago ;</t>
  </si>
  <si>
    <t>Australian Capital Territory ;  Industry of current main job: Education and training ;  &gt; Not employed 12 months ago ;</t>
  </si>
  <si>
    <t>Australian Capital Territory ;  Industry of current main job: Health care and social assistance ;  Employed at some time during the last 12 months ;</t>
  </si>
  <si>
    <t>Australian Capital Territory ;  Industry of current main job: Health care and social assistance ;  &gt; Currently employed ;</t>
  </si>
  <si>
    <t>Australian Capital Territory ;  Industry of current main job: Health care and social assistance ;  &gt;&gt; Less than 12 months in current main job ;</t>
  </si>
  <si>
    <t>Australian Capital Territory ;  Industry of current main job: Health care and social assistance ;  &gt;&gt;&gt; Changed jobs in last 12 months ;</t>
  </si>
  <si>
    <t>Australian Capital Territory ;  Industry of current main job: Health care and social assistance ;  &gt;&gt;&gt;&gt; Working in the same industry division as 12 months ago ;</t>
  </si>
  <si>
    <t>Australian Capital Territory ;  Industry of current main job: Health care and social assistance ;  &gt;&gt;&gt;&gt; Working in a different industry division than 12 months ago ;</t>
  </si>
  <si>
    <t>Australian Capital Territory ;  Industry of current main job: Health care and social assistance ;  &gt;&gt;&gt;&gt; Working in the same major occupation group as 12 months ago ;</t>
  </si>
  <si>
    <t>Australian Capital Territory ;  Industry of current main job: Health care and social assistance ;  &gt;&gt;&gt;&gt; Working in a different major occupation group than 12 months ago ;</t>
  </si>
  <si>
    <t>Australian Capital Territory ;  Industry of current main job: Health care and social assistance ;  &gt;&gt;&gt;&gt; Working in an occupation at the same skill level as 12 months ago ;</t>
  </si>
  <si>
    <t>Australian Capital Territory ;  Industry of current main job: Health care and social assistance ;  &gt;&gt;&gt;&gt; Working in an occupation with a higher skill level than 12 months ago ;</t>
  </si>
  <si>
    <t>Australian Capital Territory ;  Industry of current main job: Health care and social assistance ;  &gt;&gt;&gt;&gt; Working in an occupation with a lower skill level than 12 months ago ;</t>
  </si>
  <si>
    <t>Australian Capital Territory ;  Industry of current main job: Health care and social assistance ;  &gt;&gt;&gt;&gt; Working in a job with the same usual hours as 12 months ago ;</t>
  </si>
  <si>
    <t>Australian Capital Territory ;  Industry of current main job: Health care and social assistance ;  &gt;&gt;&gt;&gt; Working in a job with more usual hours than 12 months ago ;</t>
  </si>
  <si>
    <t>Australian Capital Territory ;  Industry of current main job: Health care and social assistance ;  &gt;&gt;&gt;&gt; Working in a job with fewer usual hours than 12 months ago ;</t>
  </si>
  <si>
    <t>Australian Capital Territory ;  Industry of current main job: Health care and social assistance ;  &gt;&gt;&gt;&gt; Working in a job with the same status in employment as 12 months ago ;</t>
  </si>
  <si>
    <t>Australian Capital Territory ;  Industry of current main job: Health care and social assistance ;  &gt;&gt;&gt;&gt; Working in a job with a different status in employment than 12 months ago ;</t>
  </si>
  <si>
    <t>Australian Capital Territory ;  Industry of current main job: Health care and social assistance ;  &gt;&gt;&gt; Did not change jobs in last 12 months ;</t>
  </si>
  <si>
    <t>Australian Capital Territory ;  Industry of current main job: Health care and social assistance ;  &gt;&gt; 12 months or more in current main job ;</t>
  </si>
  <si>
    <t>Australian Capital Territory ;  Industry of current main job: Health care and social assistance ;  &gt;&gt;&gt; Employee in current main job ;</t>
  </si>
  <si>
    <t>Australian Capital Territory ;  Industry of current main job: Health care and social assistance ;  &gt;&gt;&gt;&gt; No change in occupation with current employer last year ;</t>
  </si>
  <si>
    <t>Australian Capital Territory ;  Industry of current main job: Health care and social assistance ;  &gt;&gt;&gt;&gt; Changed occupations with current employer in the same major group last year ;</t>
  </si>
  <si>
    <t>Australian Capital Territory ;  Industry of current main job: Health care and social assistance ;  &gt;&gt;&gt;&gt; Changed occupations with current employer into a different major group last year ;</t>
  </si>
  <si>
    <t>Australian Capital Territory ;  Industry of current main job: Health care and social assistance ;  &gt;&gt;&gt;&gt; Changed occupations with current employer at the same skill level ;</t>
  </si>
  <si>
    <t>Australian Capital Territory ;  Industry of current main job: Health care and social assistance ;  &gt;&gt;&gt;&gt; Changed occupations with current employer to a higher skill level ;</t>
  </si>
  <si>
    <t>Australian Capital Territory ;  Industry of current main job: Health care and social assistance ;  &gt;&gt;&gt;&gt; Changed occupations with current employer to a lower skill level ;</t>
  </si>
  <si>
    <t>Australian Capital Territory ;  Industry of current main job: Health care and social assistance ;  &gt;&gt;&gt;&gt; No change in usual weekly hours with current employer last year ;</t>
  </si>
  <si>
    <t>Australian Capital Territory ;  Industry of current main job: Health care and social assistance ;  &gt;&gt;&gt;&gt; Usual weekly hours increased with current employer last year ;</t>
  </si>
  <si>
    <t>Australian Capital Territory ;  Industry of current main job: Health care and social assistance ;  &gt;&gt;&gt;&gt; Usual weekly hours decreased with current employer last year ;</t>
  </si>
  <si>
    <t>Australian Capital Territory ;  Industry of current main job: Health care and social assistance ;  &gt;&gt;&gt;&gt; Did not know or usual weekly hours varied last year ;</t>
  </si>
  <si>
    <t>Australian Capital Territory ;  Industry of current main job: Health care and social assistance ;  &gt;&gt;&gt;&gt; Promoted or transferred last year ;</t>
  </si>
  <si>
    <t>Australian Capital Territory ;  Industry of current main job: Health care and social assistance ;  &gt;&gt;&gt;&gt; Was not promoted or transferred last year ;</t>
  </si>
  <si>
    <t>Australian Capital Territory ;  Industry of current main job: Health care and social assistance ;  &gt;&gt;&gt; Owner manager or contributing family worker in current main job ;</t>
  </si>
  <si>
    <t>Australian Capital Territory ;  Industry of current main job: Health care and social assistance ;  &gt; Employed 12 months ago ;</t>
  </si>
  <si>
    <t>Australian Capital Territory ;  Industry of current main job: Health care and social assistance ;  &gt; Not employed 12 months ago ;</t>
  </si>
  <si>
    <t>Australian Capital Territory ;  Industry of current main job: Arts and recreation services ;  Employed at some time during the last 12 months ;</t>
  </si>
  <si>
    <t>Australian Capital Territory ;  Industry of current main job: Arts and recreation services ;  &gt; Currently employed ;</t>
  </si>
  <si>
    <t>Australian Capital Territory ;  Industry of current main job: Arts and recreation services ;  &gt;&gt; Less than 12 months in current main job ;</t>
  </si>
  <si>
    <t>Australian Capital Territory ;  Industry of current main job: Arts and recreation services ;  &gt;&gt;&gt; Changed jobs in last 12 months ;</t>
  </si>
  <si>
    <t>Australian Capital Territory ;  Industry of current main job: Arts and recreation services ;  &gt;&gt;&gt;&gt; Working in the same industry division as 12 months ago ;</t>
  </si>
  <si>
    <t>Australian Capital Territory ;  Industry of current main job: Arts and recreation services ;  &gt;&gt;&gt;&gt; Working in a different industry division than 12 months ago ;</t>
  </si>
  <si>
    <t>Australian Capital Territory ;  Industry of current main job: Arts and recreation services ;  &gt;&gt;&gt;&gt; Working in the same major occupation group as 12 months ago ;</t>
  </si>
  <si>
    <t>Australian Capital Territory ;  Industry of current main job: Arts and recreation services ;  &gt;&gt;&gt;&gt; Working in a different major occupation group than 12 months ago ;</t>
  </si>
  <si>
    <t>Australian Capital Territory ;  Industry of current main job: Arts and recreation services ;  &gt;&gt;&gt;&gt; Working in an occupation at the same skill level as 12 months ago ;</t>
  </si>
  <si>
    <t>Australian Capital Territory ;  Industry of current main job: Arts and recreation services ;  &gt;&gt;&gt;&gt; Working in an occupation with a higher skill level than 12 months ago ;</t>
  </si>
  <si>
    <t>Australian Capital Territory ;  Industry of current main job: Arts and recreation services ;  &gt;&gt;&gt;&gt; Working in an occupation with a lower skill level than 12 months ago ;</t>
  </si>
  <si>
    <t>Australian Capital Territory ;  Industry of current main job: Arts and recreation services ;  &gt;&gt;&gt;&gt; Working in a job with the same usual hours as 12 months ago ;</t>
  </si>
  <si>
    <t>Australian Capital Territory ;  Industry of current main job: Arts and recreation services ;  &gt;&gt;&gt;&gt; Working in a job with more usual hours than 12 months ago ;</t>
  </si>
  <si>
    <t>Australian Capital Territory ;  Industry of current main job: Arts and recreation services ;  &gt;&gt;&gt;&gt; Working in a job with fewer usual hours than 12 months ago ;</t>
  </si>
  <si>
    <t>Australian Capital Territory ;  Industry of current main job: Arts and recreation services ;  &gt;&gt;&gt;&gt; Working in a job with the same status in employment as 12 months ago ;</t>
  </si>
  <si>
    <t>Australian Capital Territory ;  Industry of current main job: Arts and recreation services ;  &gt;&gt;&gt;&gt; Working in a job with a different status in employment than 12 months ago ;</t>
  </si>
  <si>
    <t>Australian Capital Territory ;  Industry of current main job: Arts and recreation services ;  &gt;&gt;&gt; Did not change jobs in last 12 months ;</t>
  </si>
  <si>
    <t>Australian Capital Territory ;  Industry of current main job: Arts and recreation services ;  &gt;&gt; 12 months or more in current main job ;</t>
  </si>
  <si>
    <t>Australian Capital Territory ;  Industry of current main job: Arts and recreation services ;  &gt;&gt;&gt; Employee in current main job ;</t>
  </si>
  <si>
    <t>Australian Capital Territory ;  Industry of current main job: Arts and recreation services ;  &gt;&gt;&gt;&gt; No change in occupation with current employer last year ;</t>
  </si>
  <si>
    <t>Australian Capital Territory ;  Industry of current main job: Arts and recreation services ;  &gt;&gt;&gt;&gt; Changed occupations with current employer in the same major group last year ;</t>
  </si>
  <si>
    <t>Australian Capital Territory ;  Industry of current main job: Arts and recreation services ;  &gt;&gt;&gt;&gt; Changed occupations with current employer into a different major group last year ;</t>
  </si>
  <si>
    <t>Australian Capital Territory ;  Industry of current main job: Arts and recreation services ;  &gt;&gt;&gt;&gt; Changed occupations with current employer at the same skill level ;</t>
  </si>
  <si>
    <t>Australian Capital Territory ;  Industry of current main job: Arts and recreation services ;  &gt;&gt;&gt;&gt; Changed occupations with current employer to a higher skill level ;</t>
  </si>
  <si>
    <t>Australian Capital Territory ;  Industry of current main job: Arts and recreation services ;  &gt;&gt;&gt;&gt; Changed occupations with current employer to a lower skill level ;</t>
  </si>
  <si>
    <t>Australian Capital Territory ;  Industry of current main job: Arts and recreation services ;  &gt;&gt;&gt;&gt; No change in usual weekly hours with current employer last year ;</t>
  </si>
  <si>
    <t>Australian Capital Territory ;  Industry of current main job: Arts and recreation services ;  &gt;&gt;&gt;&gt; Usual weekly hours increased with current employer last year ;</t>
  </si>
  <si>
    <t>Australian Capital Territory ;  Industry of current main job: Arts and recreation services ;  &gt;&gt;&gt;&gt; Usual weekly hours decreased with current employer last year ;</t>
  </si>
  <si>
    <t>Australian Capital Territory ;  Industry of current main job: Arts and recreation services ;  &gt;&gt;&gt;&gt; Did not know or usual weekly hours varied last year ;</t>
  </si>
  <si>
    <t>Australian Capital Territory ;  Industry of current main job: Arts and recreation services ;  &gt;&gt;&gt;&gt; Promoted or transferred last year ;</t>
  </si>
  <si>
    <t>Australian Capital Territory ;  Industry of current main job: Arts and recreation services ;  &gt;&gt;&gt;&gt; Was not promoted or transferred last year ;</t>
  </si>
  <si>
    <t>Australian Capital Territory ;  Industry of current main job: Arts and recreation services ;  &gt;&gt;&gt; Owner manager or contributing family worker in current main job ;</t>
  </si>
  <si>
    <t>Australian Capital Territory ;  Industry of current main job: Arts and recreation services ;  &gt; Employed 12 months ago ;</t>
  </si>
  <si>
    <t>Australian Capital Territory ;  Industry of current main job: Arts and recreation services ;  &gt; Not employed 12 months ago ;</t>
  </si>
  <si>
    <t>Australian Capital Territory ;  Industry of current main job: Other services ;  Employed at some time during the last 12 months ;</t>
  </si>
  <si>
    <t>Australian Capital Territory ;  Industry of current main job: Other services ;  &gt; Currently employed ;</t>
  </si>
  <si>
    <t>Australian Capital Territory ;  Industry of current main job: Other services ;  &gt;&gt; Less than 12 months in current main job ;</t>
  </si>
  <si>
    <t>Australian Capital Territory ;  Industry of current main job: Other services ;  &gt;&gt;&gt; Changed jobs in last 12 months ;</t>
  </si>
  <si>
    <t>Australian Capital Territory ;  Industry of current main job: Other services ;  &gt;&gt;&gt;&gt; Working in the same industry division as 12 months ago ;</t>
  </si>
  <si>
    <t>Australian Capital Territory ;  Industry of current main job: Other services ;  &gt;&gt;&gt;&gt; Working in a different industry division than 12 months ago ;</t>
  </si>
  <si>
    <t>Australian Capital Territory ;  Industry of current main job: Other services ;  &gt;&gt;&gt;&gt; Working in the same major occupation group as 12 months ago ;</t>
  </si>
  <si>
    <t>Australian Capital Territory ;  Industry of current main job: Other services ;  &gt;&gt;&gt;&gt; Working in a different major occupation group than 12 months ago ;</t>
  </si>
  <si>
    <t>Australian Capital Territory ;  Industry of current main job: Other services ;  &gt;&gt;&gt;&gt; Working in an occupation at the same skill level as 12 months ago ;</t>
  </si>
  <si>
    <t>Australian Capital Territory ;  Industry of current main job: Other services ;  &gt;&gt;&gt;&gt; Working in an occupation with a higher skill level than 12 months ago ;</t>
  </si>
  <si>
    <t>Australian Capital Territory ;  Industry of current main job: Other services ;  &gt;&gt;&gt;&gt; Working in an occupation with a lower skill level than 12 months ago ;</t>
  </si>
  <si>
    <t>Australian Capital Territory ;  Industry of current main job: Other services ;  &gt;&gt;&gt;&gt; Working in a job with the same usual hours as 12 months ago ;</t>
  </si>
  <si>
    <t>Australian Capital Territory ;  Industry of current main job: Other services ;  &gt;&gt;&gt;&gt; Working in a job with more usual hours than 12 months ago ;</t>
  </si>
  <si>
    <t>Australian Capital Territory ;  Industry of current main job: Other services ;  &gt;&gt;&gt;&gt; Working in a job with fewer usual hours than 12 months ago ;</t>
  </si>
  <si>
    <t>Australian Capital Territory ;  Industry of current main job: Other services ;  &gt;&gt;&gt;&gt; Working in a job with the same status in employment as 12 months ago ;</t>
  </si>
  <si>
    <t>Australian Capital Territory ;  Industry of current main job: Other services ;  &gt;&gt;&gt;&gt; Working in a job with a different status in employment than 12 months ago ;</t>
  </si>
  <si>
    <t>Australian Capital Territory ;  Industry of current main job: Other services ;  &gt;&gt;&gt; Did not change jobs in last 12 months ;</t>
  </si>
  <si>
    <t>Australian Capital Territory ;  Industry of current main job: Other services ;  &gt;&gt; 12 months or more in current main job ;</t>
  </si>
  <si>
    <t>Australian Capital Territory ;  Industry of current main job: Other services ;  &gt;&gt;&gt; Employee in current main job ;</t>
  </si>
  <si>
    <t>Australian Capital Territory ;  Industry of current main job: Other services ;  &gt;&gt;&gt;&gt; No change in occupation with current employer last year ;</t>
  </si>
  <si>
    <t>Australian Capital Territory ;  Industry of current main job: Other services ;  &gt;&gt;&gt;&gt; Changed occupations with current employer in the same major group last year ;</t>
  </si>
  <si>
    <t>Australian Capital Territory ;  Industry of current main job: Other services ;  &gt;&gt;&gt;&gt; Changed occupations with current employer into a different major group last year ;</t>
  </si>
  <si>
    <t>Australian Capital Territory ;  Industry of current main job: Other services ;  &gt;&gt;&gt;&gt; Changed occupations with current employer at the same skill level ;</t>
  </si>
  <si>
    <t>Australian Capital Territory ;  Industry of current main job: Other services ;  &gt;&gt;&gt;&gt; Changed occupations with current employer to a higher skill level ;</t>
  </si>
  <si>
    <t>Australian Capital Territory ;  Industry of current main job: Other services ;  &gt;&gt;&gt;&gt; Changed occupations with current employer to a lower skill level ;</t>
  </si>
  <si>
    <t>Australian Capital Territory ;  Industry of current main job: Other services ;  &gt;&gt;&gt;&gt; No change in usual weekly hours with current employer last year ;</t>
  </si>
  <si>
    <t>Australian Capital Territory ;  Industry of current main job: Other services ;  &gt;&gt;&gt;&gt; Usual weekly hours increased with current employer last year ;</t>
  </si>
  <si>
    <t>Australian Capital Territory ;  Industry of current main job: Other services ;  &gt;&gt;&gt;&gt; Usual weekly hours decreased with current employer last year ;</t>
  </si>
  <si>
    <t>Australian Capital Territory ;  Industry of current main job: Other services ;  &gt;&gt;&gt;&gt; Did not know or usual weekly hours varied last year ;</t>
  </si>
  <si>
    <t>Australian Capital Territory ;  Industry of current main job: Other services ;  &gt;&gt;&gt;&gt; Promoted or transferred last year ;</t>
  </si>
  <si>
    <t>Australian Capital Territory ;  Industry of current main job: Other services ;  &gt;&gt;&gt;&gt; Was not promoted or transferred last year ;</t>
  </si>
  <si>
    <t>Australian Capital Territory ;  Industry of current main job: Other services ;  &gt;&gt;&gt; Owner manager or contributing family worker in current main job ;</t>
  </si>
  <si>
    <t>Australian Capital Territory ;  Industry of current main job: Other services ;  &gt; Employed 12 months ago ;</t>
  </si>
  <si>
    <t>Australian Capital Territory ;  Industry of current main job: Other services ;  &gt; Not employed 12 months ago ;</t>
  </si>
  <si>
    <t>Australian Capital Territory ;  Not currently employed ;  Employed at some time during the last 12 months ;</t>
  </si>
  <si>
    <t>Australian Capital Territory ;  Not currently employed ;  &gt; Employed 12 months ago ;</t>
  </si>
  <si>
    <t>Australian Capital Territory ;  Not currently employed ;  &gt; Not employed 12 months ago ;</t>
  </si>
  <si>
    <t>A128020766F</t>
  </si>
  <si>
    <t>A127982026L</t>
  </si>
  <si>
    <t>A128079074L</t>
  </si>
  <si>
    <t>A127962646C</t>
  </si>
  <si>
    <t>A128059630T</t>
  </si>
  <si>
    <t>A128040082R</t>
  </si>
  <si>
    <t>A128020770W</t>
  </si>
  <si>
    <t>A128040086X</t>
  </si>
  <si>
    <t>A128079078W</t>
  </si>
  <si>
    <t>A128098202X</t>
  </si>
  <si>
    <t>A127962650V</t>
  </si>
  <si>
    <t>A128098206J</t>
  </si>
  <si>
    <t>A128040090R</t>
  </si>
  <si>
    <t>A128040094X</t>
  </si>
  <si>
    <t>A128098214J</t>
  </si>
  <si>
    <t>A127962658L</t>
  </si>
  <si>
    <t>A128040102L</t>
  </si>
  <si>
    <t>A128059642A</t>
  </si>
  <si>
    <t>A127962662C</t>
  </si>
  <si>
    <t>A127982038W</t>
  </si>
  <si>
    <t>A128098238A</t>
  </si>
  <si>
    <t>A128020782F</t>
  </si>
  <si>
    <t>A128079098F</t>
  </si>
  <si>
    <t>A128079102K</t>
  </si>
  <si>
    <t>A128040114W</t>
  </si>
  <si>
    <t>A127982054W</t>
  </si>
  <si>
    <t>A128098246A</t>
  </si>
  <si>
    <t>A128059638K</t>
  </si>
  <si>
    <t>A128098226T</t>
  </si>
  <si>
    <t>A127982034L</t>
  </si>
  <si>
    <t>A128079082L</t>
  </si>
  <si>
    <t>A128020774F</t>
  </si>
  <si>
    <t>A128001338F</t>
  </si>
  <si>
    <t>A127962666L</t>
  </si>
  <si>
    <t>A128001342W</t>
  </si>
  <si>
    <t>A128079086W</t>
  </si>
  <si>
    <t>A128079090L</t>
  </si>
  <si>
    <t>A128098230J</t>
  </si>
  <si>
    <t>A127982042L</t>
  </si>
  <si>
    <t>A127982046W</t>
  </si>
  <si>
    <t>A128001346F</t>
  </si>
  <si>
    <t>A128020778R</t>
  </si>
  <si>
    <t>A128001350W</t>
  </si>
  <si>
    <t>A128001354F</t>
  </si>
  <si>
    <t>A128098234T</t>
  </si>
  <si>
    <t>A128001358R</t>
  </si>
  <si>
    <t>A128001362F</t>
  </si>
  <si>
    <t>A127982050L</t>
  </si>
  <si>
    <t>A128098242T</t>
  </si>
  <si>
    <t>A128079094W</t>
  </si>
  <si>
    <t>A128040110L</t>
  </si>
  <si>
    <t>A128059662K</t>
  </si>
  <si>
    <t>A128040118F</t>
  </si>
  <si>
    <t>A127962674L</t>
  </si>
  <si>
    <t>A128001382R</t>
  </si>
  <si>
    <t>A128098250T</t>
  </si>
  <si>
    <t>A127962694W</t>
  </si>
  <si>
    <t>A128020798X</t>
  </si>
  <si>
    <t>A128079114V</t>
  </si>
  <si>
    <t>A128001390R</t>
  </si>
  <si>
    <t>A128059666V</t>
  </si>
  <si>
    <t>A128040122W</t>
  </si>
  <si>
    <t>A128001366R</t>
  </si>
  <si>
    <t>A128059646K</t>
  </si>
  <si>
    <t>A127982058F</t>
  </si>
  <si>
    <t>A128001370F</t>
  </si>
  <si>
    <t>A128020786R</t>
  </si>
  <si>
    <t>A127982062W</t>
  </si>
  <si>
    <t>A128040126F</t>
  </si>
  <si>
    <t>A128059650A</t>
  </si>
  <si>
    <t>A128059654K</t>
  </si>
  <si>
    <t>A128079106V</t>
  </si>
  <si>
    <t>A128020790F</t>
  </si>
  <si>
    <t>A127962678W</t>
  </si>
  <si>
    <t>A127962682L</t>
  </si>
  <si>
    <t>A128020794R</t>
  </si>
  <si>
    <t>A128001374R</t>
  </si>
  <si>
    <t>A128001378X</t>
  </si>
  <si>
    <t>A128079110K</t>
  </si>
  <si>
    <t>A127962686W</t>
  </si>
  <si>
    <t>A127982066F</t>
  </si>
  <si>
    <t>A127982070W</t>
  </si>
  <si>
    <t>A128059658V</t>
  </si>
  <si>
    <t>A128001386X</t>
  </si>
  <si>
    <t>A128040130W</t>
  </si>
  <si>
    <t>A128040146R</t>
  </si>
  <si>
    <t>A127962698F</t>
  </si>
  <si>
    <t>A128059674V</t>
  </si>
  <si>
    <t>A128040138R</t>
  </si>
  <si>
    <t>A127982090F</t>
  </si>
  <si>
    <t>A128040154R</t>
  </si>
  <si>
    <t>A127982094R</t>
  </si>
  <si>
    <t>A128001410L</t>
  </si>
  <si>
    <t>A128040158X</t>
  </si>
  <si>
    <t>A128079130V</t>
  </si>
  <si>
    <t>A127962702K</t>
  </si>
  <si>
    <t>A128001394X</t>
  </si>
  <si>
    <t>A128079118C</t>
  </si>
  <si>
    <t>A128001398J</t>
  </si>
  <si>
    <t>A128059670K</t>
  </si>
  <si>
    <t>A127982074F</t>
  </si>
  <si>
    <t>A127962706V</t>
  </si>
  <si>
    <t>A127982078R</t>
  </si>
  <si>
    <t>A128001402L</t>
  </si>
  <si>
    <t>A128020802C</t>
  </si>
  <si>
    <t>A128079122V</t>
  </si>
  <si>
    <t>A127982082F</t>
  </si>
  <si>
    <t>A128001406W</t>
  </si>
  <si>
    <t>A128098254A</t>
  </si>
  <si>
    <t>A127982086R</t>
  </si>
  <si>
    <t>A128098258K</t>
  </si>
  <si>
    <t>A128040134F</t>
  </si>
  <si>
    <t>A128079126C</t>
  </si>
  <si>
    <t>A127962710K</t>
  </si>
  <si>
    <t>A128020806L</t>
  </si>
  <si>
    <t>A128020810C</t>
  </si>
  <si>
    <t>A128040142F</t>
  </si>
  <si>
    <t>A128059678C</t>
  </si>
  <si>
    <t>A128040150F</t>
  </si>
  <si>
    <t>A127982106L</t>
  </si>
  <si>
    <t>A128001414W</t>
  </si>
  <si>
    <t>A128059686C</t>
  </si>
  <si>
    <t>A128079150C</t>
  </si>
  <si>
    <t>A128059698L</t>
  </si>
  <si>
    <t>A128079154L</t>
  </si>
  <si>
    <t>A128001426F</t>
  </si>
  <si>
    <t>A127962722V</t>
  </si>
  <si>
    <t>A128059702T</t>
  </si>
  <si>
    <t>A128098290K</t>
  </si>
  <si>
    <t>A128098266K</t>
  </si>
  <si>
    <t>A128079134C</t>
  </si>
  <si>
    <t>A128098270A</t>
  </si>
  <si>
    <t>A128020814L</t>
  </si>
  <si>
    <t>A128079138L</t>
  </si>
  <si>
    <t>A128059682V</t>
  </si>
  <si>
    <t>A127962714V</t>
  </si>
  <si>
    <t>A127962718C</t>
  </si>
  <si>
    <t>A128001418F</t>
  </si>
  <si>
    <t>A128079142C</t>
  </si>
  <si>
    <t>A128001422W</t>
  </si>
  <si>
    <t>A128059690V</t>
  </si>
  <si>
    <t>A128040162R</t>
  </si>
  <si>
    <t>A128040166X</t>
  </si>
  <si>
    <t>A128020818W</t>
  </si>
  <si>
    <t>A128020822L</t>
  </si>
  <si>
    <t>A128079146L</t>
  </si>
  <si>
    <t>A128059694C</t>
  </si>
  <si>
    <t>A127982098X</t>
  </si>
  <si>
    <t>A128098274K</t>
  </si>
  <si>
    <t>A127982102C</t>
  </si>
  <si>
    <t>A128098278V</t>
  </si>
  <si>
    <t>A128040170R</t>
  </si>
  <si>
    <t>A128098286V</t>
  </si>
  <si>
    <t>A127962750C</t>
  </si>
  <si>
    <t>A128040226R</t>
  </si>
  <si>
    <t>A127962754L</t>
  </si>
  <si>
    <t>Time Series Workbook</t>
  </si>
  <si>
    <t>6223.0 Job mobility</t>
  </si>
  <si>
    <t>Table 5. Engagements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</si>
  <si>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</si>
  <si>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</si>
  <si>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</si>
  <si>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</si>
  <si>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</si>
  <si>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</si>
  <si>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</si>
  <si>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</si>
  <si>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Fri 29 Apr 2022</t>
  </si>
  <si>
    <t>Contents</t>
  </si>
  <si>
    <t>Tables</t>
  </si>
  <si>
    <t>Table 5.1 - Engagements and other changes in employment of people employed last year by industry of current main job,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</si>
  <si>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</si>
  <si>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</si>
  <si>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</si>
  <si>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</si>
  <si>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</si>
  <si>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</si>
  <si>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</si>
  <si>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</si>
  <si>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</si>
  <si>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</si>
  <si>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</si>
  <si>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industry of current main job:</t>
  </si>
  <si>
    <t>Agriculture, forestry and fishing</t>
  </si>
  <si>
    <t>Industry of current main job</t>
  </si>
  <si>
    <t>Not currently employed</t>
  </si>
  <si>
    <t>Total</t>
  </si>
  <si>
    <t>'000</t>
  </si>
  <si>
    <t>People who worked at some time during the last year</t>
  </si>
  <si>
    <t>Labour Force status 12 months ago</t>
  </si>
  <si>
    <t>Employed 12 months ago</t>
  </si>
  <si>
    <t>Not employed 12 months ago</t>
  </si>
  <si>
    <t>Current Labour Force status</t>
  </si>
  <si>
    <t>Currently employed</t>
  </si>
  <si>
    <t>. .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</si>
  <si>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</si>
  <si>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</si>
  <si>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</si>
  <si>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</si>
  <si>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</si>
  <si>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</si>
  <si>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</si>
  <si>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</si>
  <si>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</si>
  <si>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</si>
  <si>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</si>
  <si>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</si>
  <si>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</si>
  <si>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</si>
  <si>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</si>
  <si>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</si>
  <si>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</si>
  <si>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</si>
  <si>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</si>
  <si>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</si>
  <si>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</si>
  <si>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</si>
  <si>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</si>
  <si>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</si>
  <si>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</si>
  <si>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</si>
  <si>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</si>
  <si>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</si>
  <si>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</si>
  <si>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</si>
  <si>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</si>
  <si>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</si>
  <si>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</si>
  <si>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</si>
  <si>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</si>
  <si>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</si>
  <si>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</si>
  <si>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</si>
  <si>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</si>
  <si>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</si>
  <si>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</si>
  <si>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</si>
  <si>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</si>
  <si>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</si>
  <si>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</si>
  <si>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</si>
  <si>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</si>
  <si>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</si>
  <si>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</si>
  <si>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</si>
  <si>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</si>
  <si>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</si>
  <si>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</si>
  <si>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</si>
  <si>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</si>
  <si>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</si>
  <si>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</si>
  <si>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</si>
  <si>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</si>
  <si>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</si>
  <si>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</si>
  <si>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</si>
  <si>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</si>
  <si>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</si>
  <si>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</si>
  <si>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</si>
  <si>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</si>
  <si>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</si>
  <si>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</si>
  <si>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</si>
  <si>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</si>
  <si>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</si>
  <si>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</si>
  <si>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</si>
  <si>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</si>
  <si>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</si>
  <si>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</si>
  <si>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</si>
  <si>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</si>
  <si>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</si>
  <si>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Industry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</si>
  <si>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</si>
  <si>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</si>
  <si>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</si>
  <si>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A127964950J</t>
  </si>
  <si>
    <t>A127967142R</t>
  </si>
  <si>
    <t>A128007950K</t>
  </si>
  <si>
    <t>A128010038W</t>
  </si>
  <si>
    <t>A128051066V</t>
  </si>
  <si>
    <t>A127975842C</t>
  </si>
  <si>
    <t>A128094142K</t>
  </si>
  <si>
    <t>A128018694R</t>
  </si>
  <si>
    <t>A128020842W</t>
  </si>
  <si>
    <t>A127964762X</t>
  </si>
  <si>
    <t>A127945398K</t>
  </si>
  <si>
    <t>A128022930J</t>
  </si>
  <si>
    <t>A128022946A</t>
  </si>
  <si>
    <t>A128081494X</t>
  </si>
  <si>
    <t>A128061978W</t>
  </si>
  <si>
    <t>A128062006W</t>
  </si>
  <si>
    <t>A128023002K</t>
  </si>
  <si>
    <t>A127965102K</t>
  </si>
  <si>
    <t>A128003498C</t>
  </si>
  <si>
    <t>A128042242A</t>
  </si>
  <si>
    <t>A127964806R</t>
  </si>
  <si>
    <t>A128061786C</t>
  </si>
  <si>
    <t>A127984042X</t>
  </si>
  <si>
    <t>A128003574V</t>
  </si>
  <si>
    <t>A128081310V</t>
  </si>
  <si>
    <t>A127945334X</t>
  </si>
  <si>
    <t>A128061890C</t>
  </si>
  <si>
    <t>A128022870T</t>
  </si>
  <si>
    <t>A128003642K</t>
  </si>
  <si>
    <t>A128044314L</t>
  </si>
  <si>
    <t>A127947614C</t>
  </si>
  <si>
    <t>A127947662W</t>
  </si>
  <si>
    <t>A127967190J</t>
  </si>
  <si>
    <t>A128064118A</t>
  </si>
  <si>
    <t>A127947714L</t>
  </si>
  <si>
    <t>A128064154K</t>
  </si>
  <si>
    <t>A128044630R</t>
  </si>
  <si>
    <t>A127986410C</t>
  </si>
  <si>
    <t>A128063898J</t>
  </si>
  <si>
    <t>A128044354F</t>
  </si>
  <si>
    <t>A127947418V</t>
  </si>
  <si>
    <t>A128044386X</t>
  </si>
  <si>
    <t>A127986210K</t>
  </si>
  <si>
    <t>A128063978J</t>
  </si>
  <si>
    <t>A128083466A</t>
  </si>
  <si>
    <t>A127967078J</t>
  </si>
  <si>
    <t>A127986254L</t>
  </si>
  <si>
    <t>A127967114F</t>
  </si>
  <si>
    <t>A128044538X</t>
  </si>
  <si>
    <t>A127949630R</t>
  </si>
  <si>
    <t>A128007938V</t>
  </si>
  <si>
    <t>A128066054L</t>
  </si>
  <si>
    <t>A128007982C</t>
  </si>
  <si>
    <t>A128085878J</t>
  </si>
  <si>
    <t>A127949894V</t>
  </si>
  <si>
    <t>A128027442L</t>
  </si>
  <si>
    <t>A128085942R</t>
  </si>
  <si>
    <t>A128008050W</t>
  </si>
  <si>
    <t>A127988234R</t>
  </si>
  <si>
    <t>A128085622C</t>
  </si>
  <si>
    <t>A128007794V</t>
  </si>
  <si>
    <t>A127969078V</t>
  </si>
  <si>
    <t>A128046602T</t>
  </si>
  <si>
    <t>A127949726J</t>
  </si>
  <si>
    <t>A128007866V</t>
  </si>
  <si>
    <t>A128046642K</t>
  </si>
  <si>
    <t>A128085754F</t>
  </si>
  <si>
    <t>A127988374T</t>
  </si>
  <si>
    <t>A128066038L</t>
  </si>
  <si>
    <t>A128009834L</t>
  </si>
  <si>
    <t>A128010026L</t>
  </si>
  <si>
    <t>A127990598V</t>
  </si>
  <si>
    <t>A127951934T</t>
  </si>
  <si>
    <t>A127951946A</t>
  </si>
  <si>
    <t>A127990650T</t>
  </si>
  <si>
    <t>A127990674K</t>
  </si>
  <si>
    <t>A128088054W</t>
  </si>
  <si>
    <t>A128049030A</t>
  </si>
  <si>
    <t>A127990430R</t>
  </si>
  <si>
    <t>A128087734J</t>
  </si>
  <si>
    <t>A128048734F</t>
  </si>
  <si>
    <t>A127951746J</t>
  </si>
  <si>
    <t>A128048762R</t>
  </si>
  <si>
    <t>A127990518J</t>
  </si>
  <si>
    <t>A128009966R</t>
  </si>
  <si>
    <t>A127951822X</t>
  </si>
  <si>
    <t>A128087886V</t>
  </si>
  <si>
    <t>A128048862X</t>
  </si>
  <si>
    <t>A128087954K</t>
  </si>
  <si>
    <t>A128031378J</t>
  </si>
  <si>
    <t>A127992674W</t>
  </si>
  <si>
    <t>A128090002K</t>
  </si>
  <si>
    <t>A128070394K</t>
  </si>
  <si>
    <t>A127992750L</t>
  </si>
  <si>
    <t>A127992786R</t>
  </si>
  <si>
    <t>A128012370K</t>
  </si>
  <si>
    <t>A128090126L</t>
  </si>
  <si>
    <t>A128051170V</t>
  </si>
  <si>
    <t>A128070166J</t>
  </si>
  <si>
    <t>A128070178T</t>
  </si>
  <si>
    <t>A127992526V</t>
  </si>
  <si>
    <t>A128031430F</t>
  </si>
  <si>
    <t>A127973594T</t>
  </si>
  <si>
    <t>A128012162T</t>
  </si>
  <si>
    <t>A128050966J</t>
  </si>
  <si>
    <t>A128089930C</t>
  </si>
  <si>
    <t>A128070338T</t>
  </si>
  <si>
    <t>A128051022T</t>
  </si>
  <si>
    <t>A127992702V</t>
  </si>
  <si>
    <t>A128091834V</t>
  </si>
  <si>
    <t>A128072622L</t>
  </si>
  <si>
    <t>A128092070X</t>
  </si>
  <si>
    <t>A127975894F</t>
  </si>
  <si>
    <t>A128033794F</t>
  </si>
  <si>
    <t>A128053290X</t>
  </si>
  <si>
    <t>A127956262C</t>
  </si>
  <si>
    <t>A127975982F</t>
  </si>
  <si>
    <t>A128092158T</t>
  </si>
  <si>
    <t>A128014254L</t>
  </si>
  <si>
    <t>A127994658J</t>
  </si>
  <si>
    <t>A128091886W</t>
  </si>
  <si>
    <t>A128053078R</t>
  </si>
  <si>
    <t>A128053094R</t>
  </si>
  <si>
    <t>A128091938L</t>
  </si>
  <si>
    <t>A128053146F</t>
  </si>
  <si>
    <t>A127994766T</t>
  </si>
  <si>
    <t>A128091994F</t>
  </si>
  <si>
    <t>A128014426W</t>
  </si>
  <si>
    <t>A127956194L</t>
  </si>
  <si>
    <t>A128074526X</t>
  </si>
  <si>
    <t>A128035842X</t>
  </si>
  <si>
    <t>A127958322F</t>
  </si>
  <si>
    <t>A127978102A</t>
  </si>
  <si>
    <t>A128094218V</t>
  </si>
  <si>
    <t>A128074830T</t>
  </si>
  <si>
    <t>A128035938T</t>
  </si>
  <si>
    <t>A128074874V</t>
  </si>
  <si>
    <t>A127997226J</t>
  </si>
  <si>
    <t>A128094026A</t>
  </si>
  <si>
    <t>A128035678J</t>
  </si>
  <si>
    <t>A127977886T</t>
  </si>
  <si>
    <t>A128035722F</t>
  </si>
  <si>
    <t>A128074634J</t>
  </si>
  <si>
    <t>A128035750R</t>
  </si>
  <si>
    <t>A127958202L</t>
  </si>
  <si>
    <t>A127997022F</t>
  </si>
  <si>
    <t>A128074698V</t>
  </si>
  <si>
    <t>A127958262R</t>
  </si>
  <si>
    <t>A128074762A</t>
  </si>
  <si>
    <t>A128018454C</t>
  </si>
  <si>
    <t>A128037946C</t>
  </si>
  <si>
    <t>A127960542X</t>
  </si>
  <si>
    <t>A128018734W</t>
  </si>
  <si>
    <t>A128096218F</t>
  </si>
  <si>
    <t>A127960590T</t>
  </si>
  <si>
    <t>A127999406C</t>
  </si>
  <si>
    <t>A128018802L</t>
  </si>
  <si>
    <t>A128057774T</t>
  </si>
  <si>
    <t>A128057482R</t>
  </si>
  <si>
    <t>A128095974V</t>
  </si>
  <si>
    <t>A127979862K</t>
  </si>
  <si>
    <t>A127960410W</t>
  </si>
  <si>
    <t>A127979926K</t>
  </si>
  <si>
    <t>A128076930L</t>
  </si>
  <si>
    <t>A128057582X</t>
  </si>
  <si>
    <t>A128018618L</t>
  </si>
  <si>
    <t>A127999258L</t>
  </si>
  <si>
    <t>A128077018J</t>
  </si>
  <si>
    <t>A128018714L</t>
  </si>
  <si>
    <t>A128001238W</t>
  </si>
  <si>
    <t>A128020834W</t>
  </si>
  <si>
    <t>A128040246X</t>
  </si>
  <si>
    <t>A128020886X</t>
  </si>
  <si>
    <t>A128098358V</t>
  </si>
  <si>
    <t>A127962810V</t>
  </si>
  <si>
    <t>A128079278R</t>
  </si>
  <si>
    <t>A128040298A</t>
  </si>
  <si>
    <t>A128040334X</t>
  </si>
  <si>
    <t>A128059558K</t>
  </si>
  <si>
    <t>A127981962K</t>
  </si>
  <si>
    <t>A128040030L</t>
  </si>
  <si>
    <t>A128098174A</t>
  </si>
  <si>
    <t>A127982014C</t>
  </si>
  <si>
    <t>A128001334W</t>
  </si>
  <si>
    <t>A127962670C</t>
  </si>
  <si>
    <t>A127962690L</t>
  </si>
  <si>
    <t>A128098262A</t>
  </si>
  <si>
    <t>A128098282K</t>
  </si>
  <si>
    <t>A128059742K</t>
  </si>
  <si>
    <t>A127964958A</t>
  </si>
  <si>
    <t>A128025118X</t>
  </si>
  <si>
    <t>A128085806W</t>
  </si>
  <si>
    <t>A127990578K</t>
  </si>
  <si>
    <t>A128051070K</t>
  </si>
  <si>
    <t>A127956178L</t>
  </si>
  <si>
    <t>A127978046V</t>
  </si>
  <si>
    <t>A128018702C</t>
  </si>
  <si>
    <t>A128040210W</t>
  </si>
  <si>
    <t>A128081394R</t>
  </si>
  <si>
    <t>A128044522F</t>
  </si>
  <si>
    <t>A127949834T</t>
  </si>
  <si>
    <t>A128087938K</t>
  </si>
  <si>
    <t>A127954102F</t>
  </si>
  <si>
    <t>A127994822X</t>
  </si>
  <si>
    <t>A128016442J</t>
  </si>
  <si>
    <t>A128057666J</t>
  </si>
  <si>
    <t>A128001450F</t>
  </si>
  <si>
    <t>A128022906J</t>
  </si>
  <si>
    <t>A128083542T</t>
  </si>
  <si>
    <t>A128085802L</t>
  </si>
  <si>
    <t>A127951886K</t>
  </si>
  <si>
    <t>A128012242T</t>
  </si>
  <si>
    <t>A127956174C</t>
  </si>
  <si>
    <t>A128074738A</t>
  </si>
  <si>
    <t>A127960518X</t>
  </si>
  <si>
    <t>A128020850W</t>
  </si>
  <si>
    <t>A127945414X</t>
  </si>
  <si>
    <t>A127967154X</t>
  </si>
  <si>
    <t>A128085814W</t>
  </si>
  <si>
    <t>A128087950A</t>
  </si>
  <si>
    <t>A128031558T</t>
  </si>
  <si>
    <t>A127956190C</t>
  </si>
  <si>
    <t>A128016454T</t>
  </si>
  <si>
    <t>A128057674J</t>
  </si>
  <si>
    <t>A128040222F</t>
  </si>
  <si>
    <t>A127945418J</t>
  </si>
  <si>
    <t>A127986290W</t>
  </si>
  <si>
    <t>A128046686L</t>
  </si>
  <si>
    <t>A128068218J</t>
  </si>
  <si>
    <t>A128031562J</t>
  </si>
  <si>
    <t>A127975850C</t>
  </si>
  <si>
    <t>A128035862J</t>
  </si>
  <si>
    <t>A127960530R</t>
  </si>
  <si>
    <t>A128059746V</t>
  </si>
  <si>
    <t>A128042470C</t>
  </si>
  <si>
    <t>A128064082K</t>
  </si>
  <si>
    <t>A128027330V</t>
  </si>
  <si>
    <t>A128087962K</t>
  </si>
  <si>
    <t>A128089982F</t>
  </si>
  <si>
    <t>A127956198W</t>
  </si>
  <si>
    <t>A127978054V</t>
  </si>
  <si>
    <t>A128077070T</t>
  </si>
  <si>
    <t>A127962758W</t>
  </si>
  <si>
    <t>A128003650K</t>
  </si>
  <si>
    <t>A127986298R</t>
  </si>
  <si>
    <t>A128027334C</t>
  </si>
  <si>
    <t>A128010046W</t>
  </si>
  <si>
    <t>A127992706C</t>
  </si>
  <si>
    <t>A128092054X</t>
  </si>
  <si>
    <t>A127978058C</t>
  </si>
  <si>
    <t>A128018718W</t>
  </si>
  <si>
    <t>A128079178F</t>
  </si>
  <si>
    <t>A128081406L</t>
  </si>
  <si>
    <t>A127967162X</t>
  </si>
  <si>
    <t>A128007970V</t>
  </si>
  <si>
    <t>A127971546L</t>
  </si>
  <si>
    <t>A128012262A</t>
  </si>
  <si>
    <t>A128033730V</t>
  </si>
  <si>
    <t>A128055546C</t>
  </si>
  <si>
    <t>A128037962C</t>
  </si>
  <si>
    <t>A128079182W</t>
  </si>
  <si>
    <t>A128061938C</t>
  </si>
  <si>
    <t>A128083554A</t>
  </si>
  <si>
    <t>A128085822W</t>
  </si>
  <si>
    <t>A128068222X</t>
  </si>
  <si>
    <t>A128089986R</t>
  </si>
  <si>
    <t>A127975858W</t>
  </si>
  <si>
    <t>A128094146V</t>
  </si>
  <si>
    <t>A128018722L</t>
  </si>
  <si>
    <t>A128059750K</t>
  </si>
  <si>
    <t>A128022918T</t>
  </si>
  <si>
    <t>A127947634L</t>
  </si>
  <si>
    <t>A127969230A</t>
  </si>
  <si>
    <t>A128068226J</t>
  </si>
  <si>
    <t>A128051074V</t>
  </si>
  <si>
    <t>A128072646F</t>
  </si>
  <si>
    <t>A128074766K</t>
  </si>
  <si>
    <t>A128037966L</t>
  </si>
  <si>
    <t>A128098306T</t>
  </si>
  <si>
    <t>A128042458L</t>
  </si>
  <si>
    <t>A127986278F</t>
  </si>
  <si>
    <t>A128007954V</t>
  </si>
  <si>
    <t>A128068202R</t>
  </si>
  <si>
    <t>A128031550X</t>
  </si>
  <si>
    <t>A127994814X</t>
  </si>
  <si>
    <t>A127958290X</t>
  </si>
  <si>
    <t>A127999318C</t>
  </si>
  <si>
    <t>A127982130L</t>
  </si>
  <si>
    <t>A128061922K</t>
  </si>
  <si>
    <t>A127947622C</t>
  </si>
  <si>
    <t>A127949826T</t>
  </si>
  <si>
    <t>A128048894T</t>
  </si>
  <si>
    <t>A127973710R</t>
  </si>
  <si>
    <t>A128053214W</t>
  </si>
  <si>
    <t>A127997094T</t>
  </si>
  <si>
    <t>A128018698X</t>
  </si>
  <si>
    <t>A128040198T</t>
  </si>
  <si>
    <t>A128022898V</t>
  </si>
  <si>
    <t>A128025114R</t>
  </si>
  <si>
    <t>A128085798J</t>
  </si>
  <si>
    <t>A128048898A</t>
  </si>
  <si>
    <t>A127992678F</t>
  </si>
  <si>
    <t>A128072634W</t>
  </si>
  <si>
    <t>A128055530K</t>
  </si>
  <si>
    <t>A128057662X</t>
  </si>
  <si>
    <t>A128040202W</t>
  </si>
  <si>
    <t>A128022902X</t>
  </si>
  <si>
    <t>A127947626L</t>
  </si>
  <si>
    <t>A127949830J</t>
  </si>
  <si>
    <t>A128068206X</t>
  </si>
  <si>
    <t>A127992682W</t>
  </si>
  <si>
    <t>A128092046X</t>
  </si>
  <si>
    <t>A128016438T</t>
  </si>
  <si>
    <t>A128096126W</t>
  </si>
  <si>
    <t>A128020846F</t>
  </si>
  <si>
    <t>A127964954T</t>
  </si>
  <si>
    <t>A127967146X</t>
  </si>
  <si>
    <t>A127988410R</t>
  </si>
  <si>
    <t>A128029402F</t>
  </si>
  <si>
    <t>A127954098A</t>
  </si>
  <si>
    <t>A127994818J</t>
  </si>
  <si>
    <t>A128035846J</t>
  </si>
  <si>
    <t>A127960514R</t>
  </si>
  <si>
    <t>A128040206F</t>
  </si>
  <si>
    <t>A128081390F</t>
  </si>
  <si>
    <t>A128044518R</t>
  </si>
  <si>
    <t>A128007958C</t>
  </si>
  <si>
    <t>A127951882A</t>
  </si>
  <si>
    <t>A127973714X</t>
  </si>
  <si>
    <t>A128053218F</t>
  </si>
  <si>
    <t>A128035850X</t>
  </si>
  <si>
    <t>A128077054T</t>
  </si>
  <si>
    <t>A127962742C</t>
  </si>
  <si>
    <t>A128022910X</t>
  </si>
  <si>
    <t>A128083546A</t>
  </si>
  <si>
    <t>A128007962V</t>
  </si>
  <si>
    <t>A127971530V</t>
  </si>
  <si>
    <t>A128012246A</t>
  </si>
  <si>
    <t>A127994826J</t>
  </si>
  <si>
    <t>A128055534V</t>
  </si>
  <si>
    <t>A127960522R</t>
  </si>
  <si>
    <t>A128001454R</t>
  </si>
  <si>
    <t>A128042466L</t>
  </si>
  <si>
    <t>A127967158J</t>
  </si>
  <si>
    <t>A127988422X</t>
  </si>
  <si>
    <t>A128010042L</t>
  </si>
  <si>
    <t>A128089974F</t>
  </si>
  <si>
    <t>A128033726C</t>
  </si>
  <si>
    <t>A128074758K</t>
  </si>
  <si>
    <t>A128077058A</t>
  </si>
  <si>
    <t>A128059738V</t>
  </si>
  <si>
    <t>A128061926V</t>
  </si>
  <si>
    <t>A127967150R</t>
  </si>
  <si>
    <t>A127988414X</t>
  </si>
  <si>
    <t>A128087942A</t>
  </si>
  <si>
    <t>A127992686F</t>
  </si>
  <si>
    <t>A128033714V</t>
  </si>
  <si>
    <t>A128016446T</t>
  </si>
  <si>
    <t>A128037954C</t>
  </si>
  <si>
    <t>A128059726K</t>
  </si>
  <si>
    <t>A128003638V</t>
  </si>
  <si>
    <t>A128064074K</t>
  </si>
  <si>
    <t>A128085810L</t>
  </si>
  <si>
    <t>A127990582A</t>
  </si>
  <si>
    <t>A127992690W</t>
  </si>
  <si>
    <t>A128014466R</t>
  </si>
  <si>
    <t>A128016450J</t>
  </si>
  <si>
    <t>A128018706L</t>
  </si>
  <si>
    <t>A128040214F</t>
  </si>
  <si>
    <t>A127984142J</t>
  </si>
  <si>
    <t>A128044526R</t>
  </si>
  <si>
    <t>A127988418J</t>
  </si>
  <si>
    <t>A128048902F</t>
  </si>
  <si>
    <t>A128012250T</t>
  </si>
  <si>
    <t>A128033718C</t>
  </si>
  <si>
    <t>A128074742T</t>
  </si>
  <si>
    <t>A127980022T</t>
  </si>
  <si>
    <t>A128059730A</t>
  </si>
  <si>
    <t>A127945406X</t>
  </si>
  <si>
    <t>A127947630C</t>
  </si>
  <si>
    <t>A127949838A</t>
  </si>
  <si>
    <t>A128087946K</t>
  </si>
  <si>
    <t>A127954106R</t>
  </si>
  <si>
    <t>A128033722V</t>
  </si>
  <si>
    <t>A128035854J</t>
  </si>
  <si>
    <t>A128057670X</t>
  </si>
  <si>
    <t>A128001458X</t>
  </si>
  <si>
    <t>A127984146T</t>
  </si>
  <si>
    <t>A128044530F</t>
  </si>
  <si>
    <t>A127949842T</t>
  </si>
  <si>
    <t>A128048906R</t>
  </si>
  <si>
    <t>A128070366A</t>
  </si>
  <si>
    <t>A127956182C</t>
  </si>
  <si>
    <t>A128074746A</t>
  </si>
  <si>
    <t>A127980026A</t>
  </si>
  <si>
    <t>A127962746L</t>
  </si>
  <si>
    <t>A128042462C</t>
  </si>
  <si>
    <t>A127986282W</t>
  </si>
  <si>
    <t>A128066030V</t>
  </si>
  <si>
    <t>A127951890A</t>
  </si>
  <si>
    <t>A127954110F</t>
  </si>
  <si>
    <t>A128092050R</t>
  </si>
  <si>
    <t>A127978050K</t>
  </si>
  <si>
    <t>A128096130L</t>
  </si>
  <si>
    <t>A128079170L</t>
  </si>
  <si>
    <t>A127964962T</t>
  </si>
  <si>
    <t>A128064078V</t>
  </si>
  <si>
    <t>A128027326C</t>
  </si>
  <si>
    <t>A127990586K</t>
  </si>
  <si>
    <t>A128031554J</t>
  </si>
  <si>
    <t>A127956186L</t>
  </si>
  <si>
    <t>A128055538C</t>
  </si>
  <si>
    <t>A128037958L</t>
  </si>
  <si>
    <t>A128040218R</t>
  </si>
  <si>
    <t>A127964966A</t>
  </si>
  <si>
    <t>A127986286F</t>
  </si>
  <si>
    <t>A127969222A</t>
  </si>
  <si>
    <t>A128068210R</t>
  </si>
  <si>
    <t>A127973718J</t>
  </si>
  <si>
    <t>A128072638F</t>
  </si>
  <si>
    <t>A128035858T</t>
  </si>
  <si>
    <t>A127999322V</t>
  </si>
  <si>
    <t>A128020854F</t>
  </si>
  <si>
    <t>A128061930K</t>
  </si>
  <si>
    <t>A128025122R</t>
  </si>
  <si>
    <t>A128066034C</t>
  </si>
  <si>
    <t>A127951894K</t>
  </si>
  <si>
    <t>A127992694F</t>
  </si>
  <si>
    <t>A128014470F</t>
  </si>
  <si>
    <t>A128074750T</t>
  </si>
  <si>
    <t>A128018710C</t>
  </si>
  <si>
    <t>A128079174W</t>
  </si>
  <si>
    <t>A128061934V</t>
  </si>
  <si>
    <t>A128025126X</t>
  </si>
  <si>
    <t>A127969226K</t>
  </si>
  <si>
    <t>A128029406R</t>
  </si>
  <si>
    <t>A128012254A</t>
  </si>
  <si>
    <t>A128053222W</t>
  </si>
  <si>
    <t>A127997098A</t>
  </si>
  <si>
    <t>A127999326C</t>
  </si>
  <si>
    <t>A127982134W</t>
  </si>
  <si>
    <t>A127945410R</t>
  </si>
  <si>
    <t>A128005734F</t>
  </si>
  <si>
    <t>A128007966C</t>
  </si>
  <si>
    <t>A127971534C</t>
  </si>
  <si>
    <t>A127992698R</t>
  </si>
  <si>
    <t>A128053226F</t>
  </si>
  <si>
    <t>A128074754A</t>
  </si>
  <si>
    <t>A127980030T</t>
  </si>
  <si>
    <t>A128020858R</t>
  </si>
  <si>
    <t>A128022914J</t>
  </si>
  <si>
    <t>A128044534R</t>
  </si>
  <si>
    <t>A127949846A</t>
  </si>
  <si>
    <t>A127971538L</t>
  </si>
  <si>
    <t>A128012258K</t>
  </si>
  <si>
    <t>A128072642W</t>
  </si>
  <si>
    <t>A127958294J</t>
  </si>
  <si>
    <t>A127960526X</t>
  </si>
  <si>
    <t>A128059734K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</si>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</sst>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1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2" fillId="0" borderId="0" xfId="10" applyFont="1" applyAlignment="1">
      <alignment horizontal="center"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6" fillId="3" borderId="0" xfId="0" applyFont="1" applyFill="1" applyAlignment="1">
      <alignment horizontal="left" vertical="top" wrapText="1" indent="11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25" fillId="3" borderId="1" xfId="6" applyFont="1" applyFill="1" applyBorder="1" applyAlignment="1">
      <alignment horizontal="left" vertical="center" indent="13"/>
    </xf>
    <xf numFmtId="0" fontId="28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</cellXfs>
  <cellStyles count="12">
    <cellStyle name="Hyperlink" xfId="1" builtinId="8"/>
    <cellStyle name="Hyperlink 2" xfId="5" xr:uid="{68F6B337-3A63-4622-B387-DBCDEDC64984}"/>
    <cellStyle name="Normal" xfId="0" builtinId="0"/>
    <cellStyle name="Normal 10" xfId="3" xr:uid="{1704180F-3FCF-40C4-AEB0-331513EC132D}"/>
    <cellStyle name="Normal 2" xfId="7" xr:uid="{5B39B95C-CCB9-4E36-AB86-939238F96AE6}"/>
    <cellStyle name="Normal 2 2 2" xfId="10" xr:uid="{AA981E74-3B65-49AA-A0FA-0D384B75C1BC}"/>
    <cellStyle name="Normal 2 4" xfId="4" xr:uid="{93C58FEC-A9A1-4555-B1E6-DA9F4F02EC4D}"/>
    <cellStyle name="Normal 3 5 4" xfId="2" xr:uid="{874CA3BE-07B8-48F5-8530-7F7CC055428E}"/>
    <cellStyle name="Style1" xfId="6" xr:uid="{A8304A2C-77AE-4CD1-9DE7-3D2CBA13295C}"/>
    <cellStyle name="Style4" xfId="8" xr:uid="{63D165EF-027E-447A-89B0-D5C28C1AE57D}"/>
    <cellStyle name="Style5" xfId="9" xr:uid="{9A1E0AEE-07B7-4751-A964-28211C897601}"/>
    <cellStyle name="Style9" xfId="11" xr:uid="{8B8688B2-4766-4CC6-AD4A-6555B0357C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C516A9-0FB7-48AF-BEE1-9200AD16B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1ABFB0-5168-4947-A314-6B1837FC4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5E143-A165-4151-A802-96F55246AB8E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12324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12334</v>
      </c>
      <c r="C5" s="21"/>
      <c r="D5" s="21"/>
      <c r="E5" s="21"/>
    </row>
    <row r="6" spans="1:5" ht="15.75" customHeight="1">
      <c r="A6" s="21"/>
      <c r="B6" s="71" t="s">
        <v>12326</v>
      </c>
      <c r="C6" s="71"/>
      <c r="D6" s="71"/>
      <c r="E6" s="71"/>
    </row>
    <row r="7" spans="1:5" ht="15.75" customHeight="1">
      <c r="A7" s="21"/>
      <c r="B7" s="22" t="s">
        <v>12335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12336</v>
      </c>
      <c r="C9" s="25"/>
      <c r="D9" s="21"/>
      <c r="E9" s="21"/>
    </row>
    <row r="10" spans="1:5">
      <c r="A10" s="24"/>
      <c r="B10" s="26" t="s">
        <v>12337</v>
      </c>
      <c r="C10" s="24"/>
      <c r="D10" s="21"/>
      <c r="E10" s="21"/>
    </row>
    <row r="11" spans="1:5">
      <c r="A11" s="24"/>
      <c r="B11" s="27">
        <v>5.0999999999999996</v>
      </c>
      <c r="C11" s="28" t="s">
        <v>12338</v>
      </c>
      <c r="D11" s="21"/>
      <c r="E11" s="21"/>
    </row>
    <row r="12" spans="1:5">
      <c r="A12" s="24"/>
      <c r="B12" s="27" t="s">
        <v>12339</v>
      </c>
      <c r="C12" s="28" t="s">
        <v>12340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2"/>
      <c r="C14" s="72"/>
      <c r="D14" s="21"/>
      <c r="E14" s="21"/>
    </row>
    <row r="15" spans="1:5" ht="15.75">
      <c r="A15" s="24"/>
      <c r="B15" s="73" t="s">
        <v>12341</v>
      </c>
      <c r="C15" s="73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12342</v>
      </c>
      <c r="C17" s="24"/>
      <c r="D17" s="21"/>
      <c r="E17" s="21"/>
    </row>
    <row r="18" spans="1:5">
      <c r="A18" s="24"/>
      <c r="B18" s="74" t="s">
        <v>12343</v>
      </c>
      <c r="C18" s="74"/>
      <c r="D18" s="21"/>
      <c r="E18" s="21"/>
    </row>
    <row r="19" spans="1:5">
      <c r="A19" s="24"/>
      <c r="B19" s="74" t="s">
        <v>12344</v>
      </c>
      <c r="C19" s="74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12327</v>
      </c>
      <c r="C21" s="21"/>
      <c r="D21" s="21"/>
      <c r="E21" s="21"/>
    </row>
    <row r="22" spans="1:5">
      <c r="A22" s="23"/>
      <c r="B22" s="70" t="s">
        <v>12345</v>
      </c>
      <c r="C22" s="70"/>
      <c r="D22" s="70"/>
      <c r="E22" s="70"/>
    </row>
    <row r="23" spans="1:5">
      <c r="A23" s="23"/>
      <c r="B23" s="70" t="s">
        <v>12346</v>
      </c>
      <c r="C23" s="70"/>
      <c r="D23" s="70"/>
      <c r="E23" s="70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17118418-CF37-43E7-BA97-FA0765D867A8}"/>
    <hyperlink ref="B12" location="Index!A12" display="Index" xr:uid="{73ADA1AE-97E1-440F-9EDB-1697C2BE8C2A}"/>
    <hyperlink ref="B26" r:id="rId2" display="© Commonwealth of Australia 2015" xr:uid="{253DA0E4-A26F-4266-B1A7-C6D546BD0B0F}"/>
    <hyperlink ref="B23" r:id="rId3" display="or the Labour Surveys Branch at labour.statistics@abs.gov.au." xr:uid="{6562F71F-6DCC-467A-BF26-9DD34F95985A}"/>
    <hyperlink ref="B22:E22" r:id="rId4" display="For further information about these and related statistics visit www.abs.gov.au/about/contact-us" xr:uid="{C82B5F9B-9402-4543-8004-819468A14F3C}"/>
    <hyperlink ref="B19" r:id="rId5" display="Explanatory Notes" xr:uid="{C53DCA5D-09FA-4BCB-BB31-3B0C9F7B6A6C}"/>
    <hyperlink ref="B18" r:id="rId6" xr:uid="{0D86A4CD-D85A-408A-9EDA-D044F8F6B00D}"/>
    <hyperlink ref="B18:C18" r:id="rId7" display="Summary" xr:uid="{E233136C-605A-44E0-A76B-F81E616EB81C}"/>
    <hyperlink ref="B19:C19" r:id="rId8" display="Methodology" xr:uid="{74C234D8-2D9F-4BD6-9D3E-371F6155B94E}"/>
    <hyperlink ref="B11" location="'Table 5.1'!C10" display="'Table 5.1'!C10" xr:uid="{395E90B0-F2A2-47CF-A74E-9901B2F6C990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29.701000000000001</v>
      </c>
      <c r="C11" s="9">
        <v>177.25700000000001</v>
      </c>
      <c r="D11" s="9">
        <v>41.597000000000001</v>
      </c>
      <c r="E11" s="9">
        <v>265.13400000000001</v>
      </c>
      <c r="F11" s="9">
        <v>24.702000000000002</v>
      </c>
      <c r="G11" s="9">
        <v>35.884</v>
      </c>
      <c r="H11" s="9">
        <v>35.884</v>
      </c>
      <c r="I11" s="9">
        <v>4.6189999999999998</v>
      </c>
      <c r="J11" s="9">
        <v>1.6419999999999999</v>
      </c>
      <c r="K11" s="9">
        <v>0</v>
      </c>
      <c r="L11" s="9">
        <v>0.45800000000000002</v>
      </c>
      <c r="M11" s="9">
        <v>0.45800000000000002</v>
      </c>
      <c r="N11" s="9">
        <v>0</v>
      </c>
      <c r="O11" s="9">
        <v>0.45800000000000002</v>
      </c>
      <c r="P11" s="9">
        <v>0</v>
      </c>
      <c r="Q11" s="9">
        <v>0</v>
      </c>
      <c r="R11" s="9">
        <v>0</v>
      </c>
      <c r="S11" s="9">
        <v>0</v>
      </c>
      <c r="T11" s="9">
        <v>0.45800000000000002</v>
      </c>
      <c r="U11" s="9">
        <v>0.45800000000000002</v>
      </c>
      <c r="V11" s="9">
        <v>0</v>
      </c>
      <c r="W11" s="9">
        <v>2.9769999999999999</v>
      </c>
      <c r="X11" s="9">
        <v>31.263999999999999</v>
      </c>
      <c r="Y11" s="9">
        <v>30.370999999999999</v>
      </c>
      <c r="Z11" s="9">
        <v>28.725000000000001</v>
      </c>
      <c r="AA11" s="9">
        <v>0.53800000000000003</v>
      </c>
      <c r="AB11" s="9">
        <v>1.1080000000000001</v>
      </c>
      <c r="AC11" s="9">
        <v>0.53800000000000003</v>
      </c>
      <c r="AD11" s="9">
        <v>0</v>
      </c>
      <c r="AE11" s="9">
        <v>1.1080000000000001</v>
      </c>
      <c r="AF11" s="9">
        <v>25.277999999999999</v>
      </c>
      <c r="AG11" s="9">
        <v>2.2040000000000002</v>
      </c>
      <c r="AH11" s="9">
        <v>1.274</v>
      </c>
      <c r="AI11" s="9">
        <v>1.615</v>
      </c>
      <c r="AJ11" s="9">
        <v>6.3769999999999998</v>
      </c>
      <c r="AK11" s="9">
        <v>23.994</v>
      </c>
      <c r="AL11" s="9">
        <v>0.89400000000000002</v>
      </c>
      <c r="AM11" s="9">
        <v>32.939</v>
      </c>
      <c r="AN11" s="9">
        <v>2.944</v>
      </c>
      <c r="AO11" s="9">
        <v>249.05099999999999</v>
      </c>
      <c r="AP11" s="9">
        <v>249.05099999999999</v>
      </c>
      <c r="AQ11" s="9">
        <v>52.591000000000001</v>
      </c>
      <c r="AR11" s="9">
        <v>26.559000000000001</v>
      </c>
      <c r="AS11" s="9">
        <v>13.48</v>
      </c>
      <c r="AT11" s="9">
        <v>11.363</v>
      </c>
      <c r="AU11" s="9">
        <v>16.846</v>
      </c>
      <c r="AV11" s="9">
        <v>7.9960000000000004</v>
      </c>
      <c r="AW11" s="9">
        <v>17.709</v>
      </c>
      <c r="AX11" s="9">
        <v>3.2789999999999999</v>
      </c>
      <c r="AY11" s="9">
        <v>3.4289999999999998</v>
      </c>
      <c r="AZ11" s="9">
        <v>9.4689999999999994</v>
      </c>
      <c r="BA11" s="9">
        <v>7.6989999999999998</v>
      </c>
      <c r="BB11" s="9">
        <v>7.6740000000000004</v>
      </c>
      <c r="BC11" s="9">
        <v>12.807</v>
      </c>
      <c r="BD11" s="9">
        <v>12.035</v>
      </c>
      <c r="BE11" s="9">
        <v>26.032</v>
      </c>
      <c r="BF11" s="9">
        <v>196.46100000000001</v>
      </c>
      <c r="BG11" s="9">
        <v>102.26600000000001</v>
      </c>
      <c r="BH11" s="9">
        <v>99.352000000000004</v>
      </c>
      <c r="BI11" s="9">
        <v>1.0569999999999999</v>
      </c>
      <c r="BJ11" s="9">
        <v>1.8580000000000001</v>
      </c>
      <c r="BK11" s="9">
        <v>0</v>
      </c>
      <c r="BL11" s="9">
        <v>1.2549999999999999</v>
      </c>
      <c r="BM11" s="9">
        <v>1.0760000000000001</v>
      </c>
      <c r="BN11" s="9">
        <v>84.861999999999995</v>
      </c>
      <c r="BO11" s="9">
        <v>3.7090000000000001</v>
      </c>
      <c r="BP11" s="9">
        <v>3.31</v>
      </c>
      <c r="BQ11" s="9">
        <v>10.385</v>
      </c>
      <c r="BR11" s="9">
        <v>12.186999999999999</v>
      </c>
      <c r="BS11" s="9">
        <v>90.08</v>
      </c>
      <c r="BT11" s="9">
        <v>94.194999999999993</v>
      </c>
      <c r="BU11" s="9">
        <v>224.83199999999999</v>
      </c>
      <c r="BV11" s="9">
        <v>24.219000000000001</v>
      </c>
      <c r="BW11" s="9">
        <v>95.915999999999997</v>
      </c>
      <c r="BX11" s="9">
        <v>95.915999999999997</v>
      </c>
      <c r="BY11" s="9">
        <v>11.888</v>
      </c>
      <c r="BZ11" s="9">
        <v>8.3800000000000008</v>
      </c>
      <c r="CA11" s="9">
        <v>1.9239999999999999</v>
      </c>
      <c r="CB11" s="9">
        <v>5.6310000000000002</v>
      </c>
      <c r="CC11" s="9">
        <v>4.7729999999999997</v>
      </c>
      <c r="CD11" s="9">
        <v>2.782</v>
      </c>
      <c r="CE11" s="9">
        <v>5.2140000000000004</v>
      </c>
      <c r="CF11" s="9">
        <v>1.343</v>
      </c>
      <c r="CG11" s="9">
        <v>0.53700000000000003</v>
      </c>
      <c r="CH11" s="9">
        <v>2.258</v>
      </c>
      <c r="CI11" s="9">
        <v>3.3620000000000001</v>
      </c>
      <c r="CJ11" s="9">
        <v>1.9350000000000001</v>
      </c>
      <c r="CK11" s="9">
        <v>4.9939999999999998</v>
      </c>
      <c r="CL11" s="9">
        <v>2.5609999999999999</v>
      </c>
      <c r="CM11" s="9">
        <v>3.5070000000000001</v>
      </c>
      <c r="CN11" s="9">
        <v>84.028000000000006</v>
      </c>
      <c r="CO11" s="9">
        <v>69.620999999999995</v>
      </c>
      <c r="CP11" s="9">
        <v>64.805999999999997</v>
      </c>
      <c r="CQ11" s="9">
        <v>1.5009999999999999</v>
      </c>
      <c r="CR11" s="9">
        <v>3.3140000000000001</v>
      </c>
      <c r="CS11" s="9">
        <v>1.528</v>
      </c>
      <c r="CT11" s="9">
        <v>1.8979999999999999</v>
      </c>
      <c r="CU11" s="9">
        <v>0.51300000000000001</v>
      </c>
      <c r="CV11" s="9">
        <v>55.902000000000001</v>
      </c>
      <c r="CW11" s="9">
        <v>4.0119999999999996</v>
      </c>
      <c r="CX11" s="9">
        <v>2.0230000000000001</v>
      </c>
      <c r="CY11" s="9">
        <v>7.6840000000000002</v>
      </c>
      <c r="CZ11" s="9">
        <v>9.5419999999999998</v>
      </c>
      <c r="DA11" s="9">
        <v>60.078000000000003</v>
      </c>
      <c r="DB11" s="9">
        <v>14.407</v>
      </c>
      <c r="DC11" s="9">
        <v>92.093000000000004</v>
      </c>
      <c r="DD11" s="9">
        <v>3.823</v>
      </c>
      <c r="DE11" s="9">
        <v>324.63900000000001</v>
      </c>
      <c r="DF11" s="9">
        <v>324.63900000000001</v>
      </c>
      <c r="DG11" s="9">
        <v>68.641999999999996</v>
      </c>
      <c r="DH11" s="9">
        <v>22.391999999999999</v>
      </c>
      <c r="DI11" s="9">
        <v>10.817</v>
      </c>
      <c r="DJ11" s="9">
        <v>8.7089999999999996</v>
      </c>
      <c r="DK11" s="9">
        <v>13.22</v>
      </c>
      <c r="DL11" s="9">
        <v>6.306</v>
      </c>
      <c r="DM11" s="9">
        <v>12.196</v>
      </c>
      <c r="DN11" s="9">
        <v>3.4550000000000001</v>
      </c>
      <c r="DO11" s="9">
        <v>2.8660000000000001</v>
      </c>
      <c r="DP11" s="9">
        <v>7.883</v>
      </c>
      <c r="DQ11" s="9">
        <v>5.984</v>
      </c>
      <c r="DR11" s="9">
        <v>5.6589999999999998</v>
      </c>
      <c r="DS11" s="9">
        <v>13.847</v>
      </c>
      <c r="DT11" s="9">
        <v>5.6790000000000003</v>
      </c>
      <c r="DU11" s="9">
        <v>46.25</v>
      </c>
      <c r="DV11" s="9">
        <v>255.99600000000001</v>
      </c>
      <c r="DW11" s="9">
        <v>221.375</v>
      </c>
      <c r="DX11" s="9">
        <v>207.845</v>
      </c>
      <c r="DY11" s="9">
        <v>5.98</v>
      </c>
      <c r="DZ11" s="9">
        <v>7.55</v>
      </c>
      <c r="EA11" s="9">
        <v>3.464</v>
      </c>
      <c r="EB11" s="9">
        <v>5.407</v>
      </c>
      <c r="EC11" s="9">
        <v>2.6219999999999999</v>
      </c>
      <c r="ED11" s="9">
        <v>152.79900000000001</v>
      </c>
      <c r="EE11" s="9">
        <v>11.704000000000001</v>
      </c>
      <c r="EF11" s="9">
        <v>16.138999999999999</v>
      </c>
      <c r="EG11" s="9">
        <v>40.732999999999997</v>
      </c>
      <c r="EH11" s="9">
        <v>37.615000000000002</v>
      </c>
      <c r="EI11" s="9">
        <v>183.76</v>
      </c>
      <c r="EJ11" s="9">
        <v>34.622</v>
      </c>
      <c r="EK11" s="9">
        <v>278.14</v>
      </c>
      <c r="EL11" s="9">
        <v>46.499000000000002</v>
      </c>
      <c r="EM11" s="9">
        <v>204.86799999999999</v>
      </c>
      <c r="EN11" s="9">
        <v>204.86799999999999</v>
      </c>
      <c r="EO11" s="9">
        <v>70.275000000000006</v>
      </c>
      <c r="EP11" s="9">
        <v>19.442</v>
      </c>
      <c r="EQ11" s="9">
        <v>11.209</v>
      </c>
      <c r="ER11" s="9">
        <v>6.5229999999999997</v>
      </c>
      <c r="ES11" s="9">
        <v>10.542</v>
      </c>
      <c r="ET11" s="9">
        <v>7.19</v>
      </c>
      <c r="EU11" s="9">
        <v>11.804</v>
      </c>
      <c r="EV11" s="9">
        <v>1.004</v>
      </c>
      <c r="EW11" s="9">
        <v>4.0460000000000003</v>
      </c>
      <c r="EX11" s="9">
        <v>0.97099999999999997</v>
      </c>
      <c r="EY11" s="9">
        <v>10.81</v>
      </c>
      <c r="EZ11" s="9">
        <v>5.9509999999999996</v>
      </c>
      <c r="FA11" s="9">
        <v>11.099</v>
      </c>
      <c r="FB11" s="9">
        <v>6.6340000000000003</v>
      </c>
      <c r="FC11" s="9">
        <v>50.832999999999998</v>
      </c>
      <c r="FD11" s="9">
        <v>134.59299999999999</v>
      </c>
      <c r="FE11" s="9">
        <v>115.917</v>
      </c>
      <c r="FF11" s="9">
        <v>111.825</v>
      </c>
      <c r="FG11" s="9">
        <v>1.835</v>
      </c>
      <c r="FH11" s="9">
        <v>2.2559999999999998</v>
      </c>
      <c r="FI11" s="9">
        <v>1.835</v>
      </c>
      <c r="FJ11" s="9">
        <v>0.52900000000000003</v>
      </c>
      <c r="FK11" s="9">
        <v>1.204</v>
      </c>
      <c r="FL11" s="9">
        <v>71.119</v>
      </c>
      <c r="FM11" s="9">
        <v>13.185</v>
      </c>
      <c r="FN11" s="9">
        <v>5.9340000000000002</v>
      </c>
      <c r="FO11" s="9">
        <v>25.678000000000001</v>
      </c>
      <c r="FP11" s="9">
        <v>17.454000000000001</v>
      </c>
      <c r="FQ11" s="9">
        <v>98.462999999999994</v>
      </c>
      <c r="FR11" s="9">
        <v>18.675999999999998</v>
      </c>
      <c r="FS11" s="9">
        <v>158.05500000000001</v>
      </c>
      <c r="FT11" s="9">
        <v>46.813000000000002</v>
      </c>
      <c r="FU11" s="9">
        <v>153.97499999999999</v>
      </c>
      <c r="FV11" s="9">
        <v>153.97499999999999</v>
      </c>
      <c r="FW11" s="9">
        <v>26.338000000000001</v>
      </c>
      <c r="FX11" s="9">
        <v>13.032</v>
      </c>
      <c r="FY11" s="9">
        <v>4.0190000000000001</v>
      </c>
      <c r="FZ11" s="9">
        <v>9.0120000000000005</v>
      </c>
      <c r="GA11" s="9">
        <v>7.6319999999999997</v>
      </c>
      <c r="GB11" s="9">
        <v>5.4</v>
      </c>
      <c r="GC11" s="9">
        <v>9.0950000000000006</v>
      </c>
      <c r="GD11" s="9">
        <v>1.4750000000000001</v>
      </c>
      <c r="GE11" s="9">
        <v>2.4620000000000002</v>
      </c>
      <c r="GF11" s="9">
        <v>2.2519999999999998</v>
      </c>
      <c r="GG11" s="9">
        <v>7.3559999999999999</v>
      </c>
      <c r="GH11" s="9">
        <v>3.4239999999999999</v>
      </c>
      <c r="GI11" s="9">
        <v>10.052</v>
      </c>
      <c r="GJ11" s="9">
        <v>2.98</v>
      </c>
      <c r="GK11" s="9">
        <v>13.307</v>
      </c>
      <c r="GL11" s="9">
        <v>127.637</v>
      </c>
      <c r="GM11" s="9">
        <v>107.69199999999999</v>
      </c>
      <c r="GN11" s="9">
        <v>99.766999999999996</v>
      </c>
      <c r="GO11" s="9">
        <v>2.5979999999999999</v>
      </c>
      <c r="GP11" s="9">
        <v>5.327</v>
      </c>
      <c r="GQ11" s="9">
        <v>4.1890000000000001</v>
      </c>
      <c r="GR11" s="9">
        <v>2.6930000000000001</v>
      </c>
      <c r="GS11" s="9">
        <v>1.0429999999999999</v>
      </c>
      <c r="GT11" s="9">
        <v>81.162999999999997</v>
      </c>
      <c r="GU11" s="9">
        <v>5.4180000000000001</v>
      </c>
      <c r="GV11" s="9">
        <v>7.194</v>
      </c>
      <c r="GW11" s="9">
        <v>13.917</v>
      </c>
      <c r="GX11" s="9">
        <v>17.516999999999999</v>
      </c>
      <c r="GY11" s="9">
        <v>90.176000000000002</v>
      </c>
      <c r="GZ11" s="9">
        <v>19.945</v>
      </c>
      <c r="HA11" s="9">
        <v>141.67400000000001</v>
      </c>
      <c r="HB11" s="9">
        <v>12.302</v>
      </c>
      <c r="HC11" s="9">
        <v>64.813000000000002</v>
      </c>
      <c r="HD11" s="9">
        <v>64.813000000000002</v>
      </c>
      <c r="HE11" s="9">
        <v>10.663</v>
      </c>
      <c r="HF11" s="9">
        <v>5.6340000000000003</v>
      </c>
      <c r="HG11" s="9">
        <v>1.0980000000000001</v>
      </c>
      <c r="HH11" s="9">
        <v>3.399</v>
      </c>
      <c r="HI11" s="9">
        <v>2.7879999999999998</v>
      </c>
      <c r="HJ11" s="9">
        <v>1.7090000000000001</v>
      </c>
      <c r="HK11" s="9">
        <v>2.7879999999999998</v>
      </c>
      <c r="HL11" s="9">
        <v>0.67400000000000004</v>
      </c>
      <c r="HM11" s="9">
        <v>1.0349999999999999</v>
      </c>
      <c r="HN11" s="9">
        <v>2.8069999999999999</v>
      </c>
      <c r="HO11" s="9">
        <v>1.69</v>
      </c>
      <c r="HP11" s="9">
        <v>0</v>
      </c>
      <c r="HQ11" s="9">
        <v>2.302</v>
      </c>
      <c r="HR11" s="9">
        <v>2.1949999999999998</v>
      </c>
      <c r="HS11" s="9">
        <v>5.0289999999999999</v>
      </c>
      <c r="HT11" s="9">
        <v>54.149000000000001</v>
      </c>
      <c r="HU11" s="9">
        <v>47.301000000000002</v>
      </c>
      <c r="HV11" s="9">
        <v>41.872</v>
      </c>
      <c r="HW11" s="9">
        <v>1.9510000000000001</v>
      </c>
      <c r="HX11" s="9">
        <v>3.4780000000000002</v>
      </c>
      <c r="HY11" s="9">
        <v>2.5430000000000001</v>
      </c>
      <c r="HZ11" s="9">
        <v>1.137</v>
      </c>
      <c r="IA11" s="9">
        <v>1.169</v>
      </c>
      <c r="IB11" s="9">
        <v>35.142000000000003</v>
      </c>
      <c r="IC11" s="9">
        <v>5.8090000000000002</v>
      </c>
      <c r="ID11" s="9">
        <v>1.1240000000000001</v>
      </c>
      <c r="IE11" s="9">
        <v>5.2270000000000003</v>
      </c>
      <c r="IF11" s="9">
        <v>13.775</v>
      </c>
      <c r="IG11" s="9">
        <v>33.526000000000003</v>
      </c>
      <c r="IH11" s="9">
        <v>6.8479999999999999</v>
      </c>
      <c r="II11" s="9">
        <v>59.128999999999998</v>
      </c>
      <c r="IJ11" s="9">
        <v>5.6829999999999998</v>
      </c>
      <c r="IK11" s="9">
        <v>106.726</v>
      </c>
      <c r="IL11" s="9">
        <v>106.726</v>
      </c>
      <c r="IM11" s="9">
        <v>15.932</v>
      </c>
      <c r="IN11" s="9">
        <v>8.2789999999999999</v>
      </c>
      <c r="IO11" s="9">
        <v>3.2320000000000002</v>
      </c>
      <c r="IP11" s="9">
        <v>3.8959999999999999</v>
      </c>
      <c r="IQ11" s="9">
        <v>4.43</v>
      </c>
    </row>
    <row r="12" spans="1:251">
      <c r="A12" s="10">
        <v>42401</v>
      </c>
      <c r="B12" s="9">
        <v>28.54</v>
      </c>
      <c r="C12" s="9">
        <v>169.85900000000001</v>
      </c>
      <c r="D12" s="9">
        <v>25.54</v>
      </c>
      <c r="E12" s="9">
        <v>244.52500000000001</v>
      </c>
      <c r="F12" s="9">
        <v>26.05</v>
      </c>
      <c r="G12" s="9">
        <v>37.625</v>
      </c>
      <c r="H12" s="9">
        <v>37.625</v>
      </c>
      <c r="I12" s="9">
        <v>6.702</v>
      </c>
      <c r="J12" s="9">
        <v>2.823</v>
      </c>
      <c r="K12" s="9">
        <v>0</v>
      </c>
      <c r="L12" s="9">
        <v>2.823</v>
      </c>
      <c r="M12" s="9">
        <v>2.2250000000000001</v>
      </c>
      <c r="N12" s="9">
        <v>0.59799999999999998</v>
      </c>
      <c r="O12" s="9">
        <v>2.2250000000000001</v>
      </c>
      <c r="P12" s="9">
        <v>0</v>
      </c>
      <c r="Q12" s="9">
        <v>0.59799999999999998</v>
      </c>
      <c r="R12" s="9">
        <v>1.732</v>
      </c>
      <c r="S12" s="9">
        <v>1.091</v>
      </c>
      <c r="T12" s="9">
        <v>0</v>
      </c>
      <c r="U12" s="9">
        <v>2.33</v>
      </c>
      <c r="V12" s="9">
        <v>0.49299999999999999</v>
      </c>
      <c r="W12" s="9">
        <v>3.879</v>
      </c>
      <c r="X12" s="9">
        <v>30.922999999999998</v>
      </c>
      <c r="Y12" s="9">
        <v>28.305</v>
      </c>
      <c r="Z12" s="9">
        <v>25.678999999999998</v>
      </c>
      <c r="AA12" s="9">
        <v>0.51</v>
      </c>
      <c r="AB12" s="9">
        <v>2.1160000000000001</v>
      </c>
      <c r="AC12" s="9">
        <v>0.51</v>
      </c>
      <c r="AD12" s="9">
        <v>1.5049999999999999</v>
      </c>
      <c r="AE12" s="9">
        <v>0.61099999999999999</v>
      </c>
      <c r="AF12" s="9">
        <v>21.949000000000002</v>
      </c>
      <c r="AG12" s="9">
        <v>3.6960000000000002</v>
      </c>
      <c r="AH12" s="9">
        <v>0.97499999999999998</v>
      </c>
      <c r="AI12" s="9">
        <v>1.6859999999999999</v>
      </c>
      <c r="AJ12" s="9">
        <v>7.508</v>
      </c>
      <c r="AK12" s="9">
        <v>20.797999999999998</v>
      </c>
      <c r="AL12" s="9">
        <v>2.6179999999999999</v>
      </c>
      <c r="AM12" s="9">
        <v>33.746000000000002</v>
      </c>
      <c r="AN12" s="9">
        <v>3.879</v>
      </c>
      <c r="AO12" s="9">
        <v>279.93099999999998</v>
      </c>
      <c r="AP12" s="9">
        <v>279.93099999999998</v>
      </c>
      <c r="AQ12" s="9">
        <v>54.929000000000002</v>
      </c>
      <c r="AR12" s="9">
        <v>26.515000000000001</v>
      </c>
      <c r="AS12" s="9">
        <v>13.393000000000001</v>
      </c>
      <c r="AT12" s="9">
        <v>9.31</v>
      </c>
      <c r="AU12" s="9">
        <v>15.933</v>
      </c>
      <c r="AV12" s="9">
        <v>6.77</v>
      </c>
      <c r="AW12" s="9">
        <v>15.898</v>
      </c>
      <c r="AX12" s="9">
        <v>2.181</v>
      </c>
      <c r="AY12" s="9">
        <v>4.6230000000000002</v>
      </c>
      <c r="AZ12" s="9">
        <v>7.7460000000000004</v>
      </c>
      <c r="BA12" s="9">
        <v>8.9380000000000006</v>
      </c>
      <c r="BB12" s="9">
        <v>6.0190000000000001</v>
      </c>
      <c r="BC12" s="9">
        <v>15.635</v>
      </c>
      <c r="BD12" s="9">
        <v>7.0679999999999996</v>
      </c>
      <c r="BE12" s="9">
        <v>28.414000000000001</v>
      </c>
      <c r="BF12" s="9">
        <v>225.00200000000001</v>
      </c>
      <c r="BG12" s="9">
        <v>107.14700000000001</v>
      </c>
      <c r="BH12" s="9">
        <v>100.69499999999999</v>
      </c>
      <c r="BI12" s="9">
        <v>3.4580000000000002</v>
      </c>
      <c r="BJ12" s="9">
        <v>2.9929999999999999</v>
      </c>
      <c r="BK12" s="9">
        <v>2.8639999999999999</v>
      </c>
      <c r="BL12" s="9">
        <v>2.4889999999999999</v>
      </c>
      <c r="BM12" s="9">
        <v>1.097</v>
      </c>
      <c r="BN12" s="9">
        <v>85.56</v>
      </c>
      <c r="BO12" s="9">
        <v>3.9129999999999998</v>
      </c>
      <c r="BP12" s="9">
        <v>5.8310000000000004</v>
      </c>
      <c r="BQ12" s="9">
        <v>11.842000000000001</v>
      </c>
      <c r="BR12" s="9">
        <v>16.518000000000001</v>
      </c>
      <c r="BS12" s="9">
        <v>90.629000000000005</v>
      </c>
      <c r="BT12" s="9">
        <v>117.855</v>
      </c>
      <c r="BU12" s="9">
        <v>249.55199999999999</v>
      </c>
      <c r="BV12" s="9">
        <v>30.379000000000001</v>
      </c>
      <c r="BW12" s="9">
        <v>100.158</v>
      </c>
      <c r="BX12" s="9">
        <v>100.158</v>
      </c>
      <c r="BY12" s="9">
        <v>16.741</v>
      </c>
      <c r="BZ12" s="9">
        <v>10.237</v>
      </c>
      <c r="CA12" s="9">
        <v>2.0430000000000001</v>
      </c>
      <c r="CB12" s="9">
        <v>7.0449999999999999</v>
      </c>
      <c r="CC12" s="9">
        <v>4.9969999999999999</v>
      </c>
      <c r="CD12" s="9">
        <v>4.0910000000000002</v>
      </c>
      <c r="CE12" s="9">
        <v>5.0970000000000004</v>
      </c>
      <c r="CF12" s="9">
        <v>2.3079999999999998</v>
      </c>
      <c r="CG12" s="9">
        <v>1.038</v>
      </c>
      <c r="CH12" s="9">
        <v>1.609</v>
      </c>
      <c r="CI12" s="9">
        <v>4.7930000000000001</v>
      </c>
      <c r="CJ12" s="9">
        <v>2.6859999999999999</v>
      </c>
      <c r="CK12" s="9">
        <v>6.2939999999999996</v>
      </c>
      <c r="CL12" s="9">
        <v>2.794</v>
      </c>
      <c r="CM12" s="9">
        <v>6.5039999999999996</v>
      </c>
      <c r="CN12" s="9">
        <v>83.417000000000002</v>
      </c>
      <c r="CO12" s="9">
        <v>71.709999999999994</v>
      </c>
      <c r="CP12" s="9">
        <v>68.049000000000007</v>
      </c>
      <c r="CQ12" s="9">
        <v>0.75</v>
      </c>
      <c r="CR12" s="9">
        <v>2.911</v>
      </c>
      <c r="CS12" s="9">
        <v>0.75</v>
      </c>
      <c r="CT12" s="9">
        <v>1.8859999999999999</v>
      </c>
      <c r="CU12" s="9">
        <v>1.024</v>
      </c>
      <c r="CV12" s="9">
        <v>55.655999999999999</v>
      </c>
      <c r="CW12" s="9">
        <v>4.024</v>
      </c>
      <c r="CX12" s="9">
        <v>2.88</v>
      </c>
      <c r="CY12" s="9">
        <v>9.1509999999999998</v>
      </c>
      <c r="CZ12" s="9">
        <v>7.1509999999999998</v>
      </c>
      <c r="DA12" s="9">
        <v>64.56</v>
      </c>
      <c r="DB12" s="9">
        <v>11.706</v>
      </c>
      <c r="DC12" s="9">
        <v>94.177999999999997</v>
      </c>
      <c r="DD12" s="9">
        <v>5.98</v>
      </c>
      <c r="DE12" s="9">
        <v>347.66500000000002</v>
      </c>
      <c r="DF12" s="9">
        <v>347.66500000000002</v>
      </c>
      <c r="DG12" s="9">
        <v>75.632000000000005</v>
      </c>
      <c r="DH12" s="9">
        <v>26.992999999999999</v>
      </c>
      <c r="DI12" s="9">
        <v>10.119</v>
      </c>
      <c r="DJ12" s="9">
        <v>11.763999999999999</v>
      </c>
      <c r="DK12" s="9">
        <v>13.76</v>
      </c>
      <c r="DL12" s="9">
        <v>8.1229999999999993</v>
      </c>
      <c r="DM12" s="9">
        <v>12.711</v>
      </c>
      <c r="DN12" s="9">
        <v>2.8239999999999998</v>
      </c>
      <c r="DO12" s="9">
        <v>5.2489999999999997</v>
      </c>
      <c r="DP12" s="9">
        <v>6.9850000000000003</v>
      </c>
      <c r="DQ12" s="9">
        <v>7.2839999999999998</v>
      </c>
      <c r="DR12" s="9">
        <v>7.6150000000000002</v>
      </c>
      <c r="DS12" s="9">
        <v>15.589</v>
      </c>
      <c r="DT12" s="9">
        <v>6.2939999999999996</v>
      </c>
      <c r="DU12" s="9">
        <v>48.639000000000003</v>
      </c>
      <c r="DV12" s="9">
        <v>272.03300000000002</v>
      </c>
      <c r="DW12" s="9">
        <v>235.815</v>
      </c>
      <c r="DX12" s="9">
        <v>226.56100000000001</v>
      </c>
      <c r="DY12" s="9">
        <v>4.556</v>
      </c>
      <c r="DZ12" s="9">
        <v>4.2110000000000003</v>
      </c>
      <c r="EA12" s="9">
        <v>2.7530000000000001</v>
      </c>
      <c r="EB12" s="9">
        <v>4.7949999999999999</v>
      </c>
      <c r="EC12" s="9">
        <v>0</v>
      </c>
      <c r="ED12" s="9">
        <v>168.126</v>
      </c>
      <c r="EE12" s="9">
        <v>15.661</v>
      </c>
      <c r="EF12" s="9">
        <v>13.458</v>
      </c>
      <c r="EG12" s="9">
        <v>38.569000000000003</v>
      </c>
      <c r="EH12" s="9">
        <v>30.312000000000001</v>
      </c>
      <c r="EI12" s="9">
        <v>205.50299999999999</v>
      </c>
      <c r="EJ12" s="9">
        <v>36.219000000000001</v>
      </c>
      <c r="EK12" s="9">
        <v>298.68099999999998</v>
      </c>
      <c r="EL12" s="9">
        <v>48.984000000000002</v>
      </c>
      <c r="EM12" s="9">
        <v>211.024</v>
      </c>
      <c r="EN12" s="9">
        <v>211.024</v>
      </c>
      <c r="EO12" s="9">
        <v>73.900999999999996</v>
      </c>
      <c r="EP12" s="9">
        <v>19.585999999999999</v>
      </c>
      <c r="EQ12" s="9">
        <v>12.7</v>
      </c>
      <c r="ER12" s="9">
        <v>3.5619999999999998</v>
      </c>
      <c r="ES12" s="9">
        <v>10.807</v>
      </c>
      <c r="ET12" s="9">
        <v>5.4550000000000001</v>
      </c>
      <c r="EU12" s="9">
        <v>11.324</v>
      </c>
      <c r="EV12" s="9">
        <v>1.298</v>
      </c>
      <c r="EW12" s="9">
        <v>3.6389999999999998</v>
      </c>
      <c r="EX12" s="9">
        <v>3.6989999999999998</v>
      </c>
      <c r="EY12" s="9">
        <v>7.0019999999999998</v>
      </c>
      <c r="EZ12" s="9">
        <v>5.5609999999999999</v>
      </c>
      <c r="FA12" s="9">
        <v>10.645</v>
      </c>
      <c r="FB12" s="9">
        <v>5.617</v>
      </c>
      <c r="FC12" s="9">
        <v>54.314999999999998</v>
      </c>
      <c r="FD12" s="9">
        <v>137.12299999999999</v>
      </c>
      <c r="FE12" s="9">
        <v>116.426</v>
      </c>
      <c r="FF12" s="9">
        <v>111.098</v>
      </c>
      <c r="FG12" s="9">
        <v>2.9510000000000001</v>
      </c>
      <c r="FH12" s="9">
        <v>2.3769999999999998</v>
      </c>
      <c r="FI12" s="9">
        <v>3.2930000000000001</v>
      </c>
      <c r="FJ12" s="9">
        <v>0.67</v>
      </c>
      <c r="FK12" s="9">
        <v>0</v>
      </c>
      <c r="FL12" s="9">
        <v>74.128</v>
      </c>
      <c r="FM12" s="9">
        <v>7.3760000000000003</v>
      </c>
      <c r="FN12" s="9">
        <v>8.4250000000000007</v>
      </c>
      <c r="FO12" s="9">
        <v>26.497</v>
      </c>
      <c r="FP12" s="9">
        <v>17.699000000000002</v>
      </c>
      <c r="FQ12" s="9">
        <v>98.727000000000004</v>
      </c>
      <c r="FR12" s="9">
        <v>20.696999999999999</v>
      </c>
      <c r="FS12" s="9">
        <v>154.96700000000001</v>
      </c>
      <c r="FT12" s="9">
        <v>56.057000000000002</v>
      </c>
      <c r="FU12" s="9">
        <v>170.85300000000001</v>
      </c>
      <c r="FV12" s="9">
        <v>170.85300000000001</v>
      </c>
      <c r="FW12" s="9">
        <v>33.987000000000002</v>
      </c>
      <c r="FX12" s="9">
        <v>13.715</v>
      </c>
      <c r="FY12" s="9">
        <v>4.2300000000000004</v>
      </c>
      <c r="FZ12" s="9">
        <v>7.75</v>
      </c>
      <c r="GA12" s="9">
        <v>7.681</v>
      </c>
      <c r="GB12" s="9">
        <v>4.2990000000000004</v>
      </c>
      <c r="GC12" s="9">
        <v>8.9390000000000001</v>
      </c>
      <c r="GD12" s="9">
        <v>1.1830000000000001</v>
      </c>
      <c r="GE12" s="9">
        <v>1.857</v>
      </c>
      <c r="GF12" s="9">
        <v>2.984</v>
      </c>
      <c r="GG12" s="9">
        <v>5.2030000000000003</v>
      </c>
      <c r="GH12" s="9">
        <v>3.794</v>
      </c>
      <c r="GI12" s="9">
        <v>8.5429999999999993</v>
      </c>
      <c r="GJ12" s="9">
        <v>3.4369999999999998</v>
      </c>
      <c r="GK12" s="9">
        <v>20.271999999999998</v>
      </c>
      <c r="GL12" s="9">
        <v>136.86600000000001</v>
      </c>
      <c r="GM12" s="9">
        <v>111.377</v>
      </c>
      <c r="GN12" s="9">
        <v>107.90900000000001</v>
      </c>
      <c r="GO12" s="9">
        <v>1.0209999999999999</v>
      </c>
      <c r="GP12" s="9">
        <v>1.9630000000000001</v>
      </c>
      <c r="GQ12" s="9">
        <v>1.546</v>
      </c>
      <c r="GR12" s="9">
        <v>0.97</v>
      </c>
      <c r="GS12" s="9">
        <v>0.46700000000000003</v>
      </c>
      <c r="GT12" s="9">
        <v>88.822999999999993</v>
      </c>
      <c r="GU12" s="9">
        <v>2.9460000000000002</v>
      </c>
      <c r="GV12" s="9">
        <v>2.44</v>
      </c>
      <c r="GW12" s="9">
        <v>17.167000000000002</v>
      </c>
      <c r="GX12" s="9">
        <v>12.804</v>
      </c>
      <c r="GY12" s="9">
        <v>98.572999999999993</v>
      </c>
      <c r="GZ12" s="9">
        <v>25.489000000000001</v>
      </c>
      <c r="HA12" s="9">
        <v>150.607</v>
      </c>
      <c r="HB12" s="9">
        <v>20.245999999999999</v>
      </c>
      <c r="HC12" s="9">
        <v>54.86</v>
      </c>
      <c r="HD12" s="9">
        <v>54.86</v>
      </c>
      <c r="HE12" s="9">
        <v>10.148</v>
      </c>
      <c r="HF12" s="9">
        <v>6.6310000000000002</v>
      </c>
      <c r="HG12" s="9">
        <v>0.65800000000000003</v>
      </c>
      <c r="HH12" s="9">
        <v>5.4790000000000001</v>
      </c>
      <c r="HI12" s="9">
        <v>4.3689999999999998</v>
      </c>
      <c r="HJ12" s="9">
        <v>1.768</v>
      </c>
      <c r="HK12" s="9">
        <v>4.9470000000000001</v>
      </c>
      <c r="HL12" s="9">
        <v>0</v>
      </c>
      <c r="HM12" s="9">
        <v>1.19</v>
      </c>
      <c r="HN12" s="9">
        <v>3.7210000000000001</v>
      </c>
      <c r="HO12" s="9">
        <v>1.2310000000000001</v>
      </c>
      <c r="HP12" s="9">
        <v>1.1850000000000001</v>
      </c>
      <c r="HQ12" s="9">
        <v>4.274</v>
      </c>
      <c r="HR12" s="9">
        <v>1.863</v>
      </c>
      <c r="HS12" s="9">
        <v>3.5169999999999999</v>
      </c>
      <c r="HT12" s="9">
        <v>44.712000000000003</v>
      </c>
      <c r="HU12" s="9">
        <v>35.494999999999997</v>
      </c>
      <c r="HV12" s="9">
        <v>29.722999999999999</v>
      </c>
      <c r="HW12" s="9">
        <v>3.93</v>
      </c>
      <c r="HX12" s="9">
        <v>1.8420000000000001</v>
      </c>
      <c r="HY12" s="9">
        <v>3.3130000000000002</v>
      </c>
      <c r="HZ12" s="9">
        <v>1.2450000000000001</v>
      </c>
      <c r="IA12" s="9">
        <v>0.71899999999999997</v>
      </c>
      <c r="IB12" s="9">
        <v>26.606000000000002</v>
      </c>
      <c r="IC12" s="9">
        <v>2.343</v>
      </c>
      <c r="ID12" s="9">
        <v>1.611</v>
      </c>
      <c r="IE12" s="9">
        <v>4.9349999999999996</v>
      </c>
      <c r="IF12" s="9">
        <v>10.297000000000001</v>
      </c>
      <c r="IG12" s="9">
        <v>25.198</v>
      </c>
      <c r="IH12" s="9">
        <v>9.2170000000000005</v>
      </c>
      <c r="II12" s="9">
        <v>50.848999999999997</v>
      </c>
      <c r="IJ12" s="9">
        <v>4.0110000000000001</v>
      </c>
      <c r="IK12" s="9">
        <v>108.509</v>
      </c>
      <c r="IL12" s="9">
        <v>108.509</v>
      </c>
      <c r="IM12" s="9">
        <v>19.024999999999999</v>
      </c>
      <c r="IN12" s="9">
        <v>12.19</v>
      </c>
      <c r="IO12" s="9">
        <v>4.875</v>
      </c>
      <c r="IP12" s="9">
        <v>7.3150000000000004</v>
      </c>
      <c r="IQ12" s="9">
        <v>8.6069999999999993</v>
      </c>
    </row>
    <row r="13" spans="1:251">
      <c r="A13" s="10">
        <v>42767</v>
      </c>
      <c r="B13" s="9">
        <v>21.988</v>
      </c>
      <c r="C13" s="9">
        <v>167.16</v>
      </c>
      <c r="D13" s="9">
        <v>45.319000000000003</v>
      </c>
      <c r="E13" s="9">
        <v>252.858</v>
      </c>
      <c r="F13" s="9">
        <v>24.07</v>
      </c>
      <c r="G13" s="9">
        <v>39.447000000000003</v>
      </c>
      <c r="H13" s="9">
        <v>39.447000000000003</v>
      </c>
      <c r="I13" s="9">
        <v>3.7919999999999998</v>
      </c>
      <c r="J13" s="9">
        <v>1.6160000000000001</v>
      </c>
      <c r="K13" s="9">
        <v>0.501</v>
      </c>
      <c r="L13" s="9">
        <v>0.58799999999999997</v>
      </c>
      <c r="M13" s="9">
        <v>0.58799999999999997</v>
      </c>
      <c r="N13" s="9">
        <v>0.501</v>
      </c>
      <c r="O13" s="9">
        <v>1.089</v>
      </c>
      <c r="P13" s="9">
        <v>0</v>
      </c>
      <c r="Q13" s="9">
        <v>0</v>
      </c>
      <c r="R13" s="9">
        <v>0</v>
      </c>
      <c r="S13" s="9">
        <v>0.501</v>
      </c>
      <c r="T13" s="9">
        <v>0.58799999999999997</v>
      </c>
      <c r="U13" s="9">
        <v>1.089</v>
      </c>
      <c r="V13" s="9">
        <v>0</v>
      </c>
      <c r="W13" s="9">
        <v>2.177</v>
      </c>
      <c r="X13" s="9">
        <v>35.655000000000001</v>
      </c>
      <c r="Y13" s="9">
        <v>31.21</v>
      </c>
      <c r="Z13" s="9">
        <v>27.395</v>
      </c>
      <c r="AA13" s="9">
        <v>1.5229999999999999</v>
      </c>
      <c r="AB13" s="9">
        <v>2.2930000000000001</v>
      </c>
      <c r="AC13" s="9">
        <v>2.0110000000000001</v>
      </c>
      <c r="AD13" s="9">
        <v>0.61899999999999999</v>
      </c>
      <c r="AE13" s="9">
        <v>1.1859999999999999</v>
      </c>
      <c r="AF13" s="9">
        <v>27.614999999999998</v>
      </c>
      <c r="AG13" s="9">
        <v>1.601</v>
      </c>
      <c r="AH13" s="9">
        <v>0</v>
      </c>
      <c r="AI13" s="9">
        <v>1.9950000000000001</v>
      </c>
      <c r="AJ13" s="9">
        <v>5.7990000000000004</v>
      </c>
      <c r="AK13" s="9">
        <v>25.411999999999999</v>
      </c>
      <c r="AL13" s="9">
        <v>4.4450000000000003</v>
      </c>
      <c r="AM13" s="9">
        <v>37.26</v>
      </c>
      <c r="AN13" s="9">
        <v>2.1869999999999998</v>
      </c>
      <c r="AO13" s="9">
        <v>259.90300000000002</v>
      </c>
      <c r="AP13" s="9">
        <v>259.90300000000002</v>
      </c>
      <c r="AQ13" s="9">
        <v>55.488999999999997</v>
      </c>
      <c r="AR13" s="9">
        <v>26.72</v>
      </c>
      <c r="AS13" s="9">
        <v>17.074000000000002</v>
      </c>
      <c r="AT13" s="9">
        <v>6.7359999999999998</v>
      </c>
      <c r="AU13" s="9">
        <v>18.829000000000001</v>
      </c>
      <c r="AV13" s="9">
        <v>4.9809999999999999</v>
      </c>
      <c r="AW13" s="9">
        <v>19.401</v>
      </c>
      <c r="AX13" s="9">
        <v>2.6989999999999998</v>
      </c>
      <c r="AY13" s="9">
        <v>1.71</v>
      </c>
      <c r="AZ13" s="9">
        <v>9.5510000000000002</v>
      </c>
      <c r="BA13" s="9">
        <v>5.69</v>
      </c>
      <c r="BB13" s="9">
        <v>8.5690000000000008</v>
      </c>
      <c r="BC13" s="9">
        <v>14.156000000000001</v>
      </c>
      <c r="BD13" s="9">
        <v>9.6530000000000005</v>
      </c>
      <c r="BE13" s="9">
        <v>28.768999999999998</v>
      </c>
      <c r="BF13" s="9">
        <v>204.41399999999999</v>
      </c>
      <c r="BG13" s="9">
        <v>102.45</v>
      </c>
      <c r="BH13" s="9">
        <v>99.034000000000006</v>
      </c>
      <c r="BI13" s="9">
        <v>1.2050000000000001</v>
      </c>
      <c r="BJ13" s="9">
        <v>2.2109999999999999</v>
      </c>
      <c r="BK13" s="9">
        <v>0.58799999999999997</v>
      </c>
      <c r="BL13" s="9">
        <v>1.0900000000000001</v>
      </c>
      <c r="BM13" s="9">
        <v>1.7390000000000001</v>
      </c>
      <c r="BN13" s="9">
        <v>82.38</v>
      </c>
      <c r="BO13" s="9">
        <v>1.526</v>
      </c>
      <c r="BP13" s="9">
        <v>2.589</v>
      </c>
      <c r="BQ13" s="9">
        <v>15.955</v>
      </c>
      <c r="BR13" s="9">
        <v>9.9610000000000003</v>
      </c>
      <c r="BS13" s="9">
        <v>92.49</v>
      </c>
      <c r="BT13" s="9">
        <v>101.96299999999999</v>
      </c>
      <c r="BU13" s="9">
        <v>230.441</v>
      </c>
      <c r="BV13" s="9">
        <v>29.460999999999999</v>
      </c>
      <c r="BW13" s="9">
        <v>97.126999999999995</v>
      </c>
      <c r="BX13" s="9">
        <v>97.126999999999995</v>
      </c>
      <c r="BY13" s="9">
        <v>17.129000000000001</v>
      </c>
      <c r="BZ13" s="9">
        <v>4.681</v>
      </c>
      <c r="CA13" s="9">
        <v>0.63</v>
      </c>
      <c r="CB13" s="9">
        <v>3.4649999999999999</v>
      </c>
      <c r="CC13" s="9">
        <v>2.351</v>
      </c>
      <c r="CD13" s="9">
        <v>1.744</v>
      </c>
      <c r="CE13" s="9">
        <v>3.6309999999999998</v>
      </c>
      <c r="CF13" s="9">
        <v>0.46400000000000002</v>
      </c>
      <c r="CG13" s="9">
        <v>0</v>
      </c>
      <c r="CH13" s="9">
        <v>1.026</v>
      </c>
      <c r="CI13" s="9">
        <v>1.744</v>
      </c>
      <c r="CJ13" s="9">
        <v>1.325</v>
      </c>
      <c r="CK13" s="9">
        <v>2.9260000000000002</v>
      </c>
      <c r="CL13" s="9">
        <v>1.169</v>
      </c>
      <c r="CM13" s="9">
        <v>12.446999999999999</v>
      </c>
      <c r="CN13" s="9">
        <v>79.998999999999995</v>
      </c>
      <c r="CO13" s="9">
        <v>65.820999999999998</v>
      </c>
      <c r="CP13" s="9">
        <v>60.823</v>
      </c>
      <c r="CQ13" s="9">
        <v>2.2250000000000001</v>
      </c>
      <c r="CR13" s="9">
        <v>2.7730000000000001</v>
      </c>
      <c r="CS13" s="9">
        <v>2.8740000000000001</v>
      </c>
      <c r="CT13" s="9">
        <v>1.5960000000000001</v>
      </c>
      <c r="CU13" s="9">
        <v>0.52700000000000002</v>
      </c>
      <c r="CV13" s="9">
        <v>58.109000000000002</v>
      </c>
      <c r="CW13" s="9">
        <v>1.1200000000000001</v>
      </c>
      <c r="CX13" s="9">
        <v>2.1219999999999999</v>
      </c>
      <c r="CY13" s="9">
        <v>4.4690000000000003</v>
      </c>
      <c r="CZ13" s="9">
        <v>8.0120000000000005</v>
      </c>
      <c r="DA13" s="9">
        <v>57.808999999999997</v>
      </c>
      <c r="DB13" s="9">
        <v>14.178000000000001</v>
      </c>
      <c r="DC13" s="9">
        <v>84.635999999999996</v>
      </c>
      <c r="DD13" s="9">
        <v>12.491</v>
      </c>
      <c r="DE13" s="9">
        <v>339.26499999999999</v>
      </c>
      <c r="DF13" s="9">
        <v>339.26499999999999</v>
      </c>
      <c r="DG13" s="9">
        <v>64.703999999999994</v>
      </c>
      <c r="DH13" s="9">
        <v>17.431000000000001</v>
      </c>
      <c r="DI13" s="9">
        <v>6.3730000000000002</v>
      </c>
      <c r="DJ13" s="9">
        <v>8.8369999999999997</v>
      </c>
      <c r="DK13" s="9">
        <v>7.5880000000000001</v>
      </c>
      <c r="DL13" s="9">
        <v>7.6219999999999999</v>
      </c>
      <c r="DM13" s="9">
        <v>10.628</v>
      </c>
      <c r="DN13" s="9">
        <v>0.51300000000000001</v>
      </c>
      <c r="DO13" s="9">
        <v>1.8180000000000001</v>
      </c>
      <c r="DP13" s="9">
        <v>4.7160000000000002</v>
      </c>
      <c r="DQ13" s="9">
        <v>5.3150000000000004</v>
      </c>
      <c r="DR13" s="9">
        <v>5.1790000000000003</v>
      </c>
      <c r="DS13" s="9">
        <v>10.222</v>
      </c>
      <c r="DT13" s="9">
        <v>4.9889999999999999</v>
      </c>
      <c r="DU13" s="9">
        <v>47.271999999999998</v>
      </c>
      <c r="DV13" s="9">
        <v>274.56099999999998</v>
      </c>
      <c r="DW13" s="9">
        <v>234.48</v>
      </c>
      <c r="DX13" s="9">
        <v>225.32599999999999</v>
      </c>
      <c r="DY13" s="9">
        <v>5.508</v>
      </c>
      <c r="DZ13" s="9">
        <v>3.6469999999999998</v>
      </c>
      <c r="EA13" s="9">
        <v>4.9859999999999998</v>
      </c>
      <c r="EB13" s="9">
        <v>2.3380000000000001</v>
      </c>
      <c r="EC13" s="9">
        <v>1.26</v>
      </c>
      <c r="ED13" s="9">
        <v>171.78299999999999</v>
      </c>
      <c r="EE13" s="9">
        <v>14.26</v>
      </c>
      <c r="EF13" s="9">
        <v>13.077</v>
      </c>
      <c r="EG13" s="9">
        <v>35.359000000000002</v>
      </c>
      <c r="EH13" s="9">
        <v>26.805</v>
      </c>
      <c r="EI13" s="9">
        <v>207.67500000000001</v>
      </c>
      <c r="EJ13" s="9">
        <v>40.081000000000003</v>
      </c>
      <c r="EK13" s="9">
        <v>290.87099999999998</v>
      </c>
      <c r="EL13" s="9">
        <v>48.393999999999998</v>
      </c>
      <c r="EM13" s="9">
        <v>235.642</v>
      </c>
      <c r="EN13" s="9">
        <v>235.642</v>
      </c>
      <c r="EO13" s="9">
        <v>78.555999999999997</v>
      </c>
      <c r="EP13" s="9">
        <v>26.957000000000001</v>
      </c>
      <c r="EQ13" s="9">
        <v>21.221</v>
      </c>
      <c r="ER13" s="9">
        <v>3.3220000000000001</v>
      </c>
      <c r="ES13" s="9">
        <v>19.247</v>
      </c>
      <c r="ET13" s="9">
        <v>5.2960000000000003</v>
      </c>
      <c r="EU13" s="9">
        <v>19.247</v>
      </c>
      <c r="EV13" s="9">
        <v>3.4350000000000001</v>
      </c>
      <c r="EW13" s="9">
        <v>1.861</v>
      </c>
      <c r="EX13" s="9">
        <v>4.218</v>
      </c>
      <c r="EY13" s="9">
        <v>10.4</v>
      </c>
      <c r="EZ13" s="9">
        <v>9.9260000000000002</v>
      </c>
      <c r="FA13" s="9">
        <v>19.364000000000001</v>
      </c>
      <c r="FB13" s="9">
        <v>5.18</v>
      </c>
      <c r="FC13" s="9">
        <v>51.598999999999997</v>
      </c>
      <c r="FD13" s="9">
        <v>157.08600000000001</v>
      </c>
      <c r="FE13" s="9">
        <v>131.755</v>
      </c>
      <c r="FF13" s="9">
        <v>124.35899999999999</v>
      </c>
      <c r="FG13" s="9">
        <v>4.3380000000000001</v>
      </c>
      <c r="FH13" s="9">
        <v>3.0579999999999998</v>
      </c>
      <c r="FI13" s="9">
        <v>3.181</v>
      </c>
      <c r="FJ13" s="9">
        <v>2.7509999999999999</v>
      </c>
      <c r="FK13" s="9">
        <v>1.464</v>
      </c>
      <c r="FL13" s="9">
        <v>83.894000000000005</v>
      </c>
      <c r="FM13" s="9">
        <v>5.6859999999999999</v>
      </c>
      <c r="FN13" s="9">
        <v>7.6589999999999998</v>
      </c>
      <c r="FO13" s="9">
        <v>34.517000000000003</v>
      </c>
      <c r="FP13" s="9">
        <v>26.381</v>
      </c>
      <c r="FQ13" s="9">
        <v>105.374</v>
      </c>
      <c r="FR13" s="9">
        <v>25.331</v>
      </c>
      <c r="FS13" s="9">
        <v>182.751</v>
      </c>
      <c r="FT13" s="9">
        <v>52.890999999999998</v>
      </c>
      <c r="FU13" s="9">
        <v>153.917</v>
      </c>
      <c r="FV13" s="9">
        <v>153.917</v>
      </c>
      <c r="FW13" s="9">
        <v>29.117999999999999</v>
      </c>
      <c r="FX13" s="9">
        <v>14.628</v>
      </c>
      <c r="FY13" s="9">
        <v>6.3730000000000002</v>
      </c>
      <c r="FZ13" s="9">
        <v>7.7130000000000001</v>
      </c>
      <c r="GA13" s="9">
        <v>8.4559999999999995</v>
      </c>
      <c r="GB13" s="9">
        <v>5.6310000000000002</v>
      </c>
      <c r="GC13" s="9">
        <v>9.5139999999999993</v>
      </c>
      <c r="GD13" s="9">
        <v>1.1879999999999999</v>
      </c>
      <c r="GE13" s="9">
        <v>3.3839999999999999</v>
      </c>
      <c r="GF13" s="9">
        <v>3.677</v>
      </c>
      <c r="GG13" s="9">
        <v>5.8319999999999999</v>
      </c>
      <c r="GH13" s="9">
        <v>4.5780000000000003</v>
      </c>
      <c r="GI13" s="9">
        <v>5.9050000000000002</v>
      </c>
      <c r="GJ13" s="9">
        <v>8.1809999999999992</v>
      </c>
      <c r="GK13" s="9">
        <v>14.49</v>
      </c>
      <c r="GL13" s="9">
        <v>124.79900000000001</v>
      </c>
      <c r="GM13" s="9">
        <v>101.271</v>
      </c>
      <c r="GN13" s="9">
        <v>96.894999999999996</v>
      </c>
      <c r="GO13" s="9">
        <v>2.669</v>
      </c>
      <c r="GP13" s="9">
        <v>1.7070000000000001</v>
      </c>
      <c r="GQ13" s="9">
        <v>3.3079999999999998</v>
      </c>
      <c r="GR13" s="9">
        <v>0.55000000000000004</v>
      </c>
      <c r="GS13" s="9">
        <v>0.51800000000000002</v>
      </c>
      <c r="GT13" s="9">
        <v>76.653000000000006</v>
      </c>
      <c r="GU13" s="9">
        <v>5.2130000000000001</v>
      </c>
      <c r="GV13" s="9">
        <v>5.6070000000000002</v>
      </c>
      <c r="GW13" s="9">
        <v>13.798</v>
      </c>
      <c r="GX13" s="9">
        <v>11.257</v>
      </c>
      <c r="GY13" s="9">
        <v>90.013999999999996</v>
      </c>
      <c r="GZ13" s="9">
        <v>23.527999999999999</v>
      </c>
      <c r="HA13" s="9">
        <v>138.88499999999999</v>
      </c>
      <c r="HB13" s="9">
        <v>15.032</v>
      </c>
      <c r="HC13" s="9">
        <v>61.314999999999998</v>
      </c>
      <c r="HD13" s="9">
        <v>61.314999999999998</v>
      </c>
      <c r="HE13" s="9">
        <v>13.179</v>
      </c>
      <c r="HF13" s="9">
        <v>7.5949999999999998</v>
      </c>
      <c r="HG13" s="9">
        <v>4.4690000000000003</v>
      </c>
      <c r="HH13" s="9">
        <v>1.75</v>
      </c>
      <c r="HI13" s="9">
        <v>5.68</v>
      </c>
      <c r="HJ13" s="9">
        <v>0.53900000000000003</v>
      </c>
      <c r="HK13" s="9">
        <v>6.2190000000000003</v>
      </c>
      <c r="HL13" s="9">
        <v>0</v>
      </c>
      <c r="HM13" s="9">
        <v>0</v>
      </c>
      <c r="HN13" s="9">
        <v>2.4940000000000002</v>
      </c>
      <c r="HO13" s="9">
        <v>1.258</v>
      </c>
      <c r="HP13" s="9">
        <v>2.4660000000000002</v>
      </c>
      <c r="HQ13" s="9">
        <v>5.048</v>
      </c>
      <c r="HR13" s="9">
        <v>1.171</v>
      </c>
      <c r="HS13" s="9">
        <v>5.5839999999999996</v>
      </c>
      <c r="HT13" s="9">
        <v>48.134999999999998</v>
      </c>
      <c r="HU13" s="9">
        <v>40.305</v>
      </c>
      <c r="HV13" s="9">
        <v>36.149000000000001</v>
      </c>
      <c r="HW13" s="9">
        <v>1.0940000000000001</v>
      </c>
      <c r="HX13" s="9">
        <v>3.0619999999999998</v>
      </c>
      <c r="HY13" s="9">
        <v>1.0940000000000001</v>
      </c>
      <c r="HZ13" s="9">
        <v>3.0619999999999998</v>
      </c>
      <c r="IA13" s="9">
        <v>0</v>
      </c>
      <c r="IB13" s="9">
        <v>36.386000000000003</v>
      </c>
      <c r="IC13" s="9">
        <v>2.254</v>
      </c>
      <c r="ID13" s="9">
        <v>1.1619999999999999</v>
      </c>
      <c r="IE13" s="9">
        <v>0.503</v>
      </c>
      <c r="IF13" s="9">
        <v>10.488</v>
      </c>
      <c r="IG13" s="9">
        <v>29.817</v>
      </c>
      <c r="IH13" s="9">
        <v>7.8310000000000004</v>
      </c>
      <c r="II13" s="9">
        <v>55.164000000000001</v>
      </c>
      <c r="IJ13" s="9">
        <v>6.1509999999999998</v>
      </c>
      <c r="IK13" s="9">
        <v>134.32599999999999</v>
      </c>
      <c r="IL13" s="9">
        <v>134.32599999999999</v>
      </c>
      <c r="IM13" s="9">
        <v>15.326000000000001</v>
      </c>
      <c r="IN13" s="9">
        <v>9.8190000000000008</v>
      </c>
      <c r="IO13" s="9">
        <v>3.391</v>
      </c>
      <c r="IP13" s="9">
        <v>6.4279999999999999</v>
      </c>
      <c r="IQ13" s="9">
        <v>6.6150000000000002</v>
      </c>
    </row>
    <row r="14" spans="1:251">
      <c r="A14" s="10">
        <v>43132</v>
      </c>
      <c r="B14" s="9">
        <v>24.940999999999999</v>
      </c>
      <c r="C14" s="9">
        <v>175.536</v>
      </c>
      <c r="D14" s="9">
        <v>31.510999999999999</v>
      </c>
      <c r="E14" s="9">
        <v>254.66300000000001</v>
      </c>
      <c r="F14" s="9">
        <v>24.994</v>
      </c>
      <c r="G14" s="9">
        <v>33.262</v>
      </c>
      <c r="H14" s="9">
        <v>33.262</v>
      </c>
      <c r="I14" s="9">
        <v>9.5129999999999999</v>
      </c>
      <c r="J14" s="9">
        <v>5.4770000000000003</v>
      </c>
      <c r="K14" s="9">
        <v>0.58499999999999996</v>
      </c>
      <c r="L14" s="9">
        <v>4.8920000000000003</v>
      </c>
      <c r="M14" s="9">
        <v>4.79</v>
      </c>
      <c r="N14" s="9">
        <v>0.68700000000000006</v>
      </c>
      <c r="O14" s="9">
        <v>4.2149999999999999</v>
      </c>
      <c r="P14" s="9">
        <v>0</v>
      </c>
      <c r="Q14" s="9">
        <v>1.262</v>
      </c>
      <c r="R14" s="9">
        <v>3.2509999999999999</v>
      </c>
      <c r="S14" s="9">
        <v>0.57599999999999996</v>
      </c>
      <c r="T14" s="9">
        <v>1.65</v>
      </c>
      <c r="U14" s="9">
        <v>3.8140000000000001</v>
      </c>
      <c r="V14" s="9">
        <v>1.663</v>
      </c>
      <c r="W14" s="9">
        <v>4.0359999999999996</v>
      </c>
      <c r="X14" s="9">
        <v>23.748999999999999</v>
      </c>
      <c r="Y14" s="9">
        <v>22.213999999999999</v>
      </c>
      <c r="Z14" s="9">
        <v>21.158999999999999</v>
      </c>
      <c r="AA14" s="9">
        <v>0</v>
      </c>
      <c r="AB14" s="9">
        <v>1.0549999999999999</v>
      </c>
      <c r="AC14" s="9">
        <v>0.53300000000000003</v>
      </c>
      <c r="AD14" s="9">
        <v>0.52200000000000002</v>
      </c>
      <c r="AE14" s="9">
        <v>0</v>
      </c>
      <c r="AF14" s="9">
        <v>19.497</v>
      </c>
      <c r="AG14" s="9">
        <v>0.46700000000000003</v>
      </c>
      <c r="AH14" s="9">
        <v>0</v>
      </c>
      <c r="AI14" s="9">
        <v>2.25</v>
      </c>
      <c r="AJ14" s="9">
        <v>2.6469999999999998</v>
      </c>
      <c r="AK14" s="9">
        <v>19.567</v>
      </c>
      <c r="AL14" s="9">
        <v>1.534</v>
      </c>
      <c r="AM14" s="9">
        <v>29.876999999999999</v>
      </c>
      <c r="AN14" s="9">
        <v>3.3839999999999999</v>
      </c>
      <c r="AO14" s="9">
        <v>315.21199999999999</v>
      </c>
      <c r="AP14" s="9">
        <v>315.21199999999999</v>
      </c>
      <c r="AQ14" s="9">
        <v>59.134999999999998</v>
      </c>
      <c r="AR14" s="9">
        <v>32.715000000000003</v>
      </c>
      <c r="AS14" s="9">
        <v>15.407</v>
      </c>
      <c r="AT14" s="9">
        <v>14.302</v>
      </c>
      <c r="AU14" s="9">
        <v>19.957999999999998</v>
      </c>
      <c r="AV14" s="9">
        <v>9.7509999999999994</v>
      </c>
      <c r="AW14" s="9">
        <v>18.77</v>
      </c>
      <c r="AX14" s="9">
        <v>6.3940000000000001</v>
      </c>
      <c r="AY14" s="9">
        <v>3.9329999999999998</v>
      </c>
      <c r="AZ14" s="9">
        <v>11.804</v>
      </c>
      <c r="BA14" s="9">
        <v>10.036</v>
      </c>
      <c r="BB14" s="9">
        <v>7.8689999999999998</v>
      </c>
      <c r="BC14" s="9">
        <v>17.071000000000002</v>
      </c>
      <c r="BD14" s="9">
        <v>12.638</v>
      </c>
      <c r="BE14" s="9">
        <v>26.420999999999999</v>
      </c>
      <c r="BF14" s="9">
        <v>256.077</v>
      </c>
      <c r="BG14" s="9">
        <v>146.756</v>
      </c>
      <c r="BH14" s="9">
        <v>141.23500000000001</v>
      </c>
      <c r="BI14" s="9">
        <v>3.948</v>
      </c>
      <c r="BJ14" s="9">
        <v>1.573</v>
      </c>
      <c r="BK14" s="9">
        <v>2.8519999999999999</v>
      </c>
      <c r="BL14" s="9">
        <v>2.1680000000000001</v>
      </c>
      <c r="BM14" s="9">
        <v>0.501</v>
      </c>
      <c r="BN14" s="9">
        <v>120.88200000000001</v>
      </c>
      <c r="BO14" s="9">
        <v>4.2460000000000004</v>
      </c>
      <c r="BP14" s="9">
        <v>0.95699999999999996</v>
      </c>
      <c r="BQ14" s="9">
        <v>20.670999999999999</v>
      </c>
      <c r="BR14" s="9">
        <v>18.279</v>
      </c>
      <c r="BS14" s="9">
        <v>128.477</v>
      </c>
      <c r="BT14" s="9">
        <v>109.321</v>
      </c>
      <c r="BU14" s="9">
        <v>286.84300000000002</v>
      </c>
      <c r="BV14" s="9">
        <v>28.369</v>
      </c>
      <c r="BW14" s="9">
        <v>98.331999999999994</v>
      </c>
      <c r="BX14" s="9">
        <v>98.331999999999994</v>
      </c>
      <c r="BY14" s="9">
        <v>14.377000000000001</v>
      </c>
      <c r="BZ14" s="9">
        <v>5.3689999999999998</v>
      </c>
      <c r="CA14" s="9">
        <v>0.40400000000000003</v>
      </c>
      <c r="CB14" s="9">
        <v>4.3049999999999997</v>
      </c>
      <c r="CC14" s="9">
        <v>2.6579999999999999</v>
      </c>
      <c r="CD14" s="9">
        <v>2.0499999999999998</v>
      </c>
      <c r="CE14" s="9">
        <v>3.6720000000000002</v>
      </c>
      <c r="CF14" s="9">
        <v>1.0369999999999999</v>
      </c>
      <c r="CG14" s="9">
        <v>0</v>
      </c>
      <c r="CH14" s="9">
        <v>1.3819999999999999</v>
      </c>
      <c r="CI14" s="9">
        <v>1.639</v>
      </c>
      <c r="CJ14" s="9">
        <v>1.6870000000000001</v>
      </c>
      <c r="CK14" s="9">
        <v>3.637</v>
      </c>
      <c r="CL14" s="9">
        <v>1.0720000000000001</v>
      </c>
      <c r="CM14" s="9">
        <v>9.0079999999999991</v>
      </c>
      <c r="CN14" s="9">
        <v>83.954999999999998</v>
      </c>
      <c r="CO14" s="9">
        <v>69.022000000000006</v>
      </c>
      <c r="CP14" s="9">
        <v>66.795000000000002</v>
      </c>
      <c r="CQ14" s="9">
        <v>1.1080000000000001</v>
      </c>
      <c r="CR14" s="9">
        <v>1.1200000000000001</v>
      </c>
      <c r="CS14" s="9">
        <v>1.649</v>
      </c>
      <c r="CT14" s="9">
        <v>0</v>
      </c>
      <c r="CU14" s="9">
        <v>0.57799999999999996</v>
      </c>
      <c r="CV14" s="9">
        <v>63.003</v>
      </c>
      <c r="CW14" s="9">
        <v>1.9019999999999999</v>
      </c>
      <c r="CX14" s="9">
        <v>1.579</v>
      </c>
      <c r="CY14" s="9">
        <v>2.5379999999999998</v>
      </c>
      <c r="CZ14" s="9">
        <v>11.326000000000001</v>
      </c>
      <c r="DA14" s="9">
        <v>57.695999999999998</v>
      </c>
      <c r="DB14" s="9">
        <v>14.933</v>
      </c>
      <c r="DC14" s="9">
        <v>88.664000000000001</v>
      </c>
      <c r="DD14" s="9">
        <v>9.6690000000000005</v>
      </c>
      <c r="DE14" s="9">
        <v>363.25799999999998</v>
      </c>
      <c r="DF14" s="9">
        <v>363.25799999999998</v>
      </c>
      <c r="DG14" s="9">
        <v>79.745999999999995</v>
      </c>
      <c r="DH14" s="9">
        <v>23.849</v>
      </c>
      <c r="DI14" s="9">
        <v>7.9169999999999998</v>
      </c>
      <c r="DJ14" s="9">
        <v>13.263999999999999</v>
      </c>
      <c r="DK14" s="9">
        <v>13.06</v>
      </c>
      <c r="DL14" s="9">
        <v>8.7739999999999991</v>
      </c>
      <c r="DM14" s="9">
        <v>13.125999999999999</v>
      </c>
      <c r="DN14" s="9">
        <v>2.302</v>
      </c>
      <c r="DO14" s="9">
        <v>6.4059999999999997</v>
      </c>
      <c r="DP14" s="9">
        <v>4.3159999999999998</v>
      </c>
      <c r="DQ14" s="9">
        <v>7.9660000000000002</v>
      </c>
      <c r="DR14" s="9">
        <v>9.5519999999999996</v>
      </c>
      <c r="DS14" s="9">
        <v>17.736999999999998</v>
      </c>
      <c r="DT14" s="9">
        <v>4.0970000000000004</v>
      </c>
      <c r="DU14" s="9">
        <v>55.898000000000003</v>
      </c>
      <c r="DV14" s="9">
        <v>283.51100000000002</v>
      </c>
      <c r="DW14" s="9">
        <v>244.55799999999999</v>
      </c>
      <c r="DX14" s="9">
        <v>234.054</v>
      </c>
      <c r="DY14" s="9">
        <v>4.07</v>
      </c>
      <c r="DZ14" s="9">
        <v>6.4340000000000002</v>
      </c>
      <c r="EA14" s="9">
        <v>5.9960000000000004</v>
      </c>
      <c r="EB14" s="9">
        <v>3.968</v>
      </c>
      <c r="EC14" s="9">
        <v>0.54</v>
      </c>
      <c r="ED14" s="9">
        <v>181.65799999999999</v>
      </c>
      <c r="EE14" s="9">
        <v>17.994</v>
      </c>
      <c r="EF14" s="9">
        <v>13.565</v>
      </c>
      <c r="EG14" s="9">
        <v>31.341999999999999</v>
      </c>
      <c r="EH14" s="9">
        <v>32.435000000000002</v>
      </c>
      <c r="EI14" s="9">
        <v>212.12299999999999</v>
      </c>
      <c r="EJ14" s="9">
        <v>38.953000000000003</v>
      </c>
      <c r="EK14" s="9">
        <v>309.76600000000002</v>
      </c>
      <c r="EL14" s="9">
        <v>53.491</v>
      </c>
      <c r="EM14" s="9">
        <v>228.79400000000001</v>
      </c>
      <c r="EN14" s="9">
        <v>228.79400000000001</v>
      </c>
      <c r="EO14" s="9">
        <v>87.290999999999997</v>
      </c>
      <c r="EP14" s="9">
        <v>31.076000000000001</v>
      </c>
      <c r="EQ14" s="9">
        <v>17.722999999999999</v>
      </c>
      <c r="ER14" s="9">
        <v>7.4660000000000002</v>
      </c>
      <c r="ES14" s="9">
        <v>16.556000000000001</v>
      </c>
      <c r="ET14" s="9">
        <v>8.6329999999999991</v>
      </c>
      <c r="EU14" s="9">
        <v>16.533999999999999</v>
      </c>
      <c r="EV14" s="9">
        <v>4.6669999999999998</v>
      </c>
      <c r="EW14" s="9">
        <v>3.9889999999999999</v>
      </c>
      <c r="EX14" s="9">
        <v>6.0090000000000003</v>
      </c>
      <c r="EY14" s="9">
        <v>9.4489999999999998</v>
      </c>
      <c r="EZ14" s="9">
        <v>9.7309999999999999</v>
      </c>
      <c r="FA14" s="9">
        <v>21.241</v>
      </c>
      <c r="FB14" s="9">
        <v>3.948</v>
      </c>
      <c r="FC14" s="9">
        <v>56.215000000000003</v>
      </c>
      <c r="FD14" s="9">
        <v>141.50200000000001</v>
      </c>
      <c r="FE14" s="9">
        <v>121.65300000000001</v>
      </c>
      <c r="FF14" s="9">
        <v>118.66</v>
      </c>
      <c r="FG14" s="9">
        <v>2.5169999999999999</v>
      </c>
      <c r="FH14" s="9">
        <v>0.47499999999999998</v>
      </c>
      <c r="FI14" s="9">
        <v>2.1259999999999999</v>
      </c>
      <c r="FJ14" s="9">
        <v>0.86599999999999999</v>
      </c>
      <c r="FK14" s="9">
        <v>0</v>
      </c>
      <c r="FL14" s="9">
        <v>82.638999999999996</v>
      </c>
      <c r="FM14" s="9">
        <v>4.7240000000000002</v>
      </c>
      <c r="FN14" s="9">
        <v>9.1509999999999998</v>
      </c>
      <c r="FO14" s="9">
        <v>25.138000000000002</v>
      </c>
      <c r="FP14" s="9">
        <v>16.760000000000002</v>
      </c>
      <c r="FQ14" s="9">
        <v>104.893</v>
      </c>
      <c r="FR14" s="9">
        <v>19.850000000000001</v>
      </c>
      <c r="FS14" s="9">
        <v>168.45699999999999</v>
      </c>
      <c r="FT14" s="9">
        <v>60.335999999999999</v>
      </c>
      <c r="FU14" s="9">
        <v>175.54400000000001</v>
      </c>
      <c r="FV14" s="9">
        <v>175.54400000000001</v>
      </c>
      <c r="FW14" s="9">
        <v>34.335000000000001</v>
      </c>
      <c r="FX14" s="9">
        <v>15.778</v>
      </c>
      <c r="FY14" s="9">
        <v>6.98</v>
      </c>
      <c r="FZ14" s="9">
        <v>6.5730000000000004</v>
      </c>
      <c r="GA14" s="9">
        <v>7.93</v>
      </c>
      <c r="GB14" s="9">
        <v>5.6230000000000002</v>
      </c>
      <c r="GC14" s="9">
        <v>9.5340000000000007</v>
      </c>
      <c r="GD14" s="9">
        <v>3.056</v>
      </c>
      <c r="GE14" s="9">
        <v>0.96299999999999997</v>
      </c>
      <c r="GF14" s="9">
        <v>5.9969999999999999</v>
      </c>
      <c r="GG14" s="9">
        <v>4.4560000000000004</v>
      </c>
      <c r="GH14" s="9">
        <v>3.1</v>
      </c>
      <c r="GI14" s="9">
        <v>7.0380000000000003</v>
      </c>
      <c r="GJ14" s="9">
        <v>6.516</v>
      </c>
      <c r="GK14" s="9">
        <v>18.556999999999999</v>
      </c>
      <c r="GL14" s="9">
        <v>141.21</v>
      </c>
      <c r="GM14" s="9">
        <v>117.508</v>
      </c>
      <c r="GN14" s="9">
        <v>112.77500000000001</v>
      </c>
      <c r="GO14" s="9">
        <v>1.5680000000000001</v>
      </c>
      <c r="GP14" s="9">
        <v>3.1659999999999999</v>
      </c>
      <c r="GQ14" s="9">
        <v>2.2429999999999999</v>
      </c>
      <c r="GR14" s="9">
        <v>1.9910000000000001</v>
      </c>
      <c r="GS14" s="9">
        <v>0.499</v>
      </c>
      <c r="GT14" s="9">
        <v>92.814999999999998</v>
      </c>
      <c r="GU14" s="9">
        <v>6.5069999999999997</v>
      </c>
      <c r="GV14" s="9">
        <v>3.677</v>
      </c>
      <c r="GW14" s="9">
        <v>14.507999999999999</v>
      </c>
      <c r="GX14" s="9">
        <v>14.128</v>
      </c>
      <c r="GY14" s="9">
        <v>103.38</v>
      </c>
      <c r="GZ14" s="9">
        <v>23.702000000000002</v>
      </c>
      <c r="HA14" s="9">
        <v>156.32400000000001</v>
      </c>
      <c r="HB14" s="9">
        <v>19.221</v>
      </c>
      <c r="HC14" s="9">
        <v>59.759</v>
      </c>
      <c r="HD14" s="9">
        <v>59.759</v>
      </c>
      <c r="HE14" s="9">
        <v>7.87</v>
      </c>
      <c r="HF14" s="9">
        <v>5.7670000000000003</v>
      </c>
      <c r="HG14" s="9">
        <v>2.8540000000000001</v>
      </c>
      <c r="HH14" s="9">
        <v>2.2290000000000001</v>
      </c>
      <c r="HI14" s="9">
        <v>3.3780000000000001</v>
      </c>
      <c r="HJ14" s="9">
        <v>1.706</v>
      </c>
      <c r="HK14" s="9">
        <v>3.9750000000000001</v>
      </c>
      <c r="HL14" s="9">
        <v>0.50900000000000001</v>
      </c>
      <c r="HM14" s="9">
        <v>0.6</v>
      </c>
      <c r="HN14" s="9">
        <v>2.8439999999999999</v>
      </c>
      <c r="HO14" s="9">
        <v>1.1459999999999999</v>
      </c>
      <c r="HP14" s="9">
        <v>1.0940000000000001</v>
      </c>
      <c r="HQ14" s="9">
        <v>4.47</v>
      </c>
      <c r="HR14" s="9">
        <v>0.61399999999999999</v>
      </c>
      <c r="HS14" s="9">
        <v>2.1030000000000002</v>
      </c>
      <c r="HT14" s="9">
        <v>51.889000000000003</v>
      </c>
      <c r="HU14" s="9">
        <v>43.752000000000002</v>
      </c>
      <c r="HV14" s="9">
        <v>40.404000000000003</v>
      </c>
      <c r="HW14" s="9">
        <v>0.93200000000000005</v>
      </c>
      <c r="HX14" s="9">
        <v>2.4159999999999999</v>
      </c>
      <c r="HY14" s="9">
        <v>1.462</v>
      </c>
      <c r="HZ14" s="9">
        <v>1.8859999999999999</v>
      </c>
      <c r="IA14" s="9">
        <v>0</v>
      </c>
      <c r="IB14" s="9">
        <v>39.587000000000003</v>
      </c>
      <c r="IC14" s="9">
        <v>0.503</v>
      </c>
      <c r="ID14" s="9">
        <v>1.3480000000000001</v>
      </c>
      <c r="IE14" s="9">
        <v>2.3140000000000001</v>
      </c>
      <c r="IF14" s="9">
        <v>9.6280000000000001</v>
      </c>
      <c r="IG14" s="9">
        <v>34.125</v>
      </c>
      <c r="IH14" s="9">
        <v>8.1370000000000005</v>
      </c>
      <c r="II14" s="9">
        <v>56.972999999999999</v>
      </c>
      <c r="IJ14" s="9">
        <v>2.786</v>
      </c>
      <c r="IK14" s="9">
        <v>116.465</v>
      </c>
      <c r="IL14" s="9">
        <v>116.465</v>
      </c>
      <c r="IM14" s="9">
        <v>15.675000000000001</v>
      </c>
      <c r="IN14" s="9">
        <v>9.4410000000000007</v>
      </c>
      <c r="IO14" s="9">
        <v>4.649</v>
      </c>
      <c r="IP14" s="9">
        <v>4.7919999999999998</v>
      </c>
      <c r="IQ14" s="9">
        <v>7.15</v>
      </c>
    </row>
    <row r="15" spans="1:251">
      <c r="A15" s="10">
        <v>43497</v>
      </c>
      <c r="B15" s="9">
        <v>37.551000000000002</v>
      </c>
      <c r="C15" s="9">
        <v>153.59299999999999</v>
      </c>
      <c r="D15" s="9">
        <v>23.71</v>
      </c>
      <c r="E15" s="9">
        <v>239.25200000000001</v>
      </c>
      <c r="F15" s="9">
        <v>27.347999999999999</v>
      </c>
      <c r="G15" s="9">
        <v>51.470999999999997</v>
      </c>
      <c r="H15" s="9">
        <v>51.470999999999997</v>
      </c>
      <c r="I15" s="9">
        <v>10.090999999999999</v>
      </c>
      <c r="J15" s="9">
        <v>6.38</v>
      </c>
      <c r="K15" s="9">
        <v>0.53800000000000003</v>
      </c>
      <c r="L15" s="9">
        <v>5.8419999999999996</v>
      </c>
      <c r="M15" s="9">
        <v>3.0139999999999998</v>
      </c>
      <c r="N15" s="9">
        <v>3.3660000000000001</v>
      </c>
      <c r="O15" s="9">
        <v>4.3570000000000002</v>
      </c>
      <c r="P15" s="9">
        <v>1.4430000000000001</v>
      </c>
      <c r="Q15" s="9">
        <v>0.57999999999999996</v>
      </c>
      <c r="R15" s="9">
        <v>1.5369999999999999</v>
      </c>
      <c r="S15" s="9">
        <v>3.6850000000000001</v>
      </c>
      <c r="T15" s="9">
        <v>1.1579999999999999</v>
      </c>
      <c r="U15" s="9">
        <v>2.13</v>
      </c>
      <c r="V15" s="9">
        <v>4.25</v>
      </c>
      <c r="W15" s="9">
        <v>3.7109999999999999</v>
      </c>
      <c r="X15" s="9">
        <v>41.38</v>
      </c>
      <c r="Y15" s="9">
        <v>38.869999999999997</v>
      </c>
      <c r="Z15" s="9">
        <v>35.765999999999998</v>
      </c>
      <c r="AA15" s="9">
        <v>1.137</v>
      </c>
      <c r="AB15" s="9">
        <v>1.9670000000000001</v>
      </c>
      <c r="AC15" s="9">
        <v>1.137</v>
      </c>
      <c r="AD15" s="9">
        <v>1.9670000000000001</v>
      </c>
      <c r="AE15" s="9">
        <v>0</v>
      </c>
      <c r="AF15" s="9">
        <v>33.481999999999999</v>
      </c>
      <c r="AG15" s="9">
        <v>1.1599999999999999</v>
      </c>
      <c r="AH15" s="9">
        <v>1.1339999999999999</v>
      </c>
      <c r="AI15" s="9">
        <v>3.0939999999999999</v>
      </c>
      <c r="AJ15" s="9">
        <v>10.005000000000001</v>
      </c>
      <c r="AK15" s="9">
        <v>28.864999999999998</v>
      </c>
      <c r="AL15" s="9">
        <v>2.5099999999999998</v>
      </c>
      <c r="AM15" s="9">
        <v>47.76</v>
      </c>
      <c r="AN15" s="9">
        <v>3.7109999999999999</v>
      </c>
      <c r="AO15" s="9">
        <v>305.00299999999999</v>
      </c>
      <c r="AP15" s="9">
        <v>305.00299999999999</v>
      </c>
      <c r="AQ15" s="9">
        <v>59.468000000000004</v>
      </c>
      <c r="AR15" s="9">
        <v>29.018999999999998</v>
      </c>
      <c r="AS15" s="9">
        <v>16.234000000000002</v>
      </c>
      <c r="AT15" s="9">
        <v>9.2349999999999994</v>
      </c>
      <c r="AU15" s="9">
        <v>18.417000000000002</v>
      </c>
      <c r="AV15" s="9">
        <v>7.0519999999999996</v>
      </c>
      <c r="AW15" s="9">
        <v>19.923999999999999</v>
      </c>
      <c r="AX15" s="9">
        <v>4.2300000000000004</v>
      </c>
      <c r="AY15" s="9">
        <v>1.3149999999999999</v>
      </c>
      <c r="AZ15" s="9">
        <v>7.4809999999999999</v>
      </c>
      <c r="BA15" s="9">
        <v>10.988</v>
      </c>
      <c r="BB15" s="9">
        <v>7</v>
      </c>
      <c r="BC15" s="9">
        <v>13.366</v>
      </c>
      <c r="BD15" s="9">
        <v>12.103</v>
      </c>
      <c r="BE15" s="9">
        <v>30.449000000000002</v>
      </c>
      <c r="BF15" s="9">
        <v>245.535</v>
      </c>
      <c r="BG15" s="9">
        <v>146.53700000000001</v>
      </c>
      <c r="BH15" s="9">
        <v>143.81299999999999</v>
      </c>
      <c r="BI15" s="9">
        <v>1.423</v>
      </c>
      <c r="BJ15" s="9">
        <v>1.3009999999999999</v>
      </c>
      <c r="BK15" s="9">
        <v>0.82699999999999996</v>
      </c>
      <c r="BL15" s="9">
        <v>1.2230000000000001</v>
      </c>
      <c r="BM15" s="9">
        <v>0.67400000000000004</v>
      </c>
      <c r="BN15" s="9">
        <v>122.459</v>
      </c>
      <c r="BO15" s="9">
        <v>3.1080000000000001</v>
      </c>
      <c r="BP15" s="9">
        <v>1.8979999999999999</v>
      </c>
      <c r="BQ15" s="9">
        <v>19.071999999999999</v>
      </c>
      <c r="BR15" s="9">
        <v>17.667000000000002</v>
      </c>
      <c r="BS15" s="9">
        <v>128.87100000000001</v>
      </c>
      <c r="BT15" s="9">
        <v>98.997</v>
      </c>
      <c r="BU15" s="9">
        <v>271.00400000000002</v>
      </c>
      <c r="BV15" s="9">
        <v>33.999000000000002</v>
      </c>
      <c r="BW15" s="9">
        <v>108.413</v>
      </c>
      <c r="BX15" s="9">
        <v>108.413</v>
      </c>
      <c r="BY15" s="9">
        <v>20.286999999999999</v>
      </c>
      <c r="BZ15" s="9">
        <v>8.6519999999999992</v>
      </c>
      <c r="CA15" s="9">
        <v>1.383</v>
      </c>
      <c r="CB15" s="9">
        <v>6.7530000000000001</v>
      </c>
      <c r="CC15" s="9">
        <v>3.0219999999999998</v>
      </c>
      <c r="CD15" s="9">
        <v>5.1130000000000004</v>
      </c>
      <c r="CE15" s="9">
        <v>3.4529999999999998</v>
      </c>
      <c r="CF15" s="9">
        <v>2.653</v>
      </c>
      <c r="CG15" s="9">
        <v>1.2130000000000001</v>
      </c>
      <c r="CH15" s="9">
        <v>1.847</v>
      </c>
      <c r="CI15" s="9">
        <v>1.929</v>
      </c>
      <c r="CJ15" s="9">
        <v>4.359</v>
      </c>
      <c r="CK15" s="9">
        <v>5.82</v>
      </c>
      <c r="CL15" s="9">
        <v>2.3149999999999999</v>
      </c>
      <c r="CM15" s="9">
        <v>11.635999999999999</v>
      </c>
      <c r="CN15" s="9">
        <v>88.125</v>
      </c>
      <c r="CO15" s="9">
        <v>77.343999999999994</v>
      </c>
      <c r="CP15" s="9">
        <v>74.356999999999999</v>
      </c>
      <c r="CQ15" s="9">
        <v>1.163</v>
      </c>
      <c r="CR15" s="9">
        <v>1.823</v>
      </c>
      <c r="CS15" s="9">
        <v>1.163</v>
      </c>
      <c r="CT15" s="9">
        <v>1.3380000000000001</v>
      </c>
      <c r="CU15" s="9">
        <v>0</v>
      </c>
      <c r="CV15" s="9">
        <v>68.981999999999999</v>
      </c>
      <c r="CW15" s="9">
        <v>0</v>
      </c>
      <c r="CX15" s="9">
        <v>0</v>
      </c>
      <c r="CY15" s="9">
        <v>8.3620000000000001</v>
      </c>
      <c r="CZ15" s="9">
        <v>12.156000000000001</v>
      </c>
      <c r="DA15" s="9">
        <v>65.188000000000002</v>
      </c>
      <c r="DB15" s="9">
        <v>10.781000000000001</v>
      </c>
      <c r="DC15" s="9">
        <v>96.926000000000002</v>
      </c>
      <c r="DD15" s="9">
        <v>11.487</v>
      </c>
      <c r="DE15" s="9">
        <v>351.791</v>
      </c>
      <c r="DF15" s="9">
        <v>351.791</v>
      </c>
      <c r="DG15" s="9">
        <v>88.435000000000002</v>
      </c>
      <c r="DH15" s="9">
        <v>37.210999999999999</v>
      </c>
      <c r="DI15" s="9">
        <v>13.282999999999999</v>
      </c>
      <c r="DJ15" s="9">
        <v>18.614999999999998</v>
      </c>
      <c r="DK15" s="9">
        <v>17.95</v>
      </c>
      <c r="DL15" s="9">
        <v>13.946999999999999</v>
      </c>
      <c r="DM15" s="9">
        <v>20.106999999999999</v>
      </c>
      <c r="DN15" s="9">
        <v>3.621</v>
      </c>
      <c r="DO15" s="9">
        <v>8.17</v>
      </c>
      <c r="DP15" s="9">
        <v>11.361000000000001</v>
      </c>
      <c r="DQ15" s="9">
        <v>7.7480000000000002</v>
      </c>
      <c r="DR15" s="9">
        <v>12.789</v>
      </c>
      <c r="DS15" s="9">
        <v>21.989000000000001</v>
      </c>
      <c r="DT15" s="9">
        <v>9.9090000000000007</v>
      </c>
      <c r="DU15" s="9">
        <v>51.223999999999997</v>
      </c>
      <c r="DV15" s="9">
        <v>263.35599999999999</v>
      </c>
      <c r="DW15" s="9">
        <v>233.81399999999999</v>
      </c>
      <c r="DX15" s="9">
        <v>222.28299999999999</v>
      </c>
      <c r="DY15" s="9">
        <v>3.4129999999999998</v>
      </c>
      <c r="DZ15" s="9">
        <v>8.1180000000000003</v>
      </c>
      <c r="EA15" s="9">
        <v>5.3879999999999999</v>
      </c>
      <c r="EB15" s="9">
        <v>4.8739999999999997</v>
      </c>
      <c r="EC15" s="9">
        <v>1.2689999999999999</v>
      </c>
      <c r="ED15" s="9">
        <v>176.773</v>
      </c>
      <c r="EE15" s="9">
        <v>19.914000000000001</v>
      </c>
      <c r="EF15" s="9">
        <v>8.5730000000000004</v>
      </c>
      <c r="EG15" s="9">
        <v>28.553000000000001</v>
      </c>
      <c r="EH15" s="9">
        <v>41.35</v>
      </c>
      <c r="EI15" s="9">
        <v>192.464</v>
      </c>
      <c r="EJ15" s="9">
        <v>29.542000000000002</v>
      </c>
      <c r="EK15" s="9">
        <v>296.55799999999999</v>
      </c>
      <c r="EL15" s="9">
        <v>55.232999999999997</v>
      </c>
      <c r="EM15" s="9">
        <v>209.053</v>
      </c>
      <c r="EN15" s="9">
        <v>209.053</v>
      </c>
      <c r="EO15" s="9">
        <v>76.147000000000006</v>
      </c>
      <c r="EP15" s="9">
        <v>28.762</v>
      </c>
      <c r="EQ15" s="9">
        <v>18.381</v>
      </c>
      <c r="ER15" s="9">
        <v>3.4670000000000001</v>
      </c>
      <c r="ES15" s="9">
        <v>15.583</v>
      </c>
      <c r="ET15" s="9">
        <v>6.2649999999999997</v>
      </c>
      <c r="EU15" s="9">
        <v>13.840999999999999</v>
      </c>
      <c r="EV15" s="9">
        <v>2.8210000000000002</v>
      </c>
      <c r="EW15" s="9">
        <v>2.8359999999999999</v>
      </c>
      <c r="EX15" s="9">
        <v>5.7480000000000002</v>
      </c>
      <c r="EY15" s="9">
        <v>5.6680000000000001</v>
      </c>
      <c r="EZ15" s="9">
        <v>10.432</v>
      </c>
      <c r="FA15" s="9">
        <v>15.95</v>
      </c>
      <c r="FB15" s="9">
        <v>5.8979999999999997</v>
      </c>
      <c r="FC15" s="9">
        <v>47.386000000000003</v>
      </c>
      <c r="FD15" s="9">
        <v>132.905</v>
      </c>
      <c r="FE15" s="9">
        <v>108.16200000000001</v>
      </c>
      <c r="FF15" s="9">
        <v>100.102</v>
      </c>
      <c r="FG15" s="9">
        <v>3.1240000000000001</v>
      </c>
      <c r="FH15" s="9">
        <v>4.9359999999999999</v>
      </c>
      <c r="FI15" s="9">
        <v>0.80500000000000005</v>
      </c>
      <c r="FJ15" s="9">
        <v>4.4779999999999998</v>
      </c>
      <c r="FK15" s="9">
        <v>2.7770000000000001</v>
      </c>
      <c r="FL15" s="9">
        <v>63.579000000000001</v>
      </c>
      <c r="FM15" s="9">
        <v>5.16</v>
      </c>
      <c r="FN15" s="9">
        <v>8.8170000000000002</v>
      </c>
      <c r="FO15" s="9">
        <v>30.606000000000002</v>
      </c>
      <c r="FP15" s="9">
        <v>20.637</v>
      </c>
      <c r="FQ15" s="9">
        <v>87.525000000000006</v>
      </c>
      <c r="FR15" s="9">
        <v>24.742999999999999</v>
      </c>
      <c r="FS15" s="9">
        <v>154.75399999999999</v>
      </c>
      <c r="FT15" s="9">
        <v>54.298999999999999</v>
      </c>
      <c r="FU15" s="9">
        <v>183.58799999999999</v>
      </c>
      <c r="FV15" s="9">
        <v>183.58799999999999</v>
      </c>
      <c r="FW15" s="9">
        <v>42.350999999999999</v>
      </c>
      <c r="FX15" s="9">
        <v>17.739000000000001</v>
      </c>
      <c r="FY15" s="9">
        <v>3.5230000000000001</v>
      </c>
      <c r="FZ15" s="9">
        <v>10.628</v>
      </c>
      <c r="GA15" s="9">
        <v>9.5830000000000002</v>
      </c>
      <c r="GB15" s="9">
        <v>4.5670000000000002</v>
      </c>
      <c r="GC15" s="9">
        <v>10.099</v>
      </c>
      <c r="GD15" s="9">
        <v>2.1219999999999999</v>
      </c>
      <c r="GE15" s="9">
        <v>1.931</v>
      </c>
      <c r="GF15" s="9">
        <v>4.4619999999999997</v>
      </c>
      <c r="GG15" s="9">
        <v>3.7629999999999999</v>
      </c>
      <c r="GH15" s="9">
        <v>5.9249999999999998</v>
      </c>
      <c r="GI15" s="9">
        <v>6.9740000000000002</v>
      </c>
      <c r="GJ15" s="9">
        <v>7.1769999999999996</v>
      </c>
      <c r="GK15" s="9">
        <v>24.611999999999998</v>
      </c>
      <c r="GL15" s="9">
        <v>141.23599999999999</v>
      </c>
      <c r="GM15" s="9">
        <v>109.374</v>
      </c>
      <c r="GN15" s="9">
        <v>101.31</v>
      </c>
      <c r="GO15" s="9">
        <v>5.6230000000000002</v>
      </c>
      <c r="GP15" s="9">
        <v>2.4409999999999998</v>
      </c>
      <c r="GQ15" s="9">
        <v>5.0339999999999998</v>
      </c>
      <c r="GR15" s="9">
        <v>1.0529999999999999</v>
      </c>
      <c r="GS15" s="9">
        <v>1.387</v>
      </c>
      <c r="GT15" s="9">
        <v>77.628</v>
      </c>
      <c r="GU15" s="9">
        <v>5.2679999999999998</v>
      </c>
      <c r="GV15" s="9">
        <v>6.3</v>
      </c>
      <c r="GW15" s="9">
        <v>20.178000000000001</v>
      </c>
      <c r="GX15" s="9">
        <v>14.109</v>
      </c>
      <c r="GY15" s="9">
        <v>95.265000000000001</v>
      </c>
      <c r="GZ15" s="9">
        <v>31.863</v>
      </c>
      <c r="HA15" s="9">
        <v>157.33199999999999</v>
      </c>
      <c r="HB15" s="9">
        <v>26.256</v>
      </c>
      <c r="HC15" s="9">
        <v>66.296000000000006</v>
      </c>
      <c r="HD15" s="9">
        <v>66.296000000000006</v>
      </c>
      <c r="HE15" s="9">
        <v>8.3970000000000002</v>
      </c>
      <c r="HF15" s="9">
        <v>3.988</v>
      </c>
      <c r="HG15" s="9">
        <v>1.3149999999999999</v>
      </c>
      <c r="HH15" s="9">
        <v>1.857</v>
      </c>
      <c r="HI15" s="9">
        <v>2.5609999999999999</v>
      </c>
      <c r="HJ15" s="9">
        <v>0.61</v>
      </c>
      <c r="HK15" s="9">
        <v>2.5609999999999999</v>
      </c>
      <c r="HL15" s="9">
        <v>0.61</v>
      </c>
      <c r="HM15" s="9">
        <v>0</v>
      </c>
      <c r="HN15" s="9">
        <v>1.3620000000000001</v>
      </c>
      <c r="HO15" s="9">
        <v>0.61</v>
      </c>
      <c r="HP15" s="9">
        <v>1.1990000000000001</v>
      </c>
      <c r="HQ15" s="9">
        <v>2.5609999999999999</v>
      </c>
      <c r="HR15" s="9">
        <v>0.61</v>
      </c>
      <c r="HS15" s="9">
        <v>4.41</v>
      </c>
      <c r="HT15" s="9">
        <v>57.899000000000001</v>
      </c>
      <c r="HU15" s="9">
        <v>49.755000000000003</v>
      </c>
      <c r="HV15" s="9">
        <v>46.328000000000003</v>
      </c>
      <c r="HW15" s="9">
        <v>2.1320000000000001</v>
      </c>
      <c r="HX15" s="9">
        <v>1.2949999999999999</v>
      </c>
      <c r="HY15" s="9">
        <v>2.6880000000000002</v>
      </c>
      <c r="HZ15" s="9">
        <v>0.73899999999999999</v>
      </c>
      <c r="IA15" s="9">
        <v>0</v>
      </c>
      <c r="IB15" s="9">
        <v>36.26</v>
      </c>
      <c r="IC15" s="9">
        <v>3.101</v>
      </c>
      <c r="ID15" s="9">
        <v>1.71</v>
      </c>
      <c r="IE15" s="9">
        <v>8.6850000000000005</v>
      </c>
      <c r="IF15" s="9">
        <v>9.84</v>
      </c>
      <c r="IG15" s="9">
        <v>39.914999999999999</v>
      </c>
      <c r="IH15" s="9">
        <v>8.1440000000000001</v>
      </c>
      <c r="II15" s="9">
        <v>61.07</v>
      </c>
      <c r="IJ15" s="9">
        <v>5.226</v>
      </c>
      <c r="IK15" s="9">
        <v>129.21700000000001</v>
      </c>
      <c r="IL15" s="9">
        <v>129.21700000000001</v>
      </c>
      <c r="IM15" s="9">
        <v>26.576000000000001</v>
      </c>
      <c r="IN15" s="9">
        <v>15.18</v>
      </c>
      <c r="IO15" s="9">
        <v>6.6609999999999996</v>
      </c>
      <c r="IP15" s="9">
        <v>7.8650000000000002</v>
      </c>
      <c r="IQ15" s="9">
        <v>9.0890000000000004</v>
      </c>
    </row>
    <row r="16" spans="1:251">
      <c r="A16" s="10">
        <v>43862</v>
      </c>
      <c r="B16" s="9">
        <v>24.791</v>
      </c>
      <c r="C16" s="9">
        <v>192.17699999999999</v>
      </c>
      <c r="D16" s="9">
        <v>32.872999999999998</v>
      </c>
      <c r="E16" s="9">
        <v>271.125</v>
      </c>
      <c r="F16" s="9">
        <v>18.341999999999999</v>
      </c>
      <c r="G16" s="9">
        <v>40.073</v>
      </c>
      <c r="H16" s="9">
        <v>40.073</v>
      </c>
      <c r="I16" s="9">
        <v>8.7810000000000006</v>
      </c>
      <c r="J16" s="9">
        <v>2.9540000000000002</v>
      </c>
      <c r="K16" s="9">
        <v>1.21</v>
      </c>
      <c r="L16" s="9">
        <v>1.7450000000000001</v>
      </c>
      <c r="M16" s="9">
        <v>1.647</v>
      </c>
      <c r="N16" s="9">
        <v>1.3069999999999999</v>
      </c>
      <c r="O16" s="9">
        <v>2.302</v>
      </c>
      <c r="P16" s="9">
        <v>0.65200000000000002</v>
      </c>
      <c r="Q16" s="9">
        <v>0</v>
      </c>
      <c r="R16" s="9">
        <v>1.766</v>
      </c>
      <c r="S16" s="9">
        <v>1.1879999999999999</v>
      </c>
      <c r="T16" s="9">
        <v>0</v>
      </c>
      <c r="U16" s="9">
        <v>2.9540000000000002</v>
      </c>
      <c r="V16" s="9">
        <v>0</v>
      </c>
      <c r="W16" s="9">
        <v>5.8259999999999996</v>
      </c>
      <c r="X16" s="9">
        <v>31.292000000000002</v>
      </c>
      <c r="Y16" s="9">
        <v>28.398</v>
      </c>
      <c r="Z16" s="9">
        <v>25.084</v>
      </c>
      <c r="AA16" s="9">
        <v>1.1120000000000001</v>
      </c>
      <c r="AB16" s="9">
        <v>2.202</v>
      </c>
      <c r="AC16" s="9">
        <v>1.1120000000000001</v>
      </c>
      <c r="AD16" s="9">
        <v>0.64400000000000002</v>
      </c>
      <c r="AE16" s="9">
        <v>0.96599999999999997</v>
      </c>
      <c r="AF16" s="9">
        <v>23.966000000000001</v>
      </c>
      <c r="AG16" s="9">
        <v>0</v>
      </c>
      <c r="AH16" s="9">
        <v>1.8049999999999999</v>
      </c>
      <c r="AI16" s="9">
        <v>2.6269999999999998</v>
      </c>
      <c r="AJ16" s="9">
        <v>6.5869999999999997</v>
      </c>
      <c r="AK16" s="9">
        <v>21.811</v>
      </c>
      <c r="AL16" s="9">
        <v>2.8940000000000001</v>
      </c>
      <c r="AM16" s="9">
        <v>34.816000000000003</v>
      </c>
      <c r="AN16" s="9">
        <v>5.2569999999999997</v>
      </c>
      <c r="AO16" s="9">
        <v>302.72300000000001</v>
      </c>
      <c r="AP16" s="9">
        <v>302.72300000000001</v>
      </c>
      <c r="AQ16" s="9">
        <v>55.204999999999998</v>
      </c>
      <c r="AR16" s="9">
        <v>33.232999999999997</v>
      </c>
      <c r="AS16" s="9">
        <v>21.513000000000002</v>
      </c>
      <c r="AT16" s="9">
        <v>8.6120000000000001</v>
      </c>
      <c r="AU16" s="9">
        <v>22.356999999999999</v>
      </c>
      <c r="AV16" s="9">
        <v>7.7679999999999998</v>
      </c>
      <c r="AW16" s="9">
        <v>20.012</v>
      </c>
      <c r="AX16" s="9">
        <v>5.359</v>
      </c>
      <c r="AY16" s="9">
        <v>3.0630000000000002</v>
      </c>
      <c r="AZ16" s="9">
        <v>14.103</v>
      </c>
      <c r="BA16" s="9">
        <v>6.18</v>
      </c>
      <c r="BB16" s="9">
        <v>9.843</v>
      </c>
      <c r="BC16" s="9">
        <v>17.129000000000001</v>
      </c>
      <c r="BD16" s="9">
        <v>12.996</v>
      </c>
      <c r="BE16" s="9">
        <v>21.972000000000001</v>
      </c>
      <c r="BF16" s="9">
        <v>247.518</v>
      </c>
      <c r="BG16" s="9">
        <v>149.238</v>
      </c>
      <c r="BH16" s="9">
        <v>143.69</v>
      </c>
      <c r="BI16" s="9">
        <v>2.8170000000000002</v>
      </c>
      <c r="BJ16" s="9">
        <v>2.7320000000000002</v>
      </c>
      <c r="BK16" s="9">
        <v>1.8360000000000001</v>
      </c>
      <c r="BL16" s="9">
        <v>2.2530000000000001</v>
      </c>
      <c r="BM16" s="9">
        <v>0.71299999999999997</v>
      </c>
      <c r="BN16" s="9">
        <v>118.751</v>
      </c>
      <c r="BO16" s="9">
        <v>4.41</v>
      </c>
      <c r="BP16" s="9">
        <v>4.66</v>
      </c>
      <c r="BQ16" s="9">
        <v>21.417000000000002</v>
      </c>
      <c r="BR16" s="9">
        <v>17.452999999999999</v>
      </c>
      <c r="BS16" s="9">
        <v>131.786</v>
      </c>
      <c r="BT16" s="9">
        <v>98.28</v>
      </c>
      <c r="BU16" s="9">
        <v>277.64299999999997</v>
      </c>
      <c r="BV16" s="9">
        <v>25.08</v>
      </c>
      <c r="BW16" s="9">
        <v>108.58199999999999</v>
      </c>
      <c r="BX16" s="9">
        <v>108.58199999999999</v>
      </c>
      <c r="BY16" s="9">
        <v>22.611000000000001</v>
      </c>
      <c r="BZ16" s="9">
        <v>12.023</v>
      </c>
      <c r="CA16" s="9">
        <v>3.032</v>
      </c>
      <c r="CB16" s="9">
        <v>8.9909999999999997</v>
      </c>
      <c r="CC16" s="9">
        <v>8.1140000000000008</v>
      </c>
      <c r="CD16" s="9">
        <v>3.9089999999999998</v>
      </c>
      <c r="CE16" s="9">
        <v>6.7270000000000003</v>
      </c>
      <c r="CF16" s="9">
        <v>3.3860000000000001</v>
      </c>
      <c r="CG16" s="9">
        <v>0.998</v>
      </c>
      <c r="CH16" s="9">
        <v>5.7350000000000003</v>
      </c>
      <c r="CI16" s="9">
        <v>3.875</v>
      </c>
      <c r="CJ16" s="9">
        <v>2.4140000000000001</v>
      </c>
      <c r="CK16" s="9">
        <v>11.343</v>
      </c>
      <c r="CL16" s="9">
        <v>0.68</v>
      </c>
      <c r="CM16" s="9">
        <v>10.587999999999999</v>
      </c>
      <c r="CN16" s="9">
        <v>85.971000000000004</v>
      </c>
      <c r="CO16" s="9">
        <v>71.013000000000005</v>
      </c>
      <c r="CP16" s="9">
        <v>69.554000000000002</v>
      </c>
      <c r="CQ16" s="9">
        <v>0.61699999999999999</v>
      </c>
      <c r="CR16" s="9">
        <v>0.84099999999999997</v>
      </c>
      <c r="CS16" s="9">
        <v>0.61699999999999999</v>
      </c>
      <c r="CT16" s="9">
        <v>0.84099999999999997</v>
      </c>
      <c r="CU16" s="9">
        <v>0</v>
      </c>
      <c r="CV16" s="9">
        <v>61.493000000000002</v>
      </c>
      <c r="CW16" s="9">
        <v>1.8660000000000001</v>
      </c>
      <c r="CX16" s="9">
        <v>3.26</v>
      </c>
      <c r="CY16" s="9">
        <v>4.3949999999999996</v>
      </c>
      <c r="CZ16" s="9">
        <v>7.4859999999999998</v>
      </c>
      <c r="DA16" s="9">
        <v>63.527000000000001</v>
      </c>
      <c r="DB16" s="9">
        <v>14.958</v>
      </c>
      <c r="DC16" s="9">
        <v>97.995000000000005</v>
      </c>
      <c r="DD16" s="9">
        <v>10.587999999999999</v>
      </c>
      <c r="DE16" s="9">
        <v>331.65499999999997</v>
      </c>
      <c r="DF16" s="9">
        <v>331.65499999999997</v>
      </c>
      <c r="DG16" s="9">
        <v>80.352999999999994</v>
      </c>
      <c r="DH16" s="9">
        <v>29.381</v>
      </c>
      <c r="DI16" s="9">
        <v>14.747</v>
      </c>
      <c r="DJ16" s="9">
        <v>12.368</v>
      </c>
      <c r="DK16" s="9">
        <v>17.202999999999999</v>
      </c>
      <c r="DL16" s="9">
        <v>9.9120000000000008</v>
      </c>
      <c r="DM16" s="9">
        <v>15.753</v>
      </c>
      <c r="DN16" s="9">
        <v>3.6219999999999999</v>
      </c>
      <c r="DO16" s="9">
        <v>7.1390000000000002</v>
      </c>
      <c r="DP16" s="9">
        <v>8.1910000000000007</v>
      </c>
      <c r="DQ16" s="9">
        <v>7.7489999999999997</v>
      </c>
      <c r="DR16" s="9">
        <v>11.176</v>
      </c>
      <c r="DS16" s="9">
        <v>18.475000000000001</v>
      </c>
      <c r="DT16" s="9">
        <v>8.641</v>
      </c>
      <c r="DU16" s="9">
        <v>50.972000000000001</v>
      </c>
      <c r="DV16" s="9">
        <v>251.30099999999999</v>
      </c>
      <c r="DW16" s="9">
        <v>222.06399999999999</v>
      </c>
      <c r="DX16" s="9">
        <v>210.904</v>
      </c>
      <c r="DY16" s="9">
        <v>4.867</v>
      </c>
      <c r="DZ16" s="9">
        <v>6.2939999999999996</v>
      </c>
      <c r="EA16" s="9">
        <v>4.7610000000000001</v>
      </c>
      <c r="EB16" s="9">
        <v>4.6589999999999998</v>
      </c>
      <c r="EC16" s="9">
        <v>1.7410000000000001</v>
      </c>
      <c r="ED16" s="9">
        <v>150.12299999999999</v>
      </c>
      <c r="EE16" s="9">
        <v>13.903</v>
      </c>
      <c r="EF16" s="9">
        <v>14.911</v>
      </c>
      <c r="EG16" s="9">
        <v>43.127000000000002</v>
      </c>
      <c r="EH16" s="9">
        <v>27.693999999999999</v>
      </c>
      <c r="EI16" s="9">
        <v>194.37</v>
      </c>
      <c r="EJ16" s="9">
        <v>29.236999999999998</v>
      </c>
      <c r="EK16" s="9">
        <v>282.303</v>
      </c>
      <c r="EL16" s="9">
        <v>49.351999999999997</v>
      </c>
      <c r="EM16" s="9">
        <v>224.52699999999999</v>
      </c>
      <c r="EN16" s="9">
        <v>224.52699999999999</v>
      </c>
      <c r="EO16" s="9">
        <v>77.319999999999993</v>
      </c>
      <c r="EP16" s="9">
        <v>26.966999999999999</v>
      </c>
      <c r="EQ16" s="9">
        <v>15.173999999999999</v>
      </c>
      <c r="ER16" s="9">
        <v>6.4029999999999996</v>
      </c>
      <c r="ES16" s="9">
        <v>14.712999999999999</v>
      </c>
      <c r="ET16" s="9">
        <v>6.8639999999999999</v>
      </c>
      <c r="EU16" s="9">
        <v>14.712999999999999</v>
      </c>
      <c r="EV16" s="9">
        <v>2.7669999999999999</v>
      </c>
      <c r="EW16" s="9">
        <v>4.0970000000000004</v>
      </c>
      <c r="EX16" s="9">
        <v>5.0510000000000002</v>
      </c>
      <c r="EY16" s="9">
        <v>7.7430000000000003</v>
      </c>
      <c r="EZ16" s="9">
        <v>8.7829999999999995</v>
      </c>
      <c r="FA16" s="9">
        <v>13.443</v>
      </c>
      <c r="FB16" s="9">
        <v>8.1340000000000003</v>
      </c>
      <c r="FC16" s="9">
        <v>50.353000000000002</v>
      </c>
      <c r="FD16" s="9">
        <v>147.20699999999999</v>
      </c>
      <c r="FE16" s="9">
        <v>129.126</v>
      </c>
      <c r="FF16" s="9">
        <v>122.92400000000001</v>
      </c>
      <c r="FG16" s="9">
        <v>2.0329999999999999</v>
      </c>
      <c r="FH16" s="9">
        <v>4.1689999999999996</v>
      </c>
      <c r="FI16" s="9">
        <v>2.0329999999999999</v>
      </c>
      <c r="FJ16" s="9">
        <v>2.169</v>
      </c>
      <c r="FK16" s="9">
        <v>2</v>
      </c>
      <c r="FL16" s="9">
        <v>79.741</v>
      </c>
      <c r="FM16" s="9">
        <v>9.7349999999999994</v>
      </c>
      <c r="FN16" s="9">
        <v>9.4440000000000008</v>
      </c>
      <c r="FO16" s="9">
        <v>30.206</v>
      </c>
      <c r="FP16" s="9">
        <v>20.041</v>
      </c>
      <c r="FQ16" s="9">
        <v>109.086</v>
      </c>
      <c r="FR16" s="9">
        <v>18.081</v>
      </c>
      <c r="FS16" s="9">
        <v>170.77799999999999</v>
      </c>
      <c r="FT16" s="9">
        <v>53.749000000000002</v>
      </c>
      <c r="FU16" s="9">
        <v>183.47499999999999</v>
      </c>
      <c r="FV16" s="9">
        <v>183.47499999999999</v>
      </c>
      <c r="FW16" s="9">
        <v>30.905000000000001</v>
      </c>
      <c r="FX16" s="9">
        <v>15.675000000000001</v>
      </c>
      <c r="FY16" s="9">
        <v>6.9619999999999997</v>
      </c>
      <c r="FZ16" s="9">
        <v>7.3220000000000001</v>
      </c>
      <c r="GA16" s="9">
        <v>10.379</v>
      </c>
      <c r="GB16" s="9">
        <v>3.9049999999999998</v>
      </c>
      <c r="GC16" s="9">
        <v>11.698</v>
      </c>
      <c r="GD16" s="9">
        <v>1.9830000000000001</v>
      </c>
      <c r="GE16" s="9">
        <v>0.60299999999999998</v>
      </c>
      <c r="GF16" s="9">
        <v>3.3380000000000001</v>
      </c>
      <c r="GG16" s="9">
        <v>6.681</v>
      </c>
      <c r="GH16" s="9">
        <v>4.2649999999999997</v>
      </c>
      <c r="GI16" s="9">
        <v>6.9480000000000004</v>
      </c>
      <c r="GJ16" s="9">
        <v>7.3360000000000003</v>
      </c>
      <c r="GK16" s="9">
        <v>15.23</v>
      </c>
      <c r="GL16" s="9">
        <v>152.57</v>
      </c>
      <c r="GM16" s="9">
        <v>120.994</v>
      </c>
      <c r="GN16" s="9">
        <v>115.932</v>
      </c>
      <c r="GO16" s="9">
        <v>2.5430000000000001</v>
      </c>
      <c r="GP16" s="9">
        <v>2.5190000000000001</v>
      </c>
      <c r="GQ16" s="9">
        <v>3.0640000000000001</v>
      </c>
      <c r="GR16" s="9">
        <v>0.71899999999999997</v>
      </c>
      <c r="GS16" s="9">
        <v>0.54200000000000004</v>
      </c>
      <c r="GT16" s="9">
        <v>90.739000000000004</v>
      </c>
      <c r="GU16" s="9">
        <v>4.7709999999999999</v>
      </c>
      <c r="GV16" s="9">
        <v>5.968</v>
      </c>
      <c r="GW16" s="9">
        <v>19.515999999999998</v>
      </c>
      <c r="GX16" s="9">
        <v>10.988</v>
      </c>
      <c r="GY16" s="9">
        <v>110.006</v>
      </c>
      <c r="GZ16" s="9">
        <v>31.576000000000001</v>
      </c>
      <c r="HA16" s="9">
        <v>166.85400000000001</v>
      </c>
      <c r="HB16" s="9">
        <v>16.620999999999999</v>
      </c>
      <c r="HC16" s="9">
        <v>52.484000000000002</v>
      </c>
      <c r="HD16" s="9">
        <v>52.484000000000002</v>
      </c>
      <c r="HE16" s="9">
        <v>8.2100000000000009</v>
      </c>
      <c r="HF16" s="9">
        <v>2.2389999999999999</v>
      </c>
      <c r="HG16" s="9">
        <v>0</v>
      </c>
      <c r="HH16" s="9">
        <v>0.67900000000000005</v>
      </c>
      <c r="HI16" s="9">
        <v>0</v>
      </c>
      <c r="HJ16" s="9">
        <v>1.2549999999999999</v>
      </c>
      <c r="HK16" s="9">
        <v>0</v>
      </c>
      <c r="HL16" s="9">
        <v>1.2549999999999999</v>
      </c>
      <c r="HM16" s="9">
        <v>0</v>
      </c>
      <c r="HN16" s="9">
        <v>0</v>
      </c>
      <c r="HO16" s="9">
        <v>0.57599999999999996</v>
      </c>
      <c r="HP16" s="9">
        <v>0.67900000000000005</v>
      </c>
      <c r="HQ16" s="9">
        <v>1.2549999999999999</v>
      </c>
      <c r="HR16" s="9">
        <v>0</v>
      </c>
      <c r="HS16" s="9">
        <v>5.9710000000000001</v>
      </c>
      <c r="HT16" s="9">
        <v>44.274000000000001</v>
      </c>
      <c r="HU16" s="9">
        <v>39.601999999999997</v>
      </c>
      <c r="HV16" s="9">
        <v>36.396000000000001</v>
      </c>
      <c r="HW16" s="9">
        <v>1.1830000000000001</v>
      </c>
      <c r="HX16" s="9">
        <v>2.0230000000000001</v>
      </c>
      <c r="HY16" s="9">
        <v>1.0880000000000001</v>
      </c>
      <c r="HZ16" s="9">
        <v>1.4770000000000001</v>
      </c>
      <c r="IA16" s="9">
        <v>0</v>
      </c>
      <c r="IB16" s="9">
        <v>29.797999999999998</v>
      </c>
      <c r="IC16" s="9">
        <v>2.7589999999999999</v>
      </c>
      <c r="ID16" s="9">
        <v>1.5640000000000001</v>
      </c>
      <c r="IE16" s="9">
        <v>5.4820000000000002</v>
      </c>
      <c r="IF16" s="9">
        <v>5.5880000000000001</v>
      </c>
      <c r="IG16" s="9">
        <v>34.015000000000001</v>
      </c>
      <c r="IH16" s="9">
        <v>4.6719999999999997</v>
      </c>
      <c r="II16" s="9">
        <v>46.093000000000004</v>
      </c>
      <c r="IJ16" s="9">
        <v>6.391</v>
      </c>
      <c r="IK16" s="9">
        <v>139.47300000000001</v>
      </c>
      <c r="IL16" s="9">
        <v>139.47300000000001</v>
      </c>
      <c r="IM16" s="9">
        <v>24.318999999999999</v>
      </c>
      <c r="IN16" s="9">
        <v>14.552</v>
      </c>
      <c r="IO16" s="9">
        <v>4.4370000000000003</v>
      </c>
      <c r="IP16" s="9">
        <v>8.9030000000000005</v>
      </c>
      <c r="IQ16" s="9">
        <v>5.4909999999999997</v>
      </c>
    </row>
    <row r="17" spans="1:251">
      <c r="A17" s="10">
        <v>44228</v>
      </c>
      <c r="B17" s="9">
        <v>17.113</v>
      </c>
      <c r="C17" s="9">
        <v>173.28700000000001</v>
      </c>
      <c r="D17" s="9">
        <v>34.978999999999999</v>
      </c>
      <c r="E17" s="9">
        <v>244.93899999999999</v>
      </c>
      <c r="F17" s="9">
        <v>22.565000000000001</v>
      </c>
      <c r="G17" s="9">
        <v>35.061999999999998</v>
      </c>
      <c r="H17" s="9">
        <v>35.061999999999998</v>
      </c>
      <c r="I17" s="9">
        <v>4.7149999999999999</v>
      </c>
      <c r="J17" s="9">
        <v>0.49299999999999999</v>
      </c>
      <c r="K17" s="9">
        <v>0</v>
      </c>
      <c r="L17" s="9">
        <v>0.49299999999999999</v>
      </c>
      <c r="M17" s="9">
        <v>0</v>
      </c>
      <c r="N17" s="9">
        <v>0.49299999999999999</v>
      </c>
      <c r="O17" s="9">
        <v>0</v>
      </c>
      <c r="P17" s="9">
        <v>0</v>
      </c>
      <c r="Q17" s="9">
        <v>0.49299999999999999</v>
      </c>
      <c r="R17" s="9">
        <v>0.49299999999999999</v>
      </c>
      <c r="S17" s="9">
        <v>0</v>
      </c>
      <c r="T17" s="9">
        <v>0</v>
      </c>
      <c r="U17" s="9">
        <v>0.49299999999999999</v>
      </c>
      <c r="V17" s="9">
        <v>0</v>
      </c>
      <c r="W17" s="9">
        <v>4.2220000000000004</v>
      </c>
      <c r="X17" s="9">
        <v>30.347000000000001</v>
      </c>
      <c r="Y17" s="9">
        <v>28.738</v>
      </c>
      <c r="Z17" s="9">
        <v>26.928000000000001</v>
      </c>
      <c r="AA17" s="9">
        <v>1.284</v>
      </c>
      <c r="AB17" s="9">
        <v>0.52700000000000002</v>
      </c>
      <c r="AC17" s="9">
        <v>1.284</v>
      </c>
      <c r="AD17" s="9">
        <v>0</v>
      </c>
      <c r="AE17" s="9">
        <v>0.52700000000000002</v>
      </c>
      <c r="AF17" s="9">
        <v>24.952999999999999</v>
      </c>
      <c r="AG17" s="9">
        <v>0.51100000000000001</v>
      </c>
      <c r="AH17" s="9">
        <v>0</v>
      </c>
      <c r="AI17" s="9">
        <v>3.274</v>
      </c>
      <c r="AJ17" s="9">
        <v>7.1820000000000004</v>
      </c>
      <c r="AK17" s="9">
        <v>21.556000000000001</v>
      </c>
      <c r="AL17" s="9">
        <v>1.609</v>
      </c>
      <c r="AM17" s="9">
        <v>30.84</v>
      </c>
      <c r="AN17" s="9">
        <v>4.2220000000000004</v>
      </c>
      <c r="AO17" s="9">
        <v>324.43799999999999</v>
      </c>
      <c r="AP17" s="9">
        <v>324.43799999999999</v>
      </c>
      <c r="AQ17" s="9">
        <v>49.018999999999998</v>
      </c>
      <c r="AR17" s="9">
        <v>24.143999999999998</v>
      </c>
      <c r="AS17" s="9">
        <v>10.223000000000001</v>
      </c>
      <c r="AT17" s="9">
        <v>11.028</v>
      </c>
      <c r="AU17" s="9">
        <v>13.061</v>
      </c>
      <c r="AV17" s="9">
        <v>8.19</v>
      </c>
      <c r="AW17" s="9">
        <v>13.826000000000001</v>
      </c>
      <c r="AX17" s="9">
        <v>4.0439999999999996</v>
      </c>
      <c r="AY17" s="9">
        <v>3.3809999999999998</v>
      </c>
      <c r="AZ17" s="9">
        <v>7.2560000000000002</v>
      </c>
      <c r="BA17" s="9">
        <v>7.4119999999999999</v>
      </c>
      <c r="BB17" s="9">
        <v>6.5830000000000002</v>
      </c>
      <c r="BC17" s="9">
        <v>13.023999999999999</v>
      </c>
      <c r="BD17" s="9">
        <v>8.2270000000000003</v>
      </c>
      <c r="BE17" s="9">
        <v>24.875</v>
      </c>
      <c r="BF17" s="9">
        <v>275.41899999999998</v>
      </c>
      <c r="BG17" s="9">
        <v>164.24600000000001</v>
      </c>
      <c r="BH17" s="9">
        <v>157.745</v>
      </c>
      <c r="BI17" s="9">
        <v>1.66</v>
      </c>
      <c r="BJ17" s="9">
        <v>4.3</v>
      </c>
      <c r="BK17" s="9">
        <v>1.1539999999999999</v>
      </c>
      <c r="BL17" s="9">
        <v>4.0979999999999999</v>
      </c>
      <c r="BM17" s="9">
        <v>0.70799999999999996</v>
      </c>
      <c r="BN17" s="9">
        <v>123.85299999999999</v>
      </c>
      <c r="BO17" s="9">
        <v>7.3689999999999998</v>
      </c>
      <c r="BP17" s="9">
        <v>9.7609999999999992</v>
      </c>
      <c r="BQ17" s="9">
        <v>23.262</v>
      </c>
      <c r="BR17" s="9">
        <v>18.268000000000001</v>
      </c>
      <c r="BS17" s="9">
        <v>145.97800000000001</v>
      </c>
      <c r="BT17" s="9">
        <v>111.173</v>
      </c>
      <c r="BU17" s="9">
        <v>297.39400000000001</v>
      </c>
      <c r="BV17" s="9">
        <v>27.045000000000002</v>
      </c>
      <c r="BW17" s="9">
        <v>107.678</v>
      </c>
      <c r="BX17" s="9">
        <v>107.678</v>
      </c>
      <c r="BY17" s="9">
        <v>14.444000000000001</v>
      </c>
      <c r="BZ17" s="9">
        <v>5.78</v>
      </c>
      <c r="CA17" s="9">
        <v>1.222</v>
      </c>
      <c r="CB17" s="9">
        <v>4.5579999999999998</v>
      </c>
      <c r="CC17" s="9">
        <v>3.3109999999999999</v>
      </c>
      <c r="CD17" s="9">
        <v>2.4700000000000002</v>
      </c>
      <c r="CE17" s="9">
        <v>3.782</v>
      </c>
      <c r="CF17" s="9">
        <v>1.9990000000000001</v>
      </c>
      <c r="CG17" s="9">
        <v>0</v>
      </c>
      <c r="CH17" s="9">
        <v>2.637</v>
      </c>
      <c r="CI17" s="9">
        <v>2.66</v>
      </c>
      <c r="CJ17" s="9">
        <v>0.48299999999999998</v>
      </c>
      <c r="CK17" s="9">
        <v>4.4260000000000002</v>
      </c>
      <c r="CL17" s="9">
        <v>1.3540000000000001</v>
      </c>
      <c r="CM17" s="9">
        <v>8.6639999999999997</v>
      </c>
      <c r="CN17" s="9">
        <v>93.233999999999995</v>
      </c>
      <c r="CO17" s="9">
        <v>81.89</v>
      </c>
      <c r="CP17" s="9">
        <v>76.843000000000004</v>
      </c>
      <c r="CQ17" s="9">
        <v>3.3610000000000002</v>
      </c>
      <c r="CR17" s="9">
        <v>1.6850000000000001</v>
      </c>
      <c r="CS17" s="9">
        <v>3.157</v>
      </c>
      <c r="CT17" s="9">
        <v>1.889</v>
      </c>
      <c r="CU17" s="9">
        <v>0</v>
      </c>
      <c r="CV17" s="9">
        <v>56.06</v>
      </c>
      <c r="CW17" s="9">
        <v>6.032</v>
      </c>
      <c r="CX17" s="9">
        <v>8.8529999999999998</v>
      </c>
      <c r="CY17" s="9">
        <v>10.944000000000001</v>
      </c>
      <c r="CZ17" s="9">
        <v>10.664999999999999</v>
      </c>
      <c r="DA17" s="9">
        <v>71.224000000000004</v>
      </c>
      <c r="DB17" s="9">
        <v>11.345000000000001</v>
      </c>
      <c r="DC17" s="9">
        <v>99.605999999999995</v>
      </c>
      <c r="DD17" s="9">
        <v>8.0719999999999992</v>
      </c>
      <c r="DE17" s="9">
        <v>375.21600000000001</v>
      </c>
      <c r="DF17" s="9">
        <v>375.21600000000001</v>
      </c>
      <c r="DG17" s="9">
        <v>64.528999999999996</v>
      </c>
      <c r="DH17" s="9">
        <v>24.792000000000002</v>
      </c>
      <c r="DI17" s="9">
        <v>9.6340000000000003</v>
      </c>
      <c r="DJ17" s="9">
        <v>12.743</v>
      </c>
      <c r="DK17" s="9">
        <v>12.422000000000001</v>
      </c>
      <c r="DL17" s="9">
        <v>9.9550000000000001</v>
      </c>
      <c r="DM17" s="9">
        <v>13.769</v>
      </c>
      <c r="DN17" s="9">
        <v>1.1910000000000001</v>
      </c>
      <c r="DO17" s="9">
        <v>7.4160000000000004</v>
      </c>
      <c r="DP17" s="9">
        <v>6.6970000000000001</v>
      </c>
      <c r="DQ17" s="9">
        <v>9.0869999999999997</v>
      </c>
      <c r="DR17" s="9">
        <v>6.593</v>
      </c>
      <c r="DS17" s="9">
        <v>13.314</v>
      </c>
      <c r="DT17" s="9">
        <v>9.0630000000000006</v>
      </c>
      <c r="DU17" s="9">
        <v>39.737000000000002</v>
      </c>
      <c r="DV17" s="9">
        <v>310.68700000000001</v>
      </c>
      <c r="DW17" s="9">
        <v>271.40199999999999</v>
      </c>
      <c r="DX17" s="9">
        <v>254.89</v>
      </c>
      <c r="DY17" s="9">
        <v>7.1130000000000004</v>
      </c>
      <c r="DZ17" s="9">
        <v>9.3989999999999991</v>
      </c>
      <c r="EA17" s="9">
        <v>6.9969999999999999</v>
      </c>
      <c r="EB17" s="9">
        <v>4.157</v>
      </c>
      <c r="EC17" s="9">
        <v>5.3579999999999997</v>
      </c>
      <c r="ED17" s="9">
        <v>171.21199999999999</v>
      </c>
      <c r="EE17" s="9">
        <v>22.881</v>
      </c>
      <c r="EF17" s="9">
        <v>19.591000000000001</v>
      </c>
      <c r="EG17" s="9">
        <v>57.718000000000004</v>
      </c>
      <c r="EH17" s="9">
        <v>41.283999999999999</v>
      </c>
      <c r="EI17" s="9">
        <v>230.119</v>
      </c>
      <c r="EJ17" s="9">
        <v>39.284999999999997</v>
      </c>
      <c r="EK17" s="9">
        <v>336.80900000000003</v>
      </c>
      <c r="EL17" s="9">
        <v>38.406999999999996</v>
      </c>
      <c r="EM17" s="9">
        <v>195.899</v>
      </c>
      <c r="EN17" s="9">
        <v>195.899</v>
      </c>
      <c r="EO17" s="9">
        <v>61.676000000000002</v>
      </c>
      <c r="EP17" s="9">
        <v>16.977</v>
      </c>
      <c r="EQ17" s="9">
        <v>9.7789999999999999</v>
      </c>
      <c r="ER17" s="9">
        <v>3.649</v>
      </c>
      <c r="ES17" s="9">
        <v>7.8520000000000003</v>
      </c>
      <c r="ET17" s="9">
        <v>5.577</v>
      </c>
      <c r="EU17" s="9">
        <v>8.3840000000000003</v>
      </c>
      <c r="EV17" s="9">
        <v>2.7519999999999998</v>
      </c>
      <c r="EW17" s="9">
        <v>1.7070000000000001</v>
      </c>
      <c r="EX17" s="9">
        <v>4.96</v>
      </c>
      <c r="EY17" s="9">
        <v>5.0759999999999996</v>
      </c>
      <c r="EZ17" s="9">
        <v>3.3929999999999998</v>
      </c>
      <c r="FA17" s="9">
        <v>7.8630000000000004</v>
      </c>
      <c r="FB17" s="9">
        <v>5.5650000000000004</v>
      </c>
      <c r="FC17" s="9">
        <v>44.698999999999998</v>
      </c>
      <c r="FD17" s="9">
        <v>134.22300000000001</v>
      </c>
      <c r="FE17" s="9">
        <v>116.773</v>
      </c>
      <c r="FF17" s="9">
        <v>109.01600000000001</v>
      </c>
      <c r="FG17" s="9">
        <v>2.117</v>
      </c>
      <c r="FH17" s="9">
        <v>5.641</v>
      </c>
      <c r="FI17" s="9">
        <v>2.7509999999999999</v>
      </c>
      <c r="FJ17" s="9">
        <v>4.1059999999999999</v>
      </c>
      <c r="FK17" s="9">
        <v>0.9</v>
      </c>
      <c r="FL17" s="9">
        <v>62.49</v>
      </c>
      <c r="FM17" s="9">
        <v>9.4849999999999994</v>
      </c>
      <c r="FN17" s="9">
        <v>10.577999999999999</v>
      </c>
      <c r="FO17" s="9">
        <v>34.219000000000001</v>
      </c>
      <c r="FP17" s="9">
        <v>20.323</v>
      </c>
      <c r="FQ17" s="9">
        <v>96.45</v>
      </c>
      <c r="FR17" s="9">
        <v>17.45</v>
      </c>
      <c r="FS17" s="9">
        <v>152.251</v>
      </c>
      <c r="FT17" s="9">
        <v>43.646999999999998</v>
      </c>
      <c r="FU17" s="9">
        <v>190.21600000000001</v>
      </c>
      <c r="FV17" s="9">
        <v>190.21600000000001</v>
      </c>
      <c r="FW17" s="9">
        <v>35.518999999999998</v>
      </c>
      <c r="FX17" s="9">
        <v>17.332999999999998</v>
      </c>
      <c r="FY17" s="9">
        <v>3.6059999999999999</v>
      </c>
      <c r="FZ17" s="9">
        <v>11.241</v>
      </c>
      <c r="GA17" s="9">
        <v>9.4290000000000003</v>
      </c>
      <c r="GB17" s="9">
        <v>5.4169999999999998</v>
      </c>
      <c r="GC17" s="9">
        <v>8.8320000000000007</v>
      </c>
      <c r="GD17" s="9">
        <v>2.3730000000000002</v>
      </c>
      <c r="GE17" s="9">
        <v>3.641</v>
      </c>
      <c r="GF17" s="9">
        <v>4.2149999999999999</v>
      </c>
      <c r="GG17" s="9">
        <v>7.2409999999999997</v>
      </c>
      <c r="GH17" s="9">
        <v>3.39</v>
      </c>
      <c r="GI17" s="9">
        <v>10.472</v>
      </c>
      <c r="GJ17" s="9">
        <v>4.375</v>
      </c>
      <c r="GK17" s="9">
        <v>18.184999999999999</v>
      </c>
      <c r="GL17" s="9">
        <v>154.69800000000001</v>
      </c>
      <c r="GM17" s="9">
        <v>116.471</v>
      </c>
      <c r="GN17" s="9">
        <v>112.077</v>
      </c>
      <c r="GO17" s="9">
        <v>2.629</v>
      </c>
      <c r="GP17" s="9">
        <v>1.7649999999999999</v>
      </c>
      <c r="GQ17" s="9">
        <v>3.7370000000000001</v>
      </c>
      <c r="GR17" s="9">
        <v>0</v>
      </c>
      <c r="GS17" s="9">
        <v>0.65700000000000003</v>
      </c>
      <c r="GT17" s="9">
        <v>79.275000000000006</v>
      </c>
      <c r="GU17" s="9">
        <v>9.157</v>
      </c>
      <c r="GV17" s="9">
        <v>6.8029999999999999</v>
      </c>
      <c r="GW17" s="9">
        <v>21.234999999999999</v>
      </c>
      <c r="GX17" s="9">
        <v>15.117000000000001</v>
      </c>
      <c r="GY17" s="9">
        <v>101.354</v>
      </c>
      <c r="GZ17" s="9">
        <v>38.226999999999997</v>
      </c>
      <c r="HA17" s="9">
        <v>172.24100000000001</v>
      </c>
      <c r="HB17" s="9">
        <v>17.975000000000001</v>
      </c>
      <c r="HC17" s="9">
        <v>66.950999999999993</v>
      </c>
      <c r="HD17" s="9">
        <v>66.950999999999993</v>
      </c>
      <c r="HE17" s="9">
        <v>10.215999999999999</v>
      </c>
      <c r="HF17" s="9">
        <v>5.3150000000000004</v>
      </c>
      <c r="HG17" s="9">
        <v>2.0230000000000001</v>
      </c>
      <c r="HH17" s="9">
        <v>2.569</v>
      </c>
      <c r="HI17" s="9">
        <v>4.5919999999999996</v>
      </c>
      <c r="HJ17" s="9">
        <v>0</v>
      </c>
      <c r="HK17" s="9">
        <v>4.5919999999999996</v>
      </c>
      <c r="HL17" s="9">
        <v>0</v>
      </c>
      <c r="HM17" s="9">
        <v>0</v>
      </c>
      <c r="HN17" s="9">
        <v>2.1070000000000002</v>
      </c>
      <c r="HO17" s="9">
        <v>0.58799999999999997</v>
      </c>
      <c r="HP17" s="9">
        <v>1.897</v>
      </c>
      <c r="HQ17" s="9">
        <v>4.0039999999999996</v>
      </c>
      <c r="HR17" s="9">
        <v>0.58799999999999997</v>
      </c>
      <c r="HS17" s="9">
        <v>4.9009999999999998</v>
      </c>
      <c r="HT17" s="9">
        <v>56.734999999999999</v>
      </c>
      <c r="HU17" s="9">
        <v>50.612000000000002</v>
      </c>
      <c r="HV17" s="9">
        <v>49.286000000000001</v>
      </c>
      <c r="HW17" s="9">
        <v>0.71699999999999997</v>
      </c>
      <c r="HX17" s="9">
        <v>0.60899999999999999</v>
      </c>
      <c r="HY17" s="9">
        <v>0.71699999999999997</v>
      </c>
      <c r="HZ17" s="9">
        <v>0.60899999999999999</v>
      </c>
      <c r="IA17" s="9">
        <v>0</v>
      </c>
      <c r="IB17" s="9">
        <v>33.436</v>
      </c>
      <c r="IC17" s="9">
        <v>5.05</v>
      </c>
      <c r="ID17" s="9">
        <v>2.085</v>
      </c>
      <c r="IE17" s="9">
        <v>10.041</v>
      </c>
      <c r="IF17" s="9">
        <v>5.8150000000000004</v>
      </c>
      <c r="IG17" s="9">
        <v>44.796999999999997</v>
      </c>
      <c r="IH17" s="9">
        <v>6.1230000000000002</v>
      </c>
      <c r="II17" s="9">
        <v>62.98</v>
      </c>
      <c r="IJ17" s="9">
        <v>3.9710000000000001</v>
      </c>
      <c r="IK17" s="9">
        <v>136.185</v>
      </c>
      <c r="IL17" s="9">
        <v>136.185</v>
      </c>
      <c r="IM17" s="9">
        <v>18.501000000000001</v>
      </c>
      <c r="IN17" s="9">
        <v>8.9329999999999998</v>
      </c>
      <c r="IO17" s="9">
        <v>2.089</v>
      </c>
      <c r="IP17" s="9">
        <v>6.3780000000000001</v>
      </c>
      <c r="IQ17" s="9">
        <v>5.8029999999999999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2.698</v>
      </c>
      <c r="C11" s="9">
        <v>4.3689999999999998</v>
      </c>
      <c r="D11" s="9">
        <v>1.141</v>
      </c>
      <c r="E11" s="9">
        <v>1.6180000000000001</v>
      </c>
      <c r="F11" s="9">
        <v>3.9279999999999999</v>
      </c>
      <c r="G11" s="9">
        <v>1.07</v>
      </c>
      <c r="H11" s="9">
        <v>2.13</v>
      </c>
      <c r="I11" s="9">
        <v>4.9409999999999998</v>
      </c>
      <c r="J11" s="9">
        <v>2.1869999999999998</v>
      </c>
      <c r="K11" s="9">
        <v>7.6529999999999996</v>
      </c>
      <c r="L11" s="9">
        <v>90.793999999999997</v>
      </c>
      <c r="M11" s="9">
        <v>80.238</v>
      </c>
      <c r="N11" s="9">
        <v>70.691999999999993</v>
      </c>
      <c r="O11" s="9">
        <v>4.0359999999999996</v>
      </c>
      <c r="P11" s="9">
        <v>5.5090000000000003</v>
      </c>
      <c r="Q11" s="9">
        <v>4.1749999999999998</v>
      </c>
      <c r="R11" s="9">
        <v>2.7389999999999999</v>
      </c>
      <c r="S11" s="9">
        <v>2.14</v>
      </c>
      <c r="T11" s="9">
        <v>70.233999999999995</v>
      </c>
      <c r="U11" s="9">
        <v>3.2050000000000001</v>
      </c>
      <c r="V11" s="9">
        <v>1.7709999999999999</v>
      </c>
      <c r="W11" s="9">
        <v>5.0289999999999999</v>
      </c>
      <c r="X11" s="9">
        <v>26.585000000000001</v>
      </c>
      <c r="Y11" s="9">
        <v>53.652000000000001</v>
      </c>
      <c r="Z11" s="9">
        <v>10.555999999999999</v>
      </c>
      <c r="AA11" s="9">
        <v>100.759</v>
      </c>
      <c r="AB11" s="9">
        <v>5.9669999999999996</v>
      </c>
      <c r="AC11" s="9">
        <v>45.212000000000003</v>
      </c>
      <c r="AD11" s="9">
        <v>45.212000000000003</v>
      </c>
      <c r="AE11" s="9">
        <v>13.72</v>
      </c>
      <c r="AF11" s="9">
        <v>5.3250000000000002</v>
      </c>
      <c r="AG11" s="9">
        <v>2.2709999999999999</v>
      </c>
      <c r="AH11" s="9">
        <v>2.1030000000000002</v>
      </c>
      <c r="AI11" s="9">
        <v>3.4380000000000002</v>
      </c>
      <c r="AJ11" s="9">
        <v>0.93600000000000005</v>
      </c>
      <c r="AK11" s="9">
        <v>2.1859999999999999</v>
      </c>
      <c r="AL11" s="9">
        <v>1.5169999999999999</v>
      </c>
      <c r="AM11" s="9">
        <v>0.67</v>
      </c>
      <c r="AN11" s="9">
        <v>0.51700000000000002</v>
      </c>
      <c r="AO11" s="9">
        <v>1.536</v>
      </c>
      <c r="AP11" s="9">
        <v>2.3199999999999998</v>
      </c>
      <c r="AQ11" s="9">
        <v>3.137</v>
      </c>
      <c r="AR11" s="9">
        <v>1.236</v>
      </c>
      <c r="AS11" s="9">
        <v>8.3940000000000001</v>
      </c>
      <c r="AT11" s="9">
        <v>31.492000000000001</v>
      </c>
      <c r="AU11" s="9">
        <v>20.870999999999999</v>
      </c>
      <c r="AV11" s="9">
        <v>17.521000000000001</v>
      </c>
      <c r="AW11" s="9">
        <v>1.274</v>
      </c>
      <c r="AX11" s="9">
        <v>2.0760000000000001</v>
      </c>
      <c r="AY11" s="9">
        <v>1.87</v>
      </c>
      <c r="AZ11" s="9">
        <v>1.48</v>
      </c>
      <c r="BA11" s="9">
        <v>0</v>
      </c>
      <c r="BB11" s="9">
        <v>17.509</v>
      </c>
      <c r="BC11" s="9">
        <v>1.625</v>
      </c>
      <c r="BD11" s="9">
        <v>0.73399999999999999</v>
      </c>
      <c r="BE11" s="9">
        <v>1.0029999999999999</v>
      </c>
      <c r="BF11" s="9">
        <v>4.508</v>
      </c>
      <c r="BG11" s="9">
        <v>16.364000000000001</v>
      </c>
      <c r="BH11" s="9">
        <v>10.621</v>
      </c>
      <c r="BI11" s="9">
        <v>37.378999999999998</v>
      </c>
      <c r="BJ11" s="9">
        <v>7.8330000000000002</v>
      </c>
      <c r="BK11" s="9">
        <v>272.02600000000001</v>
      </c>
      <c r="BL11" s="9">
        <v>272.02600000000001</v>
      </c>
      <c r="BM11" s="9">
        <v>43.054000000000002</v>
      </c>
      <c r="BN11" s="9">
        <v>21.108000000000001</v>
      </c>
      <c r="BO11" s="9">
        <v>8.2029999999999994</v>
      </c>
      <c r="BP11" s="9">
        <v>11.204000000000001</v>
      </c>
      <c r="BQ11" s="9">
        <v>12.762</v>
      </c>
      <c r="BR11" s="9">
        <v>6.6449999999999996</v>
      </c>
      <c r="BS11" s="9">
        <v>11.583</v>
      </c>
      <c r="BT11" s="9">
        <v>6.6909999999999998</v>
      </c>
      <c r="BU11" s="9">
        <v>1.133</v>
      </c>
      <c r="BV11" s="9">
        <v>6.4160000000000004</v>
      </c>
      <c r="BW11" s="9">
        <v>9.4329999999999998</v>
      </c>
      <c r="BX11" s="9">
        <v>3.5579999999999998</v>
      </c>
      <c r="BY11" s="9">
        <v>11.952</v>
      </c>
      <c r="BZ11" s="9">
        <v>7.4560000000000004</v>
      </c>
      <c r="CA11" s="9">
        <v>21.946000000000002</v>
      </c>
      <c r="CB11" s="9">
        <v>228.971</v>
      </c>
      <c r="CC11" s="9">
        <v>152.726</v>
      </c>
      <c r="CD11" s="9">
        <v>143.55000000000001</v>
      </c>
      <c r="CE11" s="9">
        <v>6.7880000000000003</v>
      </c>
      <c r="CF11" s="9">
        <v>2.3879999999999999</v>
      </c>
      <c r="CG11" s="9">
        <v>6.6509999999999998</v>
      </c>
      <c r="CH11" s="9">
        <v>1.335</v>
      </c>
      <c r="CI11" s="9">
        <v>0.57299999999999995</v>
      </c>
      <c r="CJ11" s="9">
        <v>125.85599999999999</v>
      </c>
      <c r="CK11" s="9">
        <v>7.1340000000000003</v>
      </c>
      <c r="CL11" s="9">
        <v>6.65</v>
      </c>
      <c r="CM11" s="9">
        <v>13.086</v>
      </c>
      <c r="CN11" s="9">
        <v>33.192999999999998</v>
      </c>
      <c r="CO11" s="9">
        <v>119.533</v>
      </c>
      <c r="CP11" s="9">
        <v>76.245999999999995</v>
      </c>
      <c r="CQ11" s="9">
        <v>251.02500000000001</v>
      </c>
      <c r="CR11" s="9">
        <v>21.001000000000001</v>
      </c>
      <c r="CS11" s="9">
        <v>105.193</v>
      </c>
      <c r="CT11" s="9">
        <v>105.193</v>
      </c>
      <c r="CU11" s="9">
        <v>24.731999999999999</v>
      </c>
      <c r="CV11" s="9">
        <v>14.087999999999999</v>
      </c>
      <c r="CW11" s="9">
        <v>3.7669999999999999</v>
      </c>
      <c r="CX11" s="9">
        <v>7.38</v>
      </c>
      <c r="CY11" s="9">
        <v>5.9589999999999996</v>
      </c>
      <c r="CZ11" s="9">
        <v>5.1879999999999997</v>
      </c>
      <c r="DA11" s="9">
        <v>6.0330000000000004</v>
      </c>
      <c r="DB11" s="9">
        <v>2.008</v>
      </c>
      <c r="DC11" s="9">
        <v>1.732</v>
      </c>
      <c r="DD11" s="9">
        <v>2.069</v>
      </c>
      <c r="DE11" s="9">
        <v>6.0179999999999998</v>
      </c>
      <c r="DF11" s="9">
        <v>3.06</v>
      </c>
      <c r="DG11" s="9">
        <v>7.3280000000000003</v>
      </c>
      <c r="DH11" s="9">
        <v>3.819</v>
      </c>
      <c r="DI11" s="9">
        <v>10.644</v>
      </c>
      <c r="DJ11" s="9">
        <v>80.460999999999999</v>
      </c>
      <c r="DK11" s="9">
        <v>46.72</v>
      </c>
      <c r="DL11" s="9">
        <v>42.420999999999999</v>
      </c>
      <c r="DM11" s="9">
        <v>2.0840000000000001</v>
      </c>
      <c r="DN11" s="9">
        <v>2.2149999999999999</v>
      </c>
      <c r="DO11" s="9">
        <v>1.0389999999999999</v>
      </c>
      <c r="DP11" s="9">
        <v>1.1120000000000001</v>
      </c>
      <c r="DQ11" s="9">
        <v>1.653</v>
      </c>
      <c r="DR11" s="9">
        <v>35.142000000000003</v>
      </c>
      <c r="DS11" s="9">
        <v>1.663</v>
      </c>
      <c r="DT11" s="9">
        <v>2.9910000000000001</v>
      </c>
      <c r="DU11" s="9">
        <v>6.9249999999999998</v>
      </c>
      <c r="DV11" s="9">
        <v>9.3840000000000003</v>
      </c>
      <c r="DW11" s="9">
        <v>37.335999999999999</v>
      </c>
      <c r="DX11" s="9">
        <v>33.741</v>
      </c>
      <c r="DY11" s="9">
        <v>93.153000000000006</v>
      </c>
      <c r="DZ11" s="9">
        <v>12.039</v>
      </c>
      <c r="EA11" s="9">
        <v>148.82599999999999</v>
      </c>
      <c r="EB11" s="9">
        <v>148.82599999999999</v>
      </c>
      <c r="EC11" s="9">
        <v>23.398</v>
      </c>
      <c r="ED11" s="9">
        <v>12.651</v>
      </c>
      <c r="EE11" s="9">
        <v>1.6339999999999999</v>
      </c>
      <c r="EF11" s="9">
        <v>11.016999999999999</v>
      </c>
      <c r="EG11" s="9">
        <v>7.3120000000000003</v>
      </c>
      <c r="EH11" s="9">
        <v>5.3390000000000004</v>
      </c>
      <c r="EI11" s="9">
        <v>6.3520000000000003</v>
      </c>
      <c r="EJ11" s="9">
        <v>3.081</v>
      </c>
      <c r="EK11" s="9">
        <v>2.1520000000000001</v>
      </c>
      <c r="EL11" s="9">
        <v>4.4749999999999996</v>
      </c>
      <c r="EM11" s="9">
        <v>5.3070000000000004</v>
      </c>
      <c r="EN11" s="9">
        <v>2.8679999999999999</v>
      </c>
      <c r="EO11" s="9">
        <v>8.1359999999999992</v>
      </c>
      <c r="EP11" s="9">
        <v>4.5149999999999997</v>
      </c>
      <c r="EQ11" s="9">
        <v>10.747</v>
      </c>
      <c r="ER11" s="9">
        <v>125.429</v>
      </c>
      <c r="ES11" s="9">
        <v>123.794</v>
      </c>
      <c r="ET11" s="9">
        <v>116.13</v>
      </c>
      <c r="EU11" s="9">
        <v>3.23</v>
      </c>
      <c r="EV11" s="9">
        <v>4.4340000000000002</v>
      </c>
      <c r="EW11" s="9">
        <v>2.6989999999999998</v>
      </c>
      <c r="EX11" s="9">
        <v>2.7949999999999999</v>
      </c>
      <c r="EY11" s="9">
        <v>2.1709999999999998</v>
      </c>
      <c r="EZ11" s="9">
        <v>97.625</v>
      </c>
      <c r="FA11" s="9">
        <v>6.5940000000000003</v>
      </c>
      <c r="FB11" s="9">
        <v>8.798</v>
      </c>
      <c r="FC11" s="9">
        <v>10.776999999999999</v>
      </c>
      <c r="FD11" s="9">
        <v>30.079000000000001</v>
      </c>
      <c r="FE11" s="9">
        <v>93.715999999999994</v>
      </c>
      <c r="FF11" s="9">
        <v>1.635</v>
      </c>
      <c r="FG11" s="9">
        <v>139.666</v>
      </c>
      <c r="FH11" s="9">
        <v>9.16</v>
      </c>
      <c r="FI11" s="9">
        <v>239.56399999999999</v>
      </c>
      <c r="FJ11" s="9">
        <v>239.56399999999999</v>
      </c>
      <c r="FK11" s="9">
        <v>40.972000000000001</v>
      </c>
      <c r="FL11" s="9">
        <v>18.431000000000001</v>
      </c>
      <c r="FM11" s="9">
        <v>8.9469999999999992</v>
      </c>
      <c r="FN11" s="9">
        <v>6.4960000000000004</v>
      </c>
      <c r="FO11" s="9">
        <v>13.302</v>
      </c>
      <c r="FP11" s="9">
        <v>2.141</v>
      </c>
      <c r="FQ11" s="9">
        <v>12.231</v>
      </c>
      <c r="FR11" s="9">
        <v>0.55000000000000004</v>
      </c>
      <c r="FS11" s="9">
        <v>2.6619999999999999</v>
      </c>
      <c r="FT11" s="9">
        <v>5.367</v>
      </c>
      <c r="FU11" s="9">
        <v>3.3010000000000002</v>
      </c>
      <c r="FV11" s="9">
        <v>6.7750000000000004</v>
      </c>
      <c r="FW11" s="9">
        <v>10.349</v>
      </c>
      <c r="FX11" s="9">
        <v>5.0940000000000003</v>
      </c>
      <c r="FY11" s="9">
        <v>22.54</v>
      </c>
      <c r="FZ11" s="9">
        <v>198.59200000000001</v>
      </c>
      <c r="GA11" s="9">
        <v>186.44</v>
      </c>
      <c r="GB11" s="9">
        <v>175.59200000000001</v>
      </c>
      <c r="GC11" s="9">
        <v>6.0019999999999998</v>
      </c>
      <c r="GD11" s="9">
        <v>4.8449999999999998</v>
      </c>
      <c r="GE11" s="9">
        <v>6.5519999999999996</v>
      </c>
      <c r="GF11" s="9">
        <v>2.1560000000000001</v>
      </c>
      <c r="GG11" s="9">
        <v>1.19</v>
      </c>
      <c r="GH11" s="9">
        <v>140.49799999999999</v>
      </c>
      <c r="GI11" s="9">
        <v>16.643999999999998</v>
      </c>
      <c r="GJ11" s="9">
        <v>12.72</v>
      </c>
      <c r="GK11" s="9">
        <v>16.577999999999999</v>
      </c>
      <c r="GL11" s="9">
        <v>34.316000000000003</v>
      </c>
      <c r="GM11" s="9">
        <v>152.124</v>
      </c>
      <c r="GN11" s="9">
        <v>12.151999999999999</v>
      </c>
      <c r="GO11" s="9">
        <v>217.29400000000001</v>
      </c>
      <c r="GP11" s="9">
        <v>22.27</v>
      </c>
      <c r="GQ11" s="9">
        <v>360.83800000000002</v>
      </c>
      <c r="GR11" s="9">
        <v>360.83800000000002</v>
      </c>
      <c r="GS11" s="9">
        <v>55.767000000000003</v>
      </c>
      <c r="GT11" s="9">
        <v>24.812000000000001</v>
      </c>
      <c r="GU11" s="9">
        <v>13.536</v>
      </c>
      <c r="GV11" s="9">
        <v>6.2839999999999998</v>
      </c>
      <c r="GW11" s="9">
        <v>16.23</v>
      </c>
      <c r="GX11" s="9">
        <v>3.589</v>
      </c>
      <c r="GY11" s="9">
        <v>14.678000000000001</v>
      </c>
      <c r="GZ11" s="9">
        <v>3.012</v>
      </c>
      <c r="HA11" s="9">
        <v>1.6919999999999999</v>
      </c>
      <c r="HB11" s="9">
        <v>9.0679999999999996</v>
      </c>
      <c r="HC11" s="9">
        <v>7.4880000000000004</v>
      </c>
      <c r="HD11" s="9">
        <v>3.2629999999999999</v>
      </c>
      <c r="HE11" s="9">
        <v>11.552</v>
      </c>
      <c r="HF11" s="9">
        <v>8.2669999999999995</v>
      </c>
      <c r="HG11" s="9">
        <v>30.954000000000001</v>
      </c>
      <c r="HH11" s="9">
        <v>305.072</v>
      </c>
      <c r="HI11" s="9">
        <v>275.77999999999997</v>
      </c>
      <c r="HJ11" s="9">
        <v>262.73599999999999</v>
      </c>
      <c r="HK11" s="9">
        <v>8.2579999999999991</v>
      </c>
      <c r="HL11" s="9">
        <v>4.7869999999999999</v>
      </c>
      <c r="HM11" s="9">
        <v>9.2430000000000003</v>
      </c>
      <c r="HN11" s="9">
        <v>2.35</v>
      </c>
      <c r="HO11" s="9">
        <v>1.4510000000000001</v>
      </c>
      <c r="HP11" s="9">
        <v>209.80699999999999</v>
      </c>
      <c r="HQ11" s="9">
        <v>16.63</v>
      </c>
      <c r="HR11" s="9">
        <v>21.131</v>
      </c>
      <c r="HS11" s="9">
        <v>28.213000000000001</v>
      </c>
      <c r="HT11" s="9">
        <v>43.311</v>
      </c>
      <c r="HU11" s="9">
        <v>232.47</v>
      </c>
      <c r="HV11" s="9">
        <v>29.291</v>
      </c>
      <c r="HW11" s="9">
        <v>330.35399999999998</v>
      </c>
      <c r="HX11" s="9">
        <v>30.484000000000002</v>
      </c>
      <c r="HY11" s="9">
        <v>70.977000000000004</v>
      </c>
      <c r="HZ11" s="9">
        <v>70.977000000000004</v>
      </c>
      <c r="IA11" s="9">
        <v>12.965999999999999</v>
      </c>
      <c r="IB11" s="9">
        <v>3.8029999999999999</v>
      </c>
      <c r="IC11" s="9">
        <v>0</v>
      </c>
      <c r="ID11" s="9">
        <v>2.8079999999999998</v>
      </c>
      <c r="IE11" s="9">
        <v>0.53</v>
      </c>
      <c r="IF11" s="9">
        <v>2.278</v>
      </c>
      <c r="IG11" s="9">
        <v>0.53</v>
      </c>
      <c r="IH11" s="9">
        <v>0.65600000000000003</v>
      </c>
      <c r="II11" s="9">
        <v>1.6220000000000001</v>
      </c>
      <c r="IJ11" s="9">
        <v>0.498</v>
      </c>
      <c r="IK11" s="9">
        <v>0.65600000000000003</v>
      </c>
      <c r="IL11" s="9">
        <v>1.6539999999999999</v>
      </c>
      <c r="IM11" s="9">
        <v>2.2349999999999999</v>
      </c>
      <c r="IN11" s="9">
        <v>0.57299999999999995</v>
      </c>
      <c r="IO11" s="9">
        <v>9.1630000000000003</v>
      </c>
      <c r="IP11" s="9">
        <v>58.011000000000003</v>
      </c>
      <c r="IQ11" s="9">
        <v>47.134</v>
      </c>
    </row>
    <row r="12" spans="1:251">
      <c r="A12" s="10">
        <v>42401</v>
      </c>
      <c r="B12" s="9">
        <v>3.5830000000000002</v>
      </c>
      <c r="C12" s="9">
        <v>9.9979999999999993</v>
      </c>
      <c r="D12" s="9">
        <v>0.42499999999999999</v>
      </c>
      <c r="E12" s="9">
        <v>1.768</v>
      </c>
      <c r="F12" s="9">
        <v>7.2709999999999999</v>
      </c>
      <c r="G12" s="9">
        <v>2.4350000000000001</v>
      </c>
      <c r="H12" s="9">
        <v>2.484</v>
      </c>
      <c r="I12" s="9">
        <v>9.0109999999999992</v>
      </c>
      <c r="J12" s="9">
        <v>3.1789999999999998</v>
      </c>
      <c r="K12" s="9">
        <v>6.835</v>
      </c>
      <c r="L12" s="9">
        <v>89.483999999999995</v>
      </c>
      <c r="M12" s="9">
        <v>80.164000000000001</v>
      </c>
      <c r="N12" s="9">
        <v>71.59</v>
      </c>
      <c r="O12" s="9">
        <v>4.0250000000000004</v>
      </c>
      <c r="P12" s="9">
        <v>4.5490000000000004</v>
      </c>
      <c r="Q12" s="9">
        <v>2.79</v>
      </c>
      <c r="R12" s="9">
        <v>2.911</v>
      </c>
      <c r="S12" s="9">
        <v>2.8719999999999999</v>
      </c>
      <c r="T12" s="9">
        <v>63.305999999999997</v>
      </c>
      <c r="U12" s="9">
        <v>4.2590000000000003</v>
      </c>
      <c r="V12" s="9">
        <v>5.64</v>
      </c>
      <c r="W12" s="9">
        <v>6.9589999999999996</v>
      </c>
      <c r="X12" s="9">
        <v>21.905000000000001</v>
      </c>
      <c r="Y12" s="9">
        <v>58.259</v>
      </c>
      <c r="Z12" s="9">
        <v>9.32</v>
      </c>
      <c r="AA12" s="9">
        <v>102.42100000000001</v>
      </c>
      <c r="AB12" s="9">
        <v>6.0880000000000001</v>
      </c>
      <c r="AC12" s="9">
        <v>47.683</v>
      </c>
      <c r="AD12" s="9">
        <v>47.683</v>
      </c>
      <c r="AE12" s="9">
        <v>9.2379999999999995</v>
      </c>
      <c r="AF12" s="9">
        <v>4.0599999999999996</v>
      </c>
      <c r="AG12" s="9">
        <v>1.1200000000000001</v>
      </c>
      <c r="AH12" s="9">
        <v>1.2210000000000001</v>
      </c>
      <c r="AI12" s="9">
        <v>2.3420000000000001</v>
      </c>
      <c r="AJ12" s="9">
        <v>0</v>
      </c>
      <c r="AK12" s="9">
        <v>1.6950000000000001</v>
      </c>
      <c r="AL12" s="9">
        <v>0.64700000000000002</v>
      </c>
      <c r="AM12" s="9">
        <v>0</v>
      </c>
      <c r="AN12" s="9">
        <v>0</v>
      </c>
      <c r="AO12" s="9">
        <v>1.1200000000000001</v>
      </c>
      <c r="AP12" s="9">
        <v>1.2210000000000001</v>
      </c>
      <c r="AQ12" s="9">
        <v>0.59699999999999998</v>
      </c>
      <c r="AR12" s="9">
        <v>1.7450000000000001</v>
      </c>
      <c r="AS12" s="9">
        <v>5.1790000000000003</v>
      </c>
      <c r="AT12" s="9">
        <v>38.445</v>
      </c>
      <c r="AU12" s="9">
        <v>23.527000000000001</v>
      </c>
      <c r="AV12" s="9">
        <v>19.933</v>
      </c>
      <c r="AW12" s="9">
        <v>1.077</v>
      </c>
      <c r="AX12" s="9">
        <v>2.5169999999999999</v>
      </c>
      <c r="AY12" s="9">
        <v>1.849</v>
      </c>
      <c r="AZ12" s="9">
        <v>1.268</v>
      </c>
      <c r="BA12" s="9">
        <v>0.47699999999999998</v>
      </c>
      <c r="BB12" s="9">
        <v>17.207999999999998</v>
      </c>
      <c r="BC12" s="9">
        <v>2.9409999999999998</v>
      </c>
      <c r="BD12" s="9">
        <v>0.47699999999999998</v>
      </c>
      <c r="BE12" s="9">
        <v>2.9009999999999998</v>
      </c>
      <c r="BF12" s="9">
        <v>5.8639999999999999</v>
      </c>
      <c r="BG12" s="9">
        <v>17.663</v>
      </c>
      <c r="BH12" s="9">
        <v>14.917999999999999</v>
      </c>
      <c r="BI12" s="9">
        <v>41.360999999999997</v>
      </c>
      <c r="BJ12" s="9">
        <v>6.3230000000000004</v>
      </c>
      <c r="BK12" s="9">
        <v>269.42599999999999</v>
      </c>
      <c r="BL12" s="9">
        <v>269.42599999999999</v>
      </c>
      <c r="BM12" s="9">
        <v>49.08</v>
      </c>
      <c r="BN12" s="9">
        <v>27.120999999999999</v>
      </c>
      <c r="BO12" s="9">
        <v>10.786</v>
      </c>
      <c r="BP12" s="9">
        <v>13.106</v>
      </c>
      <c r="BQ12" s="9">
        <v>15.483000000000001</v>
      </c>
      <c r="BR12" s="9">
        <v>8.4090000000000007</v>
      </c>
      <c r="BS12" s="9">
        <v>15.992000000000001</v>
      </c>
      <c r="BT12" s="9">
        <v>3.4470000000000001</v>
      </c>
      <c r="BU12" s="9">
        <v>3.2930000000000001</v>
      </c>
      <c r="BV12" s="9">
        <v>5.6680000000000001</v>
      </c>
      <c r="BW12" s="9">
        <v>9.4019999999999992</v>
      </c>
      <c r="BX12" s="9">
        <v>8.8219999999999992</v>
      </c>
      <c r="BY12" s="9">
        <v>15.423999999999999</v>
      </c>
      <c r="BZ12" s="9">
        <v>8.468</v>
      </c>
      <c r="CA12" s="9">
        <v>21.96</v>
      </c>
      <c r="CB12" s="9">
        <v>220.346</v>
      </c>
      <c r="CC12" s="9">
        <v>144.79400000000001</v>
      </c>
      <c r="CD12" s="9">
        <v>134.03800000000001</v>
      </c>
      <c r="CE12" s="9">
        <v>6.1429999999999998</v>
      </c>
      <c r="CF12" s="9">
        <v>4.6130000000000004</v>
      </c>
      <c r="CG12" s="9">
        <v>5.2140000000000004</v>
      </c>
      <c r="CH12" s="9">
        <v>4.3920000000000003</v>
      </c>
      <c r="CI12" s="9">
        <v>0.59299999999999997</v>
      </c>
      <c r="CJ12" s="9">
        <v>117.667</v>
      </c>
      <c r="CK12" s="9">
        <v>3.9590000000000001</v>
      </c>
      <c r="CL12" s="9">
        <v>5.6870000000000003</v>
      </c>
      <c r="CM12" s="9">
        <v>17.48</v>
      </c>
      <c r="CN12" s="9">
        <v>28.672000000000001</v>
      </c>
      <c r="CO12" s="9">
        <v>116.122</v>
      </c>
      <c r="CP12" s="9">
        <v>75.552000000000007</v>
      </c>
      <c r="CQ12" s="9">
        <v>248.67699999999999</v>
      </c>
      <c r="CR12" s="9">
        <v>20.75</v>
      </c>
      <c r="CS12" s="9">
        <v>115.303</v>
      </c>
      <c r="CT12" s="9">
        <v>115.303</v>
      </c>
      <c r="CU12" s="9">
        <v>26.852</v>
      </c>
      <c r="CV12" s="9">
        <v>8.3469999999999995</v>
      </c>
      <c r="CW12" s="9">
        <v>1.7769999999999999</v>
      </c>
      <c r="CX12" s="9">
        <v>6.57</v>
      </c>
      <c r="CY12" s="9">
        <v>7.0830000000000002</v>
      </c>
      <c r="CZ12" s="9">
        <v>1.2649999999999999</v>
      </c>
      <c r="DA12" s="9">
        <v>5.8230000000000004</v>
      </c>
      <c r="DB12" s="9">
        <v>1.2649999999999999</v>
      </c>
      <c r="DC12" s="9">
        <v>1.26</v>
      </c>
      <c r="DD12" s="9">
        <v>2.181</v>
      </c>
      <c r="DE12" s="9">
        <v>2.3660000000000001</v>
      </c>
      <c r="DF12" s="9">
        <v>3.8</v>
      </c>
      <c r="DG12" s="9">
        <v>5.8140000000000001</v>
      </c>
      <c r="DH12" s="9">
        <v>2.5329999999999999</v>
      </c>
      <c r="DI12" s="9">
        <v>18.504999999999999</v>
      </c>
      <c r="DJ12" s="9">
        <v>88.450999999999993</v>
      </c>
      <c r="DK12" s="9">
        <v>58.32</v>
      </c>
      <c r="DL12" s="9">
        <v>56.817</v>
      </c>
      <c r="DM12" s="9">
        <v>0.96399999999999997</v>
      </c>
      <c r="DN12" s="9">
        <v>0.53900000000000003</v>
      </c>
      <c r="DO12" s="9">
        <v>0.96399999999999997</v>
      </c>
      <c r="DP12" s="9">
        <v>0</v>
      </c>
      <c r="DQ12" s="9">
        <v>0.53900000000000003</v>
      </c>
      <c r="DR12" s="9">
        <v>41.627000000000002</v>
      </c>
      <c r="DS12" s="9">
        <v>2.9350000000000001</v>
      </c>
      <c r="DT12" s="9">
        <v>3.4329999999999998</v>
      </c>
      <c r="DU12" s="9">
        <v>10.324</v>
      </c>
      <c r="DV12" s="9">
        <v>8.923</v>
      </c>
      <c r="DW12" s="9">
        <v>49.396000000000001</v>
      </c>
      <c r="DX12" s="9">
        <v>30.132000000000001</v>
      </c>
      <c r="DY12" s="9">
        <v>96.799000000000007</v>
      </c>
      <c r="DZ12" s="9">
        <v>18.504999999999999</v>
      </c>
      <c r="EA12" s="9">
        <v>157.44499999999999</v>
      </c>
      <c r="EB12" s="9">
        <v>157.44499999999999</v>
      </c>
      <c r="EC12" s="9">
        <v>15.891</v>
      </c>
      <c r="ED12" s="9">
        <v>8.3580000000000005</v>
      </c>
      <c r="EE12" s="9">
        <v>2.383</v>
      </c>
      <c r="EF12" s="9">
        <v>4.681</v>
      </c>
      <c r="EG12" s="9">
        <v>6.1050000000000004</v>
      </c>
      <c r="EH12" s="9">
        <v>0.95899999999999996</v>
      </c>
      <c r="EI12" s="9">
        <v>5.0350000000000001</v>
      </c>
      <c r="EJ12" s="9">
        <v>0.48299999999999998</v>
      </c>
      <c r="EK12" s="9">
        <v>1.546</v>
      </c>
      <c r="EL12" s="9">
        <v>1.105</v>
      </c>
      <c r="EM12" s="9">
        <v>2.0859999999999999</v>
      </c>
      <c r="EN12" s="9">
        <v>3.8740000000000001</v>
      </c>
      <c r="EO12" s="9">
        <v>4.5720000000000001</v>
      </c>
      <c r="EP12" s="9">
        <v>2.492</v>
      </c>
      <c r="EQ12" s="9">
        <v>7.5330000000000004</v>
      </c>
      <c r="ER12" s="9">
        <v>141.554</v>
      </c>
      <c r="ES12" s="9">
        <v>138.70699999999999</v>
      </c>
      <c r="ET12" s="9">
        <v>127.59699999999999</v>
      </c>
      <c r="EU12" s="9">
        <v>4.1970000000000001</v>
      </c>
      <c r="EV12" s="9">
        <v>6.9130000000000003</v>
      </c>
      <c r="EW12" s="9">
        <v>6.4530000000000003</v>
      </c>
      <c r="EX12" s="9">
        <v>2.2469999999999999</v>
      </c>
      <c r="EY12" s="9">
        <v>2.411</v>
      </c>
      <c r="EZ12" s="9">
        <v>114.86199999999999</v>
      </c>
      <c r="FA12" s="9">
        <v>6.2640000000000002</v>
      </c>
      <c r="FB12" s="9">
        <v>5.4089999999999998</v>
      </c>
      <c r="FC12" s="9">
        <v>12.172000000000001</v>
      </c>
      <c r="FD12" s="9">
        <v>30.946000000000002</v>
      </c>
      <c r="FE12" s="9">
        <v>107.762</v>
      </c>
      <c r="FF12" s="9">
        <v>2.8460000000000001</v>
      </c>
      <c r="FG12" s="9">
        <v>149.119</v>
      </c>
      <c r="FH12" s="9">
        <v>8.3260000000000005</v>
      </c>
      <c r="FI12" s="9">
        <v>222.69499999999999</v>
      </c>
      <c r="FJ12" s="9">
        <v>222.69499999999999</v>
      </c>
      <c r="FK12" s="9">
        <v>29.353000000000002</v>
      </c>
      <c r="FL12" s="9">
        <v>12.319000000000001</v>
      </c>
      <c r="FM12" s="9">
        <v>7.1829999999999998</v>
      </c>
      <c r="FN12" s="9">
        <v>4.6180000000000003</v>
      </c>
      <c r="FO12" s="9">
        <v>7.569</v>
      </c>
      <c r="FP12" s="9">
        <v>4.2329999999999997</v>
      </c>
      <c r="FQ12" s="9">
        <v>6.3339999999999996</v>
      </c>
      <c r="FR12" s="9">
        <v>2.2850000000000001</v>
      </c>
      <c r="FS12" s="9">
        <v>1.9470000000000001</v>
      </c>
      <c r="FT12" s="9">
        <v>4.8109999999999999</v>
      </c>
      <c r="FU12" s="9">
        <v>2.9089999999999998</v>
      </c>
      <c r="FV12" s="9">
        <v>4.0819999999999999</v>
      </c>
      <c r="FW12" s="9">
        <v>8.7050000000000001</v>
      </c>
      <c r="FX12" s="9">
        <v>3.097</v>
      </c>
      <c r="FY12" s="9">
        <v>17.033999999999999</v>
      </c>
      <c r="FZ12" s="9">
        <v>193.34299999999999</v>
      </c>
      <c r="GA12" s="9">
        <v>183.38200000000001</v>
      </c>
      <c r="GB12" s="9">
        <v>171.99</v>
      </c>
      <c r="GC12" s="9">
        <v>4.4820000000000002</v>
      </c>
      <c r="GD12" s="9">
        <v>6.9089999999999998</v>
      </c>
      <c r="GE12" s="9">
        <v>6.5419999999999998</v>
      </c>
      <c r="GF12" s="9">
        <v>2.94</v>
      </c>
      <c r="GG12" s="9">
        <v>1.91</v>
      </c>
      <c r="GH12" s="9">
        <v>132.63300000000001</v>
      </c>
      <c r="GI12" s="9">
        <v>17.504999999999999</v>
      </c>
      <c r="GJ12" s="9">
        <v>13.824</v>
      </c>
      <c r="GK12" s="9">
        <v>19.420000000000002</v>
      </c>
      <c r="GL12" s="9">
        <v>35.137999999999998</v>
      </c>
      <c r="GM12" s="9">
        <v>148.244</v>
      </c>
      <c r="GN12" s="9">
        <v>9.9610000000000003</v>
      </c>
      <c r="GO12" s="9">
        <v>206.94800000000001</v>
      </c>
      <c r="GP12" s="9">
        <v>15.747</v>
      </c>
      <c r="GQ12" s="9">
        <v>380.28899999999999</v>
      </c>
      <c r="GR12" s="9">
        <v>380.28899999999999</v>
      </c>
      <c r="GS12" s="9">
        <v>61.89</v>
      </c>
      <c r="GT12" s="9">
        <v>28.018999999999998</v>
      </c>
      <c r="GU12" s="9">
        <v>16.219000000000001</v>
      </c>
      <c r="GV12" s="9">
        <v>7.8209999999999997</v>
      </c>
      <c r="GW12" s="9">
        <v>18.864999999999998</v>
      </c>
      <c r="GX12" s="9">
        <v>5.1749999999999998</v>
      </c>
      <c r="GY12" s="9">
        <v>17.875</v>
      </c>
      <c r="GZ12" s="9">
        <v>2.399</v>
      </c>
      <c r="HA12" s="9">
        <v>2.1240000000000001</v>
      </c>
      <c r="HB12" s="9">
        <v>5.508</v>
      </c>
      <c r="HC12" s="9">
        <v>9.1159999999999997</v>
      </c>
      <c r="HD12" s="9">
        <v>9.4160000000000004</v>
      </c>
      <c r="HE12" s="9">
        <v>16.963999999999999</v>
      </c>
      <c r="HF12" s="9">
        <v>7.0759999999999996</v>
      </c>
      <c r="HG12" s="9">
        <v>33.871000000000002</v>
      </c>
      <c r="HH12" s="9">
        <v>318.39999999999998</v>
      </c>
      <c r="HI12" s="9">
        <v>276.51400000000001</v>
      </c>
      <c r="HJ12" s="9">
        <v>266.32400000000001</v>
      </c>
      <c r="HK12" s="9">
        <v>6.3440000000000003</v>
      </c>
      <c r="HL12" s="9">
        <v>3.8460000000000001</v>
      </c>
      <c r="HM12" s="9">
        <v>5.6020000000000003</v>
      </c>
      <c r="HN12" s="9">
        <v>1.724</v>
      </c>
      <c r="HO12" s="9">
        <v>1.107</v>
      </c>
      <c r="HP12" s="9">
        <v>206.54400000000001</v>
      </c>
      <c r="HQ12" s="9">
        <v>17.167999999999999</v>
      </c>
      <c r="HR12" s="9">
        <v>20.082999999999998</v>
      </c>
      <c r="HS12" s="9">
        <v>32.72</v>
      </c>
      <c r="HT12" s="9">
        <v>34.804000000000002</v>
      </c>
      <c r="HU12" s="9">
        <v>241.71100000000001</v>
      </c>
      <c r="HV12" s="9">
        <v>41.884999999999998</v>
      </c>
      <c r="HW12" s="9">
        <v>349.33800000000002</v>
      </c>
      <c r="HX12" s="9">
        <v>30.951000000000001</v>
      </c>
      <c r="HY12" s="9">
        <v>70.396000000000001</v>
      </c>
      <c r="HZ12" s="9">
        <v>70.396000000000001</v>
      </c>
      <c r="IA12" s="9">
        <v>12.782</v>
      </c>
      <c r="IB12" s="9">
        <v>3.609</v>
      </c>
      <c r="IC12" s="9">
        <v>1.26</v>
      </c>
      <c r="ID12" s="9">
        <v>1.774</v>
      </c>
      <c r="IE12" s="9">
        <v>2.2650000000000001</v>
      </c>
      <c r="IF12" s="9">
        <v>0.76900000000000002</v>
      </c>
      <c r="IG12" s="9">
        <v>2.2650000000000001</v>
      </c>
      <c r="IH12" s="9">
        <v>0.76900000000000002</v>
      </c>
      <c r="II12" s="9">
        <v>0</v>
      </c>
      <c r="IJ12" s="9">
        <v>1.8919999999999999</v>
      </c>
      <c r="IK12" s="9">
        <v>0</v>
      </c>
      <c r="IL12" s="9">
        <v>1.141</v>
      </c>
      <c r="IM12" s="9">
        <v>1.8919999999999999</v>
      </c>
      <c r="IN12" s="9">
        <v>1.141</v>
      </c>
      <c r="IO12" s="9">
        <v>9.173</v>
      </c>
      <c r="IP12" s="9">
        <v>57.613999999999997</v>
      </c>
      <c r="IQ12" s="9">
        <v>45.243000000000002</v>
      </c>
    </row>
    <row r="13" spans="1:251">
      <c r="A13" s="10">
        <v>42767</v>
      </c>
      <c r="B13" s="9">
        <v>3.2040000000000002</v>
      </c>
      <c r="C13" s="9">
        <v>5.1669999999999998</v>
      </c>
      <c r="D13" s="9">
        <v>2.1949999999999998</v>
      </c>
      <c r="E13" s="9">
        <v>1.956</v>
      </c>
      <c r="F13" s="9">
        <v>3.984</v>
      </c>
      <c r="G13" s="9">
        <v>3.952</v>
      </c>
      <c r="H13" s="9">
        <v>1.883</v>
      </c>
      <c r="I13" s="9">
        <v>5.8719999999999999</v>
      </c>
      <c r="J13" s="9">
        <v>3.9470000000000001</v>
      </c>
      <c r="K13" s="9">
        <v>5.5069999999999997</v>
      </c>
      <c r="L13" s="9">
        <v>119</v>
      </c>
      <c r="M13" s="9">
        <v>104.76</v>
      </c>
      <c r="N13" s="9">
        <v>96.131</v>
      </c>
      <c r="O13" s="9">
        <v>6.3730000000000002</v>
      </c>
      <c r="P13" s="9">
        <v>2.2549999999999999</v>
      </c>
      <c r="Q13" s="9">
        <v>6.37</v>
      </c>
      <c r="R13" s="9">
        <v>1.071</v>
      </c>
      <c r="S13" s="9">
        <v>0.54100000000000004</v>
      </c>
      <c r="T13" s="9">
        <v>92.6</v>
      </c>
      <c r="U13" s="9">
        <v>4.835</v>
      </c>
      <c r="V13" s="9">
        <v>2.2149999999999999</v>
      </c>
      <c r="W13" s="9">
        <v>5.109</v>
      </c>
      <c r="X13" s="9">
        <v>20.597000000000001</v>
      </c>
      <c r="Y13" s="9">
        <v>84.162000000000006</v>
      </c>
      <c r="Z13" s="9">
        <v>14.241</v>
      </c>
      <c r="AA13" s="9">
        <v>129.37899999999999</v>
      </c>
      <c r="AB13" s="9">
        <v>4.9480000000000004</v>
      </c>
      <c r="AC13" s="9">
        <v>51.029000000000003</v>
      </c>
      <c r="AD13" s="9">
        <v>51.029000000000003</v>
      </c>
      <c r="AE13" s="9">
        <v>13.068</v>
      </c>
      <c r="AF13" s="9">
        <v>7.7080000000000002</v>
      </c>
      <c r="AG13" s="9">
        <v>2.2090000000000001</v>
      </c>
      <c r="AH13" s="9">
        <v>4.2709999999999999</v>
      </c>
      <c r="AI13" s="9">
        <v>3.4039999999999999</v>
      </c>
      <c r="AJ13" s="9">
        <v>3.0760000000000001</v>
      </c>
      <c r="AK13" s="9">
        <v>2.827</v>
      </c>
      <c r="AL13" s="9">
        <v>2.3820000000000001</v>
      </c>
      <c r="AM13" s="9">
        <v>1.2709999999999999</v>
      </c>
      <c r="AN13" s="9">
        <v>1.0489999999999999</v>
      </c>
      <c r="AO13" s="9">
        <v>3.738</v>
      </c>
      <c r="AP13" s="9">
        <v>1.6930000000000001</v>
      </c>
      <c r="AQ13" s="9">
        <v>4.6360000000000001</v>
      </c>
      <c r="AR13" s="9">
        <v>1.8440000000000001</v>
      </c>
      <c r="AS13" s="9">
        <v>5.36</v>
      </c>
      <c r="AT13" s="9">
        <v>37.960999999999999</v>
      </c>
      <c r="AU13" s="9">
        <v>28.765999999999998</v>
      </c>
      <c r="AV13" s="9">
        <v>27.728000000000002</v>
      </c>
      <c r="AW13" s="9">
        <v>0.57199999999999995</v>
      </c>
      <c r="AX13" s="9">
        <v>0.46600000000000003</v>
      </c>
      <c r="AY13" s="9">
        <v>0.57199999999999995</v>
      </c>
      <c r="AZ13" s="9">
        <v>0.46600000000000003</v>
      </c>
      <c r="BA13" s="9">
        <v>0</v>
      </c>
      <c r="BB13" s="9">
        <v>23.257999999999999</v>
      </c>
      <c r="BC13" s="9">
        <v>2.629</v>
      </c>
      <c r="BD13" s="9">
        <v>0.57299999999999995</v>
      </c>
      <c r="BE13" s="9">
        <v>2.306</v>
      </c>
      <c r="BF13" s="9">
        <v>2.0230000000000001</v>
      </c>
      <c r="BG13" s="9">
        <v>26.742000000000001</v>
      </c>
      <c r="BH13" s="9">
        <v>9.1950000000000003</v>
      </c>
      <c r="BI13" s="9">
        <v>44.441000000000003</v>
      </c>
      <c r="BJ13" s="9">
        <v>6.5880000000000001</v>
      </c>
      <c r="BK13" s="9">
        <v>268.23399999999998</v>
      </c>
      <c r="BL13" s="9">
        <v>268.23399999999998</v>
      </c>
      <c r="BM13" s="9">
        <v>43.585999999999999</v>
      </c>
      <c r="BN13" s="9">
        <v>22.885999999999999</v>
      </c>
      <c r="BO13" s="9">
        <v>9.8490000000000002</v>
      </c>
      <c r="BP13" s="9">
        <v>11.891999999999999</v>
      </c>
      <c r="BQ13" s="9">
        <v>17.562999999999999</v>
      </c>
      <c r="BR13" s="9">
        <v>4.1779999999999999</v>
      </c>
      <c r="BS13" s="9">
        <v>14.917999999999999</v>
      </c>
      <c r="BT13" s="9">
        <v>5.0419999999999998</v>
      </c>
      <c r="BU13" s="9">
        <v>0.63</v>
      </c>
      <c r="BV13" s="9">
        <v>6.5129999999999999</v>
      </c>
      <c r="BW13" s="9">
        <v>7.3239999999999998</v>
      </c>
      <c r="BX13" s="9">
        <v>7.9039999999999999</v>
      </c>
      <c r="BY13" s="9">
        <v>16.538</v>
      </c>
      <c r="BZ13" s="9">
        <v>5.2030000000000003</v>
      </c>
      <c r="CA13" s="9">
        <v>20.7</v>
      </c>
      <c r="CB13" s="9">
        <v>224.648</v>
      </c>
      <c r="CC13" s="9">
        <v>161.91499999999999</v>
      </c>
      <c r="CD13" s="9">
        <v>155.29400000000001</v>
      </c>
      <c r="CE13" s="9">
        <v>5.4660000000000002</v>
      </c>
      <c r="CF13" s="9">
        <v>1.1559999999999999</v>
      </c>
      <c r="CG13" s="9">
        <v>3.8849999999999998</v>
      </c>
      <c r="CH13" s="9">
        <v>1.657</v>
      </c>
      <c r="CI13" s="9">
        <v>1.079</v>
      </c>
      <c r="CJ13" s="9">
        <v>132.35400000000001</v>
      </c>
      <c r="CK13" s="9">
        <v>8.1340000000000003</v>
      </c>
      <c r="CL13" s="9">
        <v>5.069</v>
      </c>
      <c r="CM13" s="9">
        <v>16.358000000000001</v>
      </c>
      <c r="CN13" s="9">
        <v>32.375</v>
      </c>
      <c r="CO13" s="9">
        <v>129.54</v>
      </c>
      <c r="CP13" s="9">
        <v>62.732999999999997</v>
      </c>
      <c r="CQ13" s="9">
        <v>248.96700000000001</v>
      </c>
      <c r="CR13" s="9">
        <v>19.266999999999999</v>
      </c>
      <c r="CS13" s="9">
        <v>120.322</v>
      </c>
      <c r="CT13" s="9">
        <v>120.322</v>
      </c>
      <c r="CU13" s="9">
        <v>28.274999999999999</v>
      </c>
      <c r="CV13" s="9">
        <v>11.766</v>
      </c>
      <c r="CW13" s="9">
        <v>5.3369999999999997</v>
      </c>
      <c r="CX13" s="9">
        <v>5.3170000000000002</v>
      </c>
      <c r="CY13" s="9">
        <v>5.2889999999999997</v>
      </c>
      <c r="CZ13" s="9">
        <v>5.3650000000000002</v>
      </c>
      <c r="DA13" s="9">
        <v>4.75</v>
      </c>
      <c r="DB13" s="9">
        <v>1.677</v>
      </c>
      <c r="DC13" s="9">
        <v>4.2270000000000003</v>
      </c>
      <c r="DD13" s="9">
        <v>2.331</v>
      </c>
      <c r="DE13" s="9">
        <v>2.9689999999999999</v>
      </c>
      <c r="DF13" s="9">
        <v>5.3540000000000001</v>
      </c>
      <c r="DG13" s="9">
        <v>4.62</v>
      </c>
      <c r="DH13" s="9">
        <v>6.0339999999999998</v>
      </c>
      <c r="DI13" s="9">
        <v>16.509</v>
      </c>
      <c r="DJ13" s="9">
        <v>92.046999999999997</v>
      </c>
      <c r="DK13" s="9">
        <v>58.878999999999998</v>
      </c>
      <c r="DL13" s="9">
        <v>56.024000000000001</v>
      </c>
      <c r="DM13" s="9">
        <v>2.319</v>
      </c>
      <c r="DN13" s="9">
        <v>0.53600000000000003</v>
      </c>
      <c r="DO13" s="9">
        <v>2.319</v>
      </c>
      <c r="DP13" s="9">
        <v>0.53600000000000003</v>
      </c>
      <c r="DQ13" s="9">
        <v>0</v>
      </c>
      <c r="DR13" s="9">
        <v>46.228000000000002</v>
      </c>
      <c r="DS13" s="9">
        <v>2.2320000000000002</v>
      </c>
      <c r="DT13" s="9">
        <v>1.5840000000000001</v>
      </c>
      <c r="DU13" s="9">
        <v>8.8350000000000009</v>
      </c>
      <c r="DV13" s="9">
        <v>12.433</v>
      </c>
      <c r="DW13" s="9">
        <v>46.445999999999998</v>
      </c>
      <c r="DX13" s="9">
        <v>33.167999999999999</v>
      </c>
      <c r="DY13" s="9">
        <v>102.70099999999999</v>
      </c>
      <c r="DZ13" s="9">
        <v>17.620999999999999</v>
      </c>
      <c r="EA13" s="9">
        <v>163.649</v>
      </c>
      <c r="EB13" s="9">
        <v>163.649</v>
      </c>
      <c r="EC13" s="9">
        <v>22.591999999999999</v>
      </c>
      <c r="ED13" s="9">
        <v>11.108000000000001</v>
      </c>
      <c r="EE13" s="9">
        <v>3.1880000000000002</v>
      </c>
      <c r="EF13" s="9">
        <v>7.173</v>
      </c>
      <c r="EG13" s="9">
        <v>8.0790000000000006</v>
      </c>
      <c r="EH13" s="9">
        <v>2.282</v>
      </c>
      <c r="EI13" s="9">
        <v>7.008</v>
      </c>
      <c r="EJ13" s="9">
        <v>1.53</v>
      </c>
      <c r="EK13" s="9">
        <v>1.8220000000000001</v>
      </c>
      <c r="EL13" s="9">
        <v>0.57399999999999995</v>
      </c>
      <c r="EM13" s="9">
        <v>4.7279999999999998</v>
      </c>
      <c r="EN13" s="9">
        <v>5.0579999999999998</v>
      </c>
      <c r="EO13" s="9">
        <v>7.2850000000000001</v>
      </c>
      <c r="EP13" s="9">
        <v>3.0750000000000002</v>
      </c>
      <c r="EQ13" s="9">
        <v>11.483000000000001</v>
      </c>
      <c r="ER13" s="9">
        <v>141.05699999999999</v>
      </c>
      <c r="ES13" s="9">
        <v>140.12200000000001</v>
      </c>
      <c r="ET13" s="9">
        <v>130.87200000000001</v>
      </c>
      <c r="EU13" s="9">
        <v>4.0389999999999997</v>
      </c>
      <c r="EV13" s="9">
        <v>5.2110000000000003</v>
      </c>
      <c r="EW13" s="9">
        <v>5.1859999999999999</v>
      </c>
      <c r="EX13" s="9">
        <v>1.8280000000000001</v>
      </c>
      <c r="EY13" s="9">
        <v>1.1539999999999999</v>
      </c>
      <c r="EZ13" s="9">
        <v>108.983</v>
      </c>
      <c r="FA13" s="9">
        <v>11.289</v>
      </c>
      <c r="FB13" s="9">
        <v>9.5120000000000005</v>
      </c>
      <c r="FC13" s="9">
        <v>10.337</v>
      </c>
      <c r="FD13" s="9">
        <v>37.194000000000003</v>
      </c>
      <c r="FE13" s="9">
        <v>102.928</v>
      </c>
      <c r="FF13" s="9">
        <v>0.93500000000000005</v>
      </c>
      <c r="FG13" s="9">
        <v>152.518</v>
      </c>
      <c r="FH13" s="9">
        <v>11.131</v>
      </c>
      <c r="FI13" s="9">
        <v>260.05200000000002</v>
      </c>
      <c r="FJ13" s="9">
        <v>260.05200000000002</v>
      </c>
      <c r="FK13" s="9">
        <v>35.402999999999999</v>
      </c>
      <c r="FL13" s="9">
        <v>17.006</v>
      </c>
      <c r="FM13" s="9">
        <v>8.3699999999999992</v>
      </c>
      <c r="FN13" s="9">
        <v>6.4989999999999997</v>
      </c>
      <c r="FO13" s="9">
        <v>10.257999999999999</v>
      </c>
      <c r="FP13" s="9">
        <v>4.6100000000000003</v>
      </c>
      <c r="FQ13" s="9">
        <v>11.317</v>
      </c>
      <c r="FR13" s="9">
        <v>3.1030000000000002</v>
      </c>
      <c r="FS13" s="9">
        <v>0</v>
      </c>
      <c r="FT13" s="9">
        <v>2.5590000000000002</v>
      </c>
      <c r="FU13" s="9">
        <v>4.9569999999999999</v>
      </c>
      <c r="FV13" s="9">
        <v>7.3529999999999998</v>
      </c>
      <c r="FW13" s="9">
        <v>10.836</v>
      </c>
      <c r="FX13" s="9">
        <v>4.032</v>
      </c>
      <c r="FY13" s="9">
        <v>18.396999999999998</v>
      </c>
      <c r="FZ13" s="9">
        <v>224.649</v>
      </c>
      <c r="GA13" s="9">
        <v>212.14400000000001</v>
      </c>
      <c r="GB13" s="9">
        <v>202.6</v>
      </c>
      <c r="GC13" s="9">
        <v>6.2439999999999998</v>
      </c>
      <c r="GD13" s="9">
        <v>3.2989999999999999</v>
      </c>
      <c r="GE13" s="9">
        <v>6.9349999999999996</v>
      </c>
      <c r="GF13" s="9">
        <v>0.69199999999999995</v>
      </c>
      <c r="GG13" s="9">
        <v>1.917</v>
      </c>
      <c r="GH13" s="9">
        <v>166.74799999999999</v>
      </c>
      <c r="GI13" s="9">
        <v>22.24</v>
      </c>
      <c r="GJ13" s="9">
        <v>7.8609999999999998</v>
      </c>
      <c r="GK13" s="9">
        <v>15.294</v>
      </c>
      <c r="GL13" s="9">
        <v>33.183</v>
      </c>
      <c r="GM13" s="9">
        <v>178.96</v>
      </c>
      <c r="GN13" s="9">
        <v>12.506</v>
      </c>
      <c r="GO13" s="9">
        <v>241.28100000000001</v>
      </c>
      <c r="GP13" s="9">
        <v>18.771000000000001</v>
      </c>
      <c r="GQ13" s="9">
        <v>424.875</v>
      </c>
      <c r="GR13" s="9">
        <v>424.875</v>
      </c>
      <c r="GS13" s="9">
        <v>69.945999999999998</v>
      </c>
      <c r="GT13" s="9">
        <v>27.744</v>
      </c>
      <c r="GU13" s="9">
        <v>12.45</v>
      </c>
      <c r="GV13" s="9">
        <v>11.298999999999999</v>
      </c>
      <c r="GW13" s="9">
        <v>18.033000000000001</v>
      </c>
      <c r="GX13" s="9">
        <v>5.7169999999999996</v>
      </c>
      <c r="GY13" s="9">
        <v>15.076000000000001</v>
      </c>
      <c r="GZ13" s="9">
        <v>4.8140000000000001</v>
      </c>
      <c r="HA13" s="9">
        <v>3.323</v>
      </c>
      <c r="HB13" s="9">
        <v>7.9770000000000003</v>
      </c>
      <c r="HC13" s="9">
        <v>9.6310000000000002</v>
      </c>
      <c r="HD13" s="9">
        <v>6.1420000000000003</v>
      </c>
      <c r="HE13" s="9">
        <v>16.332999999999998</v>
      </c>
      <c r="HF13" s="9">
        <v>7.4169999999999998</v>
      </c>
      <c r="HG13" s="9">
        <v>42.201000000000001</v>
      </c>
      <c r="HH13" s="9">
        <v>354.93</v>
      </c>
      <c r="HI13" s="9">
        <v>319.00099999999998</v>
      </c>
      <c r="HJ13" s="9">
        <v>305.67399999999998</v>
      </c>
      <c r="HK13" s="9">
        <v>5.56</v>
      </c>
      <c r="HL13" s="9">
        <v>7.766</v>
      </c>
      <c r="HM13" s="9">
        <v>5.383</v>
      </c>
      <c r="HN13" s="9">
        <v>4.508</v>
      </c>
      <c r="HO13" s="9">
        <v>3.4350000000000001</v>
      </c>
      <c r="HP13" s="9">
        <v>238.81800000000001</v>
      </c>
      <c r="HQ13" s="9">
        <v>20.873000000000001</v>
      </c>
      <c r="HR13" s="9">
        <v>24.274999999999999</v>
      </c>
      <c r="HS13" s="9">
        <v>35.034999999999997</v>
      </c>
      <c r="HT13" s="9">
        <v>38.588000000000001</v>
      </c>
      <c r="HU13" s="9">
        <v>280.41300000000001</v>
      </c>
      <c r="HV13" s="9">
        <v>35.929000000000002</v>
      </c>
      <c r="HW13" s="9">
        <v>382.57799999999997</v>
      </c>
      <c r="HX13" s="9">
        <v>42.296999999999997</v>
      </c>
      <c r="HY13" s="9">
        <v>57.14</v>
      </c>
      <c r="HZ13" s="9">
        <v>57.14</v>
      </c>
      <c r="IA13" s="9">
        <v>9.6259999999999994</v>
      </c>
      <c r="IB13" s="9">
        <v>1.6830000000000001</v>
      </c>
      <c r="IC13" s="9">
        <v>0.55700000000000005</v>
      </c>
      <c r="ID13" s="9">
        <v>1.1259999999999999</v>
      </c>
      <c r="IE13" s="9">
        <v>0.56699999999999995</v>
      </c>
      <c r="IF13" s="9">
        <v>1.1160000000000001</v>
      </c>
      <c r="IG13" s="9">
        <v>1.1259999999999999</v>
      </c>
      <c r="IH13" s="9">
        <v>0</v>
      </c>
      <c r="II13" s="9">
        <v>0.55700000000000005</v>
      </c>
      <c r="IJ13" s="9">
        <v>0.55700000000000005</v>
      </c>
      <c r="IK13" s="9">
        <v>0.56000000000000005</v>
      </c>
      <c r="IL13" s="9">
        <v>0.56699999999999995</v>
      </c>
      <c r="IM13" s="9">
        <v>1.6830000000000001</v>
      </c>
      <c r="IN13" s="9">
        <v>0</v>
      </c>
      <c r="IO13" s="9">
        <v>7.9429999999999996</v>
      </c>
      <c r="IP13" s="9">
        <v>47.514000000000003</v>
      </c>
      <c r="IQ13" s="9">
        <v>36.4</v>
      </c>
    </row>
    <row r="14" spans="1:251">
      <c r="A14" s="10">
        <v>43132</v>
      </c>
      <c r="B14" s="9">
        <v>2.2909999999999999</v>
      </c>
      <c r="C14" s="9">
        <v>7.7069999999999999</v>
      </c>
      <c r="D14" s="9">
        <v>1.2170000000000001</v>
      </c>
      <c r="E14" s="9">
        <v>0.51600000000000001</v>
      </c>
      <c r="F14" s="9">
        <v>2.9860000000000002</v>
      </c>
      <c r="G14" s="9">
        <v>3.7090000000000001</v>
      </c>
      <c r="H14" s="9">
        <v>2.746</v>
      </c>
      <c r="I14" s="9">
        <v>6.6470000000000002</v>
      </c>
      <c r="J14" s="9">
        <v>2.7930000000000001</v>
      </c>
      <c r="K14" s="9">
        <v>6.234</v>
      </c>
      <c r="L14" s="9">
        <v>100.791</v>
      </c>
      <c r="M14" s="9">
        <v>89.45</v>
      </c>
      <c r="N14" s="9">
        <v>80.766999999999996</v>
      </c>
      <c r="O14" s="9">
        <v>3.536</v>
      </c>
      <c r="P14" s="9">
        <v>5.1470000000000002</v>
      </c>
      <c r="Q14" s="9">
        <v>2.2890000000000001</v>
      </c>
      <c r="R14" s="9">
        <v>2.2240000000000002</v>
      </c>
      <c r="S14" s="9">
        <v>4.1689999999999996</v>
      </c>
      <c r="T14" s="9">
        <v>75.322999999999993</v>
      </c>
      <c r="U14" s="9">
        <v>2.093</v>
      </c>
      <c r="V14" s="9">
        <v>5.3479999999999999</v>
      </c>
      <c r="W14" s="9">
        <v>6.6859999999999999</v>
      </c>
      <c r="X14" s="9">
        <v>19.558</v>
      </c>
      <c r="Y14" s="9">
        <v>69.891000000000005</v>
      </c>
      <c r="Z14" s="9">
        <v>11.340999999999999</v>
      </c>
      <c r="AA14" s="9">
        <v>110.764</v>
      </c>
      <c r="AB14" s="9">
        <v>5.7009999999999996</v>
      </c>
      <c r="AC14" s="9">
        <v>52.734000000000002</v>
      </c>
      <c r="AD14" s="9">
        <v>52.734000000000002</v>
      </c>
      <c r="AE14" s="9">
        <v>12.742000000000001</v>
      </c>
      <c r="AF14" s="9">
        <v>6.0179999999999998</v>
      </c>
      <c r="AG14" s="9">
        <v>2.2759999999999998</v>
      </c>
      <c r="AH14" s="9">
        <v>2.7269999999999999</v>
      </c>
      <c r="AI14" s="9">
        <v>4.415</v>
      </c>
      <c r="AJ14" s="9">
        <v>0.58799999999999997</v>
      </c>
      <c r="AK14" s="9">
        <v>3.8450000000000002</v>
      </c>
      <c r="AL14" s="9">
        <v>0.58799999999999997</v>
      </c>
      <c r="AM14" s="9">
        <v>0.57099999999999995</v>
      </c>
      <c r="AN14" s="9">
        <v>1.1819999999999999</v>
      </c>
      <c r="AO14" s="9">
        <v>2.1429999999999998</v>
      </c>
      <c r="AP14" s="9">
        <v>1.679</v>
      </c>
      <c r="AQ14" s="9">
        <v>3.9359999999999999</v>
      </c>
      <c r="AR14" s="9">
        <v>1.0669999999999999</v>
      </c>
      <c r="AS14" s="9">
        <v>6.7240000000000002</v>
      </c>
      <c r="AT14" s="9">
        <v>39.991999999999997</v>
      </c>
      <c r="AU14" s="9">
        <v>32.93</v>
      </c>
      <c r="AV14" s="9">
        <v>31.356000000000002</v>
      </c>
      <c r="AW14" s="9">
        <v>0.45800000000000002</v>
      </c>
      <c r="AX14" s="9">
        <v>1.1160000000000001</v>
      </c>
      <c r="AY14" s="9">
        <v>1.0329999999999999</v>
      </c>
      <c r="AZ14" s="9">
        <v>0.54100000000000004</v>
      </c>
      <c r="BA14" s="9">
        <v>0</v>
      </c>
      <c r="BB14" s="9">
        <v>27.297999999999998</v>
      </c>
      <c r="BC14" s="9">
        <v>1.637</v>
      </c>
      <c r="BD14" s="9">
        <v>1.4350000000000001</v>
      </c>
      <c r="BE14" s="9">
        <v>2.56</v>
      </c>
      <c r="BF14" s="9">
        <v>7.0369999999999999</v>
      </c>
      <c r="BG14" s="9">
        <v>25.893000000000001</v>
      </c>
      <c r="BH14" s="9">
        <v>7.0620000000000003</v>
      </c>
      <c r="BI14" s="9">
        <v>44.994999999999997</v>
      </c>
      <c r="BJ14" s="9">
        <v>7.7389999999999999</v>
      </c>
      <c r="BK14" s="9">
        <v>302.51</v>
      </c>
      <c r="BL14" s="9">
        <v>302.51</v>
      </c>
      <c r="BM14" s="9">
        <v>59.164000000000001</v>
      </c>
      <c r="BN14" s="9">
        <v>30.248000000000001</v>
      </c>
      <c r="BO14" s="9">
        <v>12.603999999999999</v>
      </c>
      <c r="BP14" s="9">
        <v>14.263</v>
      </c>
      <c r="BQ14" s="9">
        <v>20.440000000000001</v>
      </c>
      <c r="BR14" s="9">
        <v>6.4269999999999996</v>
      </c>
      <c r="BS14" s="9">
        <v>17.850999999999999</v>
      </c>
      <c r="BT14" s="9">
        <v>6.77</v>
      </c>
      <c r="BU14" s="9">
        <v>2.246</v>
      </c>
      <c r="BV14" s="9">
        <v>11.682</v>
      </c>
      <c r="BW14" s="9">
        <v>6.6790000000000003</v>
      </c>
      <c r="BX14" s="9">
        <v>8.5060000000000002</v>
      </c>
      <c r="BY14" s="9">
        <v>18.928000000000001</v>
      </c>
      <c r="BZ14" s="9">
        <v>7.9390000000000001</v>
      </c>
      <c r="CA14" s="9">
        <v>28.916</v>
      </c>
      <c r="CB14" s="9">
        <v>243.345</v>
      </c>
      <c r="CC14" s="9">
        <v>174.31800000000001</v>
      </c>
      <c r="CD14" s="9">
        <v>165.27</v>
      </c>
      <c r="CE14" s="9">
        <v>4.3220000000000001</v>
      </c>
      <c r="CF14" s="9">
        <v>4.2919999999999998</v>
      </c>
      <c r="CG14" s="9">
        <v>3.286</v>
      </c>
      <c r="CH14" s="9">
        <v>4.2119999999999997</v>
      </c>
      <c r="CI14" s="9">
        <v>1.1160000000000001</v>
      </c>
      <c r="CJ14" s="9">
        <v>148.24799999999999</v>
      </c>
      <c r="CK14" s="9">
        <v>10.115</v>
      </c>
      <c r="CL14" s="9">
        <v>4.742</v>
      </c>
      <c r="CM14" s="9">
        <v>11.214</v>
      </c>
      <c r="CN14" s="9">
        <v>36.811999999999998</v>
      </c>
      <c r="CO14" s="9">
        <v>137.50700000000001</v>
      </c>
      <c r="CP14" s="9">
        <v>69.027000000000001</v>
      </c>
      <c r="CQ14" s="9">
        <v>271.565</v>
      </c>
      <c r="CR14" s="9">
        <v>30.945</v>
      </c>
      <c r="CS14" s="9">
        <v>101.249</v>
      </c>
      <c r="CT14" s="9">
        <v>101.249</v>
      </c>
      <c r="CU14" s="9">
        <v>24.094999999999999</v>
      </c>
      <c r="CV14" s="9">
        <v>8.7910000000000004</v>
      </c>
      <c r="CW14" s="9">
        <v>1.66</v>
      </c>
      <c r="CX14" s="9">
        <v>5.5010000000000003</v>
      </c>
      <c r="CY14" s="9">
        <v>4.883</v>
      </c>
      <c r="CZ14" s="9">
        <v>2.278</v>
      </c>
      <c r="DA14" s="9">
        <v>5.4610000000000003</v>
      </c>
      <c r="DB14" s="9">
        <v>1.1910000000000001</v>
      </c>
      <c r="DC14" s="9">
        <v>0.50900000000000001</v>
      </c>
      <c r="DD14" s="9">
        <v>2.62</v>
      </c>
      <c r="DE14" s="9">
        <v>2.859</v>
      </c>
      <c r="DF14" s="9">
        <v>1.6819999999999999</v>
      </c>
      <c r="DG14" s="9">
        <v>4.4290000000000003</v>
      </c>
      <c r="DH14" s="9">
        <v>2.7320000000000002</v>
      </c>
      <c r="DI14" s="9">
        <v>15.304</v>
      </c>
      <c r="DJ14" s="9">
        <v>77.153999999999996</v>
      </c>
      <c r="DK14" s="9">
        <v>47.494999999999997</v>
      </c>
      <c r="DL14" s="9">
        <v>45.347999999999999</v>
      </c>
      <c r="DM14" s="9">
        <v>1.601</v>
      </c>
      <c r="DN14" s="9">
        <v>0.54500000000000004</v>
      </c>
      <c r="DO14" s="9">
        <v>1.55</v>
      </c>
      <c r="DP14" s="9">
        <v>0.59699999999999998</v>
      </c>
      <c r="DQ14" s="9">
        <v>0</v>
      </c>
      <c r="DR14" s="9">
        <v>34.924999999999997</v>
      </c>
      <c r="DS14" s="9">
        <v>2.2069999999999999</v>
      </c>
      <c r="DT14" s="9">
        <v>2.1150000000000002</v>
      </c>
      <c r="DU14" s="9">
        <v>8.2479999999999993</v>
      </c>
      <c r="DV14" s="9">
        <v>7.6669999999999998</v>
      </c>
      <c r="DW14" s="9">
        <v>39.828000000000003</v>
      </c>
      <c r="DX14" s="9">
        <v>29.658999999999999</v>
      </c>
      <c r="DY14" s="9">
        <v>85.325999999999993</v>
      </c>
      <c r="DZ14" s="9">
        <v>15.923</v>
      </c>
      <c r="EA14" s="9">
        <v>146.072</v>
      </c>
      <c r="EB14" s="9">
        <v>146.072</v>
      </c>
      <c r="EC14" s="9">
        <v>25.798999999999999</v>
      </c>
      <c r="ED14" s="9">
        <v>16.914000000000001</v>
      </c>
      <c r="EE14" s="9">
        <v>4.2880000000000003</v>
      </c>
      <c r="EF14" s="9">
        <v>11.516999999999999</v>
      </c>
      <c r="EG14" s="9">
        <v>9.0440000000000005</v>
      </c>
      <c r="EH14" s="9">
        <v>6.33</v>
      </c>
      <c r="EI14" s="9">
        <v>8.6890000000000001</v>
      </c>
      <c r="EJ14" s="9">
        <v>3.0979999999999999</v>
      </c>
      <c r="EK14" s="9">
        <v>3.0640000000000001</v>
      </c>
      <c r="EL14" s="9">
        <v>3.9420000000000002</v>
      </c>
      <c r="EM14" s="9">
        <v>5.57</v>
      </c>
      <c r="EN14" s="9">
        <v>6.2919999999999998</v>
      </c>
      <c r="EO14" s="9">
        <v>11.712</v>
      </c>
      <c r="EP14" s="9">
        <v>4.0919999999999996</v>
      </c>
      <c r="EQ14" s="9">
        <v>8.8849999999999998</v>
      </c>
      <c r="ER14" s="9">
        <v>120.273</v>
      </c>
      <c r="ES14" s="9">
        <v>115.93</v>
      </c>
      <c r="ET14" s="9">
        <v>110.18</v>
      </c>
      <c r="EU14" s="9">
        <v>3.43</v>
      </c>
      <c r="EV14" s="9">
        <v>2.3199999999999998</v>
      </c>
      <c r="EW14" s="9">
        <v>2.347</v>
      </c>
      <c r="EX14" s="9">
        <v>2.161</v>
      </c>
      <c r="EY14" s="9">
        <v>0.65400000000000003</v>
      </c>
      <c r="EZ14" s="9">
        <v>94.899000000000001</v>
      </c>
      <c r="FA14" s="9">
        <v>7.1680000000000001</v>
      </c>
      <c r="FB14" s="9">
        <v>5.101</v>
      </c>
      <c r="FC14" s="9">
        <v>8.7620000000000005</v>
      </c>
      <c r="FD14" s="9">
        <v>29.768999999999998</v>
      </c>
      <c r="FE14" s="9">
        <v>86.16</v>
      </c>
      <c r="FF14" s="9">
        <v>4.343</v>
      </c>
      <c r="FG14" s="9">
        <v>137.14599999999999</v>
      </c>
      <c r="FH14" s="9">
        <v>8.9260000000000002</v>
      </c>
      <c r="FI14" s="9">
        <v>264.85000000000002</v>
      </c>
      <c r="FJ14" s="9">
        <v>264.85000000000002</v>
      </c>
      <c r="FK14" s="9">
        <v>42.198999999999998</v>
      </c>
      <c r="FL14" s="9">
        <v>20.611000000000001</v>
      </c>
      <c r="FM14" s="9">
        <v>10.439</v>
      </c>
      <c r="FN14" s="9">
        <v>9.18</v>
      </c>
      <c r="FO14" s="9">
        <v>17.350000000000001</v>
      </c>
      <c r="FP14" s="9">
        <v>2.2679999999999998</v>
      </c>
      <c r="FQ14" s="9">
        <v>14.423999999999999</v>
      </c>
      <c r="FR14" s="9">
        <v>3.4510000000000001</v>
      </c>
      <c r="FS14" s="9">
        <v>1.2</v>
      </c>
      <c r="FT14" s="9">
        <v>3.15</v>
      </c>
      <c r="FU14" s="9">
        <v>9.4580000000000002</v>
      </c>
      <c r="FV14" s="9">
        <v>7.0110000000000001</v>
      </c>
      <c r="FW14" s="9">
        <v>8.4260000000000002</v>
      </c>
      <c r="FX14" s="9">
        <v>11.193</v>
      </c>
      <c r="FY14" s="9">
        <v>21.587</v>
      </c>
      <c r="FZ14" s="9">
        <v>222.65100000000001</v>
      </c>
      <c r="GA14" s="9">
        <v>210.47800000000001</v>
      </c>
      <c r="GB14" s="9">
        <v>192.69200000000001</v>
      </c>
      <c r="GC14" s="9">
        <v>12.314</v>
      </c>
      <c r="GD14" s="9">
        <v>5.4710000000000001</v>
      </c>
      <c r="GE14" s="9">
        <v>13.548</v>
      </c>
      <c r="GF14" s="9">
        <v>3.2250000000000001</v>
      </c>
      <c r="GG14" s="9">
        <v>1.014</v>
      </c>
      <c r="GH14" s="9">
        <v>160.928</v>
      </c>
      <c r="GI14" s="9">
        <v>19.146000000000001</v>
      </c>
      <c r="GJ14" s="9">
        <v>10.992000000000001</v>
      </c>
      <c r="GK14" s="9">
        <v>19.411999999999999</v>
      </c>
      <c r="GL14" s="9">
        <v>44.042999999999999</v>
      </c>
      <c r="GM14" s="9">
        <v>166.435</v>
      </c>
      <c r="GN14" s="9">
        <v>12.173</v>
      </c>
      <c r="GO14" s="9">
        <v>242.816</v>
      </c>
      <c r="GP14" s="9">
        <v>22.033999999999999</v>
      </c>
      <c r="GQ14" s="9">
        <v>401.214</v>
      </c>
      <c r="GR14" s="9">
        <v>401.214</v>
      </c>
      <c r="GS14" s="9">
        <v>69.108000000000004</v>
      </c>
      <c r="GT14" s="9">
        <v>26.626000000000001</v>
      </c>
      <c r="GU14" s="9">
        <v>11.032999999999999</v>
      </c>
      <c r="GV14" s="9">
        <v>12.907999999999999</v>
      </c>
      <c r="GW14" s="9">
        <v>17.224</v>
      </c>
      <c r="GX14" s="9">
        <v>7.202</v>
      </c>
      <c r="GY14" s="9">
        <v>14.956</v>
      </c>
      <c r="GZ14" s="9">
        <v>3.44</v>
      </c>
      <c r="HA14" s="9">
        <v>5.4240000000000004</v>
      </c>
      <c r="HB14" s="9">
        <v>3.8620000000000001</v>
      </c>
      <c r="HC14" s="9">
        <v>12.257</v>
      </c>
      <c r="HD14" s="9">
        <v>8.3079999999999998</v>
      </c>
      <c r="HE14" s="9">
        <v>15.744999999999999</v>
      </c>
      <c r="HF14" s="9">
        <v>8.6820000000000004</v>
      </c>
      <c r="HG14" s="9">
        <v>42.481999999999999</v>
      </c>
      <c r="HH14" s="9">
        <v>332.10500000000002</v>
      </c>
      <c r="HI14" s="9">
        <v>296.74099999999999</v>
      </c>
      <c r="HJ14" s="9">
        <v>284.39</v>
      </c>
      <c r="HK14" s="9">
        <v>10.201000000000001</v>
      </c>
      <c r="HL14" s="9">
        <v>2.15</v>
      </c>
      <c r="HM14" s="9">
        <v>7.4790000000000001</v>
      </c>
      <c r="HN14" s="9">
        <v>1.6559999999999999</v>
      </c>
      <c r="HO14" s="9">
        <v>1.59</v>
      </c>
      <c r="HP14" s="9">
        <v>217.71600000000001</v>
      </c>
      <c r="HQ14" s="9">
        <v>26.837</v>
      </c>
      <c r="HR14" s="9">
        <v>22.353999999999999</v>
      </c>
      <c r="HS14" s="9">
        <v>29.834</v>
      </c>
      <c r="HT14" s="9">
        <v>46.578000000000003</v>
      </c>
      <c r="HU14" s="9">
        <v>250.16300000000001</v>
      </c>
      <c r="HV14" s="9">
        <v>35.363999999999997</v>
      </c>
      <c r="HW14" s="9">
        <v>359.68099999999998</v>
      </c>
      <c r="HX14" s="9">
        <v>41.533000000000001</v>
      </c>
      <c r="HY14" s="9">
        <v>71.805000000000007</v>
      </c>
      <c r="HZ14" s="9">
        <v>71.805000000000007</v>
      </c>
      <c r="IA14" s="9">
        <v>18.238</v>
      </c>
      <c r="IB14" s="9">
        <v>6.2080000000000002</v>
      </c>
      <c r="IC14" s="9">
        <v>1.2729999999999999</v>
      </c>
      <c r="ID14" s="9">
        <v>3.2269999999999999</v>
      </c>
      <c r="IE14" s="9">
        <v>2.722</v>
      </c>
      <c r="IF14" s="9">
        <v>1.7789999999999999</v>
      </c>
      <c r="IG14" s="9">
        <v>2.722</v>
      </c>
      <c r="IH14" s="9">
        <v>1.1859999999999999</v>
      </c>
      <c r="II14" s="9">
        <v>0</v>
      </c>
      <c r="IJ14" s="9">
        <v>1.853</v>
      </c>
      <c r="IK14" s="9">
        <v>1.532</v>
      </c>
      <c r="IL14" s="9">
        <v>1.1160000000000001</v>
      </c>
      <c r="IM14" s="9">
        <v>3.0910000000000002</v>
      </c>
      <c r="IN14" s="9">
        <v>1.41</v>
      </c>
      <c r="IO14" s="9">
        <v>12.03</v>
      </c>
      <c r="IP14" s="9">
        <v>53.567</v>
      </c>
      <c r="IQ14" s="9">
        <v>41.469000000000001</v>
      </c>
    </row>
    <row r="15" spans="1:251">
      <c r="A15" s="10">
        <v>43497</v>
      </c>
      <c r="B15" s="9">
        <v>5.4370000000000003</v>
      </c>
      <c r="C15" s="9">
        <v>8.5259999999999998</v>
      </c>
      <c r="D15" s="9">
        <v>2.5430000000000001</v>
      </c>
      <c r="E15" s="9">
        <v>2.64</v>
      </c>
      <c r="F15" s="9">
        <v>6.9569999999999999</v>
      </c>
      <c r="G15" s="9">
        <v>4.2560000000000002</v>
      </c>
      <c r="H15" s="9">
        <v>3.3119999999999998</v>
      </c>
      <c r="I15" s="9">
        <v>11.58</v>
      </c>
      <c r="J15" s="9">
        <v>2.9460000000000002</v>
      </c>
      <c r="K15" s="9">
        <v>11.396000000000001</v>
      </c>
      <c r="L15" s="9">
        <v>102.64100000000001</v>
      </c>
      <c r="M15" s="9">
        <v>95.619</v>
      </c>
      <c r="N15" s="9">
        <v>86.171000000000006</v>
      </c>
      <c r="O15" s="9">
        <v>4.6390000000000002</v>
      </c>
      <c r="P15" s="9">
        <v>4.8090000000000002</v>
      </c>
      <c r="Q15" s="9">
        <v>4.5069999999999997</v>
      </c>
      <c r="R15" s="9">
        <v>1.2370000000000001</v>
      </c>
      <c r="S15" s="9">
        <v>3.7040000000000002</v>
      </c>
      <c r="T15" s="9">
        <v>82.052000000000007</v>
      </c>
      <c r="U15" s="9">
        <v>5.4569999999999999</v>
      </c>
      <c r="V15" s="9">
        <v>2.4409999999999998</v>
      </c>
      <c r="W15" s="9">
        <v>5.6689999999999996</v>
      </c>
      <c r="X15" s="9">
        <v>26.934000000000001</v>
      </c>
      <c r="Y15" s="9">
        <v>68.686000000000007</v>
      </c>
      <c r="Z15" s="9">
        <v>7.0209999999999999</v>
      </c>
      <c r="AA15" s="9">
        <v>117.166</v>
      </c>
      <c r="AB15" s="9">
        <v>12.051</v>
      </c>
      <c r="AC15" s="9">
        <v>58.521000000000001</v>
      </c>
      <c r="AD15" s="9">
        <v>58.521000000000001</v>
      </c>
      <c r="AE15" s="9">
        <v>12.867000000000001</v>
      </c>
      <c r="AF15" s="9">
        <v>5.37</v>
      </c>
      <c r="AG15" s="9">
        <v>1.194</v>
      </c>
      <c r="AH15" s="9">
        <v>2.7690000000000001</v>
      </c>
      <c r="AI15" s="9">
        <v>1.819</v>
      </c>
      <c r="AJ15" s="9">
        <v>2.145</v>
      </c>
      <c r="AK15" s="9">
        <v>2.3719999999999999</v>
      </c>
      <c r="AL15" s="9">
        <v>0.98599999999999999</v>
      </c>
      <c r="AM15" s="9">
        <v>0.60499999999999998</v>
      </c>
      <c r="AN15" s="9">
        <v>0.625</v>
      </c>
      <c r="AO15" s="9">
        <v>2.145</v>
      </c>
      <c r="AP15" s="9">
        <v>1.194</v>
      </c>
      <c r="AQ15" s="9">
        <v>2.141</v>
      </c>
      <c r="AR15" s="9">
        <v>1.823</v>
      </c>
      <c r="AS15" s="9">
        <v>7.4960000000000004</v>
      </c>
      <c r="AT15" s="9">
        <v>45.654000000000003</v>
      </c>
      <c r="AU15" s="9">
        <v>31.428999999999998</v>
      </c>
      <c r="AV15" s="9">
        <v>30.724</v>
      </c>
      <c r="AW15" s="9">
        <v>0.70599999999999996</v>
      </c>
      <c r="AX15" s="9">
        <v>0</v>
      </c>
      <c r="AY15" s="9">
        <v>0.70599999999999996</v>
      </c>
      <c r="AZ15" s="9">
        <v>0</v>
      </c>
      <c r="BA15" s="9">
        <v>0</v>
      </c>
      <c r="BB15" s="9">
        <v>24.81</v>
      </c>
      <c r="BC15" s="9">
        <v>1.9390000000000001</v>
      </c>
      <c r="BD15" s="9">
        <v>1.3420000000000001</v>
      </c>
      <c r="BE15" s="9">
        <v>3.3380000000000001</v>
      </c>
      <c r="BF15" s="9">
        <v>8.7010000000000005</v>
      </c>
      <c r="BG15" s="9">
        <v>22.728999999999999</v>
      </c>
      <c r="BH15" s="9">
        <v>14.225</v>
      </c>
      <c r="BI15" s="9">
        <v>50.197000000000003</v>
      </c>
      <c r="BJ15" s="9">
        <v>8.3239999999999998</v>
      </c>
      <c r="BK15" s="9">
        <v>322.69900000000001</v>
      </c>
      <c r="BL15" s="9">
        <v>322.69900000000001</v>
      </c>
      <c r="BM15" s="9">
        <v>52.887999999999998</v>
      </c>
      <c r="BN15" s="9">
        <v>24.942</v>
      </c>
      <c r="BO15" s="9">
        <v>10.263999999999999</v>
      </c>
      <c r="BP15" s="9">
        <v>13.973000000000001</v>
      </c>
      <c r="BQ15" s="9">
        <v>17.817</v>
      </c>
      <c r="BR15" s="9">
        <v>6.4210000000000003</v>
      </c>
      <c r="BS15" s="9">
        <v>17.725000000000001</v>
      </c>
      <c r="BT15" s="9">
        <v>5.0949999999999998</v>
      </c>
      <c r="BU15" s="9">
        <v>1.417</v>
      </c>
      <c r="BV15" s="9">
        <v>9.4559999999999995</v>
      </c>
      <c r="BW15" s="9">
        <v>7.9409999999999998</v>
      </c>
      <c r="BX15" s="9">
        <v>6.84</v>
      </c>
      <c r="BY15" s="9">
        <v>19.129000000000001</v>
      </c>
      <c r="BZ15" s="9">
        <v>5.1079999999999997</v>
      </c>
      <c r="CA15" s="9">
        <v>27.945</v>
      </c>
      <c r="CB15" s="9">
        <v>269.81099999999998</v>
      </c>
      <c r="CC15" s="9">
        <v>194.565</v>
      </c>
      <c r="CD15" s="9">
        <v>180.61500000000001</v>
      </c>
      <c r="CE15" s="9">
        <v>7.7930000000000001</v>
      </c>
      <c r="CF15" s="9">
        <v>6.157</v>
      </c>
      <c r="CG15" s="9">
        <v>8.7789999999999999</v>
      </c>
      <c r="CH15" s="9">
        <v>3.2629999999999999</v>
      </c>
      <c r="CI15" s="9">
        <v>1.9079999999999999</v>
      </c>
      <c r="CJ15" s="9">
        <v>159.94800000000001</v>
      </c>
      <c r="CK15" s="9">
        <v>7.4980000000000002</v>
      </c>
      <c r="CL15" s="9">
        <v>7.9610000000000003</v>
      </c>
      <c r="CM15" s="9">
        <v>19.158999999999999</v>
      </c>
      <c r="CN15" s="9">
        <v>51.802</v>
      </c>
      <c r="CO15" s="9">
        <v>142.76300000000001</v>
      </c>
      <c r="CP15" s="9">
        <v>75.245999999999995</v>
      </c>
      <c r="CQ15" s="9">
        <v>296.185</v>
      </c>
      <c r="CR15" s="9">
        <v>26.513999999999999</v>
      </c>
      <c r="CS15" s="9">
        <v>126.77</v>
      </c>
      <c r="CT15" s="9">
        <v>126.77</v>
      </c>
      <c r="CU15" s="9">
        <v>37.677999999999997</v>
      </c>
      <c r="CV15" s="9">
        <v>15.701000000000001</v>
      </c>
      <c r="CW15" s="9">
        <v>4.1100000000000003</v>
      </c>
      <c r="CX15" s="9">
        <v>8.859</v>
      </c>
      <c r="CY15" s="9">
        <v>6.9850000000000003</v>
      </c>
      <c r="CZ15" s="9">
        <v>5.9850000000000003</v>
      </c>
      <c r="DA15" s="9">
        <v>8.8179999999999996</v>
      </c>
      <c r="DB15" s="9">
        <v>1.0680000000000001</v>
      </c>
      <c r="DC15" s="9">
        <v>2.1850000000000001</v>
      </c>
      <c r="DD15" s="9">
        <v>4.4420000000000002</v>
      </c>
      <c r="DE15" s="9">
        <v>2.89</v>
      </c>
      <c r="DF15" s="9">
        <v>5.6379999999999999</v>
      </c>
      <c r="DG15" s="9">
        <v>7.63</v>
      </c>
      <c r="DH15" s="9">
        <v>5.34</v>
      </c>
      <c r="DI15" s="9">
        <v>21.977</v>
      </c>
      <c r="DJ15" s="9">
        <v>89.093000000000004</v>
      </c>
      <c r="DK15" s="9">
        <v>63.13</v>
      </c>
      <c r="DL15" s="9">
        <v>55.457000000000001</v>
      </c>
      <c r="DM15" s="9">
        <v>3.8490000000000002</v>
      </c>
      <c r="DN15" s="9">
        <v>3.8239999999999998</v>
      </c>
      <c r="DO15" s="9">
        <v>5.14</v>
      </c>
      <c r="DP15" s="9">
        <v>2.5329999999999999</v>
      </c>
      <c r="DQ15" s="9">
        <v>0</v>
      </c>
      <c r="DR15" s="9">
        <v>52.262</v>
      </c>
      <c r="DS15" s="9">
        <v>2.1230000000000002</v>
      </c>
      <c r="DT15" s="9">
        <v>0.54400000000000004</v>
      </c>
      <c r="DU15" s="9">
        <v>8.1999999999999993</v>
      </c>
      <c r="DV15" s="9">
        <v>16.145</v>
      </c>
      <c r="DW15" s="9">
        <v>46.984999999999999</v>
      </c>
      <c r="DX15" s="9">
        <v>25.963000000000001</v>
      </c>
      <c r="DY15" s="9">
        <v>104.18899999999999</v>
      </c>
      <c r="DZ15" s="9">
        <v>22.581</v>
      </c>
      <c r="EA15" s="9">
        <v>182.73599999999999</v>
      </c>
      <c r="EB15" s="9">
        <v>182.73599999999999</v>
      </c>
      <c r="EC15" s="9">
        <v>24.631</v>
      </c>
      <c r="ED15" s="9">
        <v>12.603999999999999</v>
      </c>
      <c r="EE15" s="9">
        <v>3.97</v>
      </c>
      <c r="EF15" s="9">
        <v>7.9589999999999996</v>
      </c>
      <c r="EG15" s="9">
        <v>8.6980000000000004</v>
      </c>
      <c r="EH15" s="9">
        <v>3.2309999999999999</v>
      </c>
      <c r="EI15" s="9">
        <v>7.3710000000000004</v>
      </c>
      <c r="EJ15" s="9">
        <v>3.2309999999999999</v>
      </c>
      <c r="EK15" s="9">
        <v>1.327</v>
      </c>
      <c r="EL15" s="9">
        <v>5.4640000000000004</v>
      </c>
      <c r="EM15" s="9">
        <v>4.0469999999999997</v>
      </c>
      <c r="EN15" s="9">
        <v>2.4180000000000001</v>
      </c>
      <c r="EO15" s="9">
        <v>11.162000000000001</v>
      </c>
      <c r="EP15" s="9">
        <v>0.76700000000000002</v>
      </c>
      <c r="EQ15" s="9">
        <v>12.026999999999999</v>
      </c>
      <c r="ER15" s="9">
        <v>158.10499999999999</v>
      </c>
      <c r="ES15" s="9">
        <v>153.43799999999999</v>
      </c>
      <c r="ET15" s="9">
        <v>140.113</v>
      </c>
      <c r="EU15" s="9">
        <v>6.3010000000000002</v>
      </c>
      <c r="EV15" s="9">
        <v>7.024</v>
      </c>
      <c r="EW15" s="9">
        <v>8.2449999999999992</v>
      </c>
      <c r="EX15" s="9">
        <v>2.673</v>
      </c>
      <c r="EY15" s="9">
        <v>2.407</v>
      </c>
      <c r="EZ15" s="9">
        <v>123.892</v>
      </c>
      <c r="FA15" s="9">
        <v>7.1479999999999997</v>
      </c>
      <c r="FB15" s="9">
        <v>8.5289999999999999</v>
      </c>
      <c r="FC15" s="9">
        <v>13.869</v>
      </c>
      <c r="FD15" s="9">
        <v>34.095999999999997</v>
      </c>
      <c r="FE15" s="9">
        <v>119.342</v>
      </c>
      <c r="FF15" s="9">
        <v>4.6669999999999998</v>
      </c>
      <c r="FG15" s="9">
        <v>170.672</v>
      </c>
      <c r="FH15" s="9">
        <v>12.064</v>
      </c>
      <c r="FI15" s="9">
        <v>274.34800000000001</v>
      </c>
      <c r="FJ15" s="9">
        <v>274.34800000000001</v>
      </c>
      <c r="FK15" s="9">
        <v>47.878999999999998</v>
      </c>
      <c r="FL15" s="9">
        <v>23.946000000000002</v>
      </c>
      <c r="FM15" s="9">
        <v>11.304</v>
      </c>
      <c r="FN15" s="9">
        <v>10.432</v>
      </c>
      <c r="FO15" s="9">
        <v>19.023</v>
      </c>
      <c r="FP15" s="9">
        <v>2.7130000000000001</v>
      </c>
      <c r="FQ15" s="9">
        <v>17.155000000000001</v>
      </c>
      <c r="FR15" s="9">
        <v>2.9860000000000002</v>
      </c>
      <c r="FS15" s="9">
        <v>1.595</v>
      </c>
      <c r="FT15" s="9">
        <v>6.976</v>
      </c>
      <c r="FU15" s="9">
        <v>9.2799999999999994</v>
      </c>
      <c r="FV15" s="9">
        <v>5.48</v>
      </c>
      <c r="FW15" s="9">
        <v>16.957000000000001</v>
      </c>
      <c r="FX15" s="9">
        <v>4.7789999999999999</v>
      </c>
      <c r="FY15" s="9">
        <v>23.933</v>
      </c>
      <c r="FZ15" s="9">
        <v>226.46899999999999</v>
      </c>
      <c r="GA15" s="9">
        <v>205.20500000000001</v>
      </c>
      <c r="GB15" s="9">
        <v>188.71799999999999</v>
      </c>
      <c r="GC15" s="9">
        <v>10.398999999999999</v>
      </c>
      <c r="GD15" s="9">
        <v>6.0880000000000001</v>
      </c>
      <c r="GE15" s="9">
        <v>13.436</v>
      </c>
      <c r="GF15" s="9">
        <v>1.8460000000000001</v>
      </c>
      <c r="GG15" s="9">
        <v>1.2050000000000001</v>
      </c>
      <c r="GH15" s="9">
        <v>150.096</v>
      </c>
      <c r="GI15" s="9">
        <v>19.806999999999999</v>
      </c>
      <c r="GJ15" s="9">
        <v>12.544</v>
      </c>
      <c r="GK15" s="9">
        <v>22.757999999999999</v>
      </c>
      <c r="GL15" s="9">
        <v>32.781999999999996</v>
      </c>
      <c r="GM15" s="9">
        <v>172.422</v>
      </c>
      <c r="GN15" s="9">
        <v>21.263999999999999</v>
      </c>
      <c r="GO15" s="9">
        <v>252.33199999999999</v>
      </c>
      <c r="GP15" s="9">
        <v>22.015999999999998</v>
      </c>
      <c r="GQ15" s="9">
        <v>416.49099999999999</v>
      </c>
      <c r="GR15" s="9">
        <v>416.49099999999999</v>
      </c>
      <c r="GS15" s="9">
        <v>79.049000000000007</v>
      </c>
      <c r="GT15" s="9">
        <v>30.827999999999999</v>
      </c>
      <c r="GU15" s="9">
        <v>15.093999999999999</v>
      </c>
      <c r="GV15" s="9">
        <v>13.83</v>
      </c>
      <c r="GW15" s="9">
        <v>17.457999999999998</v>
      </c>
      <c r="GX15" s="9">
        <v>11.465999999999999</v>
      </c>
      <c r="GY15" s="9">
        <v>18.808</v>
      </c>
      <c r="GZ15" s="9">
        <v>7.7409999999999997</v>
      </c>
      <c r="HA15" s="9">
        <v>2.375</v>
      </c>
      <c r="HB15" s="9">
        <v>8.9979999999999993</v>
      </c>
      <c r="HC15" s="9">
        <v>15.874000000000001</v>
      </c>
      <c r="HD15" s="9">
        <v>4.0519999999999996</v>
      </c>
      <c r="HE15" s="9">
        <v>20.193000000000001</v>
      </c>
      <c r="HF15" s="9">
        <v>8.7309999999999999</v>
      </c>
      <c r="HG15" s="9">
        <v>48.220999999999997</v>
      </c>
      <c r="HH15" s="9">
        <v>337.44200000000001</v>
      </c>
      <c r="HI15" s="9">
        <v>299.20999999999998</v>
      </c>
      <c r="HJ15" s="9">
        <v>286.60399999999998</v>
      </c>
      <c r="HK15" s="9">
        <v>8.6690000000000005</v>
      </c>
      <c r="HL15" s="9">
        <v>3.9369999999999998</v>
      </c>
      <c r="HM15" s="9">
        <v>6.9189999999999996</v>
      </c>
      <c r="HN15" s="9">
        <v>4.0549999999999997</v>
      </c>
      <c r="HO15" s="9">
        <v>1.075</v>
      </c>
      <c r="HP15" s="9">
        <v>234.935</v>
      </c>
      <c r="HQ15" s="9">
        <v>19.73</v>
      </c>
      <c r="HR15" s="9">
        <v>16.564</v>
      </c>
      <c r="HS15" s="9">
        <v>27.981000000000002</v>
      </c>
      <c r="HT15" s="9">
        <v>45.518000000000001</v>
      </c>
      <c r="HU15" s="9">
        <v>253.69200000000001</v>
      </c>
      <c r="HV15" s="9">
        <v>38.231999999999999</v>
      </c>
      <c r="HW15" s="9">
        <v>372.57100000000003</v>
      </c>
      <c r="HX15" s="9">
        <v>43.92</v>
      </c>
      <c r="HY15" s="9">
        <v>81.784999999999997</v>
      </c>
      <c r="HZ15" s="9">
        <v>81.784999999999997</v>
      </c>
      <c r="IA15" s="9">
        <v>8.0329999999999995</v>
      </c>
      <c r="IB15" s="9">
        <v>3.2810000000000001</v>
      </c>
      <c r="IC15" s="9">
        <v>0.82299999999999995</v>
      </c>
      <c r="ID15" s="9">
        <v>2.4580000000000002</v>
      </c>
      <c r="IE15" s="9">
        <v>2.734</v>
      </c>
      <c r="IF15" s="9">
        <v>0.54700000000000004</v>
      </c>
      <c r="IG15" s="9">
        <v>1.2789999999999999</v>
      </c>
      <c r="IH15" s="9">
        <v>0.82299999999999995</v>
      </c>
      <c r="II15" s="9">
        <v>1.1779999999999999</v>
      </c>
      <c r="IJ15" s="9">
        <v>0.629</v>
      </c>
      <c r="IK15" s="9">
        <v>1.1779999999999999</v>
      </c>
      <c r="IL15" s="9">
        <v>1.474</v>
      </c>
      <c r="IM15" s="9">
        <v>2.1019999999999999</v>
      </c>
      <c r="IN15" s="9">
        <v>1.1779999999999999</v>
      </c>
      <c r="IO15" s="9">
        <v>4.7519999999999998</v>
      </c>
      <c r="IP15" s="9">
        <v>73.751999999999995</v>
      </c>
      <c r="IQ15" s="9">
        <v>57.572000000000003</v>
      </c>
    </row>
    <row r="16" spans="1:251">
      <c r="A16" s="10">
        <v>43862</v>
      </c>
      <c r="B16" s="9">
        <v>7.327</v>
      </c>
      <c r="C16" s="9">
        <v>7.3410000000000002</v>
      </c>
      <c r="D16" s="9">
        <v>2.7639999999999998</v>
      </c>
      <c r="E16" s="9">
        <v>2.7130000000000001</v>
      </c>
      <c r="F16" s="9">
        <v>5.944</v>
      </c>
      <c r="G16" s="9">
        <v>6.2110000000000003</v>
      </c>
      <c r="H16" s="9">
        <v>1.1850000000000001</v>
      </c>
      <c r="I16" s="9">
        <v>8.6140000000000008</v>
      </c>
      <c r="J16" s="9">
        <v>4.726</v>
      </c>
      <c r="K16" s="9">
        <v>9.7669999999999995</v>
      </c>
      <c r="L16" s="9">
        <v>115.154</v>
      </c>
      <c r="M16" s="9">
        <v>102.369</v>
      </c>
      <c r="N16" s="9">
        <v>94.468000000000004</v>
      </c>
      <c r="O16" s="9">
        <v>2.5169999999999999</v>
      </c>
      <c r="P16" s="9">
        <v>5.3840000000000003</v>
      </c>
      <c r="Q16" s="9">
        <v>2.4809999999999999</v>
      </c>
      <c r="R16" s="9">
        <v>3.5649999999999999</v>
      </c>
      <c r="S16" s="9">
        <v>0.61199999999999999</v>
      </c>
      <c r="T16" s="9">
        <v>85.888999999999996</v>
      </c>
      <c r="U16" s="9">
        <v>4.2130000000000001</v>
      </c>
      <c r="V16" s="9">
        <v>1.657</v>
      </c>
      <c r="W16" s="9">
        <v>10.61</v>
      </c>
      <c r="X16" s="9">
        <v>21.138000000000002</v>
      </c>
      <c r="Y16" s="9">
        <v>81.230999999999995</v>
      </c>
      <c r="Z16" s="9">
        <v>12.785</v>
      </c>
      <c r="AA16" s="9">
        <v>129.58500000000001</v>
      </c>
      <c r="AB16" s="9">
        <v>9.8870000000000005</v>
      </c>
      <c r="AC16" s="9">
        <v>53.002000000000002</v>
      </c>
      <c r="AD16" s="9">
        <v>53.002000000000002</v>
      </c>
      <c r="AE16" s="9">
        <v>9.3279999999999994</v>
      </c>
      <c r="AF16" s="9">
        <v>2.9049999999999998</v>
      </c>
      <c r="AG16" s="9">
        <v>1.9750000000000001</v>
      </c>
      <c r="AH16" s="9">
        <v>0.93</v>
      </c>
      <c r="AI16" s="9">
        <v>2.9049999999999998</v>
      </c>
      <c r="AJ16" s="9">
        <v>0</v>
      </c>
      <c r="AK16" s="9">
        <v>2.9049999999999998</v>
      </c>
      <c r="AL16" s="9">
        <v>0</v>
      </c>
      <c r="AM16" s="9">
        <v>0</v>
      </c>
      <c r="AN16" s="9">
        <v>1.21</v>
      </c>
      <c r="AO16" s="9">
        <v>0.93</v>
      </c>
      <c r="AP16" s="9">
        <v>0.76500000000000001</v>
      </c>
      <c r="AQ16" s="9">
        <v>1.4119999999999999</v>
      </c>
      <c r="AR16" s="9">
        <v>1.4930000000000001</v>
      </c>
      <c r="AS16" s="9">
        <v>6.423</v>
      </c>
      <c r="AT16" s="9">
        <v>43.673999999999999</v>
      </c>
      <c r="AU16" s="9">
        <v>30.613</v>
      </c>
      <c r="AV16" s="9">
        <v>27.507999999999999</v>
      </c>
      <c r="AW16" s="9">
        <v>0.65800000000000003</v>
      </c>
      <c r="AX16" s="9">
        <v>2.4470000000000001</v>
      </c>
      <c r="AY16" s="9">
        <v>0.65800000000000003</v>
      </c>
      <c r="AZ16" s="9">
        <v>0.70599999999999996</v>
      </c>
      <c r="BA16" s="9">
        <v>1.7410000000000001</v>
      </c>
      <c r="BB16" s="9">
        <v>22.372</v>
      </c>
      <c r="BC16" s="9">
        <v>1.167</v>
      </c>
      <c r="BD16" s="9">
        <v>1.2609999999999999</v>
      </c>
      <c r="BE16" s="9">
        <v>5.8129999999999997</v>
      </c>
      <c r="BF16" s="9">
        <v>6.7460000000000004</v>
      </c>
      <c r="BG16" s="9">
        <v>23.867000000000001</v>
      </c>
      <c r="BH16" s="9">
        <v>13.061999999999999</v>
      </c>
      <c r="BI16" s="9">
        <v>47.26</v>
      </c>
      <c r="BJ16" s="9">
        <v>5.7430000000000003</v>
      </c>
      <c r="BK16" s="9">
        <v>324.839</v>
      </c>
      <c r="BL16" s="9">
        <v>324.839</v>
      </c>
      <c r="BM16" s="9">
        <v>61.39</v>
      </c>
      <c r="BN16" s="9">
        <v>26.393999999999998</v>
      </c>
      <c r="BO16" s="9">
        <v>11.928000000000001</v>
      </c>
      <c r="BP16" s="9">
        <v>13.928000000000001</v>
      </c>
      <c r="BQ16" s="9">
        <v>18.175999999999998</v>
      </c>
      <c r="BR16" s="9">
        <v>7.6790000000000003</v>
      </c>
      <c r="BS16" s="9">
        <v>19.960999999999999</v>
      </c>
      <c r="BT16" s="9">
        <v>2.54</v>
      </c>
      <c r="BU16" s="9">
        <v>3.3540000000000001</v>
      </c>
      <c r="BV16" s="9">
        <v>12.198</v>
      </c>
      <c r="BW16" s="9">
        <v>4.6139999999999999</v>
      </c>
      <c r="BX16" s="9">
        <v>9.0429999999999993</v>
      </c>
      <c r="BY16" s="9">
        <v>22.074000000000002</v>
      </c>
      <c r="BZ16" s="9">
        <v>3.7810000000000001</v>
      </c>
      <c r="CA16" s="9">
        <v>34.996000000000002</v>
      </c>
      <c r="CB16" s="9">
        <v>263.44900000000001</v>
      </c>
      <c r="CC16" s="9">
        <v>186.33199999999999</v>
      </c>
      <c r="CD16" s="9">
        <v>178.376</v>
      </c>
      <c r="CE16" s="9">
        <v>3.7629999999999999</v>
      </c>
      <c r="CF16" s="9">
        <v>4.1929999999999996</v>
      </c>
      <c r="CG16" s="9">
        <v>5.319</v>
      </c>
      <c r="CH16" s="9">
        <v>2.637</v>
      </c>
      <c r="CI16" s="9">
        <v>0</v>
      </c>
      <c r="CJ16" s="9">
        <v>148.92099999999999</v>
      </c>
      <c r="CK16" s="9">
        <v>8.7279999999999998</v>
      </c>
      <c r="CL16" s="9">
        <v>4.1980000000000004</v>
      </c>
      <c r="CM16" s="9">
        <v>24.484999999999999</v>
      </c>
      <c r="CN16" s="9">
        <v>28.062999999999999</v>
      </c>
      <c r="CO16" s="9">
        <v>158.26900000000001</v>
      </c>
      <c r="CP16" s="9">
        <v>77.117000000000004</v>
      </c>
      <c r="CQ16" s="9">
        <v>291.738</v>
      </c>
      <c r="CR16" s="9">
        <v>33.101999999999997</v>
      </c>
      <c r="CS16" s="9">
        <v>123.131</v>
      </c>
      <c r="CT16" s="9">
        <v>123.131</v>
      </c>
      <c r="CU16" s="9">
        <v>36.31</v>
      </c>
      <c r="CV16" s="9">
        <v>19.664999999999999</v>
      </c>
      <c r="CW16" s="9">
        <v>5.6189999999999998</v>
      </c>
      <c r="CX16" s="9">
        <v>10.308</v>
      </c>
      <c r="CY16" s="9">
        <v>10.275</v>
      </c>
      <c r="CZ16" s="9">
        <v>5.6529999999999996</v>
      </c>
      <c r="DA16" s="9">
        <v>9.8379999999999992</v>
      </c>
      <c r="DB16" s="9">
        <v>3.609</v>
      </c>
      <c r="DC16" s="9">
        <v>1.1499999999999999</v>
      </c>
      <c r="DD16" s="9">
        <v>6.2370000000000001</v>
      </c>
      <c r="DE16" s="9">
        <v>3.2530000000000001</v>
      </c>
      <c r="DF16" s="9">
        <v>6.4379999999999997</v>
      </c>
      <c r="DG16" s="9">
        <v>10.371</v>
      </c>
      <c r="DH16" s="9">
        <v>5.5570000000000004</v>
      </c>
      <c r="DI16" s="9">
        <v>16.645</v>
      </c>
      <c r="DJ16" s="9">
        <v>86.82</v>
      </c>
      <c r="DK16" s="9">
        <v>59.027999999999999</v>
      </c>
      <c r="DL16" s="9">
        <v>55.332999999999998</v>
      </c>
      <c r="DM16" s="9">
        <v>2.0379999999999998</v>
      </c>
      <c r="DN16" s="9">
        <v>1.657</v>
      </c>
      <c r="DO16" s="9">
        <v>2.5179999999999998</v>
      </c>
      <c r="DP16" s="9">
        <v>0.56299999999999994</v>
      </c>
      <c r="DQ16" s="9">
        <v>0.61299999999999999</v>
      </c>
      <c r="DR16" s="9">
        <v>44.936999999999998</v>
      </c>
      <c r="DS16" s="9">
        <v>2.4809999999999999</v>
      </c>
      <c r="DT16" s="9">
        <v>3.444</v>
      </c>
      <c r="DU16" s="9">
        <v>8.1660000000000004</v>
      </c>
      <c r="DV16" s="9">
        <v>10.157</v>
      </c>
      <c r="DW16" s="9">
        <v>48.87</v>
      </c>
      <c r="DX16" s="9">
        <v>27.792000000000002</v>
      </c>
      <c r="DY16" s="9">
        <v>103.06100000000001</v>
      </c>
      <c r="DZ16" s="9">
        <v>20.068999999999999</v>
      </c>
      <c r="EA16" s="9">
        <v>174.108</v>
      </c>
      <c r="EB16" s="9">
        <v>174.108</v>
      </c>
      <c r="EC16" s="9">
        <v>26.259</v>
      </c>
      <c r="ED16" s="9">
        <v>11.625</v>
      </c>
      <c r="EE16" s="9">
        <v>2.3450000000000002</v>
      </c>
      <c r="EF16" s="9">
        <v>8.49</v>
      </c>
      <c r="EG16" s="9">
        <v>6.9160000000000004</v>
      </c>
      <c r="EH16" s="9">
        <v>3.919</v>
      </c>
      <c r="EI16" s="9">
        <v>7.5229999999999997</v>
      </c>
      <c r="EJ16" s="9">
        <v>0.52200000000000002</v>
      </c>
      <c r="EK16" s="9">
        <v>2.79</v>
      </c>
      <c r="EL16" s="9">
        <v>5.9260000000000002</v>
      </c>
      <c r="EM16" s="9">
        <v>2.1850000000000001</v>
      </c>
      <c r="EN16" s="9">
        <v>2.7240000000000002</v>
      </c>
      <c r="EO16" s="9">
        <v>9.16</v>
      </c>
      <c r="EP16" s="9">
        <v>1.6739999999999999</v>
      </c>
      <c r="EQ16" s="9">
        <v>14.632999999999999</v>
      </c>
      <c r="ER16" s="9">
        <v>147.85</v>
      </c>
      <c r="ES16" s="9">
        <v>145.465</v>
      </c>
      <c r="ET16" s="9">
        <v>135.96299999999999</v>
      </c>
      <c r="EU16" s="9">
        <v>3.0880000000000001</v>
      </c>
      <c r="EV16" s="9">
        <v>5.9660000000000002</v>
      </c>
      <c r="EW16" s="9">
        <v>2.532</v>
      </c>
      <c r="EX16" s="9">
        <v>3.1259999999999999</v>
      </c>
      <c r="EY16" s="9">
        <v>3.3959999999999999</v>
      </c>
      <c r="EZ16" s="9">
        <v>118.867</v>
      </c>
      <c r="FA16" s="9">
        <v>9.0310000000000006</v>
      </c>
      <c r="FB16" s="9">
        <v>6.4050000000000002</v>
      </c>
      <c r="FC16" s="9">
        <v>11.162000000000001</v>
      </c>
      <c r="FD16" s="9">
        <v>32.786000000000001</v>
      </c>
      <c r="FE16" s="9">
        <v>112.679</v>
      </c>
      <c r="FF16" s="9">
        <v>2.3849999999999998</v>
      </c>
      <c r="FG16" s="9">
        <v>159.422</v>
      </c>
      <c r="FH16" s="9">
        <v>14.686999999999999</v>
      </c>
      <c r="FI16" s="9">
        <v>293.53100000000001</v>
      </c>
      <c r="FJ16" s="9">
        <v>293.53100000000001</v>
      </c>
      <c r="FK16" s="9">
        <v>55.31</v>
      </c>
      <c r="FL16" s="9">
        <v>26.443999999999999</v>
      </c>
      <c r="FM16" s="9">
        <v>13.704000000000001</v>
      </c>
      <c r="FN16" s="9">
        <v>11.587999999999999</v>
      </c>
      <c r="FO16" s="9">
        <v>17.346</v>
      </c>
      <c r="FP16" s="9">
        <v>7.9450000000000003</v>
      </c>
      <c r="FQ16" s="9">
        <v>16.949000000000002</v>
      </c>
      <c r="FR16" s="9">
        <v>4.9459999999999997</v>
      </c>
      <c r="FS16" s="9">
        <v>3.3969999999999998</v>
      </c>
      <c r="FT16" s="9">
        <v>6.4880000000000004</v>
      </c>
      <c r="FU16" s="9">
        <v>7.4390000000000001</v>
      </c>
      <c r="FV16" s="9">
        <v>11.364000000000001</v>
      </c>
      <c r="FW16" s="9">
        <v>16.411999999999999</v>
      </c>
      <c r="FX16" s="9">
        <v>8.8800000000000008</v>
      </c>
      <c r="FY16" s="9">
        <v>28.864999999999998</v>
      </c>
      <c r="FZ16" s="9">
        <v>238.22200000000001</v>
      </c>
      <c r="GA16" s="9">
        <v>221.066</v>
      </c>
      <c r="GB16" s="9">
        <v>209.37100000000001</v>
      </c>
      <c r="GC16" s="9">
        <v>8.6479999999999997</v>
      </c>
      <c r="GD16" s="9">
        <v>2.39</v>
      </c>
      <c r="GE16" s="9">
        <v>8.5419999999999998</v>
      </c>
      <c r="GF16" s="9">
        <v>1.7569999999999999</v>
      </c>
      <c r="GG16" s="9">
        <v>0.73899999999999999</v>
      </c>
      <c r="GH16" s="9">
        <v>167.38800000000001</v>
      </c>
      <c r="GI16" s="9">
        <v>19.655000000000001</v>
      </c>
      <c r="GJ16" s="9">
        <v>14.502000000000001</v>
      </c>
      <c r="GK16" s="9">
        <v>19.521000000000001</v>
      </c>
      <c r="GL16" s="9">
        <v>36.44</v>
      </c>
      <c r="GM16" s="9">
        <v>184.625</v>
      </c>
      <c r="GN16" s="9">
        <v>17.155999999999999</v>
      </c>
      <c r="GO16" s="9">
        <v>266.16800000000001</v>
      </c>
      <c r="GP16" s="9">
        <v>27.364000000000001</v>
      </c>
      <c r="GQ16" s="9">
        <v>488.31200000000001</v>
      </c>
      <c r="GR16" s="9">
        <v>488.31200000000001</v>
      </c>
      <c r="GS16" s="9">
        <v>88.388999999999996</v>
      </c>
      <c r="GT16" s="9">
        <v>40.637</v>
      </c>
      <c r="GU16" s="9">
        <v>23.670999999999999</v>
      </c>
      <c r="GV16" s="9">
        <v>11.964</v>
      </c>
      <c r="GW16" s="9">
        <v>22.62</v>
      </c>
      <c r="GX16" s="9">
        <v>13.015000000000001</v>
      </c>
      <c r="GY16" s="9">
        <v>20.896999999999998</v>
      </c>
      <c r="GZ16" s="9">
        <v>8.8000000000000007</v>
      </c>
      <c r="HA16" s="9">
        <v>5.33</v>
      </c>
      <c r="HB16" s="9">
        <v>9.2129999999999992</v>
      </c>
      <c r="HC16" s="9">
        <v>14.901</v>
      </c>
      <c r="HD16" s="9">
        <v>11.522</v>
      </c>
      <c r="HE16" s="9">
        <v>23.896000000000001</v>
      </c>
      <c r="HF16" s="9">
        <v>11.739000000000001</v>
      </c>
      <c r="HG16" s="9">
        <v>47.750999999999998</v>
      </c>
      <c r="HH16" s="9">
        <v>399.92399999999998</v>
      </c>
      <c r="HI16" s="9">
        <v>360.80599999999998</v>
      </c>
      <c r="HJ16" s="9">
        <v>338.56099999999998</v>
      </c>
      <c r="HK16" s="9">
        <v>13.156000000000001</v>
      </c>
      <c r="HL16" s="9">
        <v>8.234</v>
      </c>
      <c r="HM16" s="9">
        <v>13.84</v>
      </c>
      <c r="HN16" s="9">
        <v>4.6900000000000004</v>
      </c>
      <c r="HO16" s="9">
        <v>2.37</v>
      </c>
      <c r="HP16" s="9">
        <v>265.55799999999999</v>
      </c>
      <c r="HQ16" s="9">
        <v>25.312999999999999</v>
      </c>
      <c r="HR16" s="9">
        <v>33.655999999999999</v>
      </c>
      <c r="HS16" s="9">
        <v>36.28</v>
      </c>
      <c r="HT16" s="9">
        <v>55.71</v>
      </c>
      <c r="HU16" s="9">
        <v>305.09699999999998</v>
      </c>
      <c r="HV16" s="9">
        <v>39.116999999999997</v>
      </c>
      <c r="HW16" s="9">
        <v>441.23500000000001</v>
      </c>
      <c r="HX16" s="9">
        <v>47.076999999999998</v>
      </c>
      <c r="HY16" s="9">
        <v>71.171999999999997</v>
      </c>
      <c r="HZ16" s="9">
        <v>71.171999999999997</v>
      </c>
      <c r="IA16" s="9">
        <v>12.266999999999999</v>
      </c>
      <c r="IB16" s="9">
        <v>2.9540000000000002</v>
      </c>
      <c r="IC16" s="9">
        <v>0.52700000000000002</v>
      </c>
      <c r="ID16" s="9">
        <v>2.427</v>
      </c>
      <c r="IE16" s="9">
        <v>0</v>
      </c>
      <c r="IF16" s="9">
        <v>2.9540000000000002</v>
      </c>
      <c r="IG16" s="9">
        <v>0</v>
      </c>
      <c r="IH16" s="9">
        <v>1.7809999999999999</v>
      </c>
      <c r="II16" s="9">
        <v>0.52700000000000002</v>
      </c>
      <c r="IJ16" s="9">
        <v>0.52700000000000002</v>
      </c>
      <c r="IK16" s="9">
        <v>1.137</v>
      </c>
      <c r="IL16" s="9">
        <v>1.2889999999999999</v>
      </c>
      <c r="IM16" s="9">
        <v>1.1719999999999999</v>
      </c>
      <c r="IN16" s="9">
        <v>1.7809999999999999</v>
      </c>
      <c r="IO16" s="9">
        <v>9.3140000000000001</v>
      </c>
      <c r="IP16" s="9">
        <v>58.904000000000003</v>
      </c>
      <c r="IQ16" s="9">
        <v>44.481000000000002</v>
      </c>
    </row>
    <row r="17" spans="1:251">
      <c r="A17" s="10">
        <v>44228</v>
      </c>
      <c r="B17" s="9">
        <v>2.665</v>
      </c>
      <c r="C17" s="9">
        <v>5.6980000000000004</v>
      </c>
      <c r="D17" s="9">
        <v>2.226</v>
      </c>
      <c r="E17" s="9">
        <v>0.54300000000000004</v>
      </c>
      <c r="F17" s="9">
        <v>5.9930000000000003</v>
      </c>
      <c r="G17" s="9">
        <v>1.395</v>
      </c>
      <c r="H17" s="9">
        <v>1.079</v>
      </c>
      <c r="I17" s="9">
        <v>5.9560000000000004</v>
      </c>
      <c r="J17" s="9">
        <v>2.512</v>
      </c>
      <c r="K17" s="9">
        <v>9.5679999999999996</v>
      </c>
      <c r="L17" s="9">
        <v>117.68300000000001</v>
      </c>
      <c r="M17" s="9">
        <v>108.694</v>
      </c>
      <c r="N17" s="9">
        <v>97.793000000000006</v>
      </c>
      <c r="O17" s="9">
        <v>4.8029999999999999</v>
      </c>
      <c r="P17" s="9">
        <v>5.391</v>
      </c>
      <c r="Q17" s="9">
        <v>5.3879999999999999</v>
      </c>
      <c r="R17" s="9">
        <v>3.68</v>
      </c>
      <c r="S17" s="9">
        <v>1.127</v>
      </c>
      <c r="T17" s="9">
        <v>93.272000000000006</v>
      </c>
      <c r="U17" s="9">
        <v>3.75</v>
      </c>
      <c r="V17" s="9">
        <v>5.2110000000000003</v>
      </c>
      <c r="W17" s="9">
        <v>6.4610000000000003</v>
      </c>
      <c r="X17" s="9">
        <v>27.462</v>
      </c>
      <c r="Y17" s="9">
        <v>81.231999999999999</v>
      </c>
      <c r="Z17" s="9">
        <v>8.9890000000000008</v>
      </c>
      <c r="AA17" s="9">
        <v>126.151</v>
      </c>
      <c r="AB17" s="9">
        <v>10.034000000000001</v>
      </c>
      <c r="AC17" s="9">
        <v>47.712000000000003</v>
      </c>
      <c r="AD17" s="9">
        <v>47.712000000000003</v>
      </c>
      <c r="AE17" s="9">
        <v>8.0180000000000007</v>
      </c>
      <c r="AF17" s="9">
        <v>4.468</v>
      </c>
      <c r="AG17" s="9">
        <v>1.1020000000000001</v>
      </c>
      <c r="AH17" s="9">
        <v>3.3660000000000001</v>
      </c>
      <c r="AI17" s="9">
        <v>2.7010000000000001</v>
      </c>
      <c r="AJ17" s="9">
        <v>1.7669999999999999</v>
      </c>
      <c r="AK17" s="9">
        <v>2.7010000000000001</v>
      </c>
      <c r="AL17" s="9">
        <v>1.1020000000000001</v>
      </c>
      <c r="AM17" s="9">
        <v>0.66500000000000004</v>
      </c>
      <c r="AN17" s="9">
        <v>2.39</v>
      </c>
      <c r="AO17" s="9">
        <v>0.51400000000000001</v>
      </c>
      <c r="AP17" s="9">
        <v>1.5640000000000001</v>
      </c>
      <c r="AQ17" s="9">
        <v>3.2709999999999999</v>
      </c>
      <c r="AR17" s="9">
        <v>1.1970000000000001</v>
      </c>
      <c r="AS17" s="9">
        <v>3.55</v>
      </c>
      <c r="AT17" s="9">
        <v>39.694000000000003</v>
      </c>
      <c r="AU17" s="9">
        <v>25.664000000000001</v>
      </c>
      <c r="AV17" s="9">
        <v>24.376999999999999</v>
      </c>
      <c r="AW17" s="9">
        <v>0.60399999999999998</v>
      </c>
      <c r="AX17" s="9">
        <v>0.68400000000000005</v>
      </c>
      <c r="AY17" s="9">
        <v>0.60399999999999998</v>
      </c>
      <c r="AZ17" s="9">
        <v>0.68400000000000005</v>
      </c>
      <c r="BA17" s="9">
        <v>0</v>
      </c>
      <c r="BB17" s="9">
        <v>15.032</v>
      </c>
      <c r="BC17" s="9">
        <v>5.133</v>
      </c>
      <c r="BD17" s="9">
        <v>0</v>
      </c>
      <c r="BE17" s="9">
        <v>5.4989999999999997</v>
      </c>
      <c r="BF17" s="9">
        <v>2.411</v>
      </c>
      <c r="BG17" s="9">
        <v>23.253</v>
      </c>
      <c r="BH17" s="9">
        <v>14.03</v>
      </c>
      <c r="BI17" s="9">
        <v>44.161999999999999</v>
      </c>
      <c r="BJ17" s="9">
        <v>3.55</v>
      </c>
      <c r="BK17" s="9">
        <v>339.19099999999997</v>
      </c>
      <c r="BL17" s="9">
        <v>339.19099999999997</v>
      </c>
      <c r="BM17" s="9">
        <v>63.343000000000004</v>
      </c>
      <c r="BN17" s="9">
        <v>30.745000000000001</v>
      </c>
      <c r="BO17" s="9">
        <v>12.648999999999999</v>
      </c>
      <c r="BP17" s="9">
        <v>15.566000000000001</v>
      </c>
      <c r="BQ17" s="9">
        <v>14.510999999999999</v>
      </c>
      <c r="BR17" s="9">
        <v>12.897</v>
      </c>
      <c r="BS17" s="9">
        <v>14.911</v>
      </c>
      <c r="BT17" s="9">
        <v>9.4350000000000005</v>
      </c>
      <c r="BU17" s="9">
        <v>3.0609999999999999</v>
      </c>
      <c r="BV17" s="9">
        <v>13.407999999999999</v>
      </c>
      <c r="BW17" s="9">
        <v>9.8130000000000006</v>
      </c>
      <c r="BX17" s="9">
        <v>4.9939999999999998</v>
      </c>
      <c r="BY17" s="9">
        <v>16.625</v>
      </c>
      <c r="BZ17" s="9">
        <v>11.59</v>
      </c>
      <c r="CA17" s="9">
        <v>32.597999999999999</v>
      </c>
      <c r="CB17" s="9">
        <v>275.84800000000001</v>
      </c>
      <c r="CC17" s="9">
        <v>201.464</v>
      </c>
      <c r="CD17" s="9">
        <v>191.12200000000001</v>
      </c>
      <c r="CE17" s="9">
        <v>6.2679999999999998</v>
      </c>
      <c r="CF17" s="9">
        <v>4.0739999999999998</v>
      </c>
      <c r="CG17" s="9">
        <v>7.4660000000000002</v>
      </c>
      <c r="CH17" s="9">
        <v>1.177</v>
      </c>
      <c r="CI17" s="9">
        <v>1.7</v>
      </c>
      <c r="CJ17" s="9">
        <v>155.23099999999999</v>
      </c>
      <c r="CK17" s="9">
        <v>16.45</v>
      </c>
      <c r="CL17" s="9">
        <v>12.18</v>
      </c>
      <c r="CM17" s="9">
        <v>17.603000000000002</v>
      </c>
      <c r="CN17" s="9">
        <v>42.845999999999997</v>
      </c>
      <c r="CO17" s="9">
        <v>158.61799999999999</v>
      </c>
      <c r="CP17" s="9">
        <v>74.384</v>
      </c>
      <c r="CQ17" s="9">
        <v>307.37200000000001</v>
      </c>
      <c r="CR17" s="9">
        <v>31.818999999999999</v>
      </c>
      <c r="CS17" s="9">
        <v>91.927000000000007</v>
      </c>
      <c r="CT17" s="9">
        <v>91.927000000000007</v>
      </c>
      <c r="CU17" s="9">
        <v>23.260999999999999</v>
      </c>
      <c r="CV17" s="9">
        <v>8.5969999999999995</v>
      </c>
      <c r="CW17" s="9">
        <v>2.762</v>
      </c>
      <c r="CX17" s="9">
        <v>5.1909999999999998</v>
      </c>
      <c r="CY17" s="9">
        <v>4.3929999999999998</v>
      </c>
      <c r="CZ17" s="9">
        <v>3.56</v>
      </c>
      <c r="DA17" s="9">
        <v>4.3929999999999998</v>
      </c>
      <c r="DB17" s="9">
        <v>1.1479999999999999</v>
      </c>
      <c r="DC17" s="9">
        <v>2.4119999999999999</v>
      </c>
      <c r="DD17" s="9">
        <v>3.181</v>
      </c>
      <c r="DE17" s="9">
        <v>1.4570000000000001</v>
      </c>
      <c r="DF17" s="9">
        <v>3.3159999999999998</v>
      </c>
      <c r="DG17" s="9">
        <v>5.3769999999999998</v>
      </c>
      <c r="DH17" s="9">
        <v>2.5760000000000001</v>
      </c>
      <c r="DI17" s="9">
        <v>14.663</v>
      </c>
      <c r="DJ17" s="9">
        <v>68.665999999999997</v>
      </c>
      <c r="DK17" s="9">
        <v>39.584000000000003</v>
      </c>
      <c r="DL17" s="9">
        <v>37.543999999999997</v>
      </c>
      <c r="DM17" s="9">
        <v>1.44</v>
      </c>
      <c r="DN17" s="9">
        <v>0.60099999999999998</v>
      </c>
      <c r="DO17" s="9">
        <v>0.76900000000000002</v>
      </c>
      <c r="DP17" s="9">
        <v>0</v>
      </c>
      <c r="DQ17" s="9">
        <v>1.2709999999999999</v>
      </c>
      <c r="DR17" s="9">
        <v>24.331</v>
      </c>
      <c r="DS17" s="9">
        <v>3.4750000000000001</v>
      </c>
      <c r="DT17" s="9">
        <v>6.15</v>
      </c>
      <c r="DU17" s="9">
        <v>5.6280000000000001</v>
      </c>
      <c r="DV17" s="9">
        <v>6.9139999999999997</v>
      </c>
      <c r="DW17" s="9">
        <v>32.67</v>
      </c>
      <c r="DX17" s="9">
        <v>29.082000000000001</v>
      </c>
      <c r="DY17" s="9">
        <v>77.653999999999996</v>
      </c>
      <c r="DZ17" s="9">
        <v>14.273</v>
      </c>
      <c r="EA17" s="9">
        <v>202.14</v>
      </c>
      <c r="EB17" s="9">
        <v>202.14</v>
      </c>
      <c r="EC17" s="9">
        <v>30.363</v>
      </c>
      <c r="ED17" s="9">
        <v>14.346</v>
      </c>
      <c r="EE17" s="9">
        <v>4.6390000000000002</v>
      </c>
      <c r="EF17" s="9">
        <v>7.9550000000000001</v>
      </c>
      <c r="EG17" s="9">
        <v>8.7899999999999991</v>
      </c>
      <c r="EH17" s="9">
        <v>3.8039999999999998</v>
      </c>
      <c r="EI17" s="9">
        <v>8.7899999999999991</v>
      </c>
      <c r="EJ17" s="9">
        <v>0.86</v>
      </c>
      <c r="EK17" s="9">
        <v>2.944</v>
      </c>
      <c r="EL17" s="9">
        <v>5.0170000000000003</v>
      </c>
      <c r="EM17" s="9">
        <v>4.9210000000000003</v>
      </c>
      <c r="EN17" s="9">
        <v>2.6560000000000001</v>
      </c>
      <c r="EO17" s="9">
        <v>9.9420000000000002</v>
      </c>
      <c r="EP17" s="9">
        <v>2.6520000000000001</v>
      </c>
      <c r="EQ17" s="9">
        <v>16.016999999999999</v>
      </c>
      <c r="ER17" s="9">
        <v>171.77699999999999</v>
      </c>
      <c r="ES17" s="9">
        <v>168.34299999999999</v>
      </c>
      <c r="ET17" s="9">
        <v>149.60499999999999</v>
      </c>
      <c r="EU17" s="9">
        <v>11.026</v>
      </c>
      <c r="EV17" s="9">
        <v>7.2039999999999997</v>
      </c>
      <c r="EW17" s="9">
        <v>11.736000000000001</v>
      </c>
      <c r="EX17" s="9">
        <v>4.0030000000000001</v>
      </c>
      <c r="EY17" s="9">
        <v>2.4910000000000001</v>
      </c>
      <c r="EZ17" s="9">
        <v>121.68</v>
      </c>
      <c r="FA17" s="9">
        <v>8.8480000000000008</v>
      </c>
      <c r="FB17" s="9">
        <v>15.878</v>
      </c>
      <c r="FC17" s="9">
        <v>21.936</v>
      </c>
      <c r="FD17" s="9">
        <v>58.078000000000003</v>
      </c>
      <c r="FE17" s="9">
        <v>110.265</v>
      </c>
      <c r="FF17" s="9">
        <v>3.4340000000000002</v>
      </c>
      <c r="FG17" s="9">
        <v>185.566</v>
      </c>
      <c r="FH17" s="9">
        <v>16.574000000000002</v>
      </c>
      <c r="FI17" s="9">
        <v>287.22399999999999</v>
      </c>
      <c r="FJ17" s="9">
        <v>287.22399999999999</v>
      </c>
      <c r="FK17" s="9">
        <v>29.242000000000001</v>
      </c>
      <c r="FL17" s="9">
        <v>17.213999999999999</v>
      </c>
      <c r="FM17" s="9">
        <v>11.074999999999999</v>
      </c>
      <c r="FN17" s="9">
        <v>6.1379999999999999</v>
      </c>
      <c r="FO17" s="9">
        <v>13.375</v>
      </c>
      <c r="FP17" s="9">
        <v>3.839</v>
      </c>
      <c r="FQ17" s="9">
        <v>13.891</v>
      </c>
      <c r="FR17" s="9">
        <v>2.7080000000000002</v>
      </c>
      <c r="FS17" s="9">
        <v>0.61499999999999999</v>
      </c>
      <c r="FT17" s="9">
        <v>3.43</v>
      </c>
      <c r="FU17" s="9">
        <v>9.9960000000000004</v>
      </c>
      <c r="FV17" s="9">
        <v>3.7879999999999998</v>
      </c>
      <c r="FW17" s="9">
        <v>11.042</v>
      </c>
      <c r="FX17" s="9">
        <v>6.1719999999999997</v>
      </c>
      <c r="FY17" s="9">
        <v>12.028</v>
      </c>
      <c r="FZ17" s="9">
        <v>257.98200000000003</v>
      </c>
      <c r="GA17" s="9">
        <v>246.54300000000001</v>
      </c>
      <c r="GB17" s="9">
        <v>233.767</v>
      </c>
      <c r="GC17" s="9">
        <v>9.4710000000000001</v>
      </c>
      <c r="GD17" s="9">
        <v>3.3050000000000002</v>
      </c>
      <c r="GE17" s="9">
        <v>11.715999999999999</v>
      </c>
      <c r="GF17" s="9">
        <v>0</v>
      </c>
      <c r="GG17" s="9">
        <v>0.47099999999999997</v>
      </c>
      <c r="GH17" s="9">
        <v>168.49</v>
      </c>
      <c r="GI17" s="9">
        <v>29.359000000000002</v>
      </c>
      <c r="GJ17" s="9">
        <v>23.231000000000002</v>
      </c>
      <c r="GK17" s="9">
        <v>25.463999999999999</v>
      </c>
      <c r="GL17" s="9">
        <v>39.340000000000003</v>
      </c>
      <c r="GM17" s="9">
        <v>207.20400000000001</v>
      </c>
      <c r="GN17" s="9">
        <v>11.439</v>
      </c>
      <c r="GO17" s="9">
        <v>278.79000000000002</v>
      </c>
      <c r="GP17" s="9">
        <v>8.4350000000000005</v>
      </c>
      <c r="GQ17" s="9">
        <v>466.95299999999997</v>
      </c>
      <c r="GR17" s="9">
        <v>466.95299999999997</v>
      </c>
      <c r="GS17" s="9">
        <v>75.034000000000006</v>
      </c>
      <c r="GT17" s="9">
        <v>31.018999999999998</v>
      </c>
      <c r="GU17" s="9">
        <v>11.983000000000001</v>
      </c>
      <c r="GV17" s="9">
        <v>15.804</v>
      </c>
      <c r="GW17" s="9">
        <v>17.579000000000001</v>
      </c>
      <c r="GX17" s="9">
        <v>10.207000000000001</v>
      </c>
      <c r="GY17" s="9">
        <v>19.423999999999999</v>
      </c>
      <c r="GZ17" s="9">
        <v>5.1749999999999998</v>
      </c>
      <c r="HA17" s="9">
        <v>1.883</v>
      </c>
      <c r="HB17" s="9">
        <v>4.9980000000000002</v>
      </c>
      <c r="HC17" s="9">
        <v>10.929</v>
      </c>
      <c r="HD17" s="9">
        <v>11.859</v>
      </c>
      <c r="HE17" s="9">
        <v>19.425999999999998</v>
      </c>
      <c r="HF17" s="9">
        <v>8.36</v>
      </c>
      <c r="HG17" s="9">
        <v>44.015000000000001</v>
      </c>
      <c r="HH17" s="9">
        <v>391.91899999999998</v>
      </c>
      <c r="HI17" s="9">
        <v>349.43700000000001</v>
      </c>
      <c r="HJ17" s="9">
        <v>329.86099999999999</v>
      </c>
      <c r="HK17" s="9">
        <v>13.715999999999999</v>
      </c>
      <c r="HL17" s="9">
        <v>5.86</v>
      </c>
      <c r="HM17" s="9">
        <v>11.179</v>
      </c>
      <c r="HN17" s="9">
        <v>4.6029999999999998</v>
      </c>
      <c r="HO17" s="9">
        <v>3.794</v>
      </c>
      <c r="HP17" s="9">
        <v>238.303</v>
      </c>
      <c r="HQ17" s="9">
        <v>36.716000000000001</v>
      </c>
      <c r="HR17" s="9">
        <v>29.175999999999998</v>
      </c>
      <c r="HS17" s="9">
        <v>45.243000000000002</v>
      </c>
      <c r="HT17" s="9">
        <v>53.218000000000004</v>
      </c>
      <c r="HU17" s="9">
        <v>296.22000000000003</v>
      </c>
      <c r="HV17" s="9">
        <v>42.481999999999999</v>
      </c>
      <c r="HW17" s="9">
        <v>428.61</v>
      </c>
      <c r="HX17" s="9">
        <v>38.343000000000004</v>
      </c>
      <c r="HY17" s="9">
        <v>73.472999999999999</v>
      </c>
      <c r="HZ17" s="9">
        <v>73.472999999999999</v>
      </c>
      <c r="IA17" s="9">
        <v>12.862</v>
      </c>
      <c r="IB17" s="9">
        <v>5.37</v>
      </c>
      <c r="IC17" s="9">
        <v>2.2400000000000002</v>
      </c>
      <c r="ID17" s="9">
        <v>2.4910000000000001</v>
      </c>
      <c r="IE17" s="9">
        <v>1.8180000000000001</v>
      </c>
      <c r="IF17" s="9">
        <v>2.9140000000000001</v>
      </c>
      <c r="IG17" s="9">
        <v>1.8180000000000001</v>
      </c>
      <c r="IH17" s="9">
        <v>0</v>
      </c>
      <c r="II17" s="9">
        <v>2.9140000000000001</v>
      </c>
      <c r="IJ17" s="9">
        <v>0.55100000000000005</v>
      </c>
      <c r="IK17" s="9">
        <v>0.60399999999999998</v>
      </c>
      <c r="IL17" s="9">
        <v>3.577</v>
      </c>
      <c r="IM17" s="9">
        <v>3.0619999999999998</v>
      </c>
      <c r="IN17" s="9">
        <v>1.669</v>
      </c>
      <c r="IO17" s="9">
        <v>7.492</v>
      </c>
      <c r="IP17" s="9">
        <v>60.610999999999997</v>
      </c>
      <c r="IQ17" s="9">
        <v>46.366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44.396999999999998</v>
      </c>
      <c r="C11" s="9">
        <v>1.0589999999999999</v>
      </c>
      <c r="D11" s="9">
        <v>1.6779999999999999</v>
      </c>
      <c r="E11" s="9">
        <v>1.0589999999999999</v>
      </c>
      <c r="F11" s="9">
        <v>1.6779999999999999</v>
      </c>
      <c r="G11" s="9">
        <v>0</v>
      </c>
      <c r="H11" s="9">
        <v>34.002000000000002</v>
      </c>
      <c r="I11" s="9">
        <v>2.2440000000000002</v>
      </c>
      <c r="J11" s="9">
        <v>3.2050000000000001</v>
      </c>
      <c r="K11" s="9">
        <v>7.6840000000000002</v>
      </c>
      <c r="L11" s="9">
        <v>5.6109999999999998</v>
      </c>
      <c r="M11" s="9">
        <v>41.523000000000003</v>
      </c>
      <c r="N11" s="9">
        <v>10.877000000000001</v>
      </c>
      <c r="O11" s="9">
        <v>62.238999999999997</v>
      </c>
      <c r="P11" s="9">
        <v>8.7379999999999995</v>
      </c>
      <c r="Q11" s="9">
        <v>113.133</v>
      </c>
      <c r="R11" s="9">
        <v>113.133</v>
      </c>
      <c r="S11" s="9">
        <v>21.533999999999999</v>
      </c>
      <c r="T11" s="9">
        <v>9.359</v>
      </c>
      <c r="U11" s="9">
        <v>4.1900000000000004</v>
      </c>
      <c r="V11" s="9">
        <v>3.367</v>
      </c>
      <c r="W11" s="9">
        <v>5.258</v>
      </c>
      <c r="X11" s="9">
        <v>2.2989999999999999</v>
      </c>
      <c r="Y11" s="9">
        <v>4.7610000000000001</v>
      </c>
      <c r="Z11" s="9">
        <v>0.94799999999999995</v>
      </c>
      <c r="AA11" s="9">
        <v>1.8480000000000001</v>
      </c>
      <c r="AB11" s="9">
        <v>3.5089999999999999</v>
      </c>
      <c r="AC11" s="9">
        <v>1.667</v>
      </c>
      <c r="AD11" s="9">
        <v>2.3809999999999998</v>
      </c>
      <c r="AE11" s="9">
        <v>4.2270000000000003</v>
      </c>
      <c r="AF11" s="9">
        <v>3.33</v>
      </c>
      <c r="AG11" s="9">
        <v>12.175000000000001</v>
      </c>
      <c r="AH11" s="9">
        <v>91.599000000000004</v>
      </c>
      <c r="AI11" s="9">
        <v>61.139000000000003</v>
      </c>
      <c r="AJ11" s="9">
        <v>59.38</v>
      </c>
      <c r="AK11" s="9">
        <v>0</v>
      </c>
      <c r="AL11" s="9">
        <v>1.7589999999999999</v>
      </c>
      <c r="AM11" s="9">
        <v>0.625</v>
      </c>
      <c r="AN11" s="9">
        <v>0</v>
      </c>
      <c r="AO11" s="9">
        <v>0.46400000000000002</v>
      </c>
      <c r="AP11" s="9">
        <v>48.933999999999997</v>
      </c>
      <c r="AQ11" s="9">
        <v>2.4830000000000001</v>
      </c>
      <c r="AR11" s="9">
        <v>2.484</v>
      </c>
      <c r="AS11" s="9">
        <v>7.2380000000000004</v>
      </c>
      <c r="AT11" s="9">
        <v>5.4909999999999997</v>
      </c>
      <c r="AU11" s="9">
        <v>55.648000000000003</v>
      </c>
      <c r="AV11" s="9">
        <v>30.46</v>
      </c>
      <c r="AW11" s="9">
        <v>100.203</v>
      </c>
      <c r="AX11" s="9">
        <v>12.93</v>
      </c>
      <c r="AY11" s="9">
        <v>244.80699999999999</v>
      </c>
      <c r="AZ11" s="9">
        <v>177.10300000000001</v>
      </c>
      <c r="BA11" s="9">
        <v>67.703999999999994</v>
      </c>
      <c r="BB11" s="9">
        <v>2507.348</v>
      </c>
      <c r="BC11" s="9">
        <v>2328.873</v>
      </c>
      <c r="BD11" s="9">
        <v>460.83100000000002</v>
      </c>
      <c r="BE11" s="9">
        <v>198.65600000000001</v>
      </c>
      <c r="BF11" s="9">
        <v>73.141999999999996</v>
      </c>
      <c r="BG11" s="9">
        <v>104.455</v>
      </c>
      <c r="BH11" s="9">
        <v>120.663</v>
      </c>
      <c r="BI11" s="9">
        <v>57.463000000000001</v>
      </c>
      <c r="BJ11" s="9">
        <v>115.505</v>
      </c>
      <c r="BK11" s="9">
        <v>32.436999999999998</v>
      </c>
      <c r="BL11" s="9">
        <v>19.341999999999999</v>
      </c>
      <c r="BM11" s="9">
        <v>40.610999999999997</v>
      </c>
      <c r="BN11" s="9">
        <v>66.379000000000005</v>
      </c>
      <c r="BO11" s="9">
        <v>71.135999999999996</v>
      </c>
      <c r="BP11" s="9">
        <v>109.417</v>
      </c>
      <c r="BQ11" s="9">
        <v>68.707999999999998</v>
      </c>
      <c r="BR11" s="9">
        <v>262.17500000000001</v>
      </c>
      <c r="BS11" s="9">
        <v>1868.0419999999999</v>
      </c>
      <c r="BT11" s="9">
        <v>1521.413</v>
      </c>
      <c r="BU11" s="9">
        <v>1457.3979999999999</v>
      </c>
      <c r="BV11" s="9">
        <v>31.783999999999999</v>
      </c>
      <c r="BW11" s="9">
        <v>32.231000000000002</v>
      </c>
      <c r="BX11" s="9">
        <v>34.36</v>
      </c>
      <c r="BY11" s="9">
        <v>16.925000000000001</v>
      </c>
      <c r="BZ11" s="9">
        <v>9.5749999999999993</v>
      </c>
      <c r="CA11" s="9">
        <v>1154.3040000000001</v>
      </c>
      <c r="CB11" s="9">
        <v>88.066000000000003</v>
      </c>
      <c r="CC11" s="9">
        <v>80.299000000000007</v>
      </c>
      <c r="CD11" s="9">
        <v>198.744</v>
      </c>
      <c r="CE11" s="9">
        <v>231.96</v>
      </c>
      <c r="CF11" s="9">
        <v>1289.454</v>
      </c>
      <c r="CG11" s="9">
        <v>346.62799999999999</v>
      </c>
      <c r="CH11" s="9">
        <v>178.47499999999999</v>
      </c>
      <c r="CI11" s="9">
        <v>2211.8220000000001</v>
      </c>
      <c r="CJ11" s="9">
        <v>295.52600000000001</v>
      </c>
      <c r="CK11" s="9">
        <v>56.29</v>
      </c>
      <c r="CL11" s="9">
        <v>56.29</v>
      </c>
      <c r="CM11" s="9">
        <v>5.851</v>
      </c>
      <c r="CN11" s="9">
        <v>2.78</v>
      </c>
      <c r="CO11" s="9">
        <v>1.151</v>
      </c>
      <c r="CP11" s="9">
        <v>1.629</v>
      </c>
      <c r="CQ11" s="9">
        <v>1.7090000000000001</v>
      </c>
      <c r="CR11" s="9">
        <v>1.071</v>
      </c>
      <c r="CS11" s="9">
        <v>1.7090000000000001</v>
      </c>
      <c r="CT11" s="9">
        <v>0</v>
      </c>
      <c r="CU11" s="9">
        <v>1.071</v>
      </c>
      <c r="CV11" s="9">
        <v>0.54800000000000004</v>
      </c>
      <c r="CW11" s="9">
        <v>2.2320000000000002</v>
      </c>
      <c r="CX11" s="9">
        <v>0</v>
      </c>
      <c r="CY11" s="9">
        <v>2.2570000000000001</v>
      </c>
      <c r="CZ11" s="9">
        <v>0.52300000000000002</v>
      </c>
      <c r="DA11" s="9">
        <v>3.0710000000000002</v>
      </c>
      <c r="DB11" s="9">
        <v>50.439</v>
      </c>
      <c r="DC11" s="9">
        <v>20.771999999999998</v>
      </c>
      <c r="DD11" s="9">
        <v>20.771999999999998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15.56</v>
      </c>
      <c r="DK11" s="9">
        <v>0.46600000000000003</v>
      </c>
      <c r="DL11" s="9">
        <v>0.995</v>
      </c>
      <c r="DM11" s="9">
        <v>3.7519999999999998</v>
      </c>
      <c r="DN11" s="9">
        <v>0.94399999999999995</v>
      </c>
      <c r="DO11" s="9">
        <v>19.827999999999999</v>
      </c>
      <c r="DP11" s="9">
        <v>29.667000000000002</v>
      </c>
      <c r="DQ11" s="9">
        <v>53.219000000000001</v>
      </c>
      <c r="DR11" s="9">
        <v>3.0710000000000002</v>
      </c>
      <c r="DS11" s="9">
        <v>63.991</v>
      </c>
      <c r="DT11" s="9">
        <v>63.991</v>
      </c>
      <c r="DU11" s="9">
        <v>10.898</v>
      </c>
      <c r="DV11" s="9">
        <v>7.6909999999999998</v>
      </c>
      <c r="DW11" s="9">
        <v>3.9470000000000001</v>
      </c>
      <c r="DX11" s="9">
        <v>2.69</v>
      </c>
      <c r="DY11" s="9">
        <v>6.0430000000000001</v>
      </c>
      <c r="DZ11" s="9">
        <v>0.59399999999999997</v>
      </c>
      <c r="EA11" s="9">
        <v>4.9880000000000004</v>
      </c>
      <c r="EB11" s="9">
        <v>0.59399999999999997</v>
      </c>
      <c r="EC11" s="9">
        <v>0.48499999999999999</v>
      </c>
      <c r="ED11" s="9">
        <v>1.7549999999999999</v>
      </c>
      <c r="EE11" s="9">
        <v>1.405</v>
      </c>
      <c r="EF11" s="9">
        <v>3.4790000000000001</v>
      </c>
      <c r="EG11" s="9">
        <v>2.8119999999999998</v>
      </c>
      <c r="EH11" s="9">
        <v>3.8260000000000001</v>
      </c>
      <c r="EI11" s="9">
        <v>3.206</v>
      </c>
      <c r="EJ11" s="9">
        <v>53.093000000000004</v>
      </c>
      <c r="EK11" s="9">
        <v>51.072000000000003</v>
      </c>
      <c r="EL11" s="9">
        <v>50.15</v>
      </c>
      <c r="EM11" s="9">
        <v>0</v>
      </c>
      <c r="EN11" s="9">
        <v>0.92200000000000004</v>
      </c>
      <c r="EO11" s="9">
        <v>0</v>
      </c>
      <c r="EP11" s="9">
        <v>0.92200000000000004</v>
      </c>
      <c r="EQ11" s="9">
        <v>0</v>
      </c>
      <c r="ER11" s="9">
        <v>43.371000000000002</v>
      </c>
      <c r="ES11" s="9">
        <v>3.117</v>
      </c>
      <c r="ET11" s="9">
        <v>1.0169999999999999</v>
      </c>
      <c r="EU11" s="9">
        <v>3.5670000000000002</v>
      </c>
      <c r="EV11" s="9">
        <v>7.7619999999999996</v>
      </c>
      <c r="EW11" s="9">
        <v>43.311</v>
      </c>
      <c r="EX11" s="9">
        <v>2.0209999999999999</v>
      </c>
      <c r="EY11" s="9">
        <v>60.235999999999997</v>
      </c>
      <c r="EZ11" s="9">
        <v>3.7549999999999999</v>
      </c>
      <c r="FA11" s="9">
        <v>171.72499999999999</v>
      </c>
      <c r="FB11" s="9">
        <v>171.72499999999999</v>
      </c>
      <c r="FC11" s="9">
        <v>29.405999999999999</v>
      </c>
      <c r="FD11" s="9">
        <v>12.257</v>
      </c>
      <c r="FE11" s="9">
        <v>2.9980000000000002</v>
      </c>
      <c r="FF11" s="9">
        <v>9.2590000000000003</v>
      </c>
      <c r="FG11" s="9">
        <v>8.9930000000000003</v>
      </c>
      <c r="FH11" s="9">
        <v>3.2639999999999998</v>
      </c>
      <c r="FI11" s="9">
        <v>8.8810000000000002</v>
      </c>
      <c r="FJ11" s="9">
        <v>1.615</v>
      </c>
      <c r="FK11" s="9">
        <v>1.1679999999999999</v>
      </c>
      <c r="FL11" s="9">
        <v>2.9060000000000001</v>
      </c>
      <c r="FM11" s="9">
        <v>3.01</v>
      </c>
      <c r="FN11" s="9">
        <v>6.3410000000000002</v>
      </c>
      <c r="FO11" s="9">
        <v>7.6479999999999997</v>
      </c>
      <c r="FP11" s="9">
        <v>4.609</v>
      </c>
      <c r="FQ11" s="9">
        <v>17.149000000000001</v>
      </c>
      <c r="FR11" s="9">
        <v>142.31899999999999</v>
      </c>
      <c r="FS11" s="9">
        <v>124.98099999999999</v>
      </c>
      <c r="FT11" s="9">
        <v>119.568</v>
      </c>
      <c r="FU11" s="9">
        <v>1.4359999999999999</v>
      </c>
      <c r="FV11" s="9">
        <v>3.9769999999999999</v>
      </c>
      <c r="FW11" s="9">
        <v>1.403</v>
      </c>
      <c r="FX11" s="9">
        <v>2.9870000000000001</v>
      </c>
      <c r="FY11" s="9">
        <v>0.52800000000000002</v>
      </c>
      <c r="FZ11" s="9">
        <v>96.111999999999995</v>
      </c>
      <c r="GA11" s="9">
        <v>9.1159999999999997</v>
      </c>
      <c r="GB11" s="9">
        <v>5.609</v>
      </c>
      <c r="GC11" s="9">
        <v>14.145</v>
      </c>
      <c r="GD11" s="9">
        <v>20.001000000000001</v>
      </c>
      <c r="GE11" s="9">
        <v>104.98</v>
      </c>
      <c r="GF11" s="9">
        <v>17.338000000000001</v>
      </c>
      <c r="GG11" s="9">
        <v>155.95599999999999</v>
      </c>
      <c r="GH11" s="9">
        <v>15.769</v>
      </c>
      <c r="GI11" s="9">
        <v>34.314999999999998</v>
      </c>
      <c r="GJ11" s="9">
        <v>34.314999999999998</v>
      </c>
      <c r="GK11" s="9">
        <v>5.4690000000000003</v>
      </c>
      <c r="GL11" s="9">
        <v>1.962</v>
      </c>
      <c r="GM11" s="9">
        <v>0</v>
      </c>
      <c r="GN11" s="9">
        <v>1.962</v>
      </c>
      <c r="GO11" s="9">
        <v>1.962</v>
      </c>
      <c r="GP11" s="9">
        <v>0</v>
      </c>
      <c r="GQ11" s="9">
        <v>1.962</v>
      </c>
      <c r="GR11" s="9">
        <v>0</v>
      </c>
      <c r="GS11" s="9">
        <v>0</v>
      </c>
      <c r="GT11" s="9">
        <v>0.60199999999999998</v>
      </c>
      <c r="GU11" s="9">
        <v>1.359</v>
      </c>
      <c r="GV11" s="9">
        <v>0</v>
      </c>
      <c r="GW11" s="9">
        <v>0.90100000000000002</v>
      </c>
      <c r="GX11" s="9">
        <v>1.06</v>
      </c>
      <c r="GY11" s="9">
        <v>3.5070000000000001</v>
      </c>
      <c r="GZ11" s="9">
        <v>28.846</v>
      </c>
      <c r="HA11" s="9">
        <v>27.294</v>
      </c>
      <c r="HB11" s="9">
        <v>23.602</v>
      </c>
      <c r="HC11" s="9">
        <v>2.1549999999999998</v>
      </c>
      <c r="HD11" s="9">
        <v>1.5369999999999999</v>
      </c>
      <c r="HE11" s="9">
        <v>1.625</v>
      </c>
      <c r="HF11" s="9">
        <v>1.3440000000000001</v>
      </c>
      <c r="HG11" s="9">
        <v>0.72299999999999998</v>
      </c>
      <c r="HH11" s="9">
        <v>22.835000000000001</v>
      </c>
      <c r="HI11" s="9">
        <v>1.177</v>
      </c>
      <c r="HJ11" s="9">
        <v>1.008</v>
      </c>
      <c r="HK11" s="9">
        <v>2.2749999999999999</v>
      </c>
      <c r="HL11" s="9">
        <v>7.218</v>
      </c>
      <c r="HM11" s="9">
        <v>20.076000000000001</v>
      </c>
      <c r="HN11" s="9">
        <v>1.552</v>
      </c>
      <c r="HO11" s="9">
        <v>31.917000000000002</v>
      </c>
      <c r="HP11" s="9">
        <v>2.3969999999999998</v>
      </c>
      <c r="HQ11" s="9">
        <v>209.14599999999999</v>
      </c>
      <c r="HR11" s="9">
        <v>209.14599999999999</v>
      </c>
      <c r="HS11" s="9">
        <v>45.786999999999999</v>
      </c>
      <c r="HT11" s="9">
        <v>27.114999999999998</v>
      </c>
      <c r="HU11" s="9">
        <v>13.757</v>
      </c>
      <c r="HV11" s="9">
        <v>11.53</v>
      </c>
      <c r="HW11" s="9">
        <v>16.244</v>
      </c>
      <c r="HX11" s="9">
        <v>9.0429999999999993</v>
      </c>
      <c r="HY11" s="9">
        <v>15.295999999999999</v>
      </c>
      <c r="HZ11" s="9">
        <v>5.8129999999999997</v>
      </c>
      <c r="IA11" s="9">
        <v>3.1440000000000001</v>
      </c>
      <c r="IB11" s="9">
        <v>2.9860000000000002</v>
      </c>
      <c r="IC11" s="9">
        <v>9.1310000000000002</v>
      </c>
      <c r="ID11" s="9">
        <v>13.17</v>
      </c>
      <c r="IE11" s="9">
        <v>15.067</v>
      </c>
      <c r="IF11" s="9">
        <v>10.221</v>
      </c>
      <c r="IG11" s="9">
        <v>18.672000000000001</v>
      </c>
      <c r="IH11" s="9">
        <v>163.35900000000001</v>
      </c>
      <c r="II11" s="9">
        <v>101.452</v>
      </c>
      <c r="IJ11" s="9">
        <v>97.108000000000004</v>
      </c>
      <c r="IK11" s="9">
        <v>3.298</v>
      </c>
      <c r="IL11" s="9">
        <v>1.046</v>
      </c>
      <c r="IM11" s="9">
        <v>2.2999999999999998</v>
      </c>
      <c r="IN11" s="9">
        <v>0.50900000000000001</v>
      </c>
      <c r="IO11" s="9">
        <v>0.48899999999999999</v>
      </c>
      <c r="IP11" s="9">
        <v>72.950999999999993</v>
      </c>
      <c r="IQ11" s="9">
        <v>5.5220000000000002</v>
      </c>
    </row>
    <row r="12" spans="1:251">
      <c r="A12" s="10">
        <v>42401</v>
      </c>
      <c r="B12" s="9">
        <v>41.744</v>
      </c>
      <c r="C12" s="9">
        <v>3.4990000000000001</v>
      </c>
      <c r="D12" s="9">
        <v>0</v>
      </c>
      <c r="E12" s="9">
        <v>2.3260000000000001</v>
      </c>
      <c r="F12" s="9">
        <v>0</v>
      </c>
      <c r="G12" s="9">
        <v>0.55500000000000005</v>
      </c>
      <c r="H12" s="9">
        <v>28.146999999999998</v>
      </c>
      <c r="I12" s="9">
        <v>5.4619999999999997</v>
      </c>
      <c r="J12" s="9">
        <v>2.8180000000000001</v>
      </c>
      <c r="K12" s="9">
        <v>8.8160000000000007</v>
      </c>
      <c r="L12" s="9">
        <v>11.839</v>
      </c>
      <c r="M12" s="9">
        <v>33.404000000000003</v>
      </c>
      <c r="N12" s="9">
        <v>12.371</v>
      </c>
      <c r="O12" s="9">
        <v>60.648000000000003</v>
      </c>
      <c r="P12" s="9">
        <v>9.7479999999999993</v>
      </c>
      <c r="Q12" s="9">
        <v>107.14100000000001</v>
      </c>
      <c r="R12" s="9">
        <v>107.14100000000001</v>
      </c>
      <c r="S12" s="9">
        <v>17.763999999999999</v>
      </c>
      <c r="T12" s="9">
        <v>8.4529999999999994</v>
      </c>
      <c r="U12" s="9">
        <v>2.8740000000000001</v>
      </c>
      <c r="V12" s="9">
        <v>4.9829999999999997</v>
      </c>
      <c r="W12" s="9">
        <v>4.0529999999999999</v>
      </c>
      <c r="X12" s="9">
        <v>3.8039999999999998</v>
      </c>
      <c r="Y12" s="9">
        <v>3.5470000000000002</v>
      </c>
      <c r="Z12" s="9">
        <v>3.5529999999999999</v>
      </c>
      <c r="AA12" s="9">
        <v>0.75700000000000001</v>
      </c>
      <c r="AB12" s="9">
        <v>1.3120000000000001</v>
      </c>
      <c r="AC12" s="9">
        <v>2.4449999999999998</v>
      </c>
      <c r="AD12" s="9">
        <v>4.0999999999999996</v>
      </c>
      <c r="AE12" s="9">
        <v>5.0579999999999998</v>
      </c>
      <c r="AF12" s="9">
        <v>2.7989999999999999</v>
      </c>
      <c r="AG12" s="9">
        <v>9.3109999999999999</v>
      </c>
      <c r="AH12" s="9">
        <v>89.376000000000005</v>
      </c>
      <c r="AI12" s="9">
        <v>59.6</v>
      </c>
      <c r="AJ12" s="9">
        <v>56.811999999999998</v>
      </c>
      <c r="AK12" s="9">
        <v>1.4319999999999999</v>
      </c>
      <c r="AL12" s="9">
        <v>1.3560000000000001</v>
      </c>
      <c r="AM12" s="9">
        <v>1.4319999999999999</v>
      </c>
      <c r="AN12" s="9">
        <v>1.3560000000000001</v>
      </c>
      <c r="AO12" s="9">
        <v>0</v>
      </c>
      <c r="AP12" s="9">
        <v>46.606000000000002</v>
      </c>
      <c r="AQ12" s="9">
        <v>3.3639999999999999</v>
      </c>
      <c r="AR12" s="9">
        <v>1.3420000000000001</v>
      </c>
      <c r="AS12" s="9">
        <v>8.2889999999999997</v>
      </c>
      <c r="AT12" s="9">
        <v>9.0030000000000001</v>
      </c>
      <c r="AU12" s="9">
        <v>50.597000000000001</v>
      </c>
      <c r="AV12" s="9">
        <v>29.776</v>
      </c>
      <c r="AW12" s="9">
        <v>97.233000000000004</v>
      </c>
      <c r="AX12" s="9">
        <v>9.907</v>
      </c>
      <c r="AY12" s="9">
        <v>236.30099999999999</v>
      </c>
      <c r="AZ12" s="9">
        <v>175.37100000000001</v>
      </c>
      <c r="BA12" s="9">
        <v>60.929000000000002</v>
      </c>
      <c r="BB12" s="9">
        <v>2553.2750000000001</v>
      </c>
      <c r="BC12" s="9">
        <v>2378.3389999999999</v>
      </c>
      <c r="BD12" s="9">
        <v>439.88900000000001</v>
      </c>
      <c r="BE12" s="9">
        <v>179.833</v>
      </c>
      <c r="BF12" s="9">
        <v>72.983000000000004</v>
      </c>
      <c r="BG12" s="9">
        <v>90.534000000000006</v>
      </c>
      <c r="BH12" s="9">
        <v>112.51600000000001</v>
      </c>
      <c r="BI12" s="9">
        <v>50.493000000000002</v>
      </c>
      <c r="BJ12" s="9">
        <v>110.122</v>
      </c>
      <c r="BK12" s="9">
        <v>28.204000000000001</v>
      </c>
      <c r="BL12" s="9">
        <v>18.699000000000002</v>
      </c>
      <c r="BM12" s="9">
        <v>44.220999999999997</v>
      </c>
      <c r="BN12" s="9">
        <v>57.094000000000001</v>
      </c>
      <c r="BO12" s="9">
        <v>62.201000000000001</v>
      </c>
      <c r="BP12" s="9">
        <v>96.768000000000001</v>
      </c>
      <c r="BQ12" s="9">
        <v>66.748000000000005</v>
      </c>
      <c r="BR12" s="9">
        <v>260.05599999999998</v>
      </c>
      <c r="BS12" s="9">
        <v>1938.45</v>
      </c>
      <c r="BT12" s="9">
        <v>1570.758</v>
      </c>
      <c r="BU12" s="9">
        <v>1500.5</v>
      </c>
      <c r="BV12" s="9">
        <v>37.243000000000002</v>
      </c>
      <c r="BW12" s="9">
        <v>32.470999999999997</v>
      </c>
      <c r="BX12" s="9">
        <v>36.106000000000002</v>
      </c>
      <c r="BY12" s="9">
        <v>16.047999999999998</v>
      </c>
      <c r="BZ12" s="9">
        <v>12.657999999999999</v>
      </c>
      <c r="CA12" s="9">
        <v>1223.9760000000001</v>
      </c>
      <c r="CB12" s="9">
        <v>83.650999999999996</v>
      </c>
      <c r="CC12" s="9">
        <v>90.230999999999995</v>
      </c>
      <c r="CD12" s="9">
        <v>172.898</v>
      </c>
      <c r="CE12" s="9">
        <v>239.715</v>
      </c>
      <c r="CF12" s="9">
        <v>1331.0419999999999</v>
      </c>
      <c r="CG12" s="9">
        <v>367.69200000000001</v>
      </c>
      <c r="CH12" s="9">
        <v>174.93600000000001</v>
      </c>
      <c r="CI12" s="9">
        <v>2252.2860000000001</v>
      </c>
      <c r="CJ12" s="9">
        <v>300.98899999999998</v>
      </c>
      <c r="CK12" s="9">
        <v>58.704000000000001</v>
      </c>
      <c r="CL12" s="9">
        <v>58.704000000000001</v>
      </c>
      <c r="CM12" s="9">
        <v>9.4440000000000008</v>
      </c>
      <c r="CN12" s="9">
        <v>3.9009999999999998</v>
      </c>
      <c r="CO12" s="9">
        <v>2.2450000000000001</v>
      </c>
      <c r="CP12" s="9">
        <v>1.1379999999999999</v>
      </c>
      <c r="CQ12" s="9">
        <v>1.8129999999999999</v>
      </c>
      <c r="CR12" s="9">
        <v>1.569</v>
      </c>
      <c r="CS12" s="9">
        <v>1.8129999999999999</v>
      </c>
      <c r="CT12" s="9">
        <v>0.432</v>
      </c>
      <c r="CU12" s="9">
        <v>1.1379999999999999</v>
      </c>
      <c r="CV12" s="9">
        <v>0</v>
      </c>
      <c r="CW12" s="9">
        <v>0.97299999999999998</v>
      </c>
      <c r="CX12" s="9">
        <v>2.41</v>
      </c>
      <c r="CY12" s="9">
        <v>0</v>
      </c>
      <c r="CZ12" s="9">
        <v>3.383</v>
      </c>
      <c r="DA12" s="9">
        <v>5.5430000000000001</v>
      </c>
      <c r="DB12" s="9">
        <v>49.26</v>
      </c>
      <c r="DC12" s="9">
        <v>19.693999999999999</v>
      </c>
      <c r="DD12" s="9">
        <v>19.693999999999999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16.800999999999998</v>
      </c>
      <c r="DK12" s="9">
        <v>0</v>
      </c>
      <c r="DL12" s="9">
        <v>0.48599999999999999</v>
      </c>
      <c r="DM12" s="9">
        <v>2.407</v>
      </c>
      <c r="DN12" s="9">
        <v>1.748</v>
      </c>
      <c r="DO12" s="9">
        <v>17.945</v>
      </c>
      <c r="DP12" s="9">
        <v>29.567</v>
      </c>
      <c r="DQ12" s="9">
        <v>53.073</v>
      </c>
      <c r="DR12" s="9">
        <v>5.6310000000000002</v>
      </c>
      <c r="DS12" s="9">
        <v>58.917000000000002</v>
      </c>
      <c r="DT12" s="9">
        <v>58.917000000000002</v>
      </c>
      <c r="DU12" s="9">
        <v>7.548</v>
      </c>
      <c r="DV12" s="9">
        <v>5.9969999999999999</v>
      </c>
      <c r="DW12" s="9">
        <v>3.548</v>
      </c>
      <c r="DX12" s="9">
        <v>1.484</v>
      </c>
      <c r="DY12" s="9">
        <v>4.59</v>
      </c>
      <c r="DZ12" s="9">
        <v>0.442</v>
      </c>
      <c r="EA12" s="9">
        <v>4.59</v>
      </c>
      <c r="EB12" s="9">
        <v>0.442</v>
      </c>
      <c r="EC12" s="9">
        <v>0</v>
      </c>
      <c r="ED12" s="9">
        <v>1.5840000000000001</v>
      </c>
      <c r="EE12" s="9">
        <v>1.099</v>
      </c>
      <c r="EF12" s="9">
        <v>2.3479999999999999</v>
      </c>
      <c r="EG12" s="9">
        <v>5.032</v>
      </c>
      <c r="EH12" s="9">
        <v>0</v>
      </c>
      <c r="EI12" s="9">
        <v>1.5509999999999999</v>
      </c>
      <c r="EJ12" s="9">
        <v>51.37</v>
      </c>
      <c r="EK12" s="9">
        <v>49.039000000000001</v>
      </c>
      <c r="EL12" s="9">
        <v>47.511000000000003</v>
      </c>
      <c r="EM12" s="9">
        <v>1.1180000000000001</v>
      </c>
      <c r="EN12" s="9">
        <v>0.41</v>
      </c>
      <c r="EO12" s="9">
        <v>1.1180000000000001</v>
      </c>
      <c r="EP12" s="9">
        <v>0.41</v>
      </c>
      <c r="EQ12" s="9">
        <v>0</v>
      </c>
      <c r="ER12" s="9">
        <v>42.475000000000001</v>
      </c>
      <c r="ES12" s="9">
        <v>1.3109999999999999</v>
      </c>
      <c r="ET12" s="9">
        <v>3.2829999999999999</v>
      </c>
      <c r="EU12" s="9">
        <v>1.97</v>
      </c>
      <c r="EV12" s="9">
        <v>5.7350000000000003</v>
      </c>
      <c r="EW12" s="9">
        <v>43.304000000000002</v>
      </c>
      <c r="EX12" s="9">
        <v>2.331</v>
      </c>
      <c r="EY12" s="9">
        <v>56.401000000000003</v>
      </c>
      <c r="EZ12" s="9">
        <v>2.516</v>
      </c>
      <c r="FA12" s="9">
        <v>179.309</v>
      </c>
      <c r="FB12" s="9">
        <v>179.309</v>
      </c>
      <c r="FC12" s="9">
        <v>29.498000000000001</v>
      </c>
      <c r="FD12" s="9">
        <v>13.028</v>
      </c>
      <c r="FE12" s="9">
        <v>4.7649999999999997</v>
      </c>
      <c r="FF12" s="9">
        <v>8.2629999999999999</v>
      </c>
      <c r="FG12" s="9">
        <v>6.8159999999999998</v>
      </c>
      <c r="FH12" s="9">
        <v>6.2119999999999997</v>
      </c>
      <c r="FI12" s="9">
        <v>6.38</v>
      </c>
      <c r="FJ12" s="9">
        <v>3.0720000000000001</v>
      </c>
      <c r="FK12" s="9">
        <v>2.3980000000000001</v>
      </c>
      <c r="FL12" s="9">
        <v>3.617</v>
      </c>
      <c r="FM12" s="9">
        <v>5.9269999999999996</v>
      </c>
      <c r="FN12" s="9">
        <v>3.484</v>
      </c>
      <c r="FO12" s="9">
        <v>6.4729999999999999</v>
      </c>
      <c r="FP12" s="9">
        <v>6.5549999999999997</v>
      </c>
      <c r="FQ12" s="9">
        <v>16.47</v>
      </c>
      <c r="FR12" s="9">
        <v>149.81100000000001</v>
      </c>
      <c r="FS12" s="9">
        <v>126.538</v>
      </c>
      <c r="FT12" s="9">
        <v>121.408</v>
      </c>
      <c r="FU12" s="9">
        <v>3.0760000000000001</v>
      </c>
      <c r="FV12" s="9">
        <v>2.0539999999999998</v>
      </c>
      <c r="FW12" s="9">
        <v>2.2149999999999999</v>
      </c>
      <c r="FX12" s="9">
        <v>0.45700000000000002</v>
      </c>
      <c r="FY12" s="9">
        <v>0.47099999999999997</v>
      </c>
      <c r="FZ12" s="9">
        <v>104.333</v>
      </c>
      <c r="GA12" s="9">
        <v>3.97</v>
      </c>
      <c r="GB12" s="9">
        <v>6.157</v>
      </c>
      <c r="GC12" s="9">
        <v>12.077999999999999</v>
      </c>
      <c r="GD12" s="9">
        <v>12.898999999999999</v>
      </c>
      <c r="GE12" s="9">
        <v>113.64</v>
      </c>
      <c r="GF12" s="9">
        <v>23.273</v>
      </c>
      <c r="GG12" s="9">
        <v>163.48099999999999</v>
      </c>
      <c r="GH12" s="9">
        <v>15.827999999999999</v>
      </c>
      <c r="GI12" s="9">
        <v>32.770000000000003</v>
      </c>
      <c r="GJ12" s="9">
        <v>32.770000000000003</v>
      </c>
      <c r="GK12" s="9">
        <v>5.3490000000000002</v>
      </c>
      <c r="GL12" s="9">
        <v>1.6240000000000001</v>
      </c>
      <c r="GM12" s="9">
        <v>0.57399999999999995</v>
      </c>
      <c r="GN12" s="9">
        <v>0.47399999999999998</v>
      </c>
      <c r="GO12" s="9">
        <v>1.048</v>
      </c>
      <c r="GP12" s="9">
        <v>0</v>
      </c>
      <c r="GQ12" s="9">
        <v>1.048</v>
      </c>
      <c r="GR12" s="9">
        <v>0</v>
      </c>
      <c r="GS12" s="9">
        <v>0</v>
      </c>
      <c r="GT12" s="9">
        <v>0</v>
      </c>
      <c r="GU12" s="9">
        <v>0.47399999999999998</v>
      </c>
      <c r="GV12" s="9">
        <v>0.57399999999999995</v>
      </c>
      <c r="GW12" s="9">
        <v>0.57399999999999995</v>
      </c>
      <c r="GX12" s="9">
        <v>0.47399999999999998</v>
      </c>
      <c r="GY12" s="9">
        <v>3.7250000000000001</v>
      </c>
      <c r="GZ12" s="9">
        <v>27.42</v>
      </c>
      <c r="HA12" s="9">
        <v>24.571000000000002</v>
      </c>
      <c r="HB12" s="9">
        <v>23.202999999999999</v>
      </c>
      <c r="HC12" s="9">
        <v>0.39</v>
      </c>
      <c r="HD12" s="9">
        <v>0.97799999999999998</v>
      </c>
      <c r="HE12" s="9">
        <v>0</v>
      </c>
      <c r="HF12" s="9">
        <v>0.52100000000000002</v>
      </c>
      <c r="HG12" s="9">
        <v>0.84599999999999997</v>
      </c>
      <c r="HH12" s="9">
        <v>17.978000000000002</v>
      </c>
      <c r="HI12" s="9">
        <v>2.0830000000000002</v>
      </c>
      <c r="HJ12" s="9">
        <v>1.107</v>
      </c>
      <c r="HK12" s="9">
        <v>3.4020000000000001</v>
      </c>
      <c r="HL12" s="9">
        <v>5.87</v>
      </c>
      <c r="HM12" s="9">
        <v>18.7</v>
      </c>
      <c r="HN12" s="9">
        <v>2.85</v>
      </c>
      <c r="HO12" s="9">
        <v>28.922999999999998</v>
      </c>
      <c r="HP12" s="9">
        <v>3.847</v>
      </c>
      <c r="HQ12" s="9">
        <v>212.054</v>
      </c>
      <c r="HR12" s="9">
        <v>212.054</v>
      </c>
      <c r="HS12" s="9">
        <v>45.378</v>
      </c>
      <c r="HT12" s="9">
        <v>24.312000000000001</v>
      </c>
      <c r="HU12" s="9">
        <v>9.2409999999999997</v>
      </c>
      <c r="HV12" s="9">
        <v>11.663</v>
      </c>
      <c r="HW12" s="9">
        <v>14.318</v>
      </c>
      <c r="HX12" s="9">
        <v>6.5869999999999997</v>
      </c>
      <c r="HY12" s="9">
        <v>13.667</v>
      </c>
      <c r="HZ12" s="9">
        <v>5.0510000000000002</v>
      </c>
      <c r="IA12" s="9">
        <v>1.079</v>
      </c>
      <c r="IB12" s="9">
        <v>7.0640000000000001</v>
      </c>
      <c r="IC12" s="9">
        <v>7.4189999999999996</v>
      </c>
      <c r="ID12" s="9">
        <v>6.4219999999999997</v>
      </c>
      <c r="IE12" s="9">
        <v>8.7720000000000002</v>
      </c>
      <c r="IF12" s="9">
        <v>12.132</v>
      </c>
      <c r="IG12" s="9">
        <v>21.065000000000001</v>
      </c>
      <c r="IH12" s="9">
        <v>166.67599999999999</v>
      </c>
      <c r="II12" s="9">
        <v>98.730999999999995</v>
      </c>
      <c r="IJ12" s="9">
        <v>95.495000000000005</v>
      </c>
      <c r="IK12" s="9">
        <v>1.472</v>
      </c>
      <c r="IL12" s="9">
        <v>1.764</v>
      </c>
      <c r="IM12" s="9">
        <v>1.472</v>
      </c>
      <c r="IN12" s="9">
        <v>0.61499999999999999</v>
      </c>
      <c r="IO12" s="9">
        <v>1.149</v>
      </c>
      <c r="IP12" s="9">
        <v>76.195999999999998</v>
      </c>
      <c r="IQ12" s="9">
        <v>2.54</v>
      </c>
    </row>
    <row r="13" spans="1:251">
      <c r="A13" s="10">
        <v>42767</v>
      </c>
      <c r="B13" s="9">
        <v>35.887999999999998</v>
      </c>
      <c r="C13" s="9">
        <v>0.51300000000000001</v>
      </c>
      <c r="D13" s="9">
        <v>0</v>
      </c>
      <c r="E13" s="9">
        <v>0.51300000000000001</v>
      </c>
      <c r="F13" s="9">
        <v>0</v>
      </c>
      <c r="G13" s="9">
        <v>0</v>
      </c>
      <c r="H13" s="9">
        <v>26.274999999999999</v>
      </c>
      <c r="I13" s="9">
        <v>3.5089999999999999</v>
      </c>
      <c r="J13" s="9">
        <v>0.73699999999999999</v>
      </c>
      <c r="K13" s="9">
        <v>5.8789999999999996</v>
      </c>
      <c r="L13" s="9">
        <v>4.7830000000000004</v>
      </c>
      <c r="M13" s="9">
        <v>31.617999999999999</v>
      </c>
      <c r="N13" s="9">
        <v>11.113</v>
      </c>
      <c r="O13" s="9">
        <v>49.923999999999999</v>
      </c>
      <c r="P13" s="9">
        <v>7.2160000000000002</v>
      </c>
      <c r="Q13" s="9">
        <v>126.11799999999999</v>
      </c>
      <c r="R13" s="9">
        <v>126.11799999999999</v>
      </c>
      <c r="S13" s="9">
        <v>26.157</v>
      </c>
      <c r="T13" s="9">
        <v>14.141999999999999</v>
      </c>
      <c r="U13" s="9">
        <v>3.9169999999999998</v>
      </c>
      <c r="V13" s="9">
        <v>8.3480000000000008</v>
      </c>
      <c r="W13" s="9">
        <v>7.6289999999999996</v>
      </c>
      <c r="X13" s="9">
        <v>4.6360000000000001</v>
      </c>
      <c r="Y13" s="9">
        <v>8.1709999999999994</v>
      </c>
      <c r="Z13" s="9">
        <v>1.9850000000000001</v>
      </c>
      <c r="AA13" s="9">
        <v>2.109</v>
      </c>
      <c r="AB13" s="9">
        <v>3.8519999999999999</v>
      </c>
      <c r="AC13" s="9">
        <v>6.024</v>
      </c>
      <c r="AD13" s="9">
        <v>2.3889999999999998</v>
      </c>
      <c r="AE13" s="9">
        <v>6.0209999999999999</v>
      </c>
      <c r="AF13" s="9">
        <v>6.2430000000000003</v>
      </c>
      <c r="AG13" s="9">
        <v>12.015000000000001</v>
      </c>
      <c r="AH13" s="9">
        <v>99.960999999999999</v>
      </c>
      <c r="AI13" s="9">
        <v>64.141999999999996</v>
      </c>
      <c r="AJ13" s="9">
        <v>62.737000000000002</v>
      </c>
      <c r="AK13" s="9">
        <v>0.95599999999999996</v>
      </c>
      <c r="AL13" s="9">
        <v>0.44900000000000001</v>
      </c>
      <c r="AM13" s="9">
        <v>0.95599999999999996</v>
      </c>
      <c r="AN13" s="9">
        <v>0</v>
      </c>
      <c r="AO13" s="9">
        <v>0.44900000000000001</v>
      </c>
      <c r="AP13" s="9">
        <v>53.933</v>
      </c>
      <c r="AQ13" s="9">
        <v>2.4359999999999999</v>
      </c>
      <c r="AR13" s="9">
        <v>1.7989999999999999</v>
      </c>
      <c r="AS13" s="9">
        <v>5.9729999999999999</v>
      </c>
      <c r="AT13" s="9">
        <v>6.5389999999999997</v>
      </c>
      <c r="AU13" s="9">
        <v>57.601999999999997</v>
      </c>
      <c r="AV13" s="9">
        <v>35.819000000000003</v>
      </c>
      <c r="AW13" s="9">
        <v>112.91</v>
      </c>
      <c r="AX13" s="9">
        <v>13.208</v>
      </c>
      <c r="AY13" s="9">
        <v>265.63</v>
      </c>
      <c r="AZ13" s="9">
        <v>191.965</v>
      </c>
      <c r="BA13" s="9">
        <v>73.665999999999997</v>
      </c>
      <c r="BB13" s="9">
        <v>2537.89</v>
      </c>
      <c r="BC13" s="9">
        <v>2344.3069999999998</v>
      </c>
      <c r="BD13" s="9">
        <v>477.64400000000001</v>
      </c>
      <c r="BE13" s="9">
        <v>188.06200000000001</v>
      </c>
      <c r="BF13" s="9">
        <v>81.581999999999994</v>
      </c>
      <c r="BG13" s="9">
        <v>89.905000000000001</v>
      </c>
      <c r="BH13" s="9">
        <v>118.806</v>
      </c>
      <c r="BI13" s="9">
        <v>52.682000000000002</v>
      </c>
      <c r="BJ13" s="9">
        <v>114.639</v>
      </c>
      <c r="BK13" s="9">
        <v>26.49</v>
      </c>
      <c r="BL13" s="9">
        <v>22.736000000000001</v>
      </c>
      <c r="BM13" s="9">
        <v>50.866</v>
      </c>
      <c r="BN13" s="9">
        <v>63.783999999999999</v>
      </c>
      <c r="BO13" s="9">
        <v>56.838000000000001</v>
      </c>
      <c r="BP13" s="9">
        <v>107.795</v>
      </c>
      <c r="BQ13" s="9">
        <v>63.692999999999998</v>
      </c>
      <c r="BR13" s="9">
        <v>289.58199999999999</v>
      </c>
      <c r="BS13" s="9">
        <v>1866.663</v>
      </c>
      <c r="BT13" s="9">
        <v>1516.902</v>
      </c>
      <c r="BU13" s="9">
        <v>1449.9169999999999</v>
      </c>
      <c r="BV13" s="9">
        <v>37.356999999999999</v>
      </c>
      <c r="BW13" s="9">
        <v>28.736999999999998</v>
      </c>
      <c r="BX13" s="9">
        <v>29.753</v>
      </c>
      <c r="BY13" s="9">
        <v>18.065999999999999</v>
      </c>
      <c r="BZ13" s="9">
        <v>14.792999999999999</v>
      </c>
      <c r="CA13" s="9">
        <v>1190.673</v>
      </c>
      <c r="CB13" s="9">
        <v>83.415999999999997</v>
      </c>
      <c r="CC13" s="9">
        <v>80.853999999999999</v>
      </c>
      <c r="CD13" s="9">
        <v>161.959</v>
      </c>
      <c r="CE13" s="9">
        <v>204.07499999999999</v>
      </c>
      <c r="CF13" s="9">
        <v>1312.827</v>
      </c>
      <c r="CG13" s="9">
        <v>349.76100000000002</v>
      </c>
      <c r="CH13" s="9">
        <v>193.583</v>
      </c>
      <c r="CI13" s="9">
        <v>2200.8409999999999</v>
      </c>
      <c r="CJ13" s="9">
        <v>337.04899999999998</v>
      </c>
      <c r="CK13" s="9">
        <v>49.18</v>
      </c>
      <c r="CL13" s="9">
        <v>49.18</v>
      </c>
      <c r="CM13" s="9">
        <v>10.427</v>
      </c>
      <c r="CN13" s="9">
        <v>1.9970000000000001</v>
      </c>
      <c r="CO13" s="9">
        <v>0.47399999999999998</v>
      </c>
      <c r="CP13" s="9">
        <v>1.5229999999999999</v>
      </c>
      <c r="CQ13" s="9">
        <v>1.9970000000000001</v>
      </c>
      <c r="CR13" s="9">
        <v>0</v>
      </c>
      <c r="CS13" s="9">
        <v>1.9970000000000001</v>
      </c>
      <c r="CT13" s="9">
        <v>0</v>
      </c>
      <c r="CU13" s="9">
        <v>0</v>
      </c>
      <c r="CV13" s="9">
        <v>1.0920000000000001</v>
      </c>
      <c r="CW13" s="9">
        <v>0</v>
      </c>
      <c r="CX13" s="9">
        <v>0.90500000000000003</v>
      </c>
      <c r="CY13" s="9">
        <v>0.61799999999999999</v>
      </c>
      <c r="CZ13" s="9">
        <v>1.379</v>
      </c>
      <c r="DA13" s="9">
        <v>8.43</v>
      </c>
      <c r="DB13" s="9">
        <v>38.753</v>
      </c>
      <c r="DC13" s="9">
        <v>22.762</v>
      </c>
      <c r="DD13" s="9">
        <v>21.931999999999999</v>
      </c>
      <c r="DE13" s="9">
        <v>0.379</v>
      </c>
      <c r="DF13" s="9">
        <v>0.45</v>
      </c>
      <c r="DG13" s="9">
        <v>0</v>
      </c>
      <c r="DH13" s="9">
        <v>0</v>
      </c>
      <c r="DI13" s="9">
        <v>0.379</v>
      </c>
      <c r="DJ13" s="9">
        <v>16.812000000000001</v>
      </c>
      <c r="DK13" s="9">
        <v>1.175</v>
      </c>
      <c r="DL13" s="9">
        <v>0</v>
      </c>
      <c r="DM13" s="9">
        <v>4.7750000000000004</v>
      </c>
      <c r="DN13" s="9">
        <v>0.88100000000000001</v>
      </c>
      <c r="DO13" s="9">
        <v>21.88</v>
      </c>
      <c r="DP13" s="9">
        <v>15.992000000000001</v>
      </c>
      <c r="DQ13" s="9">
        <v>40.75</v>
      </c>
      <c r="DR13" s="9">
        <v>8.43</v>
      </c>
      <c r="DS13" s="9">
        <v>59.148000000000003</v>
      </c>
      <c r="DT13" s="9">
        <v>59.148000000000003</v>
      </c>
      <c r="DU13" s="9">
        <v>11.462999999999999</v>
      </c>
      <c r="DV13" s="9">
        <v>5.1989999999999998</v>
      </c>
      <c r="DW13" s="9">
        <v>2.54</v>
      </c>
      <c r="DX13" s="9">
        <v>2.2269999999999999</v>
      </c>
      <c r="DY13" s="9">
        <v>4.3369999999999997</v>
      </c>
      <c r="DZ13" s="9">
        <v>0.43099999999999999</v>
      </c>
      <c r="EA13" s="9">
        <v>4.3369999999999997</v>
      </c>
      <c r="EB13" s="9">
        <v>0</v>
      </c>
      <c r="EC13" s="9">
        <v>0</v>
      </c>
      <c r="ED13" s="9">
        <v>3.528</v>
      </c>
      <c r="EE13" s="9">
        <v>0.81</v>
      </c>
      <c r="EF13" s="9">
        <v>0.43</v>
      </c>
      <c r="EG13" s="9">
        <v>2.8519999999999999</v>
      </c>
      <c r="EH13" s="9">
        <v>1.9159999999999999</v>
      </c>
      <c r="EI13" s="9">
        <v>6.2640000000000002</v>
      </c>
      <c r="EJ13" s="9">
        <v>47.685000000000002</v>
      </c>
      <c r="EK13" s="9">
        <v>44.994</v>
      </c>
      <c r="EL13" s="9">
        <v>44.523000000000003</v>
      </c>
      <c r="EM13" s="9">
        <v>0</v>
      </c>
      <c r="EN13" s="9">
        <v>0.47099999999999997</v>
      </c>
      <c r="EO13" s="9">
        <v>0</v>
      </c>
      <c r="EP13" s="9">
        <v>0</v>
      </c>
      <c r="EQ13" s="9">
        <v>0</v>
      </c>
      <c r="ER13" s="9">
        <v>39.195</v>
      </c>
      <c r="ES13" s="9">
        <v>1.3140000000000001</v>
      </c>
      <c r="ET13" s="9">
        <v>0</v>
      </c>
      <c r="EU13" s="9">
        <v>4.4859999999999998</v>
      </c>
      <c r="EV13" s="9">
        <v>5.516</v>
      </c>
      <c r="EW13" s="9">
        <v>39.478000000000002</v>
      </c>
      <c r="EX13" s="9">
        <v>2.6909999999999998</v>
      </c>
      <c r="EY13" s="9">
        <v>52.453000000000003</v>
      </c>
      <c r="EZ13" s="9">
        <v>6.6950000000000003</v>
      </c>
      <c r="FA13" s="9">
        <v>168.761</v>
      </c>
      <c r="FB13" s="9">
        <v>168.761</v>
      </c>
      <c r="FC13" s="9">
        <v>36.378</v>
      </c>
      <c r="FD13" s="9">
        <v>13.695</v>
      </c>
      <c r="FE13" s="9">
        <v>5.9530000000000003</v>
      </c>
      <c r="FF13" s="9">
        <v>6.0590000000000002</v>
      </c>
      <c r="FG13" s="9">
        <v>8.6590000000000007</v>
      </c>
      <c r="FH13" s="9">
        <v>3.3530000000000002</v>
      </c>
      <c r="FI13" s="9">
        <v>7.34</v>
      </c>
      <c r="FJ13" s="9">
        <v>3.07</v>
      </c>
      <c r="FK13" s="9">
        <v>1.6020000000000001</v>
      </c>
      <c r="FL13" s="9">
        <v>4.4039999999999999</v>
      </c>
      <c r="FM13" s="9">
        <v>6.3070000000000004</v>
      </c>
      <c r="FN13" s="9">
        <v>1.3009999999999999</v>
      </c>
      <c r="FO13" s="9">
        <v>6.9160000000000004</v>
      </c>
      <c r="FP13" s="9">
        <v>5.0949999999999998</v>
      </c>
      <c r="FQ13" s="9">
        <v>22.683</v>
      </c>
      <c r="FR13" s="9">
        <v>132.38300000000001</v>
      </c>
      <c r="FS13" s="9">
        <v>113.373</v>
      </c>
      <c r="FT13" s="9">
        <v>110.462</v>
      </c>
      <c r="FU13" s="9">
        <v>1.2949999999999999</v>
      </c>
      <c r="FV13" s="9">
        <v>1.6160000000000001</v>
      </c>
      <c r="FW13" s="9">
        <v>0.82399999999999995</v>
      </c>
      <c r="FX13" s="9">
        <v>2.0880000000000001</v>
      </c>
      <c r="FY13" s="9">
        <v>0</v>
      </c>
      <c r="FZ13" s="9">
        <v>100.06</v>
      </c>
      <c r="GA13" s="9">
        <v>2.004</v>
      </c>
      <c r="GB13" s="9">
        <v>3.7130000000000001</v>
      </c>
      <c r="GC13" s="9">
        <v>7.5960000000000001</v>
      </c>
      <c r="GD13" s="9">
        <v>11.128</v>
      </c>
      <c r="GE13" s="9">
        <v>102.245</v>
      </c>
      <c r="GF13" s="9">
        <v>19.009</v>
      </c>
      <c r="GG13" s="9">
        <v>145.24100000000001</v>
      </c>
      <c r="GH13" s="9">
        <v>23.52</v>
      </c>
      <c r="GI13" s="9">
        <v>29.193000000000001</v>
      </c>
      <c r="GJ13" s="9">
        <v>29.193000000000001</v>
      </c>
      <c r="GK13" s="9">
        <v>5.4260000000000002</v>
      </c>
      <c r="GL13" s="9">
        <v>2.343</v>
      </c>
      <c r="GM13" s="9">
        <v>0.44600000000000001</v>
      </c>
      <c r="GN13" s="9">
        <v>1.897</v>
      </c>
      <c r="GO13" s="9">
        <v>0.43</v>
      </c>
      <c r="GP13" s="9">
        <v>1.913</v>
      </c>
      <c r="GQ13" s="9">
        <v>0.43</v>
      </c>
      <c r="GR13" s="9">
        <v>1.913</v>
      </c>
      <c r="GS13" s="9">
        <v>0</v>
      </c>
      <c r="GT13" s="9">
        <v>0.44600000000000001</v>
      </c>
      <c r="GU13" s="9">
        <v>0.43</v>
      </c>
      <c r="GV13" s="9">
        <v>1.466</v>
      </c>
      <c r="GW13" s="9">
        <v>2.343</v>
      </c>
      <c r="GX13" s="9">
        <v>0</v>
      </c>
      <c r="GY13" s="9">
        <v>3.0830000000000002</v>
      </c>
      <c r="GZ13" s="9">
        <v>23.768000000000001</v>
      </c>
      <c r="HA13" s="9">
        <v>23.364999999999998</v>
      </c>
      <c r="HB13" s="9">
        <v>22.327000000000002</v>
      </c>
      <c r="HC13" s="9">
        <v>1.038</v>
      </c>
      <c r="HD13" s="9">
        <v>0</v>
      </c>
      <c r="HE13" s="9">
        <v>1.038</v>
      </c>
      <c r="HF13" s="9">
        <v>0</v>
      </c>
      <c r="HG13" s="9">
        <v>0</v>
      </c>
      <c r="HH13" s="9">
        <v>18.27</v>
      </c>
      <c r="HI13" s="9">
        <v>0.50900000000000001</v>
      </c>
      <c r="HJ13" s="9">
        <v>1.5029999999999999</v>
      </c>
      <c r="HK13" s="9">
        <v>3.0830000000000002</v>
      </c>
      <c r="HL13" s="9">
        <v>3.8849999999999998</v>
      </c>
      <c r="HM13" s="9">
        <v>19.48</v>
      </c>
      <c r="HN13" s="9">
        <v>0.40200000000000002</v>
      </c>
      <c r="HO13" s="9">
        <v>26.111000000000001</v>
      </c>
      <c r="HP13" s="9">
        <v>3.0830000000000002</v>
      </c>
      <c r="HQ13" s="9">
        <v>230.107</v>
      </c>
      <c r="HR13" s="9">
        <v>230.107</v>
      </c>
      <c r="HS13" s="9">
        <v>51.472999999999999</v>
      </c>
      <c r="HT13" s="9">
        <v>29.561</v>
      </c>
      <c r="HU13" s="9">
        <v>16.597999999999999</v>
      </c>
      <c r="HV13" s="9">
        <v>11.49</v>
      </c>
      <c r="HW13" s="9">
        <v>20.981999999999999</v>
      </c>
      <c r="HX13" s="9">
        <v>7.1070000000000002</v>
      </c>
      <c r="HY13" s="9">
        <v>18.611000000000001</v>
      </c>
      <c r="HZ13" s="9">
        <v>4.4640000000000004</v>
      </c>
      <c r="IA13" s="9">
        <v>2.665</v>
      </c>
      <c r="IB13" s="9">
        <v>7.2619999999999996</v>
      </c>
      <c r="IC13" s="9">
        <v>10.404</v>
      </c>
      <c r="ID13" s="9">
        <v>10.423</v>
      </c>
      <c r="IE13" s="9">
        <v>14.746</v>
      </c>
      <c r="IF13" s="9">
        <v>13.343</v>
      </c>
      <c r="IG13" s="9">
        <v>21.911000000000001</v>
      </c>
      <c r="IH13" s="9">
        <v>178.63399999999999</v>
      </c>
      <c r="II13" s="9">
        <v>106.593</v>
      </c>
      <c r="IJ13" s="9">
        <v>103.571</v>
      </c>
      <c r="IK13" s="9">
        <v>3.0219999999999998</v>
      </c>
      <c r="IL13" s="9">
        <v>0</v>
      </c>
      <c r="IM13" s="9">
        <v>1.5640000000000001</v>
      </c>
      <c r="IN13" s="9">
        <v>0.53400000000000003</v>
      </c>
      <c r="IO13" s="9">
        <v>0.92400000000000004</v>
      </c>
      <c r="IP13" s="9">
        <v>77.688999999999993</v>
      </c>
      <c r="IQ13" s="9">
        <v>4.6980000000000004</v>
      </c>
    </row>
    <row r="14" spans="1:251">
      <c r="A14" s="10">
        <v>43132</v>
      </c>
      <c r="B14" s="9">
        <v>39.360999999999997</v>
      </c>
      <c r="C14" s="9">
        <v>1.1140000000000001</v>
      </c>
      <c r="D14" s="9">
        <v>0.99299999999999999</v>
      </c>
      <c r="E14" s="9">
        <v>0.50600000000000001</v>
      </c>
      <c r="F14" s="9">
        <v>0</v>
      </c>
      <c r="G14" s="9">
        <v>0.99299999999999999</v>
      </c>
      <c r="H14" s="9">
        <v>26.196999999999999</v>
      </c>
      <c r="I14" s="9">
        <v>0.47699999999999998</v>
      </c>
      <c r="J14" s="9">
        <v>3.335</v>
      </c>
      <c r="K14" s="9">
        <v>11.461</v>
      </c>
      <c r="L14" s="9">
        <v>5.3789999999999996</v>
      </c>
      <c r="M14" s="9">
        <v>36.090000000000003</v>
      </c>
      <c r="N14" s="9">
        <v>12.098000000000001</v>
      </c>
      <c r="O14" s="9">
        <v>58.551000000000002</v>
      </c>
      <c r="P14" s="9">
        <v>13.254</v>
      </c>
      <c r="Q14" s="9">
        <v>114.42400000000001</v>
      </c>
      <c r="R14" s="9">
        <v>114.42400000000001</v>
      </c>
      <c r="S14" s="9">
        <v>16.762</v>
      </c>
      <c r="T14" s="9">
        <v>6.9880000000000004</v>
      </c>
      <c r="U14" s="9">
        <v>3.78</v>
      </c>
      <c r="V14" s="9">
        <v>2.5819999999999999</v>
      </c>
      <c r="W14" s="9">
        <v>5.3579999999999997</v>
      </c>
      <c r="X14" s="9">
        <v>1.004</v>
      </c>
      <c r="Y14" s="9">
        <v>3.331</v>
      </c>
      <c r="Z14" s="9">
        <v>0.55000000000000004</v>
      </c>
      <c r="AA14" s="9">
        <v>2.0270000000000001</v>
      </c>
      <c r="AB14" s="9">
        <v>2.78</v>
      </c>
      <c r="AC14" s="9">
        <v>1.004</v>
      </c>
      <c r="AD14" s="9">
        <v>2.5779999999999998</v>
      </c>
      <c r="AE14" s="9">
        <v>4.891</v>
      </c>
      <c r="AF14" s="9">
        <v>1.4710000000000001</v>
      </c>
      <c r="AG14" s="9">
        <v>9.7739999999999991</v>
      </c>
      <c r="AH14" s="9">
        <v>97.662000000000006</v>
      </c>
      <c r="AI14" s="9">
        <v>62.945999999999998</v>
      </c>
      <c r="AJ14" s="9">
        <v>60.863999999999997</v>
      </c>
      <c r="AK14" s="9">
        <v>1.591</v>
      </c>
      <c r="AL14" s="9">
        <v>0.49199999999999999</v>
      </c>
      <c r="AM14" s="9">
        <v>2.0819999999999999</v>
      </c>
      <c r="AN14" s="9">
        <v>0</v>
      </c>
      <c r="AO14" s="9">
        <v>0</v>
      </c>
      <c r="AP14" s="9">
        <v>52.478999999999999</v>
      </c>
      <c r="AQ14" s="9">
        <v>2.9630000000000001</v>
      </c>
      <c r="AR14" s="9">
        <v>0.92400000000000004</v>
      </c>
      <c r="AS14" s="9">
        <v>6.58</v>
      </c>
      <c r="AT14" s="9">
        <v>9.2669999999999995</v>
      </c>
      <c r="AU14" s="9">
        <v>53.679000000000002</v>
      </c>
      <c r="AV14" s="9">
        <v>34.716000000000001</v>
      </c>
      <c r="AW14" s="9">
        <v>105.03700000000001</v>
      </c>
      <c r="AX14" s="9">
        <v>9.3870000000000005</v>
      </c>
      <c r="AY14" s="9">
        <v>238.279</v>
      </c>
      <c r="AZ14" s="9">
        <v>168.09399999999999</v>
      </c>
      <c r="BA14" s="9">
        <v>70.186000000000007</v>
      </c>
      <c r="BB14" s="9">
        <v>2663.1210000000001</v>
      </c>
      <c r="BC14" s="9">
        <v>2474.3180000000002</v>
      </c>
      <c r="BD14" s="9">
        <v>489.11799999999999</v>
      </c>
      <c r="BE14" s="9">
        <v>200.435</v>
      </c>
      <c r="BF14" s="9">
        <v>86.709000000000003</v>
      </c>
      <c r="BG14" s="9">
        <v>91.119</v>
      </c>
      <c r="BH14" s="9">
        <v>117.871</v>
      </c>
      <c r="BI14" s="9">
        <v>59.957000000000001</v>
      </c>
      <c r="BJ14" s="9">
        <v>115.845</v>
      </c>
      <c r="BK14" s="9">
        <v>33.134999999999998</v>
      </c>
      <c r="BL14" s="9">
        <v>22.835999999999999</v>
      </c>
      <c r="BM14" s="9">
        <v>47.790999999999997</v>
      </c>
      <c r="BN14" s="9">
        <v>62.704000000000001</v>
      </c>
      <c r="BO14" s="9">
        <v>67.989000000000004</v>
      </c>
      <c r="BP14" s="9">
        <v>116.426</v>
      </c>
      <c r="BQ14" s="9">
        <v>62.058</v>
      </c>
      <c r="BR14" s="9">
        <v>288.68299999999999</v>
      </c>
      <c r="BS14" s="9">
        <v>1985.1990000000001</v>
      </c>
      <c r="BT14" s="9">
        <v>1623.575</v>
      </c>
      <c r="BU14" s="9">
        <v>1549.057</v>
      </c>
      <c r="BV14" s="9">
        <v>42.198</v>
      </c>
      <c r="BW14" s="9">
        <v>31.757000000000001</v>
      </c>
      <c r="BX14" s="9">
        <v>41.415999999999997</v>
      </c>
      <c r="BY14" s="9">
        <v>15.212</v>
      </c>
      <c r="BZ14" s="9">
        <v>12.741</v>
      </c>
      <c r="CA14" s="9">
        <v>1289.221</v>
      </c>
      <c r="CB14" s="9">
        <v>95.683000000000007</v>
      </c>
      <c r="CC14" s="9">
        <v>69.936000000000007</v>
      </c>
      <c r="CD14" s="9">
        <v>168.73500000000001</v>
      </c>
      <c r="CE14" s="9">
        <v>226.63399999999999</v>
      </c>
      <c r="CF14" s="9">
        <v>1396.94</v>
      </c>
      <c r="CG14" s="9">
        <v>361.625</v>
      </c>
      <c r="CH14" s="9">
        <v>188.804</v>
      </c>
      <c r="CI14" s="9">
        <v>2312.1779999999999</v>
      </c>
      <c r="CJ14" s="9">
        <v>350.94299999999998</v>
      </c>
      <c r="CK14" s="9">
        <v>64.533000000000001</v>
      </c>
      <c r="CL14" s="9">
        <v>64.533000000000001</v>
      </c>
      <c r="CM14" s="9">
        <v>7.9370000000000003</v>
      </c>
      <c r="CN14" s="9">
        <v>4.1399999999999997</v>
      </c>
      <c r="CO14" s="9">
        <v>0.48299999999999998</v>
      </c>
      <c r="CP14" s="9">
        <v>2.7949999999999999</v>
      </c>
      <c r="CQ14" s="9">
        <v>1.218</v>
      </c>
      <c r="CR14" s="9">
        <v>2.0590000000000002</v>
      </c>
      <c r="CS14" s="9">
        <v>1.218</v>
      </c>
      <c r="CT14" s="9">
        <v>0.48299999999999998</v>
      </c>
      <c r="CU14" s="9">
        <v>0.56499999999999995</v>
      </c>
      <c r="CV14" s="9">
        <v>1.571</v>
      </c>
      <c r="CW14" s="9">
        <v>1.706</v>
      </c>
      <c r="CX14" s="9">
        <v>0</v>
      </c>
      <c r="CY14" s="9">
        <v>1.571</v>
      </c>
      <c r="CZ14" s="9">
        <v>1.706</v>
      </c>
      <c r="DA14" s="9">
        <v>3.7970000000000002</v>
      </c>
      <c r="DB14" s="9">
        <v>56.595999999999997</v>
      </c>
      <c r="DC14" s="9">
        <v>27.48</v>
      </c>
      <c r="DD14" s="9">
        <v>26.981999999999999</v>
      </c>
      <c r="DE14" s="9">
        <v>0</v>
      </c>
      <c r="DF14" s="9">
        <v>0.498</v>
      </c>
      <c r="DG14" s="9">
        <v>0</v>
      </c>
      <c r="DH14" s="9">
        <v>0</v>
      </c>
      <c r="DI14" s="9">
        <v>0.498</v>
      </c>
      <c r="DJ14" s="9">
        <v>23.454000000000001</v>
      </c>
      <c r="DK14" s="9">
        <v>0</v>
      </c>
      <c r="DL14" s="9">
        <v>2.0150000000000001</v>
      </c>
      <c r="DM14" s="9">
        <v>2.0099999999999998</v>
      </c>
      <c r="DN14" s="9">
        <v>3.6219999999999999</v>
      </c>
      <c r="DO14" s="9">
        <v>23.856999999999999</v>
      </c>
      <c r="DP14" s="9">
        <v>29.117000000000001</v>
      </c>
      <c r="DQ14" s="9">
        <v>59.874000000000002</v>
      </c>
      <c r="DR14" s="9">
        <v>4.6589999999999998</v>
      </c>
      <c r="DS14" s="9">
        <v>64.331000000000003</v>
      </c>
      <c r="DT14" s="9">
        <v>64.331000000000003</v>
      </c>
      <c r="DU14" s="9">
        <v>14.222</v>
      </c>
      <c r="DV14" s="9">
        <v>8.8659999999999997</v>
      </c>
      <c r="DW14" s="9">
        <v>2.085</v>
      </c>
      <c r="DX14" s="9">
        <v>5.7750000000000004</v>
      </c>
      <c r="DY14" s="9">
        <v>6.1580000000000004</v>
      </c>
      <c r="DZ14" s="9">
        <v>1.702</v>
      </c>
      <c r="EA14" s="9">
        <v>5.742</v>
      </c>
      <c r="EB14" s="9">
        <v>1.081</v>
      </c>
      <c r="EC14" s="9">
        <v>0.41599999999999998</v>
      </c>
      <c r="ED14" s="9">
        <v>2.258</v>
      </c>
      <c r="EE14" s="9">
        <v>3.0179999999999998</v>
      </c>
      <c r="EF14" s="9">
        <v>2.5830000000000002</v>
      </c>
      <c r="EG14" s="9">
        <v>5.0640000000000001</v>
      </c>
      <c r="EH14" s="9">
        <v>2.7959999999999998</v>
      </c>
      <c r="EI14" s="9">
        <v>5.3559999999999999</v>
      </c>
      <c r="EJ14" s="9">
        <v>50.109000000000002</v>
      </c>
      <c r="EK14" s="9">
        <v>49.563000000000002</v>
      </c>
      <c r="EL14" s="9">
        <v>46.475000000000001</v>
      </c>
      <c r="EM14" s="9">
        <v>0.93400000000000005</v>
      </c>
      <c r="EN14" s="9">
        <v>2.1539999999999999</v>
      </c>
      <c r="EO14" s="9">
        <v>1.4650000000000001</v>
      </c>
      <c r="EP14" s="9">
        <v>0.434</v>
      </c>
      <c r="EQ14" s="9">
        <v>0</v>
      </c>
      <c r="ER14" s="9">
        <v>45.01</v>
      </c>
      <c r="ES14" s="9">
        <v>1.109</v>
      </c>
      <c r="ET14" s="9">
        <v>0.92900000000000005</v>
      </c>
      <c r="EU14" s="9">
        <v>2.516</v>
      </c>
      <c r="EV14" s="9">
        <v>5.4930000000000003</v>
      </c>
      <c r="EW14" s="9">
        <v>44.07</v>
      </c>
      <c r="EX14" s="9">
        <v>0.54600000000000004</v>
      </c>
      <c r="EY14" s="9">
        <v>58.51</v>
      </c>
      <c r="EZ14" s="9">
        <v>5.8209999999999997</v>
      </c>
      <c r="FA14" s="9">
        <v>186.14699999999999</v>
      </c>
      <c r="FB14" s="9">
        <v>186.14699999999999</v>
      </c>
      <c r="FC14" s="9">
        <v>36.351999999999997</v>
      </c>
      <c r="FD14" s="9">
        <v>14.847</v>
      </c>
      <c r="FE14" s="9">
        <v>5.5679999999999996</v>
      </c>
      <c r="FF14" s="9">
        <v>5.3209999999999997</v>
      </c>
      <c r="FG14" s="9">
        <v>7.27</v>
      </c>
      <c r="FH14" s="9">
        <v>3.6190000000000002</v>
      </c>
      <c r="FI14" s="9">
        <v>7.1470000000000002</v>
      </c>
      <c r="FJ14" s="9">
        <v>1.98</v>
      </c>
      <c r="FK14" s="9">
        <v>1.762</v>
      </c>
      <c r="FL14" s="9">
        <v>2.0059999999999998</v>
      </c>
      <c r="FM14" s="9">
        <v>2.302</v>
      </c>
      <c r="FN14" s="9">
        <v>7.2370000000000001</v>
      </c>
      <c r="FO14" s="9">
        <v>9.4529999999999994</v>
      </c>
      <c r="FP14" s="9">
        <v>2.093</v>
      </c>
      <c r="FQ14" s="9">
        <v>21.504999999999999</v>
      </c>
      <c r="FR14" s="9">
        <v>149.79499999999999</v>
      </c>
      <c r="FS14" s="9">
        <v>125.321</v>
      </c>
      <c r="FT14" s="9">
        <v>121.67</v>
      </c>
      <c r="FU14" s="9">
        <v>3.1429999999999998</v>
      </c>
      <c r="FV14" s="9">
        <v>0.50800000000000001</v>
      </c>
      <c r="FW14" s="9">
        <v>3.6520000000000001</v>
      </c>
      <c r="FX14" s="9">
        <v>0</v>
      </c>
      <c r="FY14" s="9">
        <v>0</v>
      </c>
      <c r="FZ14" s="9">
        <v>105.303</v>
      </c>
      <c r="GA14" s="9">
        <v>5.758</v>
      </c>
      <c r="GB14" s="9">
        <v>2.4940000000000002</v>
      </c>
      <c r="GC14" s="9">
        <v>11.766</v>
      </c>
      <c r="GD14" s="9">
        <v>15.86</v>
      </c>
      <c r="GE14" s="9">
        <v>109.462</v>
      </c>
      <c r="GF14" s="9">
        <v>24.474</v>
      </c>
      <c r="GG14" s="9">
        <v>161.91399999999999</v>
      </c>
      <c r="GH14" s="9">
        <v>24.233000000000001</v>
      </c>
      <c r="GI14" s="9">
        <v>33.218000000000004</v>
      </c>
      <c r="GJ14" s="9">
        <v>33.218000000000004</v>
      </c>
      <c r="GK14" s="9">
        <v>7.2409999999999997</v>
      </c>
      <c r="GL14" s="9">
        <v>3.484</v>
      </c>
      <c r="GM14" s="9">
        <v>1.663</v>
      </c>
      <c r="GN14" s="9">
        <v>1.821</v>
      </c>
      <c r="GO14" s="9">
        <v>2.2799999999999998</v>
      </c>
      <c r="GP14" s="9">
        <v>1.204</v>
      </c>
      <c r="GQ14" s="9">
        <v>2.899</v>
      </c>
      <c r="GR14" s="9">
        <v>0.58499999999999996</v>
      </c>
      <c r="GS14" s="9">
        <v>0</v>
      </c>
      <c r="GT14" s="9">
        <v>1.7250000000000001</v>
      </c>
      <c r="GU14" s="9">
        <v>0.55600000000000005</v>
      </c>
      <c r="GV14" s="9">
        <v>1.204</v>
      </c>
      <c r="GW14" s="9">
        <v>2.9329999999999998</v>
      </c>
      <c r="GX14" s="9">
        <v>0.55100000000000005</v>
      </c>
      <c r="GY14" s="9">
        <v>3.7570000000000001</v>
      </c>
      <c r="GZ14" s="9">
        <v>25.977</v>
      </c>
      <c r="HA14" s="9">
        <v>25.026</v>
      </c>
      <c r="HB14" s="9">
        <v>21.931999999999999</v>
      </c>
      <c r="HC14" s="9">
        <v>1.137</v>
      </c>
      <c r="HD14" s="9">
        <v>1.9570000000000001</v>
      </c>
      <c r="HE14" s="9">
        <v>2.1429999999999998</v>
      </c>
      <c r="HF14" s="9">
        <v>0.42899999999999999</v>
      </c>
      <c r="HG14" s="9">
        <v>0</v>
      </c>
      <c r="HH14" s="9">
        <v>22.754999999999999</v>
      </c>
      <c r="HI14" s="9">
        <v>0.76600000000000001</v>
      </c>
      <c r="HJ14" s="9">
        <v>0.56000000000000005</v>
      </c>
      <c r="HK14" s="9">
        <v>0.94599999999999995</v>
      </c>
      <c r="HL14" s="9">
        <v>7.3730000000000002</v>
      </c>
      <c r="HM14" s="9">
        <v>17.652999999999999</v>
      </c>
      <c r="HN14" s="9">
        <v>0.95099999999999996</v>
      </c>
      <c r="HO14" s="9">
        <v>29.923999999999999</v>
      </c>
      <c r="HP14" s="9">
        <v>3.294</v>
      </c>
      <c r="HQ14" s="9">
        <v>238.297</v>
      </c>
      <c r="HR14" s="9">
        <v>238.297</v>
      </c>
      <c r="HS14" s="9">
        <v>50.386000000000003</v>
      </c>
      <c r="HT14" s="9">
        <v>28.893999999999998</v>
      </c>
      <c r="HU14" s="9">
        <v>16.826000000000001</v>
      </c>
      <c r="HV14" s="9">
        <v>8.8379999999999992</v>
      </c>
      <c r="HW14" s="9">
        <v>19.916</v>
      </c>
      <c r="HX14" s="9">
        <v>5.7480000000000002</v>
      </c>
      <c r="HY14" s="9">
        <v>19.510000000000002</v>
      </c>
      <c r="HZ14" s="9">
        <v>3.63</v>
      </c>
      <c r="IA14" s="9">
        <v>2.524</v>
      </c>
      <c r="IB14" s="9">
        <v>7.4059999999999997</v>
      </c>
      <c r="IC14" s="9">
        <v>11.034000000000001</v>
      </c>
      <c r="ID14" s="9">
        <v>7.2240000000000002</v>
      </c>
      <c r="IE14" s="9">
        <v>18.736999999999998</v>
      </c>
      <c r="IF14" s="9">
        <v>6.9269999999999996</v>
      </c>
      <c r="IG14" s="9">
        <v>21.492000000000001</v>
      </c>
      <c r="IH14" s="9">
        <v>187.911</v>
      </c>
      <c r="II14" s="9">
        <v>116.509</v>
      </c>
      <c r="IJ14" s="9">
        <v>111.699</v>
      </c>
      <c r="IK14" s="9">
        <v>2.7440000000000002</v>
      </c>
      <c r="IL14" s="9">
        <v>2.0659999999999998</v>
      </c>
      <c r="IM14" s="9">
        <v>2.1150000000000002</v>
      </c>
      <c r="IN14" s="9">
        <v>1.579</v>
      </c>
      <c r="IO14" s="9">
        <v>1.1160000000000001</v>
      </c>
      <c r="IP14" s="9">
        <v>97.171999999999997</v>
      </c>
      <c r="IQ14" s="9">
        <v>2.0430000000000001</v>
      </c>
    </row>
    <row r="15" spans="1:251">
      <c r="A15" s="10">
        <v>43497</v>
      </c>
      <c r="B15" s="9">
        <v>54.991999999999997</v>
      </c>
      <c r="C15" s="9">
        <v>0.628</v>
      </c>
      <c r="D15" s="9">
        <v>1.9530000000000001</v>
      </c>
      <c r="E15" s="9">
        <v>0.628</v>
      </c>
      <c r="F15" s="9">
        <v>0.57299999999999995</v>
      </c>
      <c r="G15" s="9">
        <v>1.38</v>
      </c>
      <c r="H15" s="9">
        <v>36.308999999999997</v>
      </c>
      <c r="I15" s="9">
        <v>4.6180000000000003</v>
      </c>
      <c r="J15" s="9">
        <v>4.2009999999999996</v>
      </c>
      <c r="K15" s="9">
        <v>12.443</v>
      </c>
      <c r="L15" s="9">
        <v>9.2330000000000005</v>
      </c>
      <c r="M15" s="9">
        <v>48.34</v>
      </c>
      <c r="N15" s="9">
        <v>16.18</v>
      </c>
      <c r="O15" s="9">
        <v>77.033000000000001</v>
      </c>
      <c r="P15" s="9">
        <v>4.7519999999999998</v>
      </c>
      <c r="Q15" s="9">
        <v>126.256</v>
      </c>
      <c r="R15" s="9">
        <v>126.256</v>
      </c>
      <c r="S15" s="9">
        <v>19.170999999999999</v>
      </c>
      <c r="T15" s="9">
        <v>6.5279999999999996</v>
      </c>
      <c r="U15" s="9">
        <v>2.7330000000000001</v>
      </c>
      <c r="V15" s="9">
        <v>2.343</v>
      </c>
      <c r="W15" s="9">
        <v>3.26</v>
      </c>
      <c r="X15" s="9">
        <v>1.8160000000000001</v>
      </c>
      <c r="Y15" s="9">
        <v>2.597</v>
      </c>
      <c r="Z15" s="9">
        <v>0.40600000000000003</v>
      </c>
      <c r="AA15" s="9">
        <v>2.073</v>
      </c>
      <c r="AB15" s="9">
        <v>2.181</v>
      </c>
      <c r="AC15" s="9">
        <v>1.597</v>
      </c>
      <c r="AD15" s="9">
        <v>1.298</v>
      </c>
      <c r="AE15" s="9">
        <v>5.0759999999999996</v>
      </c>
      <c r="AF15" s="9">
        <v>0</v>
      </c>
      <c r="AG15" s="9">
        <v>12.643000000000001</v>
      </c>
      <c r="AH15" s="9">
        <v>107.08499999999999</v>
      </c>
      <c r="AI15" s="9">
        <v>72.242000000000004</v>
      </c>
      <c r="AJ15" s="9">
        <v>68.894999999999996</v>
      </c>
      <c r="AK15" s="9">
        <v>1.2789999999999999</v>
      </c>
      <c r="AL15" s="9">
        <v>2.069</v>
      </c>
      <c r="AM15" s="9">
        <v>1.2789999999999999</v>
      </c>
      <c r="AN15" s="9">
        <v>0.57599999999999996</v>
      </c>
      <c r="AO15" s="9">
        <v>1.4930000000000001</v>
      </c>
      <c r="AP15" s="9">
        <v>56.345999999999997</v>
      </c>
      <c r="AQ15" s="9">
        <v>5.2380000000000004</v>
      </c>
      <c r="AR15" s="9">
        <v>3.0249999999999999</v>
      </c>
      <c r="AS15" s="9">
        <v>7.6340000000000003</v>
      </c>
      <c r="AT15" s="9">
        <v>11.911</v>
      </c>
      <c r="AU15" s="9">
        <v>60.331000000000003</v>
      </c>
      <c r="AV15" s="9">
        <v>34.843000000000004</v>
      </c>
      <c r="AW15" s="9">
        <v>113.55800000000001</v>
      </c>
      <c r="AX15" s="9">
        <v>12.696999999999999</v>
      </c>
      <c r="AY15" s="9">
        <v>247.60499999999999</v>
      </c>
      <c r="AZ15" s="9">
        <v>175.55</v>
      </c>
      <c r="BA15" s="9">
        <v>72.055000000000007</v>
      </c>
      <c r="BB15" s="9">
        <v>2671.85</v>
      </c>
      <c r="BC15" s="9">
        <v>2491.0709999999999</v>
      </c>
      <c r="BD15" s="9">
        <v>480.98200000000003</v>
      </c>
      <c r="BE15" s="9">
        <v>203.899</v>
      </c>
      <c r="BF15" s="9">
        <v>78.120999999999995</v>
      </c>
      <c r="BG15" s="9">
        <v>108.657</v>
      </c>
      <c r="BH15" s="9">
        <v>122.47799999999999</v>
      </c>
      <c r="BI15" s="9">
        <v>64.3</v>
      </c>
      <c r="BJ15" s="9">
        <v>112.13200000000001</v>
      </c>
      <c r="BK15" s="9">
        <v>30.478000000000002</v>
      </c>
      <c r="BL15" s="9">
        <v>37.189</v>
      </c>
      <c r="BM15" s="9">
        <v>49.496000000000002</v>
      </c>
      <c r="BN15" s="9">
        <v>69.396000000000001</v>
      </c>
      <c r="BO15" s="9">
        <v>67.885000000000005</v>
      </c>
      <c r="BP15" s="9">
        <v>119.09699999999999</v>
      </c>
      <c r="BQ15" s="9">
        <v>67.680999999999997</v>
      </c>
      <c r="BR15" s="9">
        <v>277.08300000000003</v>
      </c>
      <c r="BS15" s="9">
        <v>2010.09</v>
      </c>
      <c r="BT15" s="9">
        <v>1629.8489999999999</v>
      </c>
      <c r="BU15" s="9">
        <v>1553.423</v>
      </c>
      <c r="BV15" s="9">
        <v>40.371000000000002</v>
      </c>
      <c r="BW15" s="9">
        <v>35.412999999999997</v>
      </c>
      <c r="BX15" s="9">
        <v>34.679000000000002</v>
      </c>
      <c r="BY15" s="9">
        <v>18.66</v>
      </c>
      <c r="BZ15" s="9">
        <v>19.954999999999998</v>
      </c>
      <c r="CA15" s="9">
        <v>1298.8109999999999</v>
      </c>
      <c r="CB15" s="9">
        <v>77.722999999999999</v>
      </c>
      <c r="CC15" s="9">
        <v>76.537999999999997</v>
      </c>
      <c r="CD15" s="9">
        <v>176.77699999999999</v>
      </c>
      <c r="CE15" s="9">
        <v>251.38800000000001</v>
      </c>
      <c r="CF15" s="9">
        <v>1378.461</v>
      </c>
      <c r="CG15" s="9">
        <v>380.24</v>
      </c>
      <c r="CH15" s="9">
        <v>180.779</v>
      </c>
      <c r="CI15" s="9">
        <v>2348.4259999999999</v>
      </c>
      <c r="CJ15" s="9">
        <v>323.42399999999998</v>
      </c>
      <c r="CK15" s="9">
        <v>73.828000000000003</v>
      </c>
      <c r="CL15" s="9">
        <v>73.828000000000003</v>
      </c>
      <c r="CM15" s="9">
        <v>9.56</v>
      </c>
      <c r="CN15" s="9">
        <v>3.24</v>
      </c>
      <c r="CO15" s="9">
        <v>2.4239999999999999</v>
      </c>
      <c r="CP15" s="9">
        <v>0.42199999999999999</v>
      </c>
      <c r="CQ15" s="9">
        <v>2.2080000000000002</v>
      </c>
      <c r="CR15" s="9">
        <v>0.63800000000000001</v>
      </c>
      <c r="CS15" s="9">
        <v>2.2080000000000002</v>
      </c>
      <c r="CT15" s="9">
        <v>0</v>
      </c>
      <c r="CU15" s="9">
        <v>0.63800000000000001</v>
      </c>
      <c r="CV15" s="9">
        <v>1.786</v>
      </c>
      <c r="CW15" s="9">
        <v>0</v>
      </c>
      <c r="CX15" s="9">
        <v>1.0589999999999999</v>
      </c>
      <c r="CY15" s="9">
        <v>1.353</v>
      </c>
      <c r="CZ15" s="9">
        <v>1.4930000000000001</v>
      </c>
      <c r="DA15" s="9">
        <v>6.32</v>
      </c>
      <c r="DB15" s="9">
        <v>64.268000000000001</v>
      </c>
      <c r="DC15" s="9">
        <v>21.943999999999999</v>
      </c>
      <c r="DD15" s="9">
        <v>21.024000000000001</v>
      </c>
      <c r="DE15" s="9">
        <v>0.379</v>
      </c>
      <c r="DF15" s="9">
        <v>0.54100000000000004</v>
      </c>
      <c r="DG15" s="9">
        <v>0</v>
      </c>
      <c r="DH15" s="9">
        <v>0.54100000000000004</v>
      </c>
      <c r="DI15" s="9">
        <v>0</v>
      </c>
      <c r="DJ15" s="9">
        <v>16.861999999999998</v>
      </c>
      <c r="DK15" s="9">
        <v>0.54100000000000004</v>
      </c>
      <c r="DL15" s="9">
        <v>0.56899999999999995</v>
      </c>
      <c r="DM15" s="9">
        <v>3.9710000000000001</v>
      </c>
      <c r="DN15" s="9">
        <v>2.161</v>
      </c>
      <c r="DO15" s="9">
        <v>19.783000000000001</v>
      </c>
      <c r="DP15" s="9">
        <v>42.323999999999998</v>
      </c>
      <c r="DQ15" s="9">
        <v>68.42</v>
      </c>
      <c r="DR15" s="9">
        <v>5.4080000000000004</v>
      </c>
      <c r="DS15" s="9">
        <v>62.874000000000002</v>
      </c>
      <c r="DT15" s="9">
        <v>62.874000000000002</v>
      </c>
      <c r="DU15" s="9">
        <v>11.577999999999999</v>
      </c>
      <c r="DV15" s="9">
        <v>6.2960000000000003</v>
      </c>
      <c r="DW15" s="9">
        <v>0.52400000000000002</v>
      </c>
      <c r="DX15" s="9">
        <v>5.7720000000000002</v>
      </c>
      <c r="DY15" s="9">
        <v>4.2809999999999997</v>
      </c>
      <c r="DZ15" s="9">
        <v>2.0139999999999998</v>
      </c>
      <c r="EA15" s="9">
        <v>4.2809999999999997</v>
      </c>
      <c r="EB15" s="9">
        <v>0.59899999999999998</v>
      </c>
      <c r="EC15" s="9">
        <v>1.415</v>
      </c>
      <c r="ED15" s="9">
        <v>1.6359999999999999</v>
      </c>
      <c r="EE15" s="9">
        <v>4.1379999999999999</v>
      </c>
      <c r="EF15" s="9">
        <v>0.52100000000000002</v>
      </c>
      <c r="EG15" s="9">
        <v>3.972</v>
      </c>
      <c r="EH15" s="9">
        <v>2.323</v>
      </c>
      <c r="EI15" s="9">
        <v>5.2830000000000004</v>
      </c>
      <c r="EJ15" s="9">
        <v>51.295999999999999</v>
      </c>
      <c r="EK15" s="9">
        <v>50.811</v>
      </c>
      <c r="EL15" s="9">
        <v>49.576000000000001</v>
      </c>
      <c r="EM15" s="9">
        <v>1.2350000000000001</v>
      </c>
      <c r="EN15" s="9">
        <v>0</v>
      </c>
      <c r="EO15" s="9">
        <v>0.64900000000000002</v>
      </c>
      <c r="EP15" s="9">
        <v>0</v>
      </c>
      <c r="EQ15" s="9">
        <v>0.58599999999999997</v>
      </c>
      <c r="ER15" s="9">
        <v>47.161999999999999</v>
      </c>
      <c r="ES15" s="9">
        <v>0.50600000000000001</v>
      </c>
      <c r="ET15" s="9">
        <v>0</v>
      </c>
      <c r="EU15" s="9">
        <v>3.1440000000000001</v>
      </c>
      <c r="EV15" s="9">
        <v>7.6870000000000003</v>
      </c>
      <c r="EW15" s="9">
        <v>43.124000000000002</v>
      </c>
      <c r="EX15" s="9">
        <v>0.48499999999999999</v>
      </c>
      <c r="EY15" s="9">
        <v>57.591000000000001</v>
      </c>
      <c r="EZ15" s="9">
        <v>5.2830000000000004</v>
      </c>
      <c r="FA15" s="9">
        <v>147.15199999999999</v>
      </c>
      <c r="FB15" s="9">
        <v>147.15199999999999</v>
      </c>
      <c r="FC15" s="9">
        <v>29.402000000000001</v>
      </c>
      <c r="FD15" s="9">
        <v>14.172000000000001</v>
      </c>
      <c r="FE15" s="9">
        <v>4.8230000000000004</v>
      </c>
      <c r="FF15" s="9">
        <v>9.35</v>
      </c>
      <c r="FG15" s="9">
        <v>9.2750000000000004</v>
      </c>
      <c r="FH15" s="9">
        <v>4.8970000000000002</v>
      </c>
      <c r="FI15" s="9">
        <v>9.48</v>
      </c>
      <c r="FJ15" s="9">
        <v>1.847</v>
      </c>
      <c r="FK15" s="9">
        <v>2.8450000000000002</v>
      </c>
      <c r="FL15" s="9">
        <v>1.7110000000000001</v>
      </c>
      <c r="FM15" s="9">
        <v>6.9550000000000001</v>
      </c>
      <c r="FN15" s="9">
        <v>5.5069999999999997</v>
      </c>
      <c r="FO15" s="9">
        <v>12.023</v>
      </c>
      <c r="FP15" s="9">
        <v>2.149</v>
      </c>
      <c r="FQ15" s="9">
        <v>15.228999999999999</v>
      </c>
      <c r="FR15" s="9">
        <v>117.75</v>
      </c>
      <c r="FS15" s="9">
        <v>96.305999999999997</v>
      </c>
      <c r="FT15" s="9">
        <v>91.546999999999997</v>
      </c>
      <c r="FU15" s="9">
        <v>3.7240000000000002</v>
      </c>
      <c r="FV15" s="9">
        <v>1.0349999999999999</v>
      </c>
      <c r="FW15" s="9">
        <v>2.1509999999999998</v>
      </c>
      <c r="FX15" s="9">
        <v>1.39</v>
      </c>
      <c r="FY15" s="9">
        <v>1.2170000000000001</v>
      </c>
      <c r="FZ15" s="9">
        <v>87.183999999999997</v>
      </c>
      <c r="GA15" s="9">
        <v>2.266</v>
      </c>
      <c r="GB15" s="9">
        <v>2.2450000000000001</v>
      </c>
      <c r="GC15" s="9">
        <v>4.6109999999999998</v>
      </c>
      <c r="GD15" s="9">
        <v>12.058</v>
      </c>
      <c r="GE15" s="9">
        <v>84.247</v>
      </c>
      <c r="GF15" s="9">
        <v>21.445</v>
      </c>
      <c r="GG15" s="9">
        <v>132.38900000000001</v>
      </c>
      <c r="GH15" s="9">
        <v>14.763</v>
      </c>
      <c r="GI15" s="9">
        <v>29.425000000000001</v>
      </c>
      <c r="GJ15" s="9">
        <v>29.425000000000001</v>
      </c>
      <c r="GK15" s="9">
        <v>4.7169999999999996</v>
      </c>
      <c r="GL15" s="9">
        <v>2.512</v>
      </c>
      <c r="GM15" s="9">
        <v>0</v>
      </c>
      <c r="GN15" s="9">
        <v>2.512</v>
      </c>
      <c r="GO15" s="9">
        <v>1.9750000000000001</v>
      </c>
      <c r="GP15" s="9">
        <v>0.53600000000000003</v>
      </c>
      <c r="GQ15" s="9">
        <v>1.5880000000000001</v>
      </c>
      <c r="GR15" s="9">
        <v>0</v>
      </c>
      <c r="GS15" s="9">
        <v>0.92400000000000004</v>
      </c>
      <c r="GT15" s="9">
        <v>0</v>
      </c>
      <c r="GU15" s="9">
        <v>0.53600000000000003</v>
      </c>
      <c r="GV15" s="9">
        <v>1.9750000000000001</v>
      </c>
      <c r="GW15" s="9">
        <v>1.6779999999999999</v>
      </c>
      <c r="GX15" s="9">
        <v>0.83299999999999996</v>
      </c>
      <c r="GY15" s="9">
        <v>2.2050000000000001</v>
      </c>
      <c r="GZ15" s="9">
        <v>24.709</v>
      </c>
      <c r="HA15" s="9">
        <v>22.757000000000001</v>
      </c>
      <c r="HB15" s="9">
        <v>20.347999999999999</v>
      </c>
      <c r="HC15" s="9">
        <v>1.9470000000000001</v>
      </c>
      <c r="HD15" s="9">
        <v>0.46200000000000002</v>
      </c>
      <c r="HE15" s="9">
        <v>1.304</v>
      </c>
      <c r="HF15" s="9">
        <v>1.105</v>
      </c>
      <c r="HG15" s="9">
        <v>0</v>
      </c>
      <c r="HH15" s="9">
        <v>17.210999999999999</v>
      </c>
      <c r="HI15" s="9">
        <v>0.64300000000000002</v>
      </c>
      <c r="HJ15" s="9">
        <v>1.335</v>
      </c>
      <c r="HK15" s="9">
        <v>3.5680000000000001</v>
      </c>
      <c r="HL15" s="9">
        <v>6.2770000000000001</v>
      </c>
      <c r="HM15" s="9">
        <v>16.48</v>
      </c>
      <c r="HN15" s="9">
        <v>1.9510000000000001</v>
      </c>
      <c r="HO15" s="9">
        <v>27.22</v>
      </c>
      <c r="HP15" s="9">
        <v>2.2050000000000001</v>
      </c>
      <c r="HQ15" s="9">
        <v>243.83799999999999</v>
      </c>
      <c r="HR15" s="9">
        <v>243.83799999999999</v>
      </c>
      <c r="HS15" s="9">
        <v>52.656999999999996</v>
      </c>
      <c r="HT15" s="9">
        <v>24.858000000000001</v>
      </c>
      <c r="HU15" s="9">
        <v>12.945</v>
      </c>
      <c r="HV15" s="9">
        <v>9.9890000000000008</v>
      </c>
      <c r="HW15" s="9">
        <v>17.57</v>
      </c>
      <c r="HX15" s="9">
        <v>5.3630000000000004</v>
      </c>
      <c r="HY15" s="9">
        <v>17.109000000000002</v>
      </c>
      <c r="HZ15" s="9">
        <v>2.58</v>
      </c>
      <c r="IA15" s="9">
        <v>3.2440000000000002</v>
      </c>
      <c r="IB15" s="9">
        <v>8.1</v>
      </c>
      <c r="IC15" s="9">
        <v>8.827</v>
      </c>
      <c r="ID15" s="9">
        <v>6.0069999999999997</v>
      </c>
      <c r="IE15" s="9">
        <v>13.026999999999999</v>
      </c>
      <c r="IF15" s="9">
        <v>9.9060000000000006</v>
      </c>
      <c r="IG15" s="9">
        <v>27.798999999999999</v>
      </c>
      <c r="IH15" s="9">
        <v>191.18199999999999</v>
      </c>
      <c r="II15" s="9">
        <v>113.878</v>
      </c>
      <c r="IJ15" s="9">
        <v>110.223</v>
      </c>
      <c r="IK15" s="9">
        <v>1.8129999999999999</v>
      </c>
      <c r="IL15" s="9">
        <v>1.8420000000000001</v>
      </c>
      <c r="IM15" s="9">
        <v>2.3980000000000001</v>
      </c>
      <c r="IN15" s="9">
        <v>1.258</v>
      </c>
      <c r="IO15" s="9">
        <v>0</v>
      </c>
      <c r="IP15" s="9">
        <v>89.167000000000002</v>
      </c>
      <c r="IQ15" s="9">
        <v>4.05</v>
      </c>
    </row>
    <row r="16" spans="1:251">
      <c r="A16" s="10">
        <v>43862</v>
      </c>
      <c r="B16" s="9">
        <v>43.180999999999997</v>
      </c>
      <c r="C16" s="9">
        <v>0.70899999999999996</v>
      </c>
      <c r="D16" s="9">
        <v>0.59099999999999997</v>
      </c>
      <c r="E16" s="9">
        <v>0</v>
      </c>
      <c r="F16" s="9">
        <v>0</v>
      </c>
      <c r="G16" s="9">
        <v>0.59099999999999997</v>
      </c>
      <c r="H16" s="9">
        <v>31.442</v>
      </c>
      <c r="I16" s="9">
        <v>1.139</v>
      </c>
      <c r="J16" s="9">
        <v>3.702</v>
      </c>
      <c r="K16" s="9">
        <v>8.1980000000000004</v>
      </c>
      <c r="L16" s="9">
        <v>8.69</v>
      </c>
      <c r="M16" s="9">
        <v>35.790999999999997</v>
      </c>
      <c r="N16" s="9">
        <v>14.423999999999999</v>
      </c>
      <c r="O16" s="9">
        <v>63.728999999999999</v>
      </c>
      <c r="P16" s="9">
        <v>7.4429999999999996</v>
      </c>
      <c r="Q16" s="9">
        <v>121.773</v>
      </c>
      <c r="R16" s="9">
        <v>121.773</v>
      </c>
      <c r="S16" s="9">
        <v>23.870999999999999</v>
      </c>
      <c r="T16" s="9">
        <v>10.638</v>
      </c>
      <c r="U16" s="9">
        <v>3.7469999999999999</v>
      </c>
      <c r="V16" s="9">
        <v>5.6609999999999996</v>
      </c>
      <c r="W16" s="9">
        <v>6.1920000000000002</v>
      </c>
      <c r="X16" s="9">
        <v>3.2160000000000002</v>
      </c>
      <c r="Y16" s="9">
        <v>5.4640000000000004</v>
      </c>
      <c r="Z16" s="9">
        <v>1.262</v>
      </c>
      <c r="AA16" s="9">
        <v>2.6819999999999999</v>
      </c>
      <c r="AB16" s="9">
        <v>1.1519999999999999</v>
      </c>
      <c r="AC16" s="9">
        <v>1.996</v>
      </c>
      <c r="AD16" s="9">
        <v>6.2590000000000003</v>
      </c>
      <c r="AE16" s="9">
        <v>7.8079999999999998</v>
      </c>
      <c r="AF16" s="9">
        <v>1.6</v>
      </c>
      <c r="AG16" s="9">
        <v>13.233000000000001</v>
      </c>
      <c r="AH16" s="9">
        <v>97.902000000000001</v>
      </c>
      <c r="AI16" s="9">
        <v>59.911000000000001</v>
      </c>
      <c r="AJ16" s="9">
        <v>56.893999999999998</v>
      </c>
      <c r="AK16" s="9">
        <v>2.4329999999999998</v>
      </c>
      <c r="AL16" s="9">
        <v>0.58399999999999996</v>
      </c>
      <c r="AM16" s="9">
        <v>1.3420000000000001</v>
      </c>
      <c r="AN16" s="9">
        <v>1.091</v>
      </c>
      <c r="AO16" s="9">
        <v>0.58399999999999996</v>
      </c>
      <c r="AP16" s="9">
        <v>49.249000000000002</v>
      </c>
      <c r="AQ16" s="9">
        <v>1.766</v>
      </c>
      <c r="AR16" s="9">
        <v>3.39</v>
      </c>
      <c r="AS16" s="9">
        <v>5.5069999999999997</v>
      </c>
      <c r="AT16" s="9">
        <v>6.6669999999999998</v>
      </c>
      <c r="AU16" s="9">
        <v>53.244999999999997</v>
      </c>
      <c r="AV16" s="9">
        <v>37.991</v>
      </c>
      <c r="AW16" s="9">
        <v>109.246</v>
      </c>
      <c r="AX16" s="9">
        <v>12.526999999999999</v>
      </c>
      <c r="AY16" s="9">
        <v>263.24299999999999</v>
      </c>
      <c r="AZ16" s="9">
        <v>199.59</v>
      </c>
      <c r="BA16" s="9">
        <v>63.652999999999999</v>
      </c>
      <c r="BB16" s="9">
        <v>2738.4989999999998</v>
      </c>
      <c r="BC16" s="9">
        <v>2564.4969999999998</v>
      </c>
      <c r="BD16" s="9">
        <v>458.46800000000002</v>
      </c>
      <c r="BE16" s="9">
        <v>199.209</v>
      </c>
      <c r="BF16" s="9">
        <v>84.594999999999999</v>
      </c>
      <c r="BG16" s="9">
        <v>100.977</v>
      </c>
      <c r="BH16" s="9">
        <v>121.533</v>
      </c>
      <c r="BI16" s="9">
        <v>64.037999999999997</v>
      </c>
      <c r="BJ16" s="9">
        <v>118.721</v>
      </c>
      <c r="BK16" s="9">
        <v>30.905999999999999</v>
      </c>
      <c r="BL16" s="9">
        <v>31.54</v>
      </c>
      <c r="BM16" s="9">
        <v>60.06</v>
      </c>
      <c r="BN16" s="9">
        <v>66.918000000000006</v>
      </c>
      <c r="BO16" s="9">
        <v>58.594000000000001</v>
      </c>
      <c r="BP16" s="9">
        <v>126.464</v>
      </c>
      <c r="BQ16" s="9">
        <v>59.106999999999999</v>
      </c>
      <c r="BR16" s="9">
        <v>259.25900000000001</v>
      </c>
      <c r="BS16" s="9">
        <v>2106.029</v>
      </c>
      <c r="BT16" s="9">
        <v>1691.6320000000001</v>
      </c>
      <c r="BU16" s="9">
        <v>1625.7329999999999</v>
      </c>
      <c r="BV16" s="9">
        <v>30.66</v>
      </c>
      <c r="BW16" s="9">
        <v>35.24</v>
      </c>
      <c r="BX16" s="9">
        <v>32.738</v>
      </c>
      <c r="BY16" s="9">
        <v>19.234999999999999</v>
      </c>
      <c r="BZ16" s="9">
        <v>11.627000000000001</v>
      </c>
      <c r="CA16" s="9">
        <v>1283.691</v>
      </c>
      <c r="CB16" s="9">
        <v>90.016999999999996</v>
      </c>
      <c r="CC16" s="9">
        <v>80.932000000000002</v>
      </c>
      <c r="CD16" s="9">
        <v>236.99299999999999</v>
      </c>
      <c r="CE16" s="9">
        <v>241.67500000000001</v>
      </c>
      <c r="CF16" s="9">
        <v>1449.9570000000001</v>
      </c>
      <c r="CG16" s="9">
        <v>414.39600000000002</v>
      </c>
      <c r="CH16" s="9">
        <v>174.00200000000001</v>
      </c>
      <c r="CI16" s="9">
        <v>2437.4</v>
      </c>
      <c r="CJ16" s="9">
        <v>301.09899999999999</v>
      </c>
      <c r="CK16" s="9">
        <v>80.406999999999996</v>
      </c>
      <c r="CL16" s="9">
        <v>80.406999999999996</v>
      </c>
      <c r="CM16" s="9">
        <v>8.4169999999999998</v>
      </c>
      <c r="CN16" s="9">
        <v>3.069</v>
      </c>
      <c r="CO16" s="9">
        <v>0</v>
      </c>
      <c r="CP16" s="9">
        <v>3.069</v>
      </c>
      <c r="CQ16" s="9">
        <v>1.046</v>
      </c>
      <c r="CR16" s="9">
        <v>2.0230000000000001</v>
      </c>
      <c r="CS16" s="9">
        <v>0.44500000000000001</v>
      </c>
      <c r="CT16" s="9">
        <v>1.3740000000000001</v>
      </c>
      <c r="CU16" s="9">
        <v>0.64900000000000002</v>
      </c>
      <c r="CV16" s="9">
        <v>0.64900000000000002</v>
      </c>
      <c r="CW16" s="9">
        <v>1.3740000000000001</v>
      </c>
      <c r="CX16" s="9">
        <v>1.046</v>
      </c>
      <c r="CY16" s="9">
        <v>2</v>
      </c>
      <c r="CZ16" s="9">
        <v>1.07</v>
      </c>
      <c r="DA16" s="9">
        <v>5.3479999999999999</v>
      </c>
      <c r="DB16" s="9">
        <v>71.989999999999995</v>
      </c>
      <c r="DC16" s="9">
        <v>27.329000000000001</v>
      </c>
      <c r="DD16" s="9">
        <v>26.369</v>
      </c>
      <c r="DE16" s="9">
        <v>0.96</v>
      </c>
      <c r="DF16" s="9">
        <v>0</v>
      </c>
      <c r="DG16" s="9">
        <v>0.96</v>
      </c>
      <c r="DH16" s="9">
        <v>0</v>
      </c>
      <c r="DI16" s="9">
        <v>0</v>
      </c>
      <c r="DJ16" s="9">
        <v>19.963000000000001</v>
      </c>
      <c r="DK16" s="9">
        <v>1.7789999999999999</v>
      </c>
      <c r="DL16" s="9">
        <v>0</v>
      </c>
      <c r="DM16" s="9">
        <v>5.5869999999999997</v>
      </c>
      <c r="DN16" s="9">
        <v>0.48699999999999999</v>
      </c>
      <c r="DO16" s="9">
        <v>26.841999999999999</v>
      </c>
      <c r="DP16" s="9">
        <v>44.661000000000001</v>
      </c>
      <c r="DQ16" s="9">
        <v>75.058999999999997</v>
      </c>
      <c r="DR16" s="9">
        <v>5.3479999999999999</v>
      </c>
      <c r="DS16" s="9">
        <v>70.085999999999999</v>
      </c>
      <c r="DT16" s="9">
        <v>70.085999999999999</v>
      </c>
      <c r="DU16" s="9">
        <v>16.573</v>
      </c>
      <c r="DV16" s="9">
        <v>10.073</v>
      </c>
      <c r="DW16" s="9">
        <v>4.9509999999999996</v>
      </c>
      <c r="DX16" s="9">
        <v>5.1219999999999999</v>
      </c>
      <c r="DY16" s="9">
        <v>4.9989999999999997</v>
      </c>
      <c r="DZ16" s="9">
        <v>5.0739999999999998</v>
      </c>
      <c r="EA16" s="9">
        <v>4.9989999999999997</v>
      </c>
      <c r="EB16" s="9">
        <v>0.65100000000000002</v>
      </c>
      <c r="EC16" s="9">
        <v>3.6589999999999998</v>
      </c>
      <c r="ED16" s="9">
        <v>2.851</v>
      </c>
      <c r="EE16" s="9">
        <v>4.7960000000000003</v>
      </c>
      <c r="EF16" s="9">
        <v>2.4260000000000002</v>
      </c>
      <c r="EG16" s="9">
        <v>4.9749999999999996</v>
      </c>
      <c r="EH16" s="9">
        <v>5.0979999999999999</v>
      </c>
      <c r="EI16" s="9">
        <v>6.5</v>
      </c>
      <c r="EJ16" s="9">
        <v>53.512999999999998</v>
      </c>
      <c r="EK16" s="9">
        <v>52.914999999999999</v>
      </c>
      <c r="EL16" s="9">
        <v>48.698</v>
      </c>
      <c r="EM16" s="9">
        <v>1.1259999999999999</v>
      </c>
      <c r="EN16" s="9">
        <v>3.0910000000000002</v>
      </c>
      <c r="EO16" s="9">
        <v>2.3479999999999999</v>
      </c>
      <c r="EP16" s="9">
        <v>0</v>
      </c>
      <c r="EQ16" s="9">
        <v>0.64100000000000001</v>
      </c>
      <c r="ER16" s="9">
        <v>46.046999999999997</v>
      </c>
      <c r="ES16" s="9">
        <v>3.4950000000000001</v>
      </c>
      <c r="ET16" s="9">
        <v>1.474</v>
      </c>
      <c r="EU16" s="9">
        <v>1.8979999999999999</v>
      </c>
      <c r="EV16" s="9">
        <v>13.557</v>
      </c>
      <c r="EW16" s="9">
        <v>39.357999999999997</v>
      </c>
      <c r="EX16" s="9">
        <v>0.59799999999999998</v>
      </c>
      <c r="EY16" s="9">
        <v>64.150000000000006</v>
      </c>
      <c r="EZ16" s="9">
        <v>5.9349999999999996</v>
      </c>
      <c r="FA16" s="9">
        <v>156.684</v>
      </c>
      <c r="FB16" s="9">
        <v>156.684</v>
      </c>
      <c r="FC16" s="9">
        <v>26.373000000000001</v>
      </c>
      <c r="FD16" s="9">
        <v>8.2289999999999992</v>
      </c>
      <c r="FE16" s="9">
        <v>2.5049999999999999</v>
      </c>
      <c r="FF16" s="9">
        <v>3.9630000000000001</v>
      </c>
      <c r="FG16" s="9">
        <v>4.5650000000000004</v>
      </c>
      <c r="FH16" s="9">
        <v>1.903</v>
      </c>
      <c r="FI16" s="9">
        <v>4.5650000000000004</v>
      </c>
      <c r="FJ16" s="9">
        <v>1.18</v>
      </c>
      <c r="FK16" s="9">
        <v>0.72199999999999998</v>
      </c>
      <c r="FL16" s="9">
        <v>3.133</v>
      </c>
      <c r="FM16" s="9">
        <v>2.3690000000000002</v>
      </c>
      <c r="FN16" s="9">
        <v>0.96599999999999997</v>
      </c>
      <c r="FO16" s="9">
        <v>5.3860000000000001</v>
      </c>
      <c r="FP16" s="9">
        <v>1.0820000000000001</v>
      </c>
      <c r="FQ16" s="9">
        <v>18.143999999999998</v>
      </c>
      <c r="FR16" s="9">
        <v>130.31100000000001</v>
      </c>
      <c r="FS16" s="9">
        <v>108.544</v>
      </c>
      <c r="FT16" s="9">
        <v>105.666</v>
      </c>
      <c r="FU16" s="9">
        <v>1.075</v>
      </c>
      <c r="FV16" s="9">
        <v>1.8029999999999999</v>
      </c>
      <c r="FW16" s="9">
        <v>1.7330000000000001</v>
      </c>
      <c r="FX16" s="9">
        <v>1.145</v>
      </c>
      <c r="FY16" s="9">
        <v>0</v>
      </c>
      <c r="FZ16" s="9">
        <v>87.543999999999997</v>
      </c>
      <c r="GA16" s="9">
        <v>3.5409999999999999</v>
      </c>
      <c r="GB16" s="9">
        <v>2.5720000000000001</v>
      </c>
      <c r="GC16" s="9">
        <v>14.888</v>
      </c>
      <c r="GD16" s="9">
        <v>13.895</v>
      </c>
      <c r="GE16" s="9">
        <v>94.649000000000001</v>
      </c>
      <c r="GF16" s="9">
        <v>21.766999999999999</v>
      </c>
      <c r="GG16" s="9">
        <v>138.83199999999999</v>
      </c>
      <c r="GH16" s="9">
        <v>17.852</v>
      </c>
      <c r="GI16" s="9">
        <v>28.34</v>
      </c>
      <c r="GJ16" s="9">
        <v>28.34</v>
      </c>
      <c r="GK16" s="9">
        <v>2.7919999999999998</v>
      </c>
      <c r="GL16" s="9">
        <v>1.8740000000000001</v>
      </c>
      <c r="GM16" s="9">
        <v>1.2330000000000001</v>
      </c>
      <c r="GN16" s="9">
        <v>0.64100000000000001</v>
      </c>
      <c r="GO16" s="9">
        <v>1.302</v>
      </c>
      <c r="GP16" s="9">
        <v>0.57199999999999995</v>
      </c>
      <c r="GQ16" s="9">
        <v>1.302</v>
      </c>
      <c r="GR16" s="9">
        <v>0.57199999999999995</v>
      </c>
      <c r="GS16" s="9">
        <v>0</v>
      </c>
      <c r="GT16" s="9">
        <v>0.66100000000000003</v>
      </c>
      <c r="GU16" s="9">
        <v>0.64100000000000001</v>
      </c>
      <c r="GV16" s="9">
        <v>0.57199999999999995</v>
      </c>
      <c r="GW16" s="9">
        <v>0.64100000000000001</v>
      </c>
      <c r="GX16" s="9">
        <v>1.2330000000000001</v>
      </c>
      <c r="GY16" s="9">
        <v>0.91900000000000004</v>
      </c>
      <c r="GZ16" s="9">
        <v>25.547000000000001</v>
      </c>
      <c r="HA16" s="9">
        <v>25.132000000000001</v>
      </c>
      <c r="HB16" s="9">
        <v>22.533000000000001</v>
      </c>
      <c r="HC16" s="9">
        <v>1.0069999999999999</v>
      </c>
      <c r="HD16" s="9">
        <v>1.5920000000000001</v>
      </c>
      <c r="HE16" s="9">
        <v>1.645</v>
      </c>
      <c r="HF16" s="9">
        <v>0.95399999999999996</v>
      </c>
      <c r="HG16" s="9">
        <v>0</v>
      </c>
      <c r="HH16" s="9">
        <v>20.623000000000001</v>
      </c>
      <c r="HI16" s="9">
        <v>0</v>
      </c>
      <c r="HJ16" s="9">
        <v>1.905</v>
      </c>
      <c r="HK16" s="9">
        <v>2.6040000000000001</v>
      </c>
      <c r="HL16" s="9">
        <v>5.8150000000000004</v>
      </c>
      <c r="HM16" s="9">
        <v>19.317</v>
      </c>
      <c r="HN16" s="9">
        <v>0.41499999999999998</v>
      </c>
      <c r="HO16" s="9">
        <v>27.420999999999999</v>
      </c>
      <c r="HP16" s="9">
        <v>0.91900000000000004</v>
      </c>
      <c r="HQ16" s="9">
        <v>252.50299999999999</v>
      </c>
      <c r="HR16" s="9">
        <v>252.50299999999999</v>
      </c>
      <c r="HS16" s="9">
        <v>43.457999999999998</v>
      </c>
      <c r="HT16" s="9">
        <v>21.922999999999998</v>
      </c>
      <c r="HU16" s="9">
        <v>14.185</v>
      </c>
      <c r="HV16" s="9">
        <v>6.1890000000000001</v>
      </c>
      <c r="HW16" s="9">
        <v>15.212</v>
      </c>
      <c r="HX16" s="9">
        <v>5.1619999999999999</v>
      </c>
      <c r="HY16" s="9">
        <v>13.226000000000001</v>
      </c>
      <c r="HZ16" s="9">
        <v>4.1970000000000001</v>
      </c>
      <c r="IA16" s="9">
        <v>2.9510000000000001</v>
      </c>
      <c r="IB16" s="9">
        <v>7.2720000000000002</v>
      </c>
      <c r="IC16" s="9">
        <v>5.4969999999999999</v>
      </c>
      <c r="ID16" s="9">
        <v>7.6050000000000004</v>
      </c>
      <c r="IE16" s="9">
        <v>13.821</v>
      </c>
      <c r="IF16" s="9">
        <v>6.5529999999999999</v>
      </c>
      <c r="IG16" s="9">
        <v>21.533999999999999</v>
      </c>
      <c r="IH16" s="9">
        <v>209.04499999999999</v>
      </c>
      <c r="II16" s="9">
        <v>122.36</v>
      </c>
      <c r="IJ16" s="9">
        <v>118.52200000000001</v>
      </c>
      <c r="IK16" s="9">
        <v>1.7470000000000001</v>
      </c>
      <c r="IL16" s="9">
        <v>2.0910000000000002</v>
      </c>
      <c r="IM16" s="9">
        <v>0.996</v>
      </c>
      <c r="IN16" s="9">
        <v>2.2599999999999998</v>
      </c>
      <c r="IO16" s="9">
        <v>0</v>
      </c>
      <c r="IP16" s="9">
        <v>95.254999999999995</v>
      </c>
      <c r="IQ16" s="9">
        <v>3.25</v>
      </c>
    </row>
    <row r="17" spans="1:251">
      <c r="A17" s="10">
        <v>44228</v>
      </c>
      <c r="B17" s="9">
        <v>45.679000000000002</v>
      </c>
      <c r="C17" s="9">
        <v>0.68700000000000006</v>
      </c>
      <c r="D17" s="9">
        <v>0</v>
      </c>
      <c r="E17" s="9">
        <v>0.68700000000000006</v>
      </c>
      <c r="F17" s="9">
        <v>0</v>
      </c>
      <c r="G17" s="9">
        <v>0</v>
      </c>
      <c r="H17" s="9">
        <v>25.417000000000002</v>
      </c>
      <c r="I17" s="9">
        <v>8.766</v>
      </c>
      <c r="J17" s="9">
        <v>5.79</v>
      </c>
      <c r="K17" s="9">
        <v>6.3929999999999998</v>
      </c>
      <c r="L17" s="9">
        <v>4.931</v>
      </c>
      <c r="M17" s="9">
        <v>41.435000000000002</v>
      </c>
      <c r="N17" s="9">
        <v>14.244999999999999</v>
      </c>
      <c r="O17" s="9">
        <v>67.049000000000007</v>
      </c>
      <c r="P17" s="9">
        <v>6.4240000000000004</v>
      </c>
      <c r="Q17" s="9">
        <v>114.351</v>
      </c>
      <c r="R17" s="9">
        <v>114.351</v>
      </c>
      <c r="S17" s="9">
        <v>14.109</v>
      </c>
      <c r="T17" s="9">
        <v>4.91</v>
      </c>
      <c r="U17" s="9">
        <v>2.15</v>
      </c>
      <c r="V17" s="9">
        <v>2.7610000000000001</v>
      </c>
      <c r="W17" s="9">
        <v>3.6989999999999998</v>
      </c>
      <c r="X17" s="9">
        <v>1.2110000000000001</v>
      </c>
      <c r="Y17" s="9">
        <v>3.6989999999999998</v>
      </c>
      <c r="Z17" s="9">
        <v>0.66600000000000004</v>
      </c>
      <c r="AA17" s="9">
        <v>0.54500000000000004</v>
      </c>
      <c r="AB17" s="9">
        <v>2.8159999999999998</v>
      </c>
      <c r="AC17" s="9">
        <v>1.016</v>
      </c>
      <c r="AD17" s="9">
        <v>1.0780000000000001</v>
      </c>
      <c r="AE17" s="9">
        <v>3.8940000000000001</v>
      </c>
      <c r="AF17" s="9">
        <v>1.0169999999999999</v>
      </c>
      <c r="AG17" s="9">
        <v>9.1989999999999998</v>
      </c>
      <c r="AH17" s="9">
        <v>100.242</v>
      </c>
      <c r="AI17" s="9">
        <v>66.751000000000005</v>
      </c>
      <c r="AJ17" s="9">
        <v>64.846999999999994</v>
      </c>
      <c r="AK17" s="9">
        <v>1.214</v>
      </c>
      <c r="AL17" s="9">
        <v>0.69</v>
      </c>
      <c r="AM17" s="9">
        <v>1.214</v>
      </c>
      <c r="AN17" s="9">
        <v>0.69</v>
      </c>
      <c r="AO17" s="9">
        <v>0</v>
      </c>
      <c r="AP17" s="9">
        <v>40.970999999999997</v>
      </c>
      <c r="AQ17" s="9">
        <v>5.1669999999999998</v>
      </c>
      <c r="AR17" s="9">
        <v>5.718</v>
      </c>
      <c r="AS17" s="9">
        <v>14.895</v>
      </c>
      <c r="AT17" s="9">
        <v>7.5129999999999999</v>
      </c>
      <c r="AU17" s="9">
        <v>59.238</v>
      </c>
      <c r="AV17" s="9">
        <v>33.491</v>
      </c>
      <c r="AW17" s="9">
        <v>105.152</v>
      </c>
      <c r="AX17" s="9">
        <v>9.1989999999999998</v>
      </c>
      <c r="AY17" s="9">
        <v>220.499</v>
      </c>
      <c r="AZ17" s="9">
        <v>183.322</v>
      </c>
      <c r="BA17" s="9">
        <v>37.177999999999997</v>
      </c>
      <c r="BB17" s="9">
        <v>2757.2280000000001</v>
      </c>
      <c r="BC17" s="9">
        <v>2596.3530000000001</v>
      </c>
      <c r="BD17" s="9">
        <v>490.89499999999998</v>
      </c>
      <c r="BE17" s="9">
        <v>202.863</v>
      </c>
      <c r="BF17" s="9">
        <v>81.706999999999994</v>
      </c>
      <c r="BG17" s="9">
        <v>102.28700000000001</v>
      </c>
      <c r="BH17" s="9">
        <v>119.621</v>
      </c>
      <c r="BI17" s="9">
        <v>63.295999999999999</v>
      </c>
      <c r="BJ17" s="9">
        <v>128.471</v>
      </c>
      <c r="BK17" s="9">
        <v>29.887</v>
      </c>
      <c r="BL17" s="9">
        <v>23.033999999999999</v>
      </c>
      <c r="BM17" s="9">
        <v>56.573</v>
      </c>
      <c r="BN17" s="9">
        <v>70.459000000000003</v>
      </c>
      <c r="BO17" s="9">
        <v>56.962000000000003</v>
      </c>
      <c r="BP17" s="9">
        <v>124.348</v>
      </c>
      <c r="BQ17" s="9">
        <v>59.646000000000001</v>
      </c>
      <c r="BR17" s="9">
        <v>288.03199999999998</v>
      </c>
      <c r="BS17" s="9">
        <v>2105.4589999999998</v>
      </c>
      <c r="BT17" s="9">
        <v>1688.0029999999999</v>
      </c>
      <c r="BU17" s="9">
        <v>1605.4559999999999</v>
      </c>
      <c r="BV17" s="9">
        <v>45.774000000000001</v>
      </c>
      <c r="BW17" s="9">
        <v>35.616999999999997</v>
      </c>
      <c r="BX17" s="9">
        <v>47.537999999999997</v>
      </c>
      <c r="BY17" s="9">
        <v>16.640999999999998</v>
      </c>
      <c r="BZ17" s="9">
        <v>17.212</v>
      </c>
      <c r="CA17" s="9">
        <v>1240.547</v>
      </c>
      <c r="CB17" s="9">
        <v>109.732</v>
      </c>
      <c r="CC17" s="9">
        <v>104.261</v>
      </c>
      <c r="CD17" s="9">
        <v>233.46199999999999</v>
      </c>
      <c r="CE17" s="9">
        <v>246.15</v>
      </c>
      <c r="CF17" s="9">
        <v>1441.8520000000001</v>
      </c>
      <c r="CG17" s="9">
        <v>417.45600000000002</v>
      </c>
      <c r="CH17" s="9">
        <v>160.874</v>
      </c>
      <c r="CI17" s="9">
        <v>2428.4450000000002</v>
      </c>
      <c r="CJ17" s="9">
        <v>328.78300000000002</v>
      </c>
      <c r="CK17" s="9">
        <v>77.418000000000006</v>
      </c>
      <c r="CL17" s="9">
        <v>77.418000000000006</v>
      </c>
      <c r="CM17" s="9">
        <v>10.308</v>
      </c>
      <c r="CN17" s="9">
        <v>3.419</v>
      </c>
      <c r="CO17" s="9">
        <v>1.3540000000000001</v>
      </c>
      <c r="CP17" s="9">
        <v>1.61</v>
      </c>
      <c r="CQ17" s="9">
        <v>1.8759999999999999</v>
      </c>
      <c r="CR17" s="9">
        <v>1.0880000000000001</v>
      </c>
      <c r="CS17" s="9">
        <v>1.32</v>
      </c>
      <c r="CT17" s="9">
        <v>1.6439999999999999</v>
      </c>
      <c r="CU17" s="9">
        <v>0</v>
      </c>
      <c r="CV17" s="9">
        <v>0.56699999999999995</v>
      </c>
      <c r="CW17" s="9">
        <v>0.6</v>
      </c>
      <c r="CX17" s="9">
        <v>1.7969999999999999</v>
      </c>
      <c r="CY17" s="9">
        <v>1.0429999999999999</v>
      </c>
      <c r="CZ17" s="9">
        <v>1.921</v>
      </c>
      <c r="DA17" s="9">
        <v>6.8890000000000002</v>
      </c>
      <c r="DB17" s="9">
        <v>67.11</v>
      </c>
      <c r="DC17" s="9">
        <v>24.891999999999999</v>
      </c>
      <c r="DD17" s="9">
        <v>24.015000000000001</v>
      </c>
      <c r="DE17" s="9">
        <v>0</v>
      </c>
      <c r="DF17" s="9">
        <v>0.877</v>
      </c>
      <c r="DG17" s="9">
        <v>0</v>
      </c>
      <c r="DH17" s="9">
        <v>0.499</v>
      </c>
      <c r="DI17" s="9">
        <v>0.378</v>
      </c>
      <c r="DJ17" s="9">
        <v>19.48</v>
      </c>
      <c r="DK17" s="9">
        <v>1.875</v>
      </c>
      <c r="DL17" s="9">
        <v>0.95899999999999996</v>
      </c>
      <c r="DM17" s="9">
        <v>2.5779999999999998</v>
      </c>
      <c r="DN17" s="9">
        <v>1.5620000000000001</v>
      </c>
      <c r="DO17" s="9">
        <v>23.33</v>
      </c>
      <c r="DP17" s="9">
        <v>42.218000000000004</v>
      </c>
      <c r="DQ17" s="9">
        <v>70.073999999999998</v>
      </c>
      <c r="DR17" s="9">
        <v>7.3440000000000003</v>
      </c>
      <c r="DS17" s="9">
        <v>78.680000000000007</v>
      </c>
      <c r="DT17" s="9">
        <v>78.680000000000007</v>
      </c>
      <c r="DU17" s="9">
        <v>13.087</v>
      </c>
      <c r="DV17" s="9">
        <v>7.0750000000000002</v>
      </c>
      <c r="DW17" s="9">
        <v>4.843</v>
      </c>
      <c r="DX17" s="9">
        <v>2.2320000000000002</v>
      </c>
      <c r="DY17" s="9">
        <v>5.4059999999999997</v>
      </c>
      <c r="DZ17" s="9">
        <v>1.67</v>
      </c>
      <c r="EA17" s="9">
        <v>5.4059999999999997</v>
      </c>
      <c r="EB17" s="9">
        <v>0</v>
      </c>
      <c r="EC17" s="9">
        <v>0.90200000000000002</v>
      </c>
      <c r="ED17" s="9">
        <v>3.4910000000000001</v>
      </c>
      <c r="EE17" s="9">
        <v>2.8170000000000002</v>
      </c>
      <c r="EF17" s="9">
        <v>0.76700000000000002</v>
      </c>
      <c r="EG17" s="9">
        <v>5.15</v>
      </c>
      <c r="EH17" s="9">
        <v>1.9259999999999999</v>
      </c>
      <c r="EI17" s="9">
        <v>6.0119999999999996</v>
      </c>
      <c r="EJ17" s="9">
        <v>65.593000000000004</v>
      </c>
      <c r="EK17" s="9">
        <v>64.120999999999995</v>
      </c>
      <c r="EL17" s="9">
        <v>63.067999999999998</v>
      </c>
      <c r="EM17" s="9">
        <v>0.49299999999999999</v>
      </c>
      <c r="EN17" s="9">
        <v>0.56000000000000005</v>
      </c>
      <c r="EO17" s="9">
        <v>0.49299999999999999</v>
      </c>
      <c r="EP17" s="9">
        <v>0</v>
      </c>
      <c r="EQ17" s="9">
        <v>0.56000000000000005</v>
      </c>
      <c r="ER17" s="9">
        <v>57.713000000000001</v>
      </c>
      <c r="ES17" s="9">
        <v>0</v>
      </c>
      <c r="ET17" s="9">
        <v>1.044</v>
      </c>
      <c r="EU17" s="9">
        <v>5.3639999999999999</v>
      </c>
      <c r="EV17" s="9">
        <v>9.6829999999999998</v>
      </c>
      <c r="EW17" s="9">
        <v>54.438000000000002</v>
      </c>
      <c r="EX17" s="9">
        <v>1.4730000000000001</v>
      </c>
      <c r="EY17" s="9">
        <v>72.668999999999997</v>
      </c>
      <c r="EZ17" s="9">
        <v>6.0119999999999996</v>
      </c>
      <c r="FA17" s="9">
        <v>174.89599999999999</v>
      </c>
      <c r="FB17" s="9">
        <v>174.89599999999999</v>
      </c>
      <c r="FC17" s="9">
        <v>31.446000000000002</v>
      </c>
      <c r="FD17" s="9">
        <v>14.493</v>
      </c>
      <c r="FE17" s="9">
        <v>3.2269999999999999</v>
      </c>
      <c r="FF17" s="9">
        <v>10.167999999999999</v>
      </c>
      <c r="FG17" s="9">
        <v>10.539</v>
      </c>
      <c r="FH17" s="9">
        <v>2.855</v>
      </c>
      <c r="FI17" s="9">
        <v>10.727</v>
      </c>
      <c r="FJ17" s="9">
        <v>1.8420000000000001</v>
      </c>
      <c r="FK17" s="9">
        <v>0.45100000000000001</v>
      </c>
      <c r="FL17" s="9">
        <v>4.2380000000000004</v>
      </c>
      <c r="FM17" s="9">
        <v>5.702</v>
      </c>
      <c r="FN17" s="9">
        <v>3.4540000000000002</v>
      </c>
      <c r="FO17" s="9">
        <v>9.6020000000000003</v>
      </c>
      <c r="FP17" s="9">
        <v>3.7919999999999998</v>
      </c>
      <c r="FQ17" s="9">
        <v>16.952999999999999</v>
      </c>
      <c r="FR17" s="9">
        <v>143.44999999999999</v>
      </c>
      <c r="FS17" s="9">
        <v>119.241</v>
      </c>
      <c r="FT17" s="9">
        <v>112.455</v>
      </c>
      <c r="FU17" s="9">
        <v>2.528</v>
      </c>
      <c r="FV17" s="9">
        <v>4.2590000000000003</v>
      </c>
      <c r="FW17" s="9">
        <v>2.6789999999999998</v>
      </c>
      <c r="FX17" s="9">
        <v>2.7490000000000001</v>
      </c>
      <c r="FY17" s="9">
        <v>1.359</v>
      </c>
      <c r="FZ17" s="9">
        <v>92.8</v>
      </c>
      <c r="GA17" s="9">
        <v>7.3040000000000003</v>
      </c>
      <c r="GB17" s="9">
        <v>4.298</v>
      </c>
      <c r="GC17" s="9">
        <v>14.839</v>
      </c>
      <c r="GD17" s="9">
        <v>18.170000000000002</v>
      </c>
      <c r="GE17" s="9">
        <v>101.072</v>
      </c>
      <c r="GF17" s="9">
        <v>24.209</v>
      </c>
      <c r="GG17" s="9">
        <v>158.09800000000001</v>
      </c>
      <c r="GH17" s="9">
        <v>16.797999999999998</v>
      </c>
      <c r="GI17" s="9">
        <v>30.673999999999999</v>
      </c>
      <c r="GJ17" s="9">
        <v>30.673999999999999</v>
      </c>
      <c r="GK17" s="9">
        <v>2.9769999999999999</v>
      </c>
      <c r="GL17" s="9">
        <v>1.133</v>
      </c>
      <c r="GM17" s="9">
        <v>0</v>
      </c>
      <c r="GN17" s="9">
        <v>1.133</v>
      </c>
      <c r="GO17" s="9">
        <v>0</v>
      </c>
      <c r="GP17" s="9">
        <v>1.133</v>
      </c>
      <c r="GQ17" s="9">
        <v>0.63700000000000001</v>
      </c>
      <c r="GR17" s="9">
        <v>0</v>
      </c>
      <c r="GS17" s="9">
        <v>0.495</v>
      </c>
      <c r="GT17" s="9">
        <v>0.495</v>
      </c>
      <c r="GU17" s="9">
        <v>0.63700000000000001</v>
      </c>
      <c r="GV17" s="9">
        <v>0</v>
      </c>
      <c r="GW17" s="9">
        <v>0</v>
      </c>
      <c r="GX17" s="9">
        <v>1.133</v>
      </c>
      <c r="GY17" s="9">
        <v>1.8440000000000001</v>
      </c>
      <c r="GZ17" s="9">
        <v>27.698</v>
      </c>
      <c r="HA17" s="9">
        <v>25.83</v>
      </c>
      <c r="HB17" s="9">
        <v>22.975999999999999</v>
      </c>
      <c r="HC17" s="9">
        <v>0.73199999999999998</v>
      </c>
      <c r="HD17" s="9">
        <v>2.121</v>
      </c>
      <c r="HE17" s="9">
        <v>1.857</v>
      </c>
      <c r="HF17" s="9">
        <v>0.55500000000000005</v>
      </c>
      <c r="HG17" s="9">
        <v>0.442</v>
      </c>
      <c r="HH17" s="9">
        <v>21.635999999999999</v>
      </c>
      <c r="HI17" s="9">
        <v>0.49399999999999999</v>
      </c>
      <c r="HJ17" s="9">
        <v>1.056</v>
      </c>
      <c r="HK17" s="9">
        <v>2.6440000000000001</v>
      </c>
      <c r="HL17" s="9">
        <v>3.3460000000000001</v>
      </c>
      <c r="HM17" s="9">
        <v>22.484000000000002</v>
      </c>
      <c r="HN17" s="9">
        <v>1.8680000000000001</v>
      </c>
      <c r="HO17" s="9">
        <v>28.83</v>
      </c>
      <c r="HP17" s="9">
        <v>1.8440000000000001</v>
      </c>
      <c r="HQ17" s="9">
        <v>235.93</v>
      </c>
      <c r="HR17" s="9">
        <v>235.93</v>
      </c>
      <c r="HS17" s="9">
        <v>43.4</v>
      </c>
      <c r="HT17" s="9">
        <v>20.404</v>
      </c>
      <c r="HU17" s="9">
        <v>10.477</v>
      </c>
      <c r="HV17" s="9">
        <v>9.9269999999999996</v>
      </c>
      <c r="HW17" s="9">
        <v>15.433999999999999</v>
      </c>
      <c r="HX17" s="9">
        <v>4.97</v>
      </c>
      <c r="HY17" s="9">
        <v>14.849</v>
      </c>
      <c r="HZ17" s="9">
        <v>3.12</v>
      </c>
      <c r="IA17" s="9">
        <v>2.4350000000000001</v>
      </c>
      <c r="IB17" s="9">
        <v>5.7270000000000003</v>
      </c>
      <c r="IC17" s="9">
        <v>7.242</v>
      </c>
      <c r="ID17" s="9">
        <v>7.4349999999999996</v>
      </c>
      <c r="IE17" s="9">
        <v>10.317</v>
      </c>
      <c r="IF17" s="9">
        <v>10.087</v>
      </c>
      <c r="IG17" s="9">
        <v>22.995999999999999</v>
      </c>
      <c r="IH17" s="9">
        <v>192.53</v>
      </c>
      <c r="II17" s="9">
        <v>117.01900000000001</v>
      </c>
      <c r="IJ17" s="9">
        <v>113.321</v>
      </c>
      <c r="IK17" s="9">
        <v>2.0950000000000002</v>
      </c>
      <c r="IL17" s="9">
        <v>1.603</v>
      </c>
      <c r="IM17" s="9">
        <v>2.0950000000000002</v>
      </c>
      <c r="IN17" s="9">
        <v>0.83799999999999997</v>
      </c>
      <c r="IO17" s="9">
        <v>0.76500000000000001</v>
      </c>
      <c r="IP17" s="9">
        <v>89.661000000000001</v>
      </c>
      <c r="IQ17" s="9">
        <v>3.121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3.7080000000000002</v>
      </c>
      <c r="C11" s="9">
        <v>19.271000000000001</v>
      </c>
      <c r="D11" s="9">
        <v>13.760999999999999</v>
      </c>
      <c r="E11" s="9">
        <v>87.69</v>
      </c>
      <c r="F11" s="9">
        <v>61.906999999999996</v>
      </c>
      <c r="G11" s="9">
        <v>190.09700000000001</v>
      </c>
      <c r="H11" s="9">
        <v>19.048999999999999</v>
      </c>
      <c r="I11" s="9">
        <v>67.635999999999996</v>
      </c>
      <c r="J11" s="9">
        <v>67.635999999999996</v>
      </c>
      <c r="K11" s="9">
        <v>11.273</v>
      </c>
      <c r="L11" s="9">
        <v>7.0209999999999999</v>
      </c>
      <c r="M11" s="9">
        <v>0.48899999999999999</v>
      </c>
      <c r="N11" s="9">
        <v>6.532</v>
      </c>
      <c r="O11" s="9">
        <v>5.3869999999999996</v>
      </c>
      <c r="P11" s="9">
        <v>1.6339999999999999</v>
      </c>
      <c r="Q11" s="9">
        <v>4.335</v>
      </c>
      <c r="R11" s="9">
        <v>0.53700000000000003</v>
      </c>
      <c r="S11" s="9">
        <v>0</v>
      </c>
      <c r="T11" s="9">
        <v>0.97699999999999998</v>
      </c>
      <c r="U11" s="9">
        <v>2.0779999999999998</v>
      </c>
      <c r="V11" s="9">
        <v>3.9660000000000002</v>
      </c>
      <c r="W11" s="9">
        <v>4.4980000000000002</v>
      </c>
      <c r="X11" s="9">
        <v>2.5230000000000001</v>
      </c>
      <c r="Y11" s="9">
        <v>4.2519999999999998</v>
      </c>
      <c r="Z11" s="9">
        <v>56.363</v>
      </c>
      <c r="AA11" s="9">
        <v>46.575000000000003</v>
      </c>
      <c r="AB11" s="9">
        <v>44.023000000000003</v>
      </c>
      <c r="AC11" s="9">
        <v>1.5840000000000001</v>
      </c>
      <c r="AD11" s="9">
        <v>0.96699999999999997</v>
      </c>
      <c r="AE11" s="9">
        <v>2.085</v>
      </c>
      <c r="AF11" s="9">
        <v>0.46600000000000003</v>
      </c>
      <c r="AG11" s="9">
        <v>0</v>
      </c>
      <c r="AH11" s="9">
        <v>40.232999999999997</v>
      </c>
      <c r="AI11" s="9">
        <v>1.167</v>
      </c>
      <c r="AJ11" s="9">
        <v>1.464</v>
      </c>
      <c r="AK11" s="9">
        <v>3.7109999999999999</v>
      </c>
      <c r="AL11" s="9">
        <v>3.0790000000000002</v>
      </c>
      <c r="AM11" s="9">
        <v>43.496000000000002</v>
      </c>
      <c r="AN11" s="9">
        <v>9.7880000000000003</v>
      </c>
      <c r="AO11" s="9">
        <v>64.41</v>
      </c>
      <c r="AP11" s="9">
        <v>3.226</v>
      </c>
      <c r="AQ11" s="9">
        <v>255.327</v>
      </c>
      <c r="AR11" s="9">
        <v>255.327</v>
      </c>
      <c r="AS11" s="9">
        <v>53.786999999999999</v>
      </c>
      <c r="AT11" s="9">
        <v>17.66</v>
      </c>
      <c r="AU11" s="9">
        <v>7.82</v>
      </c>
      <c r="AV11" s="9">
        <v>9.2240000000000002</v>
      </c>
      <c r="AW11" s="9">
        <v>9.9559999999999995</v>
      </c>
      <c r="AX11" s="9">
        <v>7.0880000000000001</v>
      </c>
      <c r="AY11" s="9">
        <v>11.019</v>
      </c>
      <c r="AZ11" s="9">
        <v>1.587</v>
      </c>
      <c r="BA11" s="9">
        <v>3.2450000000000001</v>
      </c>
      <c r="BB11" s="9">
        <v>2.601</v>
      </c>
      <c r="BC11" s="9">
        <v>8.5020000000000007</v>
      </c>
      <c r="BD11" s="9">
        <v>5.9409999999999998</v>
      </c>
      <c r="BE11" s="9">
        <v>10.221</v>
      </c>
      <c r="BF11" s="9">
        <v>6.8230000000000004</v>
      </c>
      <c r="BG11" s="9">
        <v>36.128</v>
      </c>
      <c r="BH11" s="9">
        <v>201.53899999999999</v>
      </c>
      <c r="BI11" s="9">
        <v>168.94499999999999</v>
      </c>
      <c r="BJ11" s="9">
        <v>163.07900000000001</v>
      </c>
      <c r="BK11" s="9">
        <v>3.1589999999999998</v>
      </c>
      <c r="BL11" s="9">
        <v>2.7069999999999999</v>
      </c>
      <c r="BM11" s="9">
        <v>4.2060000000000004</v>
      </c>
      <c r="BN11" s="9">
        <v>1.1399999999999999</v>
      </c>
      <c r="BO11" s="9">
        <v>0</v>
      </c>
      <c r="BP11" s="9">
        <v>116.431</v>
      </c>
      <c r="BQ11" s="9">
        <v>12.566000000000001</v>
      </c>
      <c r="BR11" s="9">
        <v>15.067</v>
      </c>
      <c r="BS11" s="9">
        <v>24.881</v>
      </c>
      <c r="BT11" s="9">
        <v>29.675000000000001</v>
      </c>
      <c r="BU11" s="9">
        <v>139.27000000000001</v>
      </c>
      <c r="BV11" s="9">
        <v>32.594999999999999</v>
      </c>
      <c r="BW11" s="9">
        <v>222.53399999999999</v>
      </c>
      <c r="BX11" s="9">
        <v>32.792000000000002</v>
      </c>
      <c r="BY11" s="9">
        <v>177.86</v>
      </c>
      <c r="BZ11" s="9">
        <v>177.86</v>
      </c>
      <c r="CA11" s="9">
        <v>55.15</v>
      </c>
      <c r="CB11" s="9">
        <v>13.057</v>
      </c>
      <c r="CC11" s="9">
        <v>7.7919999999999998</v>
      </c>
      <c r="CD11" s="9">
        <v>2.7829999999999999</v>
      </c>
      <c r="CE11" s="9">
        <v>5.782</v>
      </c>
      <c r="CF11" s="9">
        <v>4.7930000000000001</v>
      </c>
      <c r="CG11" s="9">
        <v>6.2539999999999996</v>
      </c>
      <c r="CH11" s="9">
        <v>1.528</v>
      </c>
      <c r="CI11" s="9">
        <v>1.123</v>
      </c>
      <c r="CJ11" s="9">
        <v>2.915</v>
      </c>
      <c r="CK11" s="9">
        <v>2.5230000000000001</v>
      </c>
      <c r="CL11" s="9">
        <v>5.1369999999999996</v>
      </c>
      <c r="CM11" s="9">
        <v>5.32</v>
      </c>
      <c r="CN11" s="9">
        <v>5.2549999999999999</v>
      </c>
      <c r="CO11" s="9">
        <v>42.093000000000004</v>
      </c>
      <c r="CP11" s="9">
        <v>122.71</v>
      </c>
      <c r="CQ11" s="9">
        <v>103.68</v>
      </c>
      <c r="CR11" s="9">
        <v>98.483000000000004</v>
      </c>
      <c r="CS11" s="9">
        <v>1.712</v>
      </c>
      <c r="CT11" s="9">
        <v>3.484</v>
      </c>
      <c r="CU11" s="9">
        <v>2.29</v>
      </c>
      <c r="CV11" s="9">
        <v>1.86</v>
      </c>
      <c r="CW11" s="9">
        <v>0.50800000000000001</v>
      </c>
      <c r="CX11" s="9">
        <v>68.522999999999996</v>
      </c>
      <c r="CY11" s="9">
        <v>3.1070000000000002</v>
      </c>
      <c r="CZ11" s="9">
        <v>5.9379999999999997</v>
      </c>
      <c r="DA11" s="9">
        <v>26.111000000000001</v>
      </c>
      <c r="DB11" s="9">
        <v>16.425999999999998</v>
      </c>
      <c r="DC11" s="9">
        <v>87.254000000000005</v>
      </c>
      <c r="DD11" s="9">
        <v>19.03</v>
      </c>
      <c r="DE11" s="9">
        <v>138.10499999999999</v>
      </c>
      <c r="DF11" s="9">
        <v>39.755000000000003</v>
      </c>
      <c r="DG11" s="9">
        <v>126.488</v>
      </c>
      <c r="DH11" s="9">
        <v>126.488</v>
      </c>
      <c r="DI11" s="9">
        <v>21.61</v>
      </c>
      <c r="DJ11" s="9">
        <v>10.130000000000001</v>
      </c>
      <c r="DK11" s="9">
        <v>3.5960000000000001</v>
      </c>
      <c r="DL11" s="9">
        <v>4.867</v>
      </c>
      <c r="DM11" s="9">
        <v>6.35</v>
      </c>
      <c r="DN11" s="9">
        <v>2.113</v>
      </c>
      <c r="DO11" s="9">
        <v>6.99</v>
      </c>
      <c r="DP11" s="9">
        <v>0.97199999999999998</v>
      </c>
      <c r="DQ11" s="9">
        <v>0</v>
      </c>
      <c r="DR11" s="9">
        <v>0.47299999999999998</v>
      </c>
      <c r="DS11" s="9">
        <v>3.81</v>
      </c>
      <c r="DT11" s="9">
        <v>4.18</v>
      </c>
      <c r="DU11" s="9">
        <v>4.7119999999999997</v>
      </c>
      <c r="DV11" s="9">
        <v>3.7509999999999999</v>
      </c>
      <c r="DW11" s="9">
        <v>11.478999999999999</v>
      </c>
      <c r="DX11" s="9">
        <v>104.878</v>
      </c>
      <c r="DY11" s="9">
        <v>89.143000000000001</v>
      </c>
      <c r="DZ11" s="9">
        <v>84.603999999999999</v>
      </c>
      <c r="EA11" s="9">
        <v>1.51</v>
      </c>
      <c r="EB11" s="9">
        <v>3.0289999999999999</v>
      </c>
      <c r="EC11" s="9">
        <v>2.4430000000000001</v>
      </c>
      <c r="ED11" s="9">
        <v>1.5229999999999999</v>
      </c>
      <c r="EE11" s="9">
        <v>0.57299999999999995</v>
      </c>
      <c r="EF11" s="9">
        <v>64.271000000000001</v>
      </c>
      <c r="EG11" s="9">
        <v>2.3199999999999998</v>
      </c>
      <c r="EH11" s="9">
        <v>5.4370000000000003</v>
      </c>
      <c r="EI11" s="9">
        <v>17.114999999999998</v>
      </c>
      <c r="EJ11" s="9">
        <v>12.302</v>
      </c>
      <c r="EK11" s="9">
        <v>76.841999999999999</v>
      </c>
      <c r="EL11" s="9">
        <v>15.734999999999999</v>
      </c>
      <c r="EM11" s="9">
        <v>114.36199999999999</v>
      </c>
      <c r="EN11" s="9">
        <v>12.125999999999999</v>
      </c>
      <c r="EO11" s="9">
        <v>31.167000000000002</v>
      </c>
      <c r="EP11" s="9">
        <v>31.167000000000002</v>
      </c>
      <c r="EQ11" s="9">
        <v>7.2679999999999998</v>
      </c>
      <c r="ER11" s="9">
        <v>2.5430000000000001</v>
      </c>
      <c r="ES11" s="9">
        <v>0.53800000000000003</v>
      </c>
      <c r="ET11" s="9">
        <v>2.0049999999999999</v>
      </c>
      <c r="EU11" s="9">
        <v>2.1110000000000002</v>
      </c>
      <c r="EV11" s="9">
        <v>0.432</v>
      </c>
      <c r="EW11" s="9">
        <v>1.948</v>
      </c>
      <c r="EX11" s="9">
        <v>0</v>
      </c>
      <c r="EY11" s="9">
        <v>0.59499999999999997</v>
      </c>
      <c r="EZ11" s="9">
        <v>0.97</v>
      </c>
      <c r="FA11" s="9">
        <v>0.97799999999999998</v>
      </c>
      <c r="FB11" s="9">
        <v>0.59499999999999997</v>
      </c>
      <c r="FC11" s="9">
        <v>2.105</v>
      </c>
      <c r="FD11" s="9">
        <v>0.438</v>
      </c>
      <c r="FE11" s="9">
        <v>4.7249999999999996</v>
      </c>
      <c r="FF11" s="9">
        <v>23.899000000000001</v>
      </c>
      <c r="FG11" s="9">
        <v>21.501000000000001</v>
      </c>
      <c r="FH11" s="9">
        <v>20.079999999999998</v>
      </c>
      <c r="FI11" s="9">
        <v>0</v>
      </c>
      <c r="FJ11" s="9">
        <v>1.421</v>
      </c>
      <c r="FK11" s="9">
        <v>0.48499999999999999</v>
      </c>
      <c r="FL11" s="9">
        <v>0.93600000000000005</v>
      </c>
      <c r="FM11" s="9">
        <v>0</v>
      </c>
      <c r="FN11" s="9">
        <v>17.68</v>
      </c>
      <c r="FO11" s="9">
        <v>0.375</v>
      </c>
      <c r="FP11" s="9">
        <v>0.97199999999999998</v>
      </c>
      <c r="FQ11" s="9">
        <v>2.4740000000000002</v>
      </c>
      <c r="FR11" s="9">
        <v>5.9420000000000002</v>
      </c>
      <c r="FS11" s="9">
        <v>15.558999999999999</v>
      </c>
      <c r="FT11" s="9">
        <v>2.3980000000000001</v>
      </c>
      <c r="FU11" s="9">
        <v>27.649000000000001</v>
      </c>
      <c r="FV11" s="9">
        <v>3.5179999999999998</v>
      </c>
      <c r="FW11" s="9">
        <v>59.505000000000003</v>
      </c>
      <c r="FX11" s="9">
        <v>59.505000000000003</v>
      </c>
      <c r="FY11" s="9">
        <v>5.4</v>
      </c>
      <c r="FZ11" s="9">
        <v>2.3250000000000002</v>
      </c>
      <c r="GA11" s="9">
        <v>0.52200000000000002</v>
      </c>
      <c r="GB11" s="9">
        <v>0.68899999999999995</v>
      </c>
      <c r="GC11" s="9">
        <v>0</v>
      </c>
      <c r="GD11" s="9">
        <v>1.7390000000000001</v>
      </c>
      <c r="GE11" s="9">
        <v>0.68899999999999995</v>
      </c>
      <c r="GF11" s="9">
        <v>1.05</v>
      </c>
      <c r="GG11" s="9">
        <v>0</v>
      </c>
      <c r="GH11" s="9">
        <v>0.52800000000000002</v>
      </c>
      <c r="GI11" s="9">
        <v>0</v>
      </c>
      <c r="GJ11" s="9">
        <v>1.2110000000000001</v>
      </c>
      <c r="GK11" s="9">
        <v>1.218</v>
      </c>
      <c r="GL11" s="9">
        <v>0.52200000000000002</v>
      </c>
      <c r="GM11" s="9">
        <v>3.0760000000000001</v>
      </c>
      <c r="GN11" s="9">
        <v>54.103999999999999</v>
      </c>
      <c r="GO11" s="9">
        <v>44.981999999999999</v>
      </c>
      <c r="GP11" s="9">
        <v>42.390999999999998</v>
      </c>
      <c r="GQ11" s="9">
        <v>1.0780000000000001</v>
      </c>
      <c r="GR11" s="9">
        <v>1.5129999999999999</v>
      </c>
      <c r="GS11" s="9">
        <v>0.52300000000000002</v>
      </c>
      <c r="GT11" s="9">
        <v>0.93300000000000005</v>
      </c>
      <c r="GU11" s="9">
        <v>0.58099999999999996</v>
      </c>
      <c r="GV11" s="9">
        <v>37.396000000000001</v>
      </c>
      <c r="GW11" s="9">
        <v>1.22</v>
      </c>
      <c r="GX11" s="9">
        <v>2.7669999999999999</v>
      </c>
      <c r="GY11" s="9">
        <v>3.5990000000000002</v>
      </c>
      <c r="GZ11" s="9">
        <v>8.1059999999999999</v>
      </c>
      <c r="HA11" s="9">
        <v>36.875999999999998</v>
      </c>
      <c r="HB11" s="9">
        <v>9.1219999999999999</v>
      </c>
      <c r="HC11" s="9">
        <v>55.843000000000004</v>
      </c>
      <c r="HD11" s="9">
        <v>3.661</v>
      </c>
      <c r="HE11" s="9">
        <v>47.436</v>
      </c>
      <c r="HF11" s="9">
        <v>47.436</v>
      </c>
      <c r="HG11" s="9">
        <v>14.43</v>
      </c>
      <c r="HH11" s="9">
        <v>10.036</v>
      </c>
      <c r="HI11" s="9">
        <v>4.7779999999999996</v>
      </c>
      <c r="HJ11" s="9">
        <v>4.907</v>
      </c>
      <c r="HK11" s="9">
        <v>8.1289999999999996</v>
      </c>
      <c r="HL11" s="9">
        <v>1.556</v>
      </c>
      <c r="HM11" s="9">
        <v>7.2240000000000002</v>
      </c>
      <c r="HN11" s="9">
        <v>0.90500000000000003</v>
      </c>
      <c r="HO11" s="9">
        <v>1.556</v>
      </c>
      <c r="HP11" s="9">
        <v>3.68</v>
      </c>
      <c r="HQ11" s="9">
        <v>2.1920000000000002</v>
      </c>
      <c r="HR11" s="9">
        <v>3.8130000000000002</v>
      </c>
      <c r="HS11" s="9">
        <v>6.9850000000000003</v>
      </c>
      <c r="HT11" s="9">
        <v>2.7</v>
      </c>
      <c r="HU11" s="9">
        <v>4.3929999999999998</v>
      </c>
      <c r="HV11" s="9">
        <v>33.006</v>
      </c>
      <c r="HW11" s="9">
        <v>21.777999999999999</v>
      </c>
      <c r="HX11" s="9">
        <v>20.768000000000001</v>
      </c>
      <c r="HY11" s="9">
        <v>0.52300000000000002</v>
      </c>
      <c r="HZ11" s="9">
        <v>0.48699999999999999</v>
      </c>
      <c r="IA11" s="9">
        <v>0.52300000000000002</v>
      </c>
      <c r="IB11" s="9">
        <v>0.48699999999999999</v>
      </c>
      <c r="IC11" s="9">
        <v>0</v>
      </c>
      <c r="ID11" s="9">
        <v>15.984999999999999</v>
      </c>
      <c r="IE11" s="9">
        <v>0.48699999999999999</v>
      </c>
      <c r="IF11" s="9">
        <v>0.628</v>
      </c>
      <c r="IG11" s="9">
        <v>4.6779999999999999</v>
      </c>
      <c r="IH11" s="9">
        <v>4.0979999999999999</v>
      </c>
      <c r="II11" s="9">
        <v>17.68</v>
      </c>
      <c r="IJ11" s="9">
        <v>11.228</v>
      </c>
      <c r="IK11" s="9">
        <v>42.692</v>
      </c>
      <c r="IL11" s="9">
        <v>4.7450000000000001</v>
      </c>
      <c r="IM11" s="9">
        <v>173.77099999999999</v>
      </c>
      <c r="IN11" s="9">
        <v>173.77099999999999</v>
      </c>
      <c r="IO11" s="9">
        <v>28.407</v>
      </c>
      <c r="IP11" s="9">
        <v>11.244999999999999</v>
      </c>
      <c r="IQ11" s="9">
        <v>2.7349999999999999</v>
      </c>
    </row>
    <row r="12" spans="1:251">
      <c r="A12" s="10">
        <v>42401</v>
      </c>
      <c r="B12" s="9">
        <v>3.0590000000000002</v>
      </c>
      <c r="C12" s="9">
        <v>16.936</v>
      </c>
      <c r="D12" s="9">
        <v>12.239000000000001</v>
      </c>
      <c r="E12" s="9">
        <v>86.492000000000004</v>
      </c>
      <c r="F12" s="9">
        <v>67.944999999999993</v>
      </c>
      <c r="G12" s="9">
        <v>189.62200000000001</v>
      </c>
      <c r="H12" s="9">
        <v>22.431999999999999</v>
      </c>
      <c r="I12" s="9">
        <v>62.427999999999997</v>
      </c>
      <c r="J12" s="9">
        <v>62.427999999999997</v>
      </c>
      <c r="K12" s="9">
        <v>9.9870000000000001</v>
      </c>
      <c r="L12" s="9">
        <v>3.1709999999999998</v>
      </c>
      <c r="M12" s="9">
        <v>0</v>
      </c>
      <c r="N12" s="9">
        <v>3.1709999999999998</v>
      </c>
      <c r="O12" s="9">
        <v>2.6520000000000001</v>
      </c>
      <c r="P12" s="9">
        <v>0.51800000000000002</v>
      </c>
      <c r="Q12" s="9">
        <v>2.6520000000000001</v>
      </c>
      <c r="R12" s="9">
        <v>0</v>
      </c>
      <c r="S12" s="9">
        <v>0.51800000000000002</v>
      </c>
      <c r="T12" s="9">
        <v>0</v>
      </c>
      <c r="U12" s="9">
        <v>0</v>
      </c>
      <c r="V12" s="9">
        <v>3.1709999999999998</v>
      </c>
      <c r="W12" s="9">
        <v>2.641</v>
      </c>
      <c r="X12" s="9">
        <v>0.53</v>
      </c>
      <c r="Y12" s="9">
        <v>6.8159999999999998</v>
      </c>
      <c r="Z12" s="9">
        <v>52.441000000000003</v>
      </c>
      <c r="AA12" s="9">
        <v>49.067</v>
      </c>
      <c r="AB12" s="9">
        <v>47.854999999999997</v>
      </c>
      <c r="AC12" s="9">
        <v>0.65200000000000002</v>
      </c>
      <c r="AD12" s="9">
        <v>0.56000000000000005</v>
      </c>
      <c r="AE12" s="9">
        <v>0.56000000000000005</v>
      </c>
      <c r="AF12" s="9">
        <v>0.65200000000000002</v>
      </c>
      <c r="AG12" s="9">
        <v>0</v>
      </c>
      <c r="AH12" s="9">
        <v>41.167999999999999</v>
      </c>
      <c r="AI12" s="9">
        <v>1.0009999999999999</v>
      </c>
      <c r="AJ12" s="9">
        <v>1.3149999999999999</v>
      </c>
      <c r="AK12" s="9">
        <v>5.5830000000000002</v>
      </c>
      <c r="AL12" s="9">
        <v>8.7680000000000007</v>
      </c>
      <c r="AM12" s="9">
        <v>40.298999999999999</v>
      </c>
      <c r="AN12" s="9">
        <v>3.3740000000000001</v>
      </c>
      <c r="AO12" s="9">
        <v>56.503999999999998</v>
      </c>
      <c r="AP12" s="9">
        <v>5.923</v>
      </c>
      <c r="AQ12" s="9">
        <v>254.626</v>
      </c>
      <c r="AR12" s="9">
        <v>254.626</v>
      </c>
      <c r="AS12" s="9">
        <v>59.960999999999999</v>
      </c>
      <c r="AT12" s="9">
        <v>23.960999999999999</v>
      </c>
      <c r="AU12" s="9">
        <v>9.5370000000000008</v>
      </c>
      <c r="AV12" s="9">
        <v>10.97</v>
      </c>
      <c r="AW12" s="9">
        <v>15.72</v>
      </c>
      <c r="AX12" s="9">
        <v>4.7869999999999999</v>
      </c>
      <c r="AY12" s="9">
        <v>15.093999999999999</v>
      </c>
      <c r="AZ12" s="9">
        <v>1.825</v>
      </c>
      <c r="BA12" s="9">
        <v>2.7069999999999999</v>
      </c>
      <c r="BB12" s="9">
        <v>3.8140000000000001</v>
      </c>
      <c r="BC12" s="9">
        <v>8.9949999999999992</v>
      </c>
      <c r="BD12" s="9">
        <v>7.6980000000000004</v>
      </c>
      <c r="BE12" s="9">
        <v>11.992000000000001</v>
      </c>
      <c r="BF12" s="9">
        <v>8.5139999999999993</v>
      </c>
      <c r="BG12" s="9">
        <v>36.000999999999998</v>
      </c>
      <c r="BH12" s="9">
        <v>194.66399999999999</v>
      </c>
      <c r="BI12" s="9">
        <v>171.68899999999999</v>
      </c>
      <c r="BJ12" s="9">
        <v>163.22300000000001</v>
      </c>
      <c r="BK12" s="9">
        <v>5.0179999999999998</v>
      </c>
      <c r="BL12" s="9">
        <v>3.4470000000000001</v>
      </c>
      <c r="BM12" s="9">
        <v>5.742</v>
      </c>
      <c r="BN12" s="9">
        <v>0.96499999999999997</v>
      </c>
      <c r="BO12" s="9">
        <v>1.758</v>
      </c>
      <c r="BP12" s="9">
        <v>122.688</v>
      </c>
      <c r="BQ12" s="9">
        <v>9.4499999999999993</v>
      </c>
      <c r="BR12" s="9">
        <v>12.493</v>
      </c>
      <c r="BS12" s="9">
        <v>27.056999999999999</v>
      </c>
      <c r="BT12" s="9">
        <v>25.908000000000001</v>
      </c>
      <c r="BU12" s="9">
        <v>145.78</v>
      </c>
      <c r="BV12" s="9">
        <v>22.975999999999999</v>
      </c>
      <c r="BW12" s="9">
        <v>215.59</v>
      </c>
      <c r="BX12" s="9">
        <v>39.036000000000001</v>
      </c>
      <c r="BY12" s="9">
        <v>167.99700000000001</v>
      </c>
      <c r="BZ12" s="9">
        <v>167.99700000000001</v>
      </c>
      <c r="CA12" s="9">
        <v>54.258000000000003</v>
      </c>
      <c r="CB12" s="9">
        <v>14.467000000000001</v>
      </c>
      <c r="CC12" s="9">
        <v>6.7210000000000001</v>
      </c>
      <c r="CD12" s="9">
        <v>4.875</v>
      </c>
      <c r="CE12" s="9">
        <v>8.6630000000000003</v>
      </c>
      <c r="CF12" s="9">
        <v>2.9329999999999998</v>
      </c>
      <c r="CG12" s="9">
        <v>8.2859999999999996</v>
      </c>
      <c r="CH12" s="9">
        <v>1.9390000000000001</v>
      </c>
      <c r="CI12" s="9">
        <v>1.002</v>
      </c>
      <c r="CJ12" s="9">
        <v>2.3239999999999998</v>
      </c>
      <c r="CK12" s="9">
        <v>4.6680000000000001</v>
      </c>
      <c r="CL12" s="9">
        <v>4.6040000000000001</v>
      </c>
      <c r="CM12" s="9">
        <v>6.6740000000000004</v>
      </c>
      <c r="CN12" s="9">
        <v>4.9219999999999997</v>
      </c>
      <c r="CO12" s="9">
        <v>39.790999999999997</v>
      </c>
      <c r="CP12" s="9">
        <v>113.74</v>
      </c>
      <c r="CQ12" s="9">
        <v>99.697999999999993</v>
      </c>
      <c r="CR12" s="9">
        <v>94.141999999999996</v>
      </c>
      <c r="CS12" s="9">
        <v>1.8660000000000001</v>
      </c>
      <c r="CT12" s="9">
        <v>3.69</v>
      </c>
      <c r="CU12" s="9">
        <v>0.77400000000000002</v>
      </c>
      <c r="CV12" s="9">
        <v>2.6030000000000002</v>
      </c>
      <c r="CW12" s="9">
        <v>0.93100000000000005</v>
      </c>
      <c r="CX12" s="9">
        <v>66.950999999999993</v>
      </c>
      <c r="CY12" s="9">
        <v>6.9480000000000004</v>
      </c>
      <c r="CZ12" s="9">
        <v>7.4459999999999997</v>
      </c>
      <c r="DA12" s="9">
        <v>18.353000000000002</v>
      </c>
      <c r="DB12" s="9">
        <v>14.057</v>
      </c>
      <c r="DC12" s="9">
        <v>85.641000000000005</v>
      </c>
      <c r="DD12" s="9">
        <v>14.042</v>
      </c>
      <c r="DE12" s="9">
        <v>126.715</v>
      </c>
      <c r="DF12" s="9">
        <v>41.281999999999996</v>
      </c>
      <c r="DG12" s="9">
        <v>139.208</v>
      </c>
      <c r="DH12" s="9">
        <v>139.208</v>
      </c>
      <c r="DI12" s="9">
        <v>19.658999999999999</v>
      </c>
      <c r="DJ12" s="9">
        <v>5.81</v>
      </c>
      <c r="DK12" s="9">
        <v>2.7240000000000002</v>
      </c>
      <c r="DL12" s="9">
        <v>3.0859999999999999</v>
      </c>
      <c r="DM12" s="9">
        <v>3.5910000000000002</v>
      </c>
      <c r="DN12" s="9">
        <v>2.218</v>
      </c>
      <c r="DO12" s="9">
        <v>4.1790000000000003</v>
      </c>
      <c r="DP12" s="9">
        <v>1.631</v>
      </c>
      <c r="DQ12" s="9">
        <v>0</v>
      </c>
      <c r="DR12" s="9">
        <v>1.585</v>
      </c>
      <c r="DS12" s="9">
        <v>1.6140000000000001</v>
      </c>
      <c r="DT12" s="9">
        <v>2.61</v>
      </c>
      <c r="DU12" s="9">
        <v>2.7429999999999999</v>
      </c>
      <c r="DV12" s="9">
        <v>3.0659999999999998</v>
      </c>
      <c r="DW12" s="9">
        <v>13.849</v>
      </c>
      <c r="DX12" s="9">
        <v>119.54900000000001</v>
      </c>
      <c r="DY12" s="9">
        <v>88.147000000000006</v>
      </c>
      <c r="DZ12" s="9">
        <v>84.165999999999997</v>
      </c>
      <c r="EA12" s="9">
        <v>0.90700000000000003</v>
      </c>
      <c r="EB12" s="9">
        <v>3.073</v>
      </c>
      <c r="EC12" s="9">
        <v>1.82</v>
      </c>
      <c r="ED12" s="9">
        <v>1.607</v>
      </c>
      <c r="EE12" s="9">
        <v>0</v>
      </c>
      <c r="EF12" s="9">
        <v>67.418000000000006</v>
      </c>
      <c r="EG12" s="9">
        <v>5.99</v>
      </c>
      <c r="EH12" s="9">
        <v>3.1819999999999999</v>
      </c>
      <c r="EI12" s="9">
        <v>11.557</v>
      </c>
      <c r="EJ12" s="9">
        <v>11.122</v>
      </c>
      <c r="EK12" s="9">
        <v>77.025000000000006</v>
      </c>
      <c r="EL12" s="9">
        <v>31.402999999999999</v>
      </c>
      <c r="EM12" s="9">
        <v>125.92700000000001</v>
      </c>
      <c r="EN12" s="9">
        <v>13.281000000000001</v>
      </c>
      <c r="EO12" s="9">
        <v>40.143999999999998</v>
      </c>
      <c r="EP12" s="9">
        <v>40.143999999999998</v>
      </c>
      <c r="EQ12" s="9">
        <v>7.0679999999999996</v>
      </c>
      <c r="ER12" s="9">
        <v>4.524</v>
      </c>
      <c r="ES12" s="9">
        <v>0.505</v>
      </c>
      <c r="ET12" s="9">
        <v>4.0190000000000001</v>
      </c>
      <c r="EU12" s="9">
        <v>2.464</v>
      </c>
      <c r="EV12" s="9">
        <v>2.06</v>
      </c>
      <c r="EW12" s="9">
        <v>3.5369999999999999</v>
      </c>
      <c r="EX12" s="9">
        <v>0.41199999999999998</v>
      </c>
      <c r="EY12" s="9">
        <v>0.57399999999999995</v>
      </c>
      <c r="EZ12" s="9">
        <v>0.91800000000000004</v>
      </c>
      <c r="FA12" s="9">
        <v>1.921</v>
      </c>
      <c r="FB12" s="9">
        <v>1.6850000000000001</v>
      </c>
      <c r="FC12" s="9">
        <v>3.2679999999999998</v>
      </c>
      <c r="FD12" s="9">
        <v>1.256</v>
      </c>
      <c r="FE12" s="9">
        <v>2.5449999999999999</v>
      </c>
      <c r="FF12" s="9">
        <v>33.075000000000003</v>
      </c>
      <c r="FG12" s="9">
        <v>30.693999999999999</v>
      </c>
      <c r="FH12" s="9">
        <v>30.693999999999999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25.488</v>
      </c>
      <c r="FO12" s="9">
        <v>1.135</v>
      </c>
      <c r="FP12" s="9">
        <v>0.58399999999999996</v>
      </c>
      <c r="FQ12" s="9">
        <v>3.4860000000000002</v>
      </c>
      <c r="FR12" s="9">
        <v>7.851</v>
      </c>
      <c r="FS12" s="9">
        <v>22.843</v>
      </c>
      <c r="FT12" s="9">
        <v>2.3809999999999998</v>
      </c>
      <c r="FU12" s="9">
        <v>37.598999999999997</v>
      </c>
      <c r="FV12" s="9">
        <v>2.5449999999999999</v>
      </c>
      <c r="FW12" s="9">
        <v>73.456999999999994</v>
      </c>
      <c r="FX12" s="9">
        <v>73.456999999999994</v>
      </c>
      <c r="FY12" s="9">
        <v>6.9320000000000004</v>
      </c>
      <c r="FZ12" s="9">
        <v>4.2649999999999997</v>
      </c>
      <c r="GA12" s="9">
        <v>1.22</v>
      </c>
      <c r="GB12" s="9">
        <v>3.0449999999999999</v>
      </c>
      <c r="GC12" s="9">
        <v>3.2410000000000001</v>
      </c>
      <c r="GD12" s="9">
        <v>1.024</v>
      </c>
      <c r="GE12" s="9">
        <v>3.7349999999999999</v>
      </c>
      <c r="GF12" s="9">
        <v>0</v>
      </c>
      <c r="GG12" s="9">
        <v>0.53</v>
      </c>
      <c r="GH12" s="9">
        <v>1.575</v>
      </c>
      <c r="GI12" s="9">
        <v>1.0309999999999999</v>
      </c>
      <c r="GJ12" s="9">
        <v>1.6579999999999999</v>
      </c>
      <c r="GK12" s="9">
        <v>3.7349999999999999</v>
      </c>
      <c r="GL12" s="9">
        <v>0.53</v>
      </c>
      <c r="GM12" s="9">
        <v>2.6669999999999998</v>
      </c>
      <c r="GN12" s="9">
        <v>66.525000000000006</v>
      </c>
      <c r="GO12" s="9">
        <v>54.298999999999999</v>
      </c>
      <c r="GP12" s="9">
        <v>53.668999999999997</v>
      </c>
      <c r="GQ12" s="9">
        <v>0.63</v>
      </c>
      <c r="GR12" s="9">
        <v>0</v>
      </c>
      <c r="GS12" s="9">
        <v>0</v>
      </c>
      <c r="GT12" s="9">
        <v>0</v>
      </c>
      <c r="GU12" s="9">
        <v>0.63</v>
      </c>
      <c r="GV12" s="9">
        <v>47.055</v>
      </c>
      <c r="GW12" s="9">
        <v>3.68</v>
      </c>
      <c r="GX12" s="9">
        <v>1.03</v>
      </c>
      <c r="GY12" s="9">
        <v>2.5339999999999998</v>
      </c>
      <c r="GZ12" s="9">
        <v>8.2010000000000005</v>
      </c>
      <c r="HA12" s="9">
        <v>46.098999999999997</v>
      </c>
      <c r="HB12" s="9">
        <v>12.226000000000001</v>
      </c>
      <c r="HC12" s="9">
        <v>71.88</v>
      </c>
      <c r="HD12" s="9">
        <v>1.577</v>
      </c>
      <c r="HE12" s="9">
        <v>46.987000000000002</v>
      </c>
      <c r="HF12" s="9">
        <v>46.987000000000002</v>
      </c>
      <c r="HG12" s="9">
        <v>10.948</v>
      </c>
      <c r="HH12" s="9">
        <v>5.1369999999999996</v>
      </c>
      <c r="HI12" s="9">
        <v>1.992</v>
      </c>
      <c r="HJ12" s="9">
        <v>2.6160000000000001</v>
      </c>
      <c r="HK12" s="9">
        <v>2.0009999999999999</v>
      </c>
      <c r="HL12" s="9">
        <v>2.6059999999999999</v>
      </c>
      <c r="HM12" s="9">
        <v>2.1309999999999998</v>
      </c>
      <c r="HN12" s="9">
        <v>1.498</v>
      </c>
      <c r="HO12" s="9">
        <v>0.97899999999999998</v>
      </c>
      <c r="HP12" s="9">
        <v>1.625</v>
      </c>
      <c r="HQ12" s="9">
        <v>1.4590000000000001</v>
      </c>
      <c r="HR12" s="9">
        <v>1.524</v>
      </c>
      <c r="HS12" s="9">
        <v>2.085</v>
      </c>
      <c r="HT12" s="9">
        <v>2.5230000000000001</v>
      </c>
      <c r="HU12" s="9">
        <v>5.8109999999999999</v>
      </c>
      <c r="HV12" s="9">
        <v>36.039000000000001</v>
      </c>
      <c r="HW12" s="9">
        <v>24.300999999999998</v>
      </c>
      <c r="HX12" s="9">
        <v>20.975000000000001</v>
      </c>
      <c r="HY12" s="9">
        <v>1.6919999999999999</v>
      </c>
      <c r="HZ12" s="9">
        <v>1.6339999999999999</v>
      </c>
      <c r="IA12" s="9">
        <v>1.714</v>
      </c>
      <c r="IB12" s="9">
        <v>0.60799999999999998</v>
      </c>
      <c r="IC12" s="9">
        <v>1.004</v>
      </c>
      <c r="ID12" s="9">
        <v>21.771999999999998</v>
      </c>
      <c r="IE12" s="9">
        <v>0.55400000000000005</v>
      </c>
      <c r="IF12" s="9">
        <v>0.61499999999999999</v>
      </c>
      <c r="IG12" s="9">
        <v>1.36</v>
      </c>
      <c r="IH12" s="9">
        <v>7.2389999999999999</v>
      </c>
      <c r="II12" s="9">
        <v>17.062000000000001</v>
      </c>
      <c r="IJ12" s="9">
        <v>11.738</v>
      </c>
      <c r="IK12" s="9">
        <v>41.634999999999998</v>
      </c>
      <c r="IL12" s="9">
        <v>5.3529999999999998</v>
      </c>
      <c r="IM12" s="9">
        <v>184.25299999999999</v>
      </c>
      <c r="IN12" s="9">
        <v>184.25299999999999</v>
      </c>
      <c r="IO12" s="9">
        <v>31.318999999999999</v>
      </c>
      <c r="IP12" s="9">
        <v>17.797000000000001</v>
      </c>
      <c r="IQ12" s="9">
        <v>6.968</v>
      </c>
    </row>
    <row r="13" spans="1:251">
      <c r="A13" s="10">
        <v>42767</v>
      </c>
      <c r="B13" s="9">
        <v>4.2069999999999999</v>
      </c>
      <c r="C13" s="9">
        <v>19.998999999999999</v>
      </c>
      <c r="D13" s="9">
        <v>13.39</v>
      </c>
      <c r="E13" s="9">
        <v>93.203000000000003</v>
      </c>
      <c r="F13" s="9">
        <v>72.042000000000002</v>
      </c>
      <c r="G13" s="9">
        <v>209.42400000000001</v>
      </c>
      <c r="H13" s="9">
        <v>20.683</v>
      </c>
      <c r="I13" s="9">
        <v>59.262999999999998</v>
      </c>
      <c r="J13" s="9">
        <v>59.262999999999998</v>
      </c>
      <c r="K13" s="9">
        <v>16.774999999999999</v>
      </c>
      <c r="L13" s="9">
        <v>7.9279999999999999</v>
      </c>
      <c r="M13" s="9">
        <v>1.849</v>
      </c>
      <c r="N13" s="9">
        <v>6.0789999999999997</v>
      </c>
      <c r="O13" s="9">
        <v>5.7969999999999997</v>
      </c>
      <c r="P13" s="9">
        <v>2.1309999999999998</v>
      </c>
      <c r="Q13" s="9">
        <v>5.7969999999999997</v>
      </c>
      <c r="R13" s="9">
        <v>0.67300000000000004</v>
      </c>
      <c r="S13" s="9">
        <v>1.458</v>
      </c>
      <c r="T13" s="9">
        <v>2.5489999999999999</v>
      </c>
      <c r="U13" s="9">
        <v>1.794</v>
      </c>
      <c r="V13" s="9">
        <v>3.585</v>
      </c>
      <c r="W13" s="9">
        <v>5.0750000000000002</v>
      </c>
      <c r="X13" s="9">
        <v>2.8530000000000002</v>
      </c>
      <c r="Y13" s="9">
        <v>8.8480000000000008</v>
      </c>
      <c r="Z13" s="9">
        <v>42.487000000000002</v>
      </c>
      <c r="AA13" s="9">
        <v>33.915999999999997</v>
      </c>
      <c r="AB13" s="9">
        <v>31.895</v>
      </c>
      <c r="AC13" s="9">
        <v>1.0129999999999999</v>
      </c>
      <c r="AD13" s="9">
        <v>1.008</v>
      </c>
      <c r="AE13" s="9">
        <v>0.871</v>
      </c>
      <c r="AF13" s="9">
        <v>0</v>
      </c>
      <c r="AG13" s="9">
        <v>1.149</v>
      </c>
      <c r="AH13" s="9">
        <v>27.562000000000001</v>
      </c>
      <c r="AI13" s="9">
        <v>1.175</v>
      </c>
      <c r="AJ13" s="9">
        <v>2.3940000000000001</v>
      </c>
      <c r="AK13" s="9">
        <v>2.7850000000000001</v>
      </c>
      <c r="AL13" s="9">
        <v>4.0090000000000003</v>
      </c>
      <c r="AM13" s="9">
        <v>29.907</v>
      </c>
      <c r="AN13" s="9">
        <v>8.5709999999999997</v>
      </c>
      <c r="AO13" s="9">
        <v>50.930999999999997</v>
      </c>
      <c r="AP13" s="9">
        <v>8.3320000000000007</v>
      </c>
      <c r="AQ13" s="9">
        <v>260.29700000000003</v>
      </c>
      <c r="AR13" s="9">
        <v>260.29700000000003</v>
      </c>
      <c r="AS13" s="9">
        <v>52.944000000000003</v>
      </c>
      <c r="AT13" s="9">
        <v>17.126999999999999</v>
      </c>
      <c r="AU13" s="9">
        <v>9.5429999999999993</v>
      </c>
      <c r="AV13" s="9">
        <v>6.056</v>
      </c>
      <c r="AW13" s="9">
        <v>10.311</v>
      </c>
      <c r="AX13" s="9">
        <v>5.2880000000000003</v>
      </c>
      <c r="AY13" s="9">
        <v>10.247999999999999</v>
      </c>
      <c r="AZ13" s="9">
        <v>1.6120000000000001</v>
      </c>
      <c r="BA13" s="9">
        <v>3.1970000000000001</v>
      </c>
      <c r="BB13" s="9">
        <v>4.0720000000000001</v>
      </c>
      <c r="BC13" s="9">
        <v>7.6050000000000004</v>
      </c>
      <c r="BD13" s="9">
        <v>3.9220000000000002</v>
      </c>
      <c r="BE13" s="9">
        <v>10.186999999999999</v>
      </c>
      <c r="BF13" s="9">
        <v>5.4119999999999999</v>
      </c>
      <c r="BG13" s="9">
        <v>35.817</v>
      </c>
      <c r="BH13" s="9">
        <v>207.35400000000001</v>
      </c>
      <c r="BI13" s="9">
        <v>179.16900000000001</v>
      </c>
      <c r="BJ13" s="9">
        <v>171.053</v>
      </c>
      <c r="BK13" s="9">
        <v>3.7949999999999999</v>
      </c>
      <c r="BL13" s="9">
        <v>4.32</v>
      </c>
      <c r="BM13" s="9">
        <v>2.2909999999999999</v>
      </c>
      <c r="BN13" s="9">
        <v>2.91</v>
      </c>
      <c r="BO13" s="9">
        <v>2.9159999999999999</v>
      </c>
      <c r="BP13" s="9">
        <v>130.899</v>
      </c>
      <c r="BQ13" s="9">
        <v>11.569000000000001</v>
      </c>
      <c r="BR13" s="9">
        <v>11.565</v>
      </c>
      <c r="BS13" s="9">
        <v>25.135999999999999</v>
      </c>
      <c r="BT13" s="9">
        <v>19.350000000000001</v>
      </c>
      <c r="BU13" s="9">
        <v>159.81899999999999</v>
      </c>
      <c r="BV13" s="9">
        <v>28.184999999999999</v>
      </c>
      <c r="BW13" s="9">
        <v>226.27699999999999</v>
      </c>
      <c r="BX13" s="9">
        <v>34.021000000000001</v>
      </c>
      <c r="BY13" s="9">
        <v>181.17</v>
      </c>
      <c r="BZ13" s="9">
        <v>181.17</v>
      </c>
      <c r="CA13" s="9">
        <v>61.015000000000001</v>
      </c>
      <c r="CB13" s="9">
        <v>17.477</v>
      </c>
      <c r="CC13" s="9">
        <v>9.2479999999999993</v>
      </c>
      <c r="CD13" s="9">
        <v>6.2240000000000002</v>
      </c>
      <c r="CE13" s="9">
        <v>9.7739999999999991</v>
      </c>
      <c r="CF13" s="9">
        <v>5.6989999999999998</v>
      </c>
      <c r="CG13" s="9">
        <v>10.968999999999999</v>
      </c>
      <c r="CH13" s="9">
        <v>2.7469999999999999</v>
      </c>
      <c r="CI13" s="9">
        <v>0.79400000000000004</v>
      </c>
      <c r="CJ13" s="9">
        <v>1.51</v>
      </c>
      <c r="CK13" s="9">
        <v>8.7439999999999998</v>
      </c>
      <c r="CL13" s="9">
        <v>5.218</v>
      </c>
      <c r="CM13" s="9">
        <v>11.961</v>
      </c>
      <c r="CN13" s="9">
        <v>3.5110000000000001</v>
      </c>
      <c r="CO13" s="9">
        <v>43.537999999999997</v>
      </c>
      <c r="CP13" s="9">
        <v>120.155</v>
      </c>
      <c r="CQ13" s="9">
        <v>103.1</v>
      </c>
      <c r="CR13" s="9">
        <v>96.82</v>
      </c>
      <c r="CS13" s="9">
        <v>3.41</v>
      </c>
      <c r="CT13" s="9">
        <v>2.87</v>
      </c>
      <c r="CU13" s="9">
        <v>3.2509999999999999</v>
      </c>
      <c r="CV13" s="9">
        <v>2.194</v>
      </c>
      <c r="CW13" s="9">
        <v>0.83499999999999996</v>
      </c>
      <c r="CX13" s="9">
        <v>74.134</v>
      </c>
      <c r="CY13" s="9">
        <v>7.3259999999999996</v>
      </c>
      <c r="CZ13" s="9">
        <v>6.5839999999999996</v>
      </c>
      <c r="DA13" s="9">
        <v>15.055999999999999</v>
      </c>
      <c r="DB13" s="9">
        <v>12.343</v>
      </c>
      <c r="DC13" s="9">
        <v>90.757000000000005</v>
      </c>
      <c r="DD13" s="9">
        <v>17.056000000000001</v>
      </c>
      <c r="DE13" s="9">
        <v>137.36699999999999</v>
      </c>
      <c r="DF13" s="9">
        <v>43.802999999999997</v>
      </c>
      <c r="DG13" s="9">
        <v>124.40300000000001</v>
      </c>
      <c r="DH13" s="9">
        <v>124.40300000000001</v>
      </c>
      <c r="DI13" s="9">
        <v>24.399000000000001</v>
      </c>
      <c r="DJ13" s="9">
        <v>8.7910000000000004</v>
      </c>
      <c r="DK13" s="9">
        <v>1.49</v>
      </c>
      <c r="DL13" s="9">
        <v>6.1230000000000002</v>
      </c>
      <c r="DM13" s="9">
        <v>5.3369999999999997</v>
      </c>
      <c r="DN13" s="9">
        <v>2.2759999999999998</v>
      </c>
      <c r="DO13" s="9">
        <v>5.3369999999999997</v>
      </c>
      <c r="DP13" s="9">
        <v>0.504</v>
      </c>
      <c r="DQ13" s="9">
        <v>1.7709999999999999</v>
      </c>
      <c r="DR13" s="9">
        <v>1.5860000000000001</v>
      </c>
      <c r="DS13" s="9">
        <v>3.21</v>
      </c>
      <c r="DT13" s="9">
        <v>2.8170000000000002</v>
      </c>
      <c r="DU13" s="9">
        <v>4.16</v>
      </c>
      <c r="DV13" s="9">
        <v>3.452</v>
      </c>
      <c r="DW13" s="9">
        <v>15.608000000000001</v>
      </c>
      <c r="DX13" s="9">
        <v>100.005</v>
      </c>
      <c r="DY13" s="9">
        <v>81.460999999999999</v>
      </c>
      <c r="DZ13" s="9">
        <v>75.462000000000003</v>
      </c>
      <c r="EA13" s="9">
        <v>2.1059999999999999</v>
      </c>
      <c r="EB13" s="9">
        <v>3.4929999999999999</v>
      </c>
      <c r="EC13" s="9">
        <v>4.21</v>
      </c>
      <c r="ED13" s="9">
        <v>1.389</v>
      </c>
      <c r="EE13" s="9">
        <v>0</v>
      </c>
      <c r="EF13" s="9">
        <v>63.308</v>
      </c>
      <c r="EG13" s="9">
        <v>2.9079999999999999</v>
      </c>
      <c r="EH13" s="9">
        <v>2.9260000000000002</v>
      </c>
      <c r="EI13" s="9">
        <v>12.32</v>
      </c>
      <c r="EJ13" s="9">
        <v>12.781000000000001</v>
      </c>
      <c r="EK13" s="9">
        <v>68.680000000000007</v>
      </c>
      <c r="EL13" s="9">
        <v>18.542999999999999</v>
      </c>
      <c r="EM13" s="9">
        <v>108.828</v>
      </c>
      <c r="EN13" s="9">
        <v>15.576000000000001</v>
      </c>
      <c r="EO13" s="9">
        <v>37.829000000000001</v>
      </c>
      <c r="EP13" s="9">
        <v>37.829000000000001</v>
      </c>
      <c r="EQ13" s="9">
        <v>5.4489999999999998</v>
      </c>
      <c r="ER13" s="9">
        <v>2.3940000000000001</v>
      </c>
      <c r="ES13" s="9">
        <v>0.498</v>
      </c>
      <c r="ET13" s="9">
        <v>1.895</v>
      </c>
      <c r="EU13" s="9">
        <v>0.93100000000000005</v>
      </c>
      <c r="EV13" s="9">
        <v>1.4630000000000001</v>
      </c>
      <c r="EW13" s="9">
        <v>0.93100000000000005</v>
      </c>
      <c r="EX13" s="9">
        <v>1.4630000000000001</v>
      </c>
      <c r="EY13" s="9">
        <v>0</v>
      </c>
      <c r="EZ13" s="9">
        <v>1.4630000000000001</v>
      </c>
      <c r="FA13" s="9">
        <v>0.433</v>
      </c>
      <c r="FB13" s="9">
        <v>0.498</v>
      </c>
      <c r="FC13" s="9">
        <v>1.4630000000000001</v>
      </c>
      <c r="FD13" s="9">
        <v>0.93100000000000005</v>
      </c>
      <c r="FE13" s="9">
        <v>3.0550000000000002</v>
      </c>
      <c r="FF13" s="9">
        <v>32.380000000000003</v>
      </c>
      <c r="FG13" s="9">
        <v>28.460999999999999</v>
      </c>
      <c r="FH13" s="9">
        <v>25.085000000000001</v>
      </c>
      <c r="FI13" s="9">
        <v>1.8979999999999999</v>
      </c>
      <c r="FJ13" s="9">
        <v>1.4790000000000001</v>
      </c>
      <c r="FK13" s="9">
        <v>1.48</v>
      </c>
      <c r="FL13" s="9">
        <v>0.54900000000000004</v>
      </c>
      <c r="FM13" s="9">
        <v>1.3480000000000001</v>
      </c>
      <c r="FN13" s="9">
        <v>22.667999999999999</v>
      </c>
      <c r="FO13" s="9">
        <v>2.3650000000000002</v>
      </c>
      <c r="FP13" s="9">
        <v>1.925</v>
      </c>
      <c r="FQ13" s="9">
        <v>1.5029999999999999</v>
      </c>
      <c r="FR13" s="9">
        <v>7.4320000000000004</v>
      </c>
      <c r="FS13" s="9">
        <v>21.029</v>
      </c>
      <c r="FT13" s="9">
        <v>3.9180000000000001</v>
      </c>
      <c r="FU13" s="9">
        <v>34.774000000000001</v>
      </c>
      <c r="FV13" s="9">
        <v>3.0550000000000002</v>
      </c>
      <c r="FW13" s="9">
        <v>61.331000000000003</v>
      </c>
      <c r="FX13" s="9">
        <v>61.331000000000003</v>
      </c>
      <c r="FY13" s="9">
        <v>9.1609999999999996</v>
      </c>
      <c r="FZ13" s="9">
        <v>4.16</v>
      </c>
      <c r="GA13" s="9">
        <v>1.482</v>
      </c>
      <c r="GB13" s="9">
        <v>2.6779999999999999</v>
      </c>
      <c r="GC13" s="9">
        <v>2.5209999999999999</v>
      </c>
      <c r="GD13" s="9">
        <v>1.639</v>
      </c>
      <c r="GE13" s="9">
        <v>1.972</v>
      </c>
      <c r="GF13" s="9">
        <v>1.236</v>
      </c>
      <c r="GG13" s="9">
        <v>0.95099999999999996</v>
      </c>
      <c r="GH13" s="9">
        <v>1.5860000000000001</v>
      </c>
      <c r="GI13" s="9">
        <v>1.236</v>
      </c>
      <c r="GJ13" s="9">
        <v>1.3380000000000001</v>
      </c>
      <c r="GK13" s="9">
        <v>2.9239999999999999</v>
      </c>
      <c r="GL13" s="9">
        <v>1.236</v>
      </c>
      <c r="GM13" s="9">
        <v>5.0019999999999998</v>
      </c>
      <c r="GN13" s="9">
        <v>52.17</v>
      </c>
      <c r="GO13" s="9">
        <v>41.506999999999998</v>
      </c>
      <c r="GP13" s="9">
        <v>37.555</v>
      </c>
      <c r="GQ13" s="9">
        <v>3.347</v>
      </c>
      <c r="GR13" s="9">
        <v>0.60599999999999998</v>
      </c>
      <c r="GS13" s="9">
        <v>0.54900000000000004</v>
      </c>
      <c r="GT13" s="9">
        <v>0</v>
      </c>
      <c r="GU13" s="9">
        <v>2.798</v>
      </c>
      <c r="GV13" s="9">
        <v>35.698999999999998</v>
      </c>
      <c r="GW13" s="9">
        <v>1.4339999999999999</v>
      </c>
      <c r="GX13" s="9">
        <v>3.0009999999999999</v>
      </c>
      <c r="GY13" s="9">
        <v>1.3740000000000001</v>
      </c>
      <c r="GZ13" s="9">
        <v>7.282</v>
      </c>
      <c r="HA13" s="9">
        <v>34.225000000000001</v>
      </c>
      <c r="HB13" s="9">
        <v>10.663</v>
      </c>
      <c r="HC13" s="9">
        <v>56.33</v>
      </c>
      <c r="HD13" s="9">
        <v>5.0019999999999998</v>
      </c>
      <c r="HE13" s="9">
        <v>43.585999999999999</v>
      </c>
      <c r="HF13" s="9">
        <v>43.585999999999999</v>
      </c>
      <c r="HG13" s="9">
        <v>7.1379999999999999</v>
      </c>
      <c r="HH13" s="9">
        <v>0.93899999999999995</v>
      </c>
      <c r="HI13" s="9">
        <v>0</v>
      </c>
      <c r="HJ13" s="9">
        <v>0.51700000000000002</v>
      </c>
      <c r="HK13" s="9">
        <v>0.51700000000000002</v>
      </c>
      <c r="HL13" s="9">
        <v>0</v>
      </c>
      <c r="HM13" s="9">
        <v>0.51700000000000002</v>
      </c>
      <c r="HN13" s="9">
        <v>0</v>
      </c>
      <c r="HO13" s="9">
        <v>0</v>
      </c>
      <c r="HP13" s="9">
        <v>0</v>
      </c>
      <c r="HQ13" s="9">
        <v>0.51700000000000002</v>
      </c>
      <c r="HR13" s="9">
        <v>0</v>
      </c>
      <c r="HS13" s="9">
        <v>0</v>
      </c>
      <c r="HT13" s="9">
        <v>0.51700000000000002</v>
      </c>
      <c r="HU13" s="9">
        <v>6.2</v>
      </c>
      <c r="HV13" s="9">
        <v>36.448</v>
      </c>
      <c r="HW13" s="9">
        <v>23.242999999999999</v>
      </c>
      <c r="HX13" s="9">
        <v>21.62</v>
      </c>
      <c r="HY13" s="9">
        <v>1.2569999999999999</v>
      </c>
      <c r="HZ13" s="9">
        <v>0.36499999999999999</v>
      </c>
      <c r="IA13" s="9">
        <v>0.38900000000000001</v>
      </c>
      <c r="IB13" s="9">
        <v>1.234</v>
      </c>
      <c r="IC13" s="9">
        <v>0</v>
      </c>
      <c r="ID13" s="9">
        <v>18.036999999999999</v>
      </c>
      <c r="IE13" s="9">
        <v>2.7010000000000001</v>
      </c>
      <c r="IF13" s="9">
        <v>0.38900000000000001</v>
      </c>
      <c r="IG13" s="9">
        <v>2.1160000000000001</v>
      </c>
      <c r="IH13" s="9">
        <v>4.6550000000000002</v>
      </c>
      <c r="II13" s="9">
        <v>18.587</v>
      </c>
      <c r="IJ13" s="9">
        <v>13.206</v>
      </c>
      <c r="IK13" s="9">
        <v>37.597999999999999</v>
      </c>
      <c r="IL13" s="9">
        <v>5.9889999999999999</v>
      </c>
      <c r="IM13" s="9">
        <v>170.52099999999999</v>
      </c>
      <c r="IN13" s="9">
        <v>170.52099999999999</v>
      </c>
      <c r="IO13" s="9">
        <v>34.814999999999998</v>
      </c>
      <c r="IP13" s="9">
        <v>15.566000000000001</v>
      </c>
      <c r="IQ13" s="9">
        <v>8.6809999999999992</v>
      </c>
    </row>
    <row r="14" spans="1:251">
      <c r="A14" s="10">
        <v>43132</v>
      </c>
      <c r="B14" s="9">
        <v>4.1459999999999999</v>
      </c>
      <c r="C14" s="9">
        <v>13.148</v>
      </c>
      <c r="D14" s="9">
        <v>12.882</v>
      </c>
      <c r="E14" s="9">
        <v>103.627</v>
      </c>
      <c r="F14" s="9">
        <v>71.403000000000006</v>
      </c>
      <c r="G14" s="9">
        <v>214.52799999999999</v>
      </c>
      <c r="H14" s="9">
        <v>23.768999999999998</v>
      </c>
      <c r="I14" s="9">
        <v>70.436000000000007</v>
      </c>
      <c r="J14" s="9">
        <v>70.436000000000007</v>
      </c>
      <c r="K14" s="9">
        <v>13.917</v>
      </c>
      <c r="L14" s="9">
        <v>7.8010000000000002</v>
      </c>
      <c r="M14" s="9">
        <v>1.7270000000000001</v>
      </c>
      <c r="N14" s="9">
        <v>6.0730000000000004</v>
      </c>
      <c r="O14" s="9">
        <v>2.5459999999999998</v>
      </c>
      <c r="P14" s="9">
        <v>5.2539999999999996</v>
      </c>
      <c r="Q14" s="9">
        <v>3.5830000000000002</v>
      </c>
      <c r="R14" s="9">
        <v>3.2370000000000001</v>
      </c>
      <c r="S14" s="9">
        <v>0.98</v>
      </c>
      <c r="T14" s="9">
        <v>3.0649999999999999</v>
      </c>
      <c r="U14" s="9">
        <v>2.6859999999999999</v>
      </c>
      <c r="V14" s="9">
        <v>2.0489999999999999</v>
      </c>
      <c r="W14" s="9">
        <v>6.15</v>
      </c>
      <c r="X14" s="9">
        <v>1.65</v>
      </c>
      <c r="Y14" s="9">
        <v>6.117</v>
      </c>
      <c r="Z14" s="9">
        <v>56.518999999999998</v>
      </c>
      <c r="AA14" s="9">
        <v>45.843000000000004</v>
      </c>
      <c r="AB14" s="9">
        <v>45.36</v>
      </c>
      <c r="AC14" s="9">
        <v>0</v>
      </c>
      <c r="AD14" s="9">
        <v>0.48299999999999998</v>
      </c>
      <c r="AE14" s="9">
        <v>0.48299999999999998</v>
      </c>
      <c r="AF14" s="9">
        <v>0</v>
      </c>
      <c r="AG14" s="9">
        <v>0</v>
      </c>
      <c r="AH14" s="9">
        <v>38.457999999999998</v>
      </c>
      <c r="AI14" s="9">
        <v>1.046</v>
      </c>
      <c r="AJ14" s="9">
        <v>1.1040000000000001</v>
      </c>
      <c r="AK14" s="9">
        <v>5.2350000000000003</v>
      </c>
      <c r="AL14" s="9">
        <v>3.6160000000000001</v>
      </c>
      <c r="AM14" s="9">
        <v>42.226999999999997</v>
      </c>
      <c r="AN14" s="9">
        <v>10.676</v>
      </c>
      <c r="AO14" s="9">
        <v>64.319999999999993</v>
      </c>
      <c r="AP14" s="9">
        <v>6.117</v>
      </c>
      <c r="AQ14" s="9">
        <v>272.839</v>
      </c>
      <c r="AR14" s="9">
        <v>272.839</v>
      </c>
      <c r="AS14" s="9">
        <v>61.863999999999997</v>
      </c>
      <c r="AT14" s="9">
        <v>18.818000000000001</v>
      </c>
      <c r="AU14" s="9">
        <v>4.7370000000000001</v>
      </c>
      <c r="AV14" s="9">
        <v>11.287000000000001</v>
      </c>
      <c r="AW14" s="9">
        <v>9.5389999999999997</v>
      </c>
      <c r="AX14" s="9">
        <v>6.484</v>
      </c>
      <c r="AY14" s="9">
        <v>9.93</v>
      </c>
      <c r="AZ14" s="9">
        <v>2.0459999999999998</v>
      </c>
      <c r="BA14" s="9">
        <v>2.9649999999999999</v>
      </c>
      <c r="BB14" s="9">
        <v>1.8919999999999999</v>
      </c>
      <c r="BC14" s="9">
        <v>7.157</v>
      </c>
      <c r="BD14" s="9">
        <v>6.9749999999999996</v>
      </c>
      <c r="BE14" s="9">
        <v>9.6820000000000004</v>
      </c>
      <c r="BF14" s="9">
        <v>6.3410000000000002</v>
      </c>
      <c r="BG14" s="9">
        <v>43.045999999999999</v>
      </c>
      <c r="BH14" s="9">
        <v>210.97399999999999</v>
      </c>
      <c r="BI14" s="9">
        <v>189.52799999999999</v>
      </c>
      <c r="BJ14" s="9">
        <v>183.614</v>
      </c>
      <c r="BK14" s="9">
        <v>2.419</v>
      </c>
      <c r="BL14" s="9">
        <v>3.4950000000000001</v>
      </c>
      <c r="BM14" s="9">
        <v>2.4700000000000002</v>
      </c>
      <c r="BN14" s="9">
        <v>2.964</v>
      </c>
      <c r="BO14" s="9">
        <v>0</v>
      </c>
      <c r="BP14" s="9">
        <v>135.602</v>
      </c>
      <c r="BQ14" s="9">
        <v>17.812000000000001</v>
      </c>
      <c r="BR14" s="9">
        <v>12.613</v>
      </c>
      <c r="BS14" s="9">
        <v>23.501999999999999</v>
      </c>
      <c r="BT14" s="9">
        <v>26.762</v>
      </c>
      <c r="BU14" s="9">
        <v>162.76599999999999</v>
      </c>
      <c r="BV14" s="9">
        <v>21.446000000000002</v>
      </c>
      <c r="BW14" s="9">
        <v>229.33</v>
      </c>
      <c r="BX14" s="9">
        <v>43.509</v>
      </c>
      <c r="BY14" s="9">
        <v>184.14</v>
      </c>
      <c r="BZ14" s="9">
        <v>184.14</v>
      </c>
      <c r="CA14" s="9">
        <v>56.503999999999998</v>
      </c>
      <c r="CB14" s="9">
        <v>15.973000000000001</v>
      </c>
      <c r="CC14" s="9">
        <v>8.952</v>
      </c>
      <c r="CD14" s="9">
        <v>3.8159999999999998</v>
      </c>
      <c r="CE14" s="9">
        <v>6.4969999999999999</v>
      </c>
      <c r="CF14" s="9">
        <v>6.2720000000000002</v>
      </c>
      <c r="CG14" s="9">
        <v>7.4960000000000004</v>
      </c>
      <c r="CH14" s="9">
        <v>4.617</v>
      </c>
      <c r="CI14" s="9">
        <v>0.65600000000000003</v>
      </c>
      <c r="CJ14" s="9">
        <v>3.2850000000000001</v>
      </c>
      <c r="CK14" s="9">
        <v>4.91</v>
      </c>
      <c r="CL14" s="9">
        <v>4.5739999999999998</v>
      </c>
      <c r="CM14" s="9">
        <v>9.0150000000000006</v>
      </c>
      <c r="CN14" s="9">
        <v>3.7530000000000001</v>
      </c>
      <c r="CO14" s="9">
        <v>40.530999999999999</v>
      </c>
      <c r="CP14" s="9">
        <v>127.636</v>
      </c>
      <c r="CQ14" s="9">
        <v>116.10599999999999</v>
      </c>
      <c r="CR14" s="9">
        <v>108.10599999999999</v>
      </c>
      <c r="CS14" s="9">
        <v>3.907</v>
      </c>
      <c r="CT14" s="9">
        <v>3.53</v>
      </c>
      <c r="CU14" s="9">
        <v>3.9649999999999999</v>
      </c>
      <c r="CV14" s="9">
        <v>2.39</v>
      </c>
      <c r="CW14" s="9">
        <v>0.47499999999999998</v>
      </c>
      <c r="CX14" s="9">
        <v>76.546999999999997</v>
      </c>
      <c r="CY14" s="9">
        <v>12.613</v>
      </c>
      <c r="CZ14" s="9">
        <v>3.6549999999999998</v>
      </c>
      <c r="DA14" s="9">
        <v>23.291</v>
      </c>
      <c r="DB14" s="9">
        <v>19.753</v>
      </c>
      <c r="DC14" s="9">
        <v>96.352999999999994</v>
      </c>
      <c r="DD14" s="9">
        <v>11.53</v>
      </c>
      <c r="DE14" s="9">
        <v>140.95699999999999</v>
      </c>
      <c r="DF14" s="9">
        <v>43.183999999999997</v>
      </c>
      <c r="DG14" s="9">
        <v>138.55799999999999</v>
      </c>
      <c r="DH14" s="9">
        <v>138.55799999999999</v>
      </c>
      <c r="DI14" s="9">
        <v>31.675999999999998</v>
      </c>
      <c r="DJ14" s="9">
        <v>17.657</v>
      </c>
      <c r="DK14" s="9">
        <v>8.0790000000000006</v>
      </c>
      <c r="DL14" s="9">
        <v>7.702</v>
      </c>
      <c r="DM14" s="9">
        <v>11.345000000000001</v>
      </c>
      <c r="DN14" s="9">
        <v>4.4359999999999999</v>
      </c>
      <c r="DO14" s="9">
        <v>10.95</v>
      </c>
      <c r="DP14" s="9">
        <v>1.7809999999999999</v>
      </c>
      <c r="DQ14" s="9">
        <v>2.5019999999999998</v>
      </c>
      <c r="DR14" s="9">
        <v>2.415</v>
      </c>
      <c r="DS14" s="9">
        <v>5.6539999999999999</v>
      </c>
      <c r="DT14" s="9">
        <v>7.7130000000000001</v>
      </c>
      <c r="DU14" s="9">
        <v>9.7230000000000008</v>
      </c>
      <c r="DV14" s="9">
        <v>6.0579999999999998</v>
      </c>
      <c r="DW14" s="9">
        <v>14.019</v>
      </c>
      <c r="DX14" s="9">
        <v>106.88200000000001</v>
      </c>
      <c r="DY14" s="9">
        <v>84.37</v>
      </c>
      <c r="DZ14" s="9">
        <v>83.073999999999998</v>
      </c>
      <c r="EA14" s="9">
        <v>0.38700000000000001</v>
      </c>
      <c r="EB14" s="9">
        <v>0.90900000000000003</v>
      </c>
      <c r="EC14" s="9">
        <v>0.47299999999999998</v>
      </c>
      <c r="ED14" s="9">
        <v>0.38700000000000001</v>
      </c>
      <c r="EE14" s="9">
        <v>0.436</v>
      </c>
      <c r="EF14" s="9">
        <v>71.644000000000005</v>
      </c>
      <c r="EG14" s="9">
        <v>2.077</v>
      </c>
      <c r="EH14" s="9">
        <v>1.4370000000000001</v>
      </c>
      <c r="EI14" s="9">
        <v>9.2119999999999997</v>
      </c>
      <c r="EJ14" s="9">
        <v>8.3849999999999998</v>
      </c>
      <c r="EK14" s="9">
        <v>75.986000000000004</v>
      </c>
      <c r="EL14" s="9">
        <v>22.510999999999999</v>
      </c>
      <c r="EM14" s="9">
        <v>123.22799999999999</v>
      </c>
      <c r="EN14" s="9">
        <v>15.33</v>
      </c>
      <c r="EO14" s="9">
        <v>25.984000000000002</v>
      </c>
      <c r="EP14" s="9">
        <v>25.984000000000002</v>
      </c>
      <c r="EQ14" s="9">
        <v>5.5739999999999998</v>
      </c>
      <c r="ER14" s="9">
        <v>2.1219999999999999</v>
      </c>
      <c r="ES14" s="9">
        <v>1.0820000000000001</v>
      </c>
      <c r="ET14" s="9">
        <v>0</v>
      </c>
      <c r="EU14" s="9">
        <v>0.60699999999999998</v>
      </c>
      <c r="EV14" s="9">
        <v>0.47499999999999998</v>
      </c>
      <c r="EW14" s="9">
        <v>0</v>
      </c>
      <c r="EX14" s="9">
        <v>0.60699999999999998</v>
      </c>
      <c r="EY14" s="9">
        <v>0.47499999999999998</v>
      </c>
      <c r="EZ14" s="9">
        <v>0</v>
      </c>
      <c r="FA14" s="9">
        <v>0</v>
      </c>
      <c r="FB14" s="9">
        <v>1.0820000000000001</v>
      </c>
      <c r="FC14" s="9">
        <v>0</v>
      </c>
      <c r="FD14" s="9">
        <v>1.0820000000000001</v>
      </c>
      <c r="FE14" s="9">
        <v>3.4510000000000001</v>
      </c>
      <c r="FF14" s="9">
        <v>20.41</v>
      </c>
      <c r="FG14" s="9">
        <v>17.481999999999999</v>
      </c>
      <c r="FH14" s="9">
        <v>16.690000000000001</v>
      </c>
      <c r="FI14" s="9">
        <v>0</v>
      </c>
      <c r="FJ14" s="9">
        <v>0.79300000000000004</v>
      </c>
      <c r="FK14" s="9">
        <v>0</v>
      </c>
      <c r="FL14" s="9">
        <v>0</v>
      </c>
      <c r="FM14" s="9">
        <v>0.79300000000000004</v>
      </c>
      <c r="FN14" s="9">
        <v>13.515000000000001</v>
      </c>
      <c r="FO14" s="9">
        <v>0.64500000000000002</v>
      </c>
      <c r="FP14" s="9">
        <v>1.2170000000000001</v>
      </c>
      <c r="FQ14" s="9">
        <v>2.1059999999999999</v>
      </c>
      <c r="FR14" s="9">
        <v>3.3490000000000002</v>
      </c>
      <c r="FS14" s="9">
        <v>14.132999999999999</v>
      </c>
      <c r="FT14" s="9">
        <v>2.9279999999999999</v>
      </c>
      <c r="FU14" s="9">
        <v>21.492000000000001</v>
      </c>
      <c r="FV14" s="9">
        <v>4.492</v>
      </c>
      <c r="FW14" s="9">
        <v>56.567999999999998</v>
      </c>
      <c r="FX14" s="9">
        <v>56.567999999999998</v>
      </c>
      <c r="FY14" s="9">
        <v>6.915</v>
      </c>
      <c r="FZ14" s="9">
        <v>1.7150000000000001</v>
      </c>
      <c r="GA14" s="9">
        <v>0.52400000000000002</v>
      </c>
      <c r="GB14" s="9">
        <v>1.1910000000000001</v>
      </c>
      <c r="GC14" s="9">
        <v>1.7150000000000001</v>
      </c>
      <c r="GD14" s="9">
        <v>0</v>
      </c>
      <c r="GE14" s="9">
        <v>1.7150000000000001</v>
      </c>
      <c r="GF14" s="9">
        <v>0</v>
      </c>
      <c r="GG14" s="9">
        <v>0</v>
      </c>
      <c r="GH14" s="9">
        <v>1.1910000000000001</v>
      </c>
      <c r="GI14" s="9">
        <v>0</v>
      </c>
      <c r="GJ14" s="9">
        <v>0.52400000000000002</v>
      </c>
      <c r="GK14" s="9">
        <v>1.7150000000000001</v>
      </c>
      <c r="GL14" s="9">
        <v>0</v>
      </c>
      <c r="GM14" s="9">
        <v>5.1989999999999998</v>
      </c>
      <c r="GN14" s="9">
        <v>49.652999999999999</v>
      </c>
      <c r="GO14" s="9">
        <v>39.948999999999998</v>
      </c>
      <c r="GP14" s="9">
        <v>38.027999999999999</v>
      </c>
      <c r="GQ14" s="9">
        <v>1.92</v>
      </c>
      <c r="GR14" s="9">
        <v>0</v>
      </c>
      <c r="GS14" s="9">
        <v>1.3759999999999999</v>
      </c>
      <c r="GT14" s="9">
        <v>0</v>
      </c>
      <c r="GU14" s="9">
        <v>0.54500000000000004</v>
      </c>
      <c r="GV14" s="9">
        <v>35.536999999999999</v>
      </c>
      <c r="GW14" s="9">
        <v>2.4990000000000001</v>
      </c>
      <c r="GX14" s="9">
        <v>0.433</v>
      </c>
      <c r="GY14" s="9">
        <v>1.4810000000000001</v>
      </c>
      <c r="GZ14" s="9">
        <v>7.3289999999999997</v>
      </c>
      <c r="HA14" s="9">
        <v>32.619</v>
      </c>
      <c r="HB14" s="9">
        <v>9.7050000000000001</v>
      </c>
      <c r="HC14" s="9">
        <v>51.783999999999999</v>
      </c>
      <c r="HD14" s="9">
        <v>4.7839999999999998</v>
      </c>
      <c r="HE14" s="9">
        <v>46.143000000000001</v>
      </c>
      <c r="HF14" s="9">
        <v>46.143000000000001</v>
      </c>
      <c r="HG14" s="9">
        <v>9.3030000000000008</v>
      </c>
      <c r="HH14" s="9">
        <v>2.4849999999999999</v>
      </c>
      <c r="HI14" s="9">
        <v>1.032</v>
      </c>
      <c r="HJ14" s="9">
        <v>1.119</v>
      </c>
      <c r="HK14" s="9">
        <v>1.663</v>
      </c>
      <c r="HL14" s="9">
        <v>0.48799999999999999</v>
      </c>
      <c r="HM14" s="9">
        <v>2.1509999999999998</v>
      </c>
      <c r="HN14" s="9">
        <v>0</v>
      </c>
      <c r="HO14" s="9">
        <v>0</v>
      </c>
      <c r="HP14" s="9">
        <v>0.48799999999999999</v>
      </c>
      <c r="HQ14" s="9">
        <v>1.663</v>
      </c>
      <c r="HR14" s="9">
        <v>0</v>
      </c>
      <c r="HS14" s="9">
        <v>1.119</v>
      </c>
      <c r="HT14" s="9">
        <v>1.032</v>
      </c>
      <c r="HU14" s="9">
        <v>6.8179999999999996</v>
      </c>
      <c r="HV14" s="9">
        <v>36.840000000000003</v>
      </c>
      <c r="HW14" s="9">
        <v>25.74</v>
      </c>
      <c r="HX14" s="9">
        <v>24.256</v>
      </c>
      <c r="HY14" s="9">
        <v>0</v>
      </c>
      <c r="HZ14" s="9">
        <v>1.484</v>
      </c>
      <c r="IA14" s="9">
        <v>0</v>
      </c>
      <c r="IB14" s="9">
        <v>0.54</v>
      </c>
      <c r="IC14" s="9">
        <v>0.94499999999999995</v>
      </c>
      <c r="ID14" s="9">
        <v>21.282</v>
      </c>
      <c r="IE14" s="9">
        <v>1.8939999999999999</v>
      </c>
      <c r="IF14" s="9">
        <v>0.57599999999999996</v>
      </c>
      <c r="IG14" s="9">
        <v>1.988</v>
      </c>
      <c r="IH14" s="9">
        <v>2.5579999999999998</v>
      </c>
      <c r="II14" s="9">
        <v>23.181999999999999</v>
      </c>
      <c r="IJ14" s="9">
        <v>11.1</v>
      </c>
      <c r="IK14" s="9">
        <v>38.99</v>
      </c>
      <c r="IL14" s="9">
        <v>7.1520000000000001</v>
      </c>
      <c r="IM14" s="9">
        <v>174.25800000000001</v>
      </c>
      <c r="IN14" s="9">
        <v>174.25800000000001</v>
      </c>
      <c r="IO14" s="9">
        <v>28.97</v>
      </c>
      <c r="IP14" s="9">
        <v>12</v>
      </c>
      <c r="IQ14" s="9">
        <v>4.226</v>
      </c>
    </row>
    <row r="15" spans="1:251">
      <c r="A15" s="10">
        <v>43497</v>
      </c>
      <c r="B15" s="9">
        <v>4.5010000000000003</v>
      </c>
      <c r="C15" s="9">
        <v>16.16</v>
      </c>
      <c r="D15" s="9">
        <v>14.46</v>
      </c>
      <c r="E15" s="9">
        <v>99.418999999999997</v>
      </c>
      <c r="F15" s="9">
        <v>77.302999999999997</v>
      </c>
      <c r="G15" s="9">
        <v>215.65899999999999</v>
      </c>
      <c r="H15" s="9">
        <v>28.178999999999998</v>
      </c>
      <c r="I15" s="9">
        <v>69.522999999999996</v>
      </c>
      <c r="J15" s="9">
        <v>69.522999999999996</v>
      </c>
      <c r="K15" s="9">
        <v>7.75</v>
      </c>
      <c r="L15" s="9">
        <v>4.2110000000000003</v>
      </c>
      <c r="M15" s="9">
        <v>0.67500000000000004</v>
      </c>
      <c r="N15" s="9">
        <v>3.536</v>
      </c>
      <c r="O15" s="9">
        <v>1.552</v>
      </c>
      <c r="P15" s="9">
        <v>2.6589999999999998</v>
      </c>
      <c r="Q15" s="9">
        <v>1.8460000000000001</v>
      </c>
      <c r="R15" s="9">
        <v>1.1599999999999999</v>
      </c>
      <c r="S15" s="9">
        <v>1.2050000000000001</v>
      </c>
      <c r="T15" s="9">
        <v>0.61399999999999999</v>
      </c>
      <c r="U15" s="9">
        <v>1.48</v>
      </c>
      <c r="V15" s="9">
        <v>2.117</v>
      </c>
      <c r="W15" s="9">
        <v>3.6120000000000001</v>
      </c>
      <c r="X15" s="9">
        <v>0.59899999999999998</v>
      </c>
      <c r="Y15" s="9">
        <v>3.5390000000000001</v>
      </c>
      <c r="Z15" s="9">
        <v>61.773000000000003</v>
      </c>
      <c r="AA15" s="9">
        <v>52.087000000000003</v>
      </c>
      <c r="AB15" s="9">
        <v>49.271999999999998</v>
      </c>
      <c r="AC15" s="9">
        <v>0.64</v>
      </c>
      <c r="AD15" s="9">
        <v>2.1739999999999999</v>
      </c>
      <c r="AE15" s="9">
        <v>0</v>
      </c>
      <c r="AF15" s="9">
        <v>1.7130000000000001</v>
      </c>
      <c r="AG15" s="9">
        <v>0.52900000000000003</v>
      </c>
      <c r="AH15" s="9">
        <v>43.085000000000001</v>
      </c>
      <c r="AI15" s="9">
        <v>2.6360000000000001</v>
      </c>
      <c r="AJ15" s="9">
        <v>1.667</v>
      </c>
      <c r="AK15" s="9">
        <v>4.6989999999999998</v>
      </c>
      <c r="AL15" s="9">
        <v>3.9689999999999999</v>
      </c>
      <c r="AM15" s="9">
        <v>48.116999999999997</v>
      </c>
      <c r="AN15" s="9">
        <v>9.6859999999999999</v>
      </c>
      <c r="AO15" s="9">
        <v>65.983999999999995</v>
      </c>
      <c r="AP15" s="9">
        <v>3.5390000000000001</v>
      </c>
      <c r="AQ15" s="9">
        <v>254.524</v>
      </c>
      <c r="AR15" s="9">
        <v>254.524</v>
      </c>
      <c r="AS15" s="9">
        <v>46.976999999999997</v>
      </c>
      <c r="AT15" s="9">
        <v>13.592000000000001</v>
      </c>
      <c r="AU15" s="9">
        <v>3.153</v>
      </c>
      <c r="AV15" s="9">
        <v>9.7970000000000006</v>
      </c>
      <c r="AW15" s="9">
        <v>7.0069999999999997</v>
      </c>
      <c r="AX15" s="9">
        <v>5.9429999999999996</v>
      </c>
      <c r="AY15" s="9">
        <v>5.1269999999999998</v>
      </c>
      <c r="AZ15" s="9">
        <v>3.5110000000000001</v>
      </c>
      <c r="BA15" s="9">
        <v>4.3120000000000003</v>
      </c>
      <c r="BB15" s="9">
        <v>0.60099999999999998</v>
      </c>
      <c r="BC15" s="9">
        <v>6.36</v>
      </c>
      <c r="BD15" s="9">
        <v>5.9889999999999999</v>
      </c>
      <c r="BE15" s="9">
        <v>6.8479999999999999</v>
      </c>
      <c r="BF15" s="9">
        <v>6.101</v>
      </c>
      <c r="BG15" s="9">
        <v>33.384999999999998</v>
      </c>
      <c r="BH15" s="9">
        <v>207.547</v>
      </c>
      <c r="BI15" s="9">
        <v>184.679</v>
      </c>
      <c r="BJ15" s="9">
        <v>173.12899999999999</v>
      </c>
      <c r="BK15" s="9">
        <v>3.8980000000000001</v>
      </c>
      <c r="BL15" s="9">
        <v>7.6520000000000001</v>
      </c>
      <c r="BM15" s="9">
        <v>6.1870000000000003</v>
      </c>
      <c r="BN15" s="9">
        <v>2.3879999999999999</v>
      </c>
      <c r="BO15" s="9">
        <v>2.9740000000000002</v>
      </c>
      <c r="BP15" s="9">
        <v>136.97999999999999</v>
      </c>
      <c r="BQ15" s="9">
        <v>10.846</v>
      </c>
      <c r="BR15" s="9">
        <v>9.25</v>
      </c>
      <c r="BS15" s="9">
        <v>27.602</v>
      </c>
      <c r="BT15" s="9">
        <v>23.692</v>
      </c>
      <c r="BU15" s="9">
        <v>160.98699999999999</v>
      </c>
      <c r="BV15" s="9">
        <v>22.867999999999999</v>
      </c>
      <c r="BW15" s="9">
        <v>221.86600000000001</v>
      </c>
      <c r="BX15" s="9">
        <v>32.658000000000001</v>
      </c>
      <c r="BY15" s="9">
        <v>184.64699999999999</v>
      </c>
      <c r="BZ15" s="9">
        <v>184.64699999999999</v>
      </c>
      <c r="CA15" s="9">
        <v>69.7</v>
      </c>
      <c r="CB15" s="9">
        <v>24.231999999999999</v>
      </c>
      <c r="CC15" s="9">
        <v>13.859</v>
      </c>
      <c r="CD15" s="9">
        <v>7.82</v>
      </c>
      <c r="CE15" s="9">
        <v>12.893000000000001</v>
      </c>
      <c r="CF15" s="9">
        <v>8.7859999999999996</v>
      </c>
      <c r="CG15" s="9">
        <v>12.255000000000001</v>
      </c>
      <c r="CH15" s="9">
        <v>5.024</v>
      </c>
      <c r="CI15" s="9">
        <v>3.7389999999999999</v>
      </c>
      <c r="CJ15" s="9">
        <v>2.4319999999999999</v>
      </c>
      <c r="CK15" s="9">
        <v>9.8559999999999999</v>
      </c>
      <c r="CL15" s="9">
        <v>9.391</v>
      </c>
      <c r="CM15" s="9">
        <v>14.082000000000001</v>
      </c>
      <c r="CN15" s="9">
        <v>7.5970000000000004</v>
      </c>
      <c r="CO15" s="9">
        <v>45.468000000000004</v>
      </c>
      <c r="CP15" s="9">
        <v>114.947</v>
      </c>
      <c r="CQ15" s="9">
        <v>100.97199999999999</v>
      </c>
      <c r="CR15" s="9">
        <v>98.125</v>
      </c>
      <c r="CS15" s="9">
        <v>0.39900000000000002</v>
      </c>
      <c r="CT15" s="9">
        <v>2.4489999999999998</v>
      </c>
      <c r="CU15" s="9">
        <v>0</v>
      </c>
      <c r="CV15" s="9">
        <v>1.8979999999999999</v>
      </c>
      <c r="CW15" s="9">
        <v>0</v>
      </c>
      <c r="CX15" s="9">
        <v>69.683999999999997</v>
      </c>
      <c r="CY15" s="9">
        <v>7.7789999999999999</v>
      </c>
      <c r="CZ15" s="9">
        <v>3.8820000000000001</v>
      </c>
      <c r="DA15" s="9">
        <v>19.626999999999999</v>
      </c>
      <c r="DB15" s="9">
        <v>13.683</v>
      </c>
      <c r="DC15" s="9">
        <v>87.289000000000001</v>
      </c>
      <c r="DD15" s="9">
        <v>13.975</v>
      </c>
      <c r="DE15" s="9">
        <v>138.86600000000001</v>
      </c>
      <c r="DF15" s="9">
        <v>45.780999999999999</v>
      </c>
      <c r="DG15" s="9">
        <v>126.42700000000001</v>
      </c>
      <c r="DH15" s="9">
        <v>126.42700000000001</v>
      </c>
      <c r="DI15" s="9">
        <v>26.556000000000001</v>
      </c>
      <c r="DJ15" s="9">
        <v>15.787000000000001</v>
      </c>
      <c r="DK15" s="9">
        <v>3.7349999999999999</v>
      </c>
      <c r="DL15" s="9">
        <v>9.6120000000000001</v>
      </c>
      <c r="DM15" s="9">
        <v>8.5990000000000002</v>
      </c>
      <c r="DN15" s="9">
        <v>4.7480000000000002</v>
      </c>
      <c r="DO15" s="9">
        <v>5.4610000000000003</v>
      </c>
      <c r="DP15" s="9">
        <v>3.7610000000000001</v>
      </c>
      <c r="DQ15" s="9">
        <v>3.0009999999999999</v>
      </c>
      <c r="DR15" s="9">
        <v>6.8719999999999999</v>
      </c>
      <c r="DS15" s="9">
        <v>3.2669999999999999</v>
      </c>
      <c r="DT15" s="9">
        <v>3.2069999999999999</v>
      </c>
      <c r="DU15" s="9">
        <v>8.4819999999999993</v>
      </c>
      <c r="DV15" s="9">
        <v>4.8650000000000002</v>
      </c>
      <c r="DW15" s="9">
        <v>10.77</v>
      </c>
      <c r="DX15" s="9">
        <v>99.87</v>
      </c>
      <c r="DY15" s="9">
        <v>78.108999999999995</v>
      </c>
      <c r="DZ15" s="9">
        <v>75.495999999999995</v>
      </c>
      <c r="EA15" s="9">
        <v>1.7070000000000001</v>
      </c>
      <c r="EB15" s="9">
        <v>0.90600000000000003</v>
      </c>
      <c r="EC15" s="9">
        <v>1.7070000000000001</v>
      </c>
      <c r="ED15" s="9">
        <v>0.52200000000000002</v>
      </c>
      <c r="EE15" s="9">
        <v>0.38400000000000001</v>
      </c>
      <c r="EF15" s="9">
        <v>63.017000000000003</v>
      </c>
      <c r="EG15" s="9">
        <v>4.5529999999999999</v>
      </c>
      <c r="EH15" s="9">
        <v>2.9660000000000002</v>
      </c>
      <c r="EI15" s="9">
        <v>7.5730000000000004</v>
      </c>
      <c r="EJ15" s="9">
        <v>9.8670000000000009</v>
      </c>
      <c r="EK15" s="9">
        <v>68.242000000000004</v>
      </c>
      <c r="EL15" s="9">
        <v>21.760999999999999</v>
      </c>
      <c r="EM15" s="9">
        <v>114.449</v>
      </c>
      <c r="EN15" s="9">
        <v>11.978</v>
      </c>
      <c r="EO15" s="9">
        <v>41.389000000000003</v>
      </c>
      <c r="EP15" s="9">
        <v>41.389000000000003</v>
      </c>
      <c r="EQ15" s="9">
        <v>8.7379999999999995</v>
      </c>
      <c r="ER15" s="9">
        <v>5.048</v>
      </c>
      <c r="ES15" s="9">
        <v>1.913</v>
      </c>
      <c r="ET15" s="9">
        <v>2.6629999999999998</v>
      </c>
      <c r="EU15" s="9">
        <v>3.2879999999999998</v>
      </c>
      <c r="EV15" s="9">
        <v>1.2889999999999999</v>
      </c>
      <c r="EW15" s="9">
        <v>3.2879999999999998</v>
      </c>
      <c r="EX15" s="9">
        <v>0.68</v>
      </c>
      <c r="EY15" s="9">
        <v>0.60799999999999998</v>
      </c>
      <c r="EZ15" s="9">
        <v>2.7730000000000001</v>
      </c>
      <c r="FA15" s="9">
        <v>1.107</v>
      </c>
      <c r="FB15" s="9">
        <v>0.69599999999999995</v>
      </c>
      <c r="FC15" s="9">
        <v>3.399</v>
      </c>
      <c r="FD15" s="9">
        <v>1.177</v>
      </c>
      <c r="FE15" s="9">
        <v>3.69</v>
      </c>
      <c r="FF15" s="9">
        <v>32.651000000000003</v>
      </c>
      <c r="FG15" s="9">
        <v>28.295000000000002</v>
      </c>
      <c r="FH15" s="9">
        <v>26.152999999999999</v>
      </c>
      <c r="FI15" s="9">
        <v>1.3</v>
      </c>
      <c r="FJ15" s="9">
        <v>0.84099999999999997</v>
      </c>
      <c r="FK15" s="9">
        <v>1.3</v>
      </c>
      <c r="FL15" s="9">
        <v>0.84099999999999997</v>
      </c>
      <c r="FM15" s="9">
        <v>0</v>
      </c>
      <c r="FN15" s="9">
        <v>23.670999999999999</v>
      </c>
      <c r="FO15" s="9">
        <v>0.95399999999999996</v>
      </c>
      <c r="FP15" s="9">
        <v>0.57499999999999996</v>
      </c>
      <c r="FQ15" s="9">
        <v>3.0939999999999999</v>
      </c>
      <c r="FR15" s="9">
        <v>6.9279999999999999</v>
      </c>
      <c r="FS15" s="9">
        <v>21.367000000000001</v>
      </c>
      <c r="FT15" s="9">
        <v>4.3570000000000002</v>
      </c>
      <c r="FU15" s="9">
        <v>38.405000000000001</v>
      </c>
      <c r="FV15" s="9">
        <v>2.984</v>
      </c>
      <c r="FW15" s="9">
        <v>61.680999999999997</v>
      </c>
      <c r="FX15" s="9">
        <v>61.680999999999997</v>
      </c>
      <c r="FY15" s="9">
        <v>6.8179999999999996</v>
      </c>
      <c r="FZ15" s="9">
        <v>3.5659999999999998</v>
      </c>
      <c r="GA15" s="9">
        <v>1.2430000000000001</v>
      </c>
      <c r="GB15" s="9">
        <v>2.323</v>
      </c>
      <c r="GC15" s="9">
        <v>1.615</v>
      </c>
      <c r="GD15" s="9">
        <v>1.95</v>
      </c>
      <c r="GE15" s="9">
        <v>1.615</v>
      </c>
      <c r="GF15" s="9">
        <v>0.58399999999999996</v>
      </c>
      <c r="GG15" s="9">
        <v>1.3660000000000001</v>
      </c>
      <c r="GH15" s="9">
        <v>0.627</v>
      </c>
      <c r="GI15" s="9">
        <v>1.671</v>
      </c>
      <c r="GJ15" s="9">
        <v>1.2669999999999999</v>
      </c>
      <c r="GK15" s="9">
        <v>2.609</v>
      </c>
      <c r="GL15" s="9">
        <v>0.95699999999999996</v>
      </c>
      <c r="GM15" s="9">
        <v>3.2519999999999998</v>
      </c>
      <c r="GN15" s="9">
        <v>54.863999999999997</v>
      </c>
      <c r="GO15" s="9">
        <v>47.715000000000003</v>
      </c>
      <c r="GP15" s="9">
        <v>41.871000000000002</v>
      </c>
      <c r="GQ15" s="9">
        <v>1.59</v>
      </c>
      <c r="GR15" s="9">
        <v>4.2549999999999999</v>
      </c>
      <c r="GS15" s="9">
        <v>0</v>
      </c>
      <c r="GT15" s="9">
        <v>2.3719999999999999</v>
      </c>
      <c r="GU15" s="9">
        <v>3.4729999999999999</v>
      </c>
      <c r="GV15" s="9">
        <v>40.929000000000002</v>
      </c>
      <c r="GW15" s="9">
        <v>1.964</v>
      </c>
      <c r="GX15" s="9">
        <v>1.728</v>
      </c>
      <c r="GY15" s="9">
        <v>3.0950000000000002</v>
      </c>
      <c r="GZ15" s="9">
        <v>13.081</v>
      </c>
      <c r="HA15" s="9">
        <v>34.634</v>
      </c>
      <c r="HB15" s="9">
        <v>7.1479999999999997</v>
      </c>
      <c r="HC15" s="9">
        <v>58.741999999999997</v>
      </c>
      <c r="HD15" s="9">
        <v>2.94</v>
      </c>
      <c r="HE15" s="9">
        <v>40.658000000000001</v>
      </c>
      <c r="HF15" s="9">
        <v>40.658000000000001</v>
      </c>
      <c r="HG15" s="9">
        <v>8.6720000000000006</v>
      </c>
      <c r="HH15" s="9">
        <v>4.7450000000000001</v>
      </c>
      <c r="HI15" s="9">
        <v>1.429</v>
      </c>
      <c r="HJ15" s="9">
        <v>3.3149999999999999</v>
      </c>
      <c r="HK15" s="9">
        <v>3.1659999999999999</v>
      </c>
      <c r="HL15" s="9">
        <v>1.5780000000000001</v>
      </c>
      <c r="HM15" s="9">
        <v>3.7930000000000001</v>
      </c>
      <c r="HN15" s="9">
        <v>0</v>
      </c>
      <c r="HO15" s="9">
        <v>0.95099999999999996</v>
      </c>
      <c r="HP15" s="9">
        <v>1.246</v>
      </c>
      <c r="HQ15" s="9">
        <v>1.5249999999999999</v>
      </c>
      <c r="HR15" s="9">
        <v>1.9730000000000001</v>
      </c>
      <c r="HS15" s="9">
        <v>3.6259999999999999</v>
      </c>
      <c r="HT15" s="9">
        <v>1.1180000000000001</v>
      </c>
      <c r="HU15" s="9">
        <v>3.927</v>
      </c>
      <c r="HV15" s="9">
        <v>31.986000000000001</v>
      </c>
      <c r="HW15" s="9">
        <v>24.481999999999999</v>
      </c>
      <c r="HX15" s="9">
        <v>23.117999999999999</v>
      </c>
      <c r="HY15" s="9">
        <v>0.59099999999999997</v>
      </c>
      <c r="HZ15" s="9">
        <v>0.77300000000000002</v>
      </c>
      <c r="IA15" s="9">
        <v>0.59099999999999997</v>
      </c>
      <c r="IB15" s="9">
        <v>0.77300000000000002</v>
      </c>
      <c r="IC15" s="9">
        <v>0</v>
      </c>
      <c r="ID15" s="9">
        <v>20.434999999999999</v>
      </c>
      <c r="IE15" s="9">
        <v>1.387</v>
      </c>
      <c r="IF15" s="9">
        <v>0.95299999999999996</v>
      </c>
      <c r="IG15" s="9">
        <v>1.708</v>
      </c>
      <c r="IH15" s="9">
        <v>4.8369999999999997</v>
      </c>
      <c r="II15" s="9">
        <v>19.645</v>
      </c>
      <c r="IJ15" s="9">
        <v>7.5039999999999996</v>
      </c>
      <c r="IK15" s="9">
        <v>36.731000000000002</v>
      </c>
      <c r="IL15" s="9">
        <v>3.927</v>
      </c>
      <c r="IM15" s="9">
        <v>166.821</v>
      </c>
      <c r="IN15" s="9">
        <v>166.821</v>
      </c>
      <c r="IO15" s="9">
        <v>32.823999999999998</v>
      </c>
      <c r="IP15" s="9">
        <v>15.606999999999999</v>
      </c>
      <c r="IQ15" s="9">
        <v>8.6259999999999994</v>
      </c>
    </row>
    <row r="16" spans="1:251">
      <c r="A16" s="10">
        <v>43862</v>
      </c>
      <c r="B16" s="9">
        <v>2.74</v>
      </c>
      <c r="C16" s="9">
        <v>21.114999999999998</v>
      </c>
      <c r="D16" s="9">
        <v>17.141999999999999</v>
      </c>
      <c r="E16" s="9">
        <v>105.218</v>
      </c>
      <c r="F16" s="9">
        <v>86.685000000000002</v>
      </c>
      <c r="G16" s="9">
        <v>229.99199999999999</v>
      </c>
      <c r="H16" s="9">
        <v>22.510999999999999</v>
      </c>
      <c r="I16" s="9">
        <v>72.254999999999995</v>
      </c>
      <c r="J16" s="9">
        <v>72.254999999999995</v>
      </c>
      <c r="K16" s="9">
        <v>9.5150000000000006</v>
      </c>
      <c r="L16" s="9">
        <v>5.79</v>
      </c>
      <c r="M16" s="9">
        <v>2.379</v>
      </c>
      <c r="N16" s="9">
        <v>3.41</v>
      </c>
      <c r="O16" s="9">
        <v>4.6239999999999997</v>
      </c>
      <c r="P16" s="9">
        <v>1.1659999999999999</v>
      </c>
      <c r="Q16" s="9">
        <v>4.0780000000000003</v>
      </c>
      <c r="R16" s="9">
        <v>0</v>
      </c>
      <c r="S16" s="9">
        <v>1.7110000000000001</v>
      </c>
      <c r="T16" s="9">
        <v>2.802</v>
      </c>
      <c r="U16" s="9">
        <v>0.68700000000000006</v>
      </c>
      <c r="V16" s="9">
        <v>2.2999999999999998</v>
      </c>
      <c r="W16" s="9">
        <v>5.1020000000000003</v>
      </c>
      <c r="X16" s="9">
        <v>0.68700000000000006</v>
      </c>
      <c r="Y16" s="9">
        <v>3.726</v>
      </c>
      <c r="Z16" s="9">
        <v>62.74</v>
      </c>
      <c r="AA16" s="9">
        <v>53.347000000000001</v>
      </c>
      <c r="AB16" s="9">
        <v>51.405000000000001</v>
      </c>
      <c r="AC16" s="9">
        <v>1.51</v>
      </c>
      <c r="AD16" s="9">
        <v>0.432</v>
      </c>
      <c r="AE16" s="9">
        <v>1.51</v>
      </c>
      <c r="AF16" s="9">
        <v>0.432</v>
      </c>
      <c r="AG16" s="9">
        <v>0</v>
      </c>
      <c r="AH16" s="9">
        <v>42.726999999999997</v>
      </c>
      <c r="AI16" s="9">
        <v>2.5979999999999999</v>
      </c>
      <c r="AJ16" s="9">
        <v>2.6379999999999999</v>
      </c>
      <c r="AK16" s="9">
        <v>5.383</v>
      </c>
      <c r="AL16" s="9">
        <v>9.2170000000000005</v>
      </c>
      <c r="AM16" s="9">
        <v>44.13</v>
      </c>
      <c r="AN16" s="9">
        <v>9.3930000000000007</v>
      </c>
      <c r="AO16" s="9">
        <v>68.53</v>
      </c>
      <c r="AP16" s="9">
        <v>3.726</v>
      </c>
      <c r="AQ16" s="9">
        <v>244.66</v>
      </c>
      <c r="AR16" s="9">
        <v>244.66</v>
      </c>
      <c r="AS16" s="9">
        <v>42.917000000000002</v>
      </c>
      <c r="AT16" s="9">
        <v>16.061</v>
      </c>
      <c r="AU16" s="9">
        <v>5.6269999999999998</v>
      </c>
      <c r="AV16" s="9">
        <v>9.9169999999999998</v>
      </c>
      <c r="AW16" s="9">
        <v>9.61</v>
      </c>
      <c r="AX16" s="9">
        <v>5.9349999999999996</v>
      </c>
      <c r="AY16" s="9">
        <v>10.132</v>
      </c>
      <c r="AZ16" s="9">
        <v>0.66</v>
      </c>
      <c r="BA16" s="9">
        <v>4.7530000000000001</v>
      </c>
      <c r="BB16" s="9">
        <v>2.972</v>
      </c>
      <c r="BC16" s="9">
        <v>8.0839999999999996</v>
      </c>
      <c r="BD16" s="9">
        <v>4.4889999999999999</v>
      </c>
      <c r="BE16" s="9">
        <v>9.4979999999999993</v>
      </c>
      <c r="BF16" s="9">
        <v>6.0460000000000003</v>
      </c>
      <c r="BG16" s="9">
        <v>26.856000000000002</v>
      </c>
      <c r="BH16" s="9">
        <v>201.74299999999999</v>
      </c>
      <c r="BI16" s="9">
        <v>181.822</v>
      </c>
      <c r="BJ16" s="9">
        <v>175.679</v>
      </c>
      <c r="BK16" s="9">
        <v>2.6829999999999998</v>
      </c>
      <c r="BL16" s="9">
        <v>3.46</v>
      </c>
      <c r="BM16" s="9">
        <v>1.631</v>
      </c>
      <c r="BN16" s="9">
        <v>2.7410000000000001</v>
      </c>
      <c r="BO16" s="9">
        <v>1.28</v>
      </c>
      <c r="BP16" s="9">
        <v>125.806</v>
      </c>
      <c r="BQ16" s="9">
        <v>10.602</v>
      </c>
      <c r="BR16" s="9">
        <v>9.27</v>
      </c>
      <c r="BS16" s="9">
        <v>36.143999999999998</v>
      </c>
      <c r="BT16" s="9">
        <v>18.690000000000001</v>
      </c>
      <c r="BU16" s="9">
        <v>163.131</v>
      </c>
      <c r="BV16" s="9">
        <v>19.922000000000001</v>
      </c>
      <c r="BW16" s="9">
        <v>218.75299999999999</v>
      </c>
      <c r="BX16" s="9">
        <v>25.907</v>
      </c>
      <c r="BY16" s="9">
        <v>211.81800000000001</v>
      </c>
      <c r="BZ16" s="9">
        <v>211.81800000000001</v>
      </c>
      <c r="CA16" s="9">
        <v>57.823999999999998</v>
      </c>
      <c r="CB16" s="9">
        <v>17.268000000000001</v>
      </c>
      <c r="CC16" s="9">
        <v>8.4779999999999998</v>
      </c>
      <c r="CD16" s="9">
        <v>6.6559999999999997</v>
      </c>
      <c r="CE16" s="9">
        <v>10.114000000000001</v>
      </c>
      <c r="CF16" s="9">
        <v>5.0190000000000001</v>
      </c>
      <c r="CG16" s="9">
        <v>10.942</v>
      </c>
      <c r="CH16" s="9">
        <v>1.0880000000000001</v>
      </c>
      <c r="CI16" s="9">
        <v>3.1030000000000002</v>
      </c>
      <c r="CJ16" s="9">
        <v>2.4390000000000001</v>
      </c>
      <c r="CK16" s="9">
        <v>6.2389999999999999</v>
      </c>
      <c r="CL16" s="9">
        <v>6.4560000000000004</v>
      </c>
      <c r="CM16" s="9">
        <v>11.66</v>
      </c>
      <c r="CN16" s="9">
        <v>3.4729999999999999</v>
      </c>
      <c r="CO16" s="9">
        <v>40.555999999999997</v>
      </c>
      <c r="CP16" s="9">
        <v>153.994</v>
      </c>
      <c r="CQ16" s="9">
        <v>129.072</v>
      </c>
      <c r="CR16" s="9">
        <v>125.586</v>
      </c>
      <c r="CS16" s="9">
        <v>0.60899999999999999</v>
      </c>
      <c r="CT16" s="9">
        <v>2.8769999999999998</v>
      </c>
      <c r="CU16" s="9">
        <v>1.0880000000000001</v>
      </c>
      <c r="CV16" s="9">
        <v>1.7989999999999999</v>
      </c>
      <c r="CW16" s="9">
        <v>0.6</v>
      </c>
      <c r="CX16" s="9">
        <v>84.683000000000007</v>
      </c>
      <c r="CY16" s="9">
        <v>8.4250000000000007</v>
      </c>
      <c r="CZ16" s="9">
        <v>7.9080000000000004</v>
      </c>
      <c r="DA16" s="9">
        <v>28.056000000000001</v>
      </c>
      <c r="DB16" s="9">
        <v>18.033999999999999</v>
      </c>
      <c r="DC16" s="9">
        <v>111.038</v>
      </c>
      <c r="DD16" s="9">
        <v>24.922000000000001</v>
      </c>
      <c r="DE16" s="9">
        <v>170.465</v>
      </c>
      <c r="DF16" s="9">
        <v>41.353000000000002</v>
      </c>
      <c r="DG16" s="9">
        <v>134.876</v>
      </c>
      <c r="DH16" s="9">
        <v>134.876</v>
      </c>
      <c r="DI16" s="9">
        <v>20.623000000000001</v>
      </c>
      <c r="DJ16" s="9">
        <v>13.981999999999999</v>
      </c>
      <c r="DK16" s="9">
        <v>4.5910000000000002</v>
      </c>
      <c r="DL16" s="9">
        <v>8.33</v>
      </c>
      <c r="DM16" s="9">
        <v>8.4619999999999997</v>
      </c>
      <c r="DN16" s="9">
        <v>4.4580000000000002</v>
      </c>
      <c r="DO16" s="9">
        <v>10.747999999999999</v>
      </c>
      <c r="DP16" s="9">
        <v>2.1720000000000002</v>
      </c>
      <c r="DQ16" s="9">
        <v>0</v>
      </c>
      <c r="DR16" s="9">
        <v>4.1459999999999999</v>
      </c>
      <c r="DS16" s="9">
        <v>5.5359999999999996</v>
      </c>
      <c r="DT16" s="9">
        <v>3.238</v>
      </c>
      <c r="DU16" s="9">
        <v>7.1050000000000004</v>
      </c>
      <c r="DV16" s="9">
        <v>5.8150000000000004</v>
      </c>
      <c r="DW16" s="9">
        <v>6.641</v>
      </c>
      <c r="DX16" s="9">
        <v>114.253</v>
      </c>
      <c r="DY16" s="9">
        <v>92.037000000000006</v>
      </c>
      <c r="DZ16" s="9">
        <v>87.474999999999994</v>
      </c>
      <c r="EA16" s="9">
        <v>2.2759999999999998</v>
      </c>
      <c r="EB16" s="9">
        <v>2.286</v>
      </c>
      <c r="EC16" s="9">
        <v>2.9529999999999998</v>
      </c>
      <c r="ED16" s="9">
        <v>0.59799999999999998</v>
      </c>
      <c r="EE16" s="9">
        <v>1.0109999999999999</v>
      </c>
      <c r="EF16" s="9">
        <v>66.387</v>
      </c>
      <c r="EG16" s="9">
        <v>4.4509999999999996</v>
      </c>
      <c r="EH16" s="9">
        <v>7.4969999999999999</v>
      </c>
      <c r="EI16" s="9">
        <v>13.702999999999999</v>
      </c>
      <c r="EJ16" s="9">
        <v>10.401</v>
      </c>
      <c r="EK16" s="9">
        <v>81.637</v>
      </c>
      <c r="EL16" s="9">
        <v>22.215</v>
      </c>
      <c r="EM16" s="9">
        <v>127.173</v>
      </c>
      <c r="EN16" s="9">
        <v>7.7030000000000003</v>
      </c>
      <c r="EO16" s="9">
        <v>29.414000000000001</v>
      </c>
      <c r="EP16" s="9">
        <v>29.414000000000001</v>
      </c>
      <c r="EQ16" s="9">
        <v>2.8759999999999999</v>
      </c>
      <c r="ER16" s="9">
        <v>0.748</v>
      </c>
      <c r="ES16" s="9">
        <v>0</v>
      </c>
      <c r="ET16" s="9">
        <v>0.748</v>
      </c>
      <c r="EU16" s="9">
        <v>0.748</v>
      </c>
      <c r="EV16" s="9">
        <v>0</v>
      </c>
      <c r="EW16" s="9">
        <v>0.748</v>
      </c>
      <c r="EX16" s="9">
        <v>0</v>
      </c>
      <c r="EY16" s="9">
        <v>0</v>
      </c>
      <c r="EZ16" s="9">
        <v>0.748</v>
      </c>
      <c r="FA16" s="9">
        <v>0</v>
      </c>
      <c r="FB16" s="9">
        <v>0</v>
      </c>
      <c r="FC16" s="9">
        <v>0.748</v>
      </c>
      <c r="FD16" s="9">
        <v>0</v>
      </c>
      <c r="FE16" s="9">
        <v>2.129</v>
      </c>
      <c r="FF16" s="9">
        <v>26.538</v>
      </c>
      <c r="FG16" s="9">
        <v>23.233000000000001</v>
      </c>
      <c r="FH16" s="9">
        <v>20.571000000000002</v>
      </c>
      <c r="FI16" s="9">
        <v>0.51500000000000001</v>
      </c>
      <c r="FJ16" s="9">
        <v>2.1469999999999998</v>
      </c>
      <c r="FK16" s="9">
        <v>0</v>
      </c>
      <c r="FL16" s="9">
        <v>2.1469999999999998</v>
      </c>
      <c r="FM16" s="9">
        <v>0.51500000000000001</v>
      </c>
      <c r="FN16" s="9">
        <v>17.143000000000001</v>
      </c>
      <c r="FO16" s="9">
        <v>1.1890000000000001</v>
      </c>
      <c r="FP16" s="9">
        <v>0.66800000000000004</v>
      </c>
      <c r="FQ16" s="9">
        <v>4.2329999999999997</v>
      </c>
      <c r="FR16" s="9">
        <v>5.4119999999999999</v>
      </c>
      <c r="FS16" s="9">
        <v>17.821000000000002</v>
      </c>
      <c r="FT16" s="9">
        <v>3.3039999999999998</v>
      </c>
      <c r="FU16" s="9">
        <v>27.285</v>
      </c>
      <c r="FV16" s="9">
        <v>2.129</v>
      </c>
      <c r="FW16" s="9">
        <v>59.265000000000001</v>
      </c>
      <c r="FX16" s="9">
        <v>59.265000000000001</v>
      </c>
      <c r="FY16" s="9">
        <v>7.52</v>
      </c>
      <c r="FZ16" s="9">
        <v>4.5579999999999998</v>
      </c>
      <c r="GA16" s="9">
        <v>2.395</v>
      </c>
      <c r="GB16" s="9">
        <v>2.1619999999999999</v>
      </c>
      <c r="GC16" s="9">
        <v>4.024</v>
      </c>
      <c r="GD16" s="9">
        <v>0.53300000000000003</v>
      </c>
      <c r="GE16" s="9">
        <v>2.677</v>
      </c>
      <c r="GF16" s="9">
        <v>1.125</v>
      </c>
      <c r="GG16" s="9">
        <v>0.755</v>
      </c>
      <c r="GH16" s="9">
        <v>2.883</v>
      </c>
      <c r="GI16" s="9">
        <v>0.53300000000000003</v>
      </c>
      <c r="GJ16" s="9">
        <v>1.141</v>
      </c>
      <c r="GK16" s="9">
        <v>3.464</v>
      </c>
      <c r="GL16" s="9">
        <v>1.093</v>
      </c>
      <c r="GM16" s="9">
        <v>2.9620000000000002</v>
      </c>
      <c r="GN16" s="9">
        <v>51.746000000000002</v>
      </c>
      <c r="GO16" s="9">
        <v>44.277000000000001</v>
      </c>
      <c r="GP16" s="9">
        <v>40.966000000000001</v>
      </c>
      <c r="GQ16" s="9">
        <v>1.0449999999999999</v>
      </c>
      <c r="GR16" s="9">
        <v>2.266</v>
      </c>
      <c r="GS16" s="9">
        <v>0</v>
      </c>
      <c r="GT16" s="9">
        <v>1.7190000000000001</v>
      </c>
      <c r="GU16" s="9">
        <v>1.5920000000000001</v>
      </c>
      <c r="GV16" s="9">
        <v>38.676000000000002</v>
      </c>
      <c r="GW16" s="9">
        <v>2.7269999999999999</v>
      </c>
      <c r="GX16" s="9">
        <v>0</v>
      </c>
      <c r="GY16" s="9">
        <v>2.8740000000000001</v>
      </c>
      <c r="GZ16" s="9">
        <v>8.4269999999999996</v>
      </c>
      <c r="HA16" s="9">
        <v>35.850999999999999</v>
      </c>
      <c r="HB16" s="9">
        <v>7.468</v>
      </c>
      <c r="HC16" s="9">
        <v>56.304000000000002</v>
      </c>
      <c r="HD16" s="9">
        <v>2.9620000000000002</v>
      </c>
      <c r="HE16" s="9">
        <v>53.476999999999997</v>
      </c>
      <c r="HF16" s="9">
        <v>53.476999999999997</v>
      </c>
      <c r="HG16" s="9">
        <v>8.9350000000000005</v>
      </c>
      <c r="HH16" s="9">
        <v>3.7269999999999999</v>
      </c>
      <c r="HI16" s="9">
        <v>2.3919999999999999</v>
      </c>
      <c r="HJ16" s="9">
        <v>1.335</v>
      </c>
      <c r="HK16" s="9">
        <v>2.2639999999999998</v>
      </c>
      <c r="HL16" s="9">
        <v>1.462</v>
      </c>
      <c r="HM16" s="9">
        <v>2.2639999999999998</v>
      </c>
      <c r="HN16" s="9">
        <v>0.75600000000000001</v>
      </c>
      <c r="HO16" s="9">
        <v>0.70699999999999996</v>
      </c>
      <c r="HP16" s="9">
        <v>1.78</v>
      </c>
      <c r="HQ16" s="9">
        <v>1.3180000000000001</v>
      </c>
      <c r="HR16" s="9">
        <v>0.628</v>
      </c>
      <c r="HS16" s="9">
        <v>3.7269999999999999</v>
      </c>
      <c r="HT16" s="9">
        <v>0</v>
      </c>
      <c r="HU16" s="9">
        <v>5.2080000000000002</v>
      </c>
      <c r="HV16" s="9">
        <v>44.542000000000002</v>
      </c>
      <c r="HW16" s="9">
        <v>24.815000000000001</v>
      </c>
      <c r="HX16" s="9">
        <v>24.815000000000001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19.754000000000001</v>
      </c>
      <c r="IE16" s="9">
        <v>1.4830000000000001</v>
      </c>
      <c r="IF16" s="9">
        <v>1.7969999999999999</v>
      </c>
      <c r="IG16" s="9">
        <v>1.7809999999999999</v>
      </c>
      <c r="IH16" s="9">
        <v>2.5819999999999999</v>
      </c>
      <c r="II16" s="9">
        <v>22.233000000000001</v>
      </c>
      <c r="IJ16" s="9">
        <v>19.727</v>
      </c>
      <c r="IK16" s="9">
        <v>48.268999999999998</v>
      </c>
      <c r="IL16" s="9">
        <v>5.2080000000000002</v>
      </c>
      <c r="IM16" s="9">
        <v>211.50700000000001</v>
      </c>
      <c r="IN16" s="9">
        <v>211.50700000000001</v>
      </c>
      <c r="IO16" s="9">
        <v>40.392000000000003</v>
      </c>
      <c r="IP16" s="9">
        <v>25.303000000000001</v>
      </c>
      <c r="IQ16" s="9">
        <v>12.624000000000001</v>
      </c>
    </row>
    <row r="17" spans="1:251">
      <c r="A17" s="10">
        <v>44228</v>
      </c>
      <c r="B17" s="9">
        <v>4.0940000000000003</v>
      </c>
      <c r="C17" s="9">
        <v>20.143000000000001</v>
      </c>
      <c r="D17" s="9">
        <v>10.209</v>
      </c>
      <c r="E17" s="9">
        <v>106.81</v>
      </c>
      <c r="F17" s="9">
        <v>75.510999999999996</v>
      </c>
      <c r="G17" s="9">
        <v>215.46600000000001</v>
      </c>
      <c r="H17" s="9">
        <v>20.463999999999999</v>
      </c>
      <c r="I17" s="9">
        <v>88.497</v>
      </c>
      <c r="J17" s="9">
        <v>88.497</v>
      </c>
      <c r="K17" s="9">
        <v>13.904999999999999</v>
      </c>
      <c r="L17" s="9">
        <v>6.827</v>
      </c>
      <c r="M17" s="9">
        <v>1.819</v>
      </c>
      <c r="N17" s="9">
        <v>5.008</v>
      </c>
      <c r="O17" s="9">
        <v>4.8040000000000003</v>
      </c>
      <c r="P17" s="9">
        <v>2.0230000000000001</v>
      </c>
      <c r="Q17" s="9">
        <v>4.984</v>
      </c>
      <c r="R17" s="9">
        <v>1.8440000000000001</v>
      </c>
      <c r="S17" s="9">
        <v>0</v>
      </c>
      <c r="T17" s="9">
        <v>1.9419999999999999</v>
      </c>
      <c r="U17" s="9">
        <v>3.956</v>
      </c>
      <c r="V17" s="9">
        <v>0.92900000000000005</v>
      </c>
      <c r="W17" s="9">
        <v>6.2690000000000001</v>
      </c>
      <c r="X17" s="9">
        <v>0.55900000000000005</v>
      </c>
      <c r="Y17" s="9">
        <v>7.0780000000000003</v>
      </c>
      <c r="Z17" s="9">
        <v>74.591999999999999</v>
      </c>
      <c r="AA17" s="9">
        <v>64.09</v>
      </c>
      <c r="AB17" s="9">
        <v>63.204999999999998</v>
      </c>
      <c r="AC17" s="9">
        <v>0.88500000000000001</v>
      </c>
      <c r="AD17" s="9">
        <v>0</v>
      </c>
      <c r="AE17" s="9">
        <v>0.46800000000000003</v>
      </c>
      <c r="AF17" s="9">
        <v>0.41699999999999998</v>
      </c>
      <c r="AG17" s="9">
        <v>0</v>
      </c>
      <c r="AH17" s="9">
        <v>52.284999999999997</v>
      </c>
      <c r="AI17" s="9">
        <v>2.7160000000000002</v>
      </c>
      <c r="AJ17" s="9">
        <v>3.9820000000000002</v>
      </c>
      <c r="AK17" s="9">
        <v>5.1070000000000002</v>
      </c>
      <c r="AL17" s="9">
        <v>7.9480000000000004</v>
      </c>
      <c r="AM17" s="9">
        <v>56.142000000000003</v>
      </c>
      <c r="AN17" s="9">
        <v>10.502000000000001</v>
      </c>
      <c r="AO17" s="9">
        <v>82.597999999999999</v>
      </c>
      <c r="AP17" s="9">
        <v>5.899</v>
      </c>
      <c r="AQ17" s="9">
        <v>274.28399999999999</v>
      </c>
      <c r="AR17" s="9">
        <v>274.28399999999999</v>
      </c>
      <c r="AS17" s="9">
        <v>63.643000000000001</v>
      </c>
      <c r="AT17" s="9">
        <v>23.594000000000001</v>
      </c>
      <c r="AU17" s="9">
        <v>10.000999999999999</v>
      </c>
      <c r="AV17" s="9">
        <v>12.295</v>
      </c>
      <c r="AW17" s="9">
        <v>9.923</v>
      </c>
      <c r="AX17" s="9">
        <v>11.295999999999999</v>
      </c>
      <c r="AY17" s="9">
        <v>13.066000000000001</v>
      </c>
      <c r="AZ17" s="9">
        <v>3.7959999999999998</v>
      </c>
      <c r="BA17" s="9">
        <v>4.3559999999999999</v>
      </c>
      <c r="BB17" s="9">
        <v>6.1950000000000003</v>
      </c>
      <c r="BC17" s="9">
        <v>9.1150000000000002</v>
      </c>
      <c r="BD17" s="9">
        <v>6.9859999999999998</v>
      </c>
      <c r="BE17" s="9">
        <v>15.715999999999999</v>
      </c>
      <c r="BF17" s="9">
        <v>6.58</v>
      </c>
      <c r="BG17" s="9">
        <v>40.048000000000002</v>
      </c>
      <c r="BH17" s="9">
        <v>210.64099999999999</v>
      </c>
      <c r="BI17" s="9">
        <v>177.49600000000001</v>
      </c>
      <c r="BJ17" s="9">
        <v>162.58699999999999</v>
      </c>
      <c r="BK17" s="9">
        <v>8.2219999999999995</v>
      </c>
      <c r="BL17" s="9">
        <v>6.6870000000000003</v>
      </c>
      <c r="BM17" s="9">
        <v>6.3819999999999997</v>
      </c>
      <c r="BN17" s="9">
        <v>3.3679999999999999</v>
      </c>
      <c r="BO17" s="9">
        <v>5.1589999999999998</v>
      </c>
      <c r="BP17" s="9">
        <v>116.006</v>
      </c>
      <c r="BQ17" s="9">
        <v>11.784000000000001</v>
      </c>
      <c r="BR17" s="9">
        <v>12.646000000000001</v>
      </c>
      <c r="BS17" s="9">
        <v>37.06</v>
      </c>
      <c r="BT17" s="9">
        <v>25.797999999999998</v>
      </c>
      <c r="BU17" s="9">
        <v>151.69900000000001</v>
      </c>
      <c r="BV17" s="9">
        <v>33.143999999999998</v>
      </c>
      <c r="BW17" s="9">
        <v>232.93700000000001</v>
      </c>
      <c r="BX17" s="9">
        <v>41.347000000000001</v>
      </c>
      <c r="BY17" s="9">
        <v>181.56</v>
      </c>
      <c r="BZ17" s="9">
        <v>181.56</v>
      </c>
      <c r="CA17" s="9">
        <v>61.942999999999998</v>
      </c>
      <c r="CB17" s="9">
        <v>15.327999999999999</v>
      </c>
      <c r="CC17" s="9">
        <v>7.0519999999999996</v>
      </c>
      <c r="CD17" s="9">
        <v>4.41</v>
      </c>
      <c r="CE17" s="9">
        <v>8.5310000000000006</v>
      </c>
      <c r="CF17" s="9">
        <v>2.93</v>
      </c>
      <c r="CG17" s="9">
        <v>9.6609999999999996</v>
      </c>
      <c r="CH17" s="9">
        <v>0.40600000000000003</v>
      </c>
      <c r="CI17" s="9">
        <v>1.012</v>
      </c>
      <c r="CJ17" s="9">
        <v>4.5990000000000002</v>
      </c>
      <c r="CK17" s="9">
        <v>3.552</v>
      </c>
      <c r="CL17" s="9">
        <v>3.3109999999999999</v>
      </c>
      <c r="CM17" s="9">
        <v>8.0299999999999994</v>
      </c>
      <c r="CN17" s="9">
        <v>3.4319999999999999</v>
      </c>
      <c r="CO17" s="9">
        <v>46.615000000000002</v>
      </c>
      <c r="CP17" s="9">
        <v>119.617</v>
      </c>
      <c r="CQ17" s="9">
        <v>104.35299999999999</v>
      </c>
      <c r="CR17" s="9">
        <v>100.36799999999999</v>
      </c>
      <c r="CS17" s="9">
        <v>2.27</v>
      </c>
      <c r="CT17" s="9">
        <v>1.714</v>
      </c>
      <c r="CU17" s="9">
        <v>1.677</v>
      </c>
      <c r="CV17" s="9">
        <v>0.60099999999999998</v>
      </c>
      <c r="CW17" s="9">
        <v>1.706</v>
      </c>
      <c r="CX17" s="9">
        <v>58.55</v>
      </c>
      <c r="CY17" s="9">
        <v>11.227</v>
      </c>
      <c r="CZ17" s="9">
        <v>9.6539999999999999</v>
      </c>
      <c r="DA17" s="9">
        <v>24.920999999999999</v>
      </c>
      <c r="DB17" s="9">
        <v>10.789</v>
      </c>
      <c r="DC17" s="9">
        <v>93.563000000000002</v>
      </c>
      <c r="DD17" s="9">
        <v>15.263999999999999</v>
      </c>
      <c r="DE17" s="9">
        <v>132.65100000000001</v>
      </c>
      <c r="DF17" s="9">
        <v>48.908999999999999</v>
      </c>
      <c r="DG17" s="9">
        <v>142.97</v>
      </c>
      <c r="DH17" s="9">
        <v>142.97</v>
      </c>
      <c r="DI17" s="9">
        <v>22.181000000000001</v>
      </c>
      <c r="DJ17" s="9">
        <v>9.9109999999999996</v>
      </c>
      <c r="DK17" s="9">
        <v>4.1870000000000003</v>
      </c>
      <c r="DL17" s="9">
        <v>4.7169999999999996</v>
      </c>
      <c r="DM17" s="9">
        <v>5.5369999999999999</v>
      </c>
      <c r="DN17" s="9">
        <v>3.3660000000000001</v>
      </c>
      <c r="DO17" s="9">
        <v>7.1580000000000004</v>
      </c>
      <c r="DP17" s="9">
        <v>1.2569999999999999</v>
      </c>
      <c r="DQ17" s="9">
        <v>0.48899999999999999</v>
      </c>
      <c r="DR17" s="9">
        <v>1.444</v>
      </c>
      <c r="DS17" s="9">
        <v>5.3109999999999999</v>
      </c>
      <c r="DT17" s="9">
        <v>2.149</v>
      </c>
      <c r="DU17" s="9">
        <v>5.6130000000000004</v>
      </c>
      <c r="DV17" s="9">
        <v>3.2909999999999999</v>
      </c>
      <c r="DW17" s="9">
        <v>12.27</v>
      </c>
      <c r="DX17" s="9">
        <v>120.789</v>
      </c>
      <c r="DY17" s="9">
        <v>99.334000000000003</v>
      </c>
      <c r="DZ17" s="9">
        <v>96.227000000000004</v>
      </c>
      <c r="EA17" s="9">
        <v>1.409</v>
      </c>
      <c r="EB17" s="9">
        <v>1.167</v>
      </c>
      <c r="EC17" s="9">
        <v>2.02</v>
      </c>
      <c r="ED17" s="9">
        <v>0.55600000000000005</v>
      </c>
      <c r="EE17" s="9">
        <v>0</v>
      </c>
      <c r="EF17" s="9">
        <v>69.421999999999997</v>
      </c>
      <c r="EG17" s="9">
        <v>8.1349999999999998</v>
      </c>
      <c r="EH17" s="9">
        <v>7.8940000000000001</v>
      </c>
      <c r="EI17" s="9">
        <v>13.882999999999999</v>
      </c>
      <c r="EJ17" s="9">
        <v>10.959</v>
      </c>
      <c r="EK17" s="9">
        <v>88.375</v>
      </c>
      <c r="EL17" s="9">
        <v>21.454999999999998</v>
      </c>
      <c r="EM17" s="9">
        <v>130.071</v>
      </c>
      <c r="EN17" s="9">
        <v>12.898999999999999</v>
      </c>
      <c r="EO17" s="9">
        <v>25.004999999999999</v>
      </c>
      <c r="EP17" s="9">
        <v>25.004999999999999</v>
      </c>
      <c r="EQ17" s="9">
        <v>4.4349999999999996</v>
      </c>
      <c r="ER17" s="9">
        <v>3.048</v>
      </c>
      <c r="ES17" s="9">
        <v>0</v>
      </c>
      <c r="ET17" s="9">
        <v>3.048</v>
      </c>
      <c r="EU17" s="9">
        <v>0</v>
      </c>
      <c r="EV17" s="9">
        <v>3.048</v>
      </c>
      <c r="EW17" s="9">
        <v>0</v>
      </c>
      <c r="EX17" s="9">
        <v>1.865</v>
      </c>
      <c r="EY17" s="9">
        <v>1.1830000000000001</v>
      </c>
      <c r="EZ17" s="9">
        <v>0.51900000000000002</v>
      </c>
      <c r="FA17" s="9">
        <v>0</v>
      </c>
      <c r="FB17" s="9">
        <v>2.5289999999999999</v>
      </c>
      <c r="FC17" s="9">
        <v>3.048</v>
      </c>
      <c r="FD17" s="9">
        <v>0</v>
      </c>
      <c r="FE17" s="9">
        <v>1.387</v>
      </c>
      <c r="FF17" s="9">
        <v>20.57</v>
      </c>
      <c r="FG17" s="9">
        <v>17.849</v>
      </c>
      <c r="FH17" s="9">
        <v>17.332999999999998</v>
      </c>
      <c r="FI17" s="9">
        <v>0.51600000000000001</v>
      </c>
      <c r="FJ17" s="9">
        <v>0</v>
      </c>
      <c r="FK17" s="9">
        <v>0.51600000000000001</v>
      </c>
      <c r="FL17" s="9">
        <v>0</v>
      </c>
      <c r="FM17" s="9">
        <v>0</v>
      </c>
      <c r="FN17" s="9">
        <v>12.851000000000001</v>
      </c>
      <c r="FO17" s="9">
        <v>0.45</v>
      </c>
      <c r="FP17" s="9">
        <v>0</v>
      </c>
      <c r="FQ17" s="9">
        <v>4.548</v>
      </c>
      <c r="FR17" s="9">
        <v>0.51600000000000001</v>
      </c>
      <c r="FS17" s="9">
        <v>17.332999999999998</v>
      </c>
      <c r="FT17" s="9">
        <v>2.7210000000000001</v>
      </c>
      <c r="FU17" s="9">
        <v>24.068999999999999</v>
      </c>
      <c r="FV17" s="9">
        <v>0.93600000000000005</v>
      </c>
      <c r="FW17" s="9">
        <v>79.424000000000007</v>
      </c>
      <c r="FX17" s="9">
        <v>79.424000000000007</v>
      </c>
      <c r="FY17" s="9">
        <v>8.7590000000000003</v>
      </c>
      <c r="FZ17" s="9">
        <v>3.399</v>
      </c>
      <c r="GA17" s="9">
        <v>1.75</v>
      </c>
      <c r="GB17" s="9">
        <v>1.649</v>
      </c>
      <c r="GC17" s="9">
        <v>2.7709999999999999</v>
      </c>
      <c r="GD17" s="9">
        <v>0.628</v>
      </c>
      <c r="GE17" s="9">
        <v>2.7709999999999999</v>
      </c>
      <c r="GF17" s="9">
        <v>0</v>
      </c>
      <c r="GG17" s="9">
        <v>0.628</v>
      </c>
      <c r="GH17" s="9">
        <v>1.659</v>
      </c>
      <c r="GI17" s="9">
        <v>1.1120000000000001</v>
      </c>
      <c r="GJ17" s="9">
        <v>0.628</v>
      </c>
      <c r="GK17" s="9">
        <v>3.399</v>
      </c>
      <c r="GL17" s="9">
        <v>0</v>
      </c>
      <c r="GM17" s="9">
        <v>5.36</v>
      </c>
      <c r="GN17" s="9">
        <v>70.665000000000006</v>
      </c>
      <c r="GO17" s="9">
        <v>55.542999999999999</v>
      </c>
      <c r="GP17" s="9">
        <v>50.822000000000003</v>
      </c>
      <c r="GQ17" s="9">
        <v>2.448</v>
      </c>
      <c r="GR17" s="9">
        <v>2.2730000000000001</v>
      </c>
      <c r="GS17" s="9">
        <v>1.9139999999999999</v>
      </c>
      <c r="GT17" s="9">
        <v>1.5129999999999999</v>
      </c>
      <c r="GU17" s="9">
        <v>1.294</v>
      </c>
      <c r="GV17" s="9">
        <v>47.460999999999999</v>
      </c>
      <c r="GW17" s="9">
        <v>2.7789999999999999</v>
      </c>
      <c r="GX17" s="9">
        <v>1.403</v>
      </c>
      <c r="GY17" s="9">
        <v>3.9</v>
      </c>
      <c r="GZ17" s="9">
        <v>12.339</v>
      </c>
      <c r="HA17" s="9">
        <v>43.204000000000001</v>
      </c>
      <c r="HB17" s="9">
        <v>15.122</v>
      </c>
      <c r="HC17" s="9">
        <v>74.063999999999993</v>
      </c>
      <c r="HD17" s="9">
        <v>5.36</v>
      </c>
      <c r="HE17" s="9">
        <v>50.892000000000003</v>
      </c>
      <c r="HF17" s="9">
        <v>50.892000000000003</v>
      </c>
      <c r="HG17" s="9">
        <v>7.4589999999999996</v>
      </c>
      <c r="HH17" s="9">
        <v>2.8359999999999999</v>
      </c>
      <c r="HI17" s="9">
        <v>0.98699999999999999</v>
      </c>
      <c r="HJ17" s="9">
        <v>1.214</v>
      </c>
      <c r="HK17" s="9">
        <v>1.7470000000000001</v>
      </c>
      <c r="HL17" s="9">
        <v>0.45300000000000001</v>
      </c>
      <c r="HM17" s="9">
        <v>2.2010000000000001</v>
      </c>
      <c r="HN17" s="9">
        <v>0</v>
      </c>
      <c r="HO17" s="9">
        <v>0</v>
      </c>
      <c r="HP17" s="9">
        <v>0</v>
      </c>
      <c r="HQ17" s="9">
        <v>1.214</v>
      </c>
      <c r="HR17" s="9">
        <v>0.98699999999999999</v>
      </c>
      <c r="HS17" s="9">
        <v>1.7370000000000001</v>
      </c>
      <c r="HT17" s="9">
        <v>0.46400000000000002</v>
      </c>
      <c r="HU17" s="9">
        <v>4.6230000000000002</v>
      </c>
      <c r="HV17" s="9">
        <v>43.433</v>
      </c>
      <c r="HW17" s="9">
        <v>22.37</v>
      </c>
      <c r="HX17" s="9">
        <v>21.143000000000001</v>
      </c>
      <c r="HY17" s="9">
        <v>0.56100000000000005</v>
      </c>
      <c r="HZ17" s="9">
        <v>0.66700000000000004</v>
      </c>
      <c r="IA17" s="9">
        <v>0.56100000000000005</v>
      </c>
      <c r="IB17" s="9">
        <v>0.66700000000000004</v>
      </c>
      <c r="IC17" s="9">
        <v>0</v>
      </c>
      <c r="ID17" s="9">
        <v>19.388000000000002</v>
      </c>
      <c r="IE17" s="9">
        <v>0.42499999999999999</v>
      </c>
      <c r="IF17" s="9">
        <v>0.60099999999999998</v>
      </c>
      <c r="IG17" s="9">
        <v>1.9570000000000001</v>
      </c>
      <c r="IH17" s="9">
        <v>1.6719999999999999</v>
      </c>
      <c r="II17" s="9">
        <v>20.698</v>
      </c>
      <c r="IJ17" s="9">
        <v>21.062999999999999</v>
      </c>
      <c r="IK17" s="9">
        <v>45.634</v>
      </c>
      <c r="IL17" s="9">
        <v>5.2590000000000003</v>
      </c>
      <c r="IM17" s="9">
        <v>196.81899999999999</v>
      </c>
      <c r="IN17" s="9">
        <v>196.81899999999999</v>
      </c>
      <c r="IO17" s="9">
        <v>38.345999999999997</v>
      </c>
      <c r="IP17" s="9">
        <v>16.686</v>
      </c>
      <c r="IQ17" s="9">
        <v>7.0739999999999998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6.7309999999999999</v>
      </c>
      <c r="C11" s="9">
        <v>6.1520000000000001</v>
      </c>
      <c r="D11" s="9">
        <v>3.3140000000000001</v>
      </c>
      <c r="E11" s="9">
        <v>4.8630000000000004</v>
      </c>
      <c r="F11" s="9">
        <v>3.4430000000000001</v>
      </c>
      <c r="G11" s="9">
        <v>0.60199999999999998</v>
      </c>
      <c r="H11" s="9">
        <v>2.7530000000000001</v>
      </c>
      <c r="I11" s="9">
        <v>5.165</v>
      </c>
      <c r="J11" s="9">
        <v>1.5469999999999999</v>
      </c>
      <c r="K11" s="9">
        <v>6.2549999999999999</v>
      </c>
      <c r="L11" s="9">
        <v>3.21</v>
      </c>
      <c r="M11" s="9">
        <v>17.163</v>
      </c>
      <c r="N11" s="9">
        <v>145.364</v>
      </c>
      <c r="O11" s="9">
        <v>103.218</v>
      </c>
      <c r="P11" s="9">
        <v>99.281000000000006</v>
      </c>
      <c r="Q11" s="9">
        <v>1.9239999999999999</v>
      </c>
      <c r="R11" s="9">
        <v>2.0139999999999998</v>
      </c>
      <c r="S11" s="9">
        <v>3.5230000000000001</v>
      </c>
      <c r="T11" s="9">
        <v>0.41399999999999998</v>
      </c>
      <c r="U11" s="9">
        <v>0</v>
      </c>
      <c r="V11" s="9">
        <v>82.841999999999999</v>
      </c>
      <c r="W11" s="9">
        <v>5.181</v>
      </c>
      <c r="X11" s="9">
        <v>2.984</v>
      </c>
      <c r="Y11" s="9">
        <v>12.212</v>
      </c>
      <c r="Z11" s="9">
        <v>16.872</v>
      </c>
      <c r="AA11" s="9">
        <v>86.346999999999994</v>
      </c>
      <c r="AB11" s="9">
        <v>42.145000000000003</v>
      </c>
      <c r="AC11" s="9">
        <v>156.256</v>
      </c>
      <c r="AD11" s="9">
        <v>17.515000000000001</v>
      </c>
      <c r="AE11" s="9">
        <v>76.063999999999993</v>
      </c>
      <c r="AF11" s="9">
        <v>76.063999999999993</v>
      </c>
      <c r="AG11" s="9">
        <v>18.428000000000001</v>
      </c>
      <c r="AH11" s="9">
        <v>6.032</v>
      </c>
      <c r="AI11" s="9">
        <v>1.379</v>
      </c>
      <c r="AJ11" s="9">
        <v>4.6529999999999996</v>
      </c>
      <c r="AK11" s="9">
        <v>4.016</v>
      </c>
      <c r="AL11" s="9">
        <v>2.016</v>
      </c>
      <c r="AM11" s="9">
        <v>4.5129999999999999</v>
      </c>
      <c r="AN11" s="9">
        <v>0.47399999999999998</v>
      </c>
      <c r="AO11" s="9">
        <v>1.0449999999999999</v>
      </c>
      <c r="AP11" s="9">
        <v>0</v>
      </c>
      <c r="AQ11" s="9">
        <v>2.3929999999999998</v>
      </c>
      <c r="AR11" s="9">
        <v>3.6379999999999999</v>
      </c>
      <c r="AS11" s="9">
        <v>2.9929999999999999</v>
      </c>
      <c r="AT11" s="9">
        <v>3.0390000000000001</v>
      </c>
      <c r="AU11" s="9">
        <v>12.397</v>
      </c>
      <c r="AV11" s="9">
        <v>57.634999999999998</v>
      </c>
      <c r="AW11" s="9">
        <v>36.9</v>
      </c>
      <c r="AX11" s="9">
        <v>36.378999999999998</v>
      </c>
      <c r="AY11" s="9">
        <v>0</v>
      </c>
      <c r="AZ11" s="9">
        <v>0.52100000000000002</v>
      </c>
      <c r="BA11" s="9">
        <v>0.52100000000000002</v>
      </c>
      <c r="BB11" s="9">
        <v>0</v>
      </c>
      <c r="BC11" s="9">
        <v>0</v>
      </c>
      <c r="BD11" s="9">
        <v>29.401</v>
      </c>
      <c r="BE11" s="9">
        <v>1.0940000000000001</v>
      </c>
      <c r="BF11" s="9">
        <v>1.919</v>
      </c>
      <c r="BG11" s="9">
        <v>4.4859999999999998</v>
      </c>
      <c r="BH11" s="9">
        <v>3.1160000000000001</v>
      </c>
      <c r="BI11" s="9">
        <v>33.783999999999999</v>
      </c>
      <c r="BJ11" s="9">
        <v>20.736000000000001</v>
      </c>
      <c r="BK11" s="9">
        <v>65.171000000000006</v>
      </c>
      <c r="BL11" s="9">
        <v>10.893000000000001</v>
      </c>
      <c r="BM11" s="9">
        <v>165.05</v>
      </c>
      <c r="BN11" s="9">
        <v>165.05</v>
      </c>
      <c r="BO11" s="9">
        <v>23.748000000000001</v>
      </c>
      <c r="BP11" s="9">
        <v>12.814</v>
      </c>
      <c r="BQ11" s="9">
        <v>3.1070000000000002</v>
      </c>
      <c r="BR11" s="9">
        <v>7.8339999999999996</v>
      </c>
      <c r="BS11" s="9">
        <v>6.9989999999999997</v>
      </c>
      <c r="BT11" s="9">
        <v>3.9420000000000002</v>
      </c>
      <c r="BU11" s="9">
        <v>5.0010000000000003</v>
      </c>
      <c r="BV11" s="9">
        <v>1.9910000000000001</v>
      </c>
      <c r="BW11" s="9">
        <v>2.3199999999999998</v>
      </c>
      <c r="BX11" s="9">
        <v>3.601</v>
      </c>
      <c r="BY11" s="9">
        <v>4.8949999999999996</v>
      </c>
      <c r="BZ11" s="9">
        <v>2.444</v>
      </c>
      <c r="CA11" s="9">
        <v>5.9870000000000001</v>
      </c>
      <c r="CB11" s="9">
        <v>4.9539999999999997</v>
      </c>
      <c r="CC11" s="9">
        <v>10.933999999999999</v>
      </c>
      <c r="CD11" s="9">
        <v>141.30199999999999</v>
      </c>
      <c r="CE11" s="9">
        <v>137.25200000000001</v>
      </c>
      <c r="CF11" s="9">
        <v>131.28899999999999</v>
      </c>
      <c r="CG11" s="9">
        <v>1.228</v>
      </c>
      <c r="CH11" s="9">
        <v>4.7350000000000003</v>
      </c>
      <c r="CI11" s="9">
        <v>1.694</v>
      </c>
      <c r="CJ11" s="9">
        <v>0.96499999999999997</v>
      </c>
      <c r="CK11" s="9">
        <v>3.3039999999999998</v>
      </c>
      <c r="CL11" s="9">
        <v>115.822</v>
      </c>
      <c r="CM11" s="9">
        <v>5.0869999999999997</v>
      </c>
      <c r="CN11" s="9">
        <v>6.3289999999999997</v>
      </c>
      <c r="CO11" s="9">
        <v>10.013</v>
      </c>
      <c r="CP11" s="9">
        <v>25.809000000000001</v>
      </c>
      <c r="CQ11" s="9">
        <v>111.443</v>
      </c>
      <c r="CR11" s="9">
        <v>4.05</v>
      </c>
      <c r="CS11" s="9">
        <v>152.81100000000001</v>
      </c>
      <c r="CT11" s="9">
        <v>12.239000000000001</v>
      </c>
      <c r="CU11" s="9">
        <v>183.31200000000001</v>
      </c>
      <c r="CV11" s="9">
        <v>183.31200000000001</v>
      </c>
      <c r="CW11" s="9">
        <v>31.334</v>
      </c>
      <c r="CX11" s="9">
        <v>16.065000000000001</v>
      </c>
      <c r="CY11" s="9">
        <v>4.25</v>
      </c>
      <c r="CZ11" s="9">
        <v>8.3260000000000005</v>
      </c>
      <c r="DA11" s="9">
        <v>7.8680000000000003</v>
      </c>
      <c r="DB11" s="9">
        <v>4.7069999999999999</v>
      </c>
      <c r="DC11" s="9">
        <v>6.3819999999999997</v>
      </c>
      <c r="DD11" s="9">
        <v>4.532</v>
      </c>
      <c r="DE11" s="9">
        <v>1.2789999999999999</v>
      </c>
      <c r="DF11" s="9">
        <v>2.8279999999999998</v>
      </c>
      <c r="DG11" s="9">
        <v>5.4870000000000001</v>
      </c>
      <c r="DH11" s="9">
        <v>4.26</v>
      </c>
      <c r="DI11" s="9">
        <v>6.0339999999999998</v>
      </c>
      <c r="DJ11" s="9">
        <v>6.5419999999999998</v>
      </c>
      <c r="DK11" s="9">
        <v>15.269</v>
      </c>
      <c r="DL11" s="9">
        <v>151.97800000000001</v>
      </c>
      <c r="DM11" s="9">
        <v>140.971</v>
      </c>
      <c r="DN11" s="9">
        <v>136.476</v>
      </c>
      <c r="DO11" s="9">
        <v>3.4990000000000001</v>
      </c>
      <c r="DP11" s="9">
        <v>0.996</v>
      </c>
      <c r="DQ11" s="9">
        <v>3.4990000000000001</v>
      </c>
      <c r="DR11" s="9">
        <v>0.56599999999999995</v>
      </c>
      <c r="DS11" s="9">
        <v>0.42899999999999999</v>
      </c>
      <c r="DT11" s="9">
        <v>109.51600000000001</v>
      </c>
      <c r="DU11" s="9">
        <v>12.372</v>
      </c>
      <c r="DV11" s="9">
        <v>7.3639999999999999</v>
      </c>
      <c r="DW11" s="9">
        <v>11.72</v>
      </c>
      <c r="DX11" s="9">
        <v>18.268000000000001</v>
      </c>
      <c r="DY11" s="9">
        <v>122.703</v>
      </c>
      <c r="DZ11" s="9">
        <v>11.007</v>
      </c>
      <c r="EA11" s="9">
        <v>165.90700000000001</v>
      </c>
      <c r="EB11" s="9">
        <v>17.405999999999999</v>
      </c>
      <c r="EC11" s="9">
        <v>283.56299999999999</v>
      </c>
      <c r="ED11" s="9">
        <v>283.56299999999999</v>
      </c>
      <c r="EE11" s="9">
        <v>60.131</v>
      </c>
      <c r="EF11" s="9">
        <v>25.1</v>
      </c>
      <c r="EG11" s="9">
        <v>9.1110000000000007</v>
      </c>
      <c r="EH11" s="9">
        <v>11.888</v>
      </c>
      <c r="EI11" s="9">
        <v>14.015000000000001</v>
      </c>
      <c r="EJ11" s="9">
        <v>6.984</v>
      </c>
      <c r="EK11" s="9">
        <v>13.786</v>
      </c>
      <c r="EL11" s="9">
        <v>4.9420000000000002</v>
      </c>
      <c r="EM11" s="9">
        <v>1.7070000000000001</v>
      </c>
      <c r="EN11" s="9">
        <v>7.34</v>
      </c>
      <c r="EO11" s="9">
        <v>6.5810000000000004</v>
      </c>
      <c r="EP11" s="9">
        <v>7.0780000000000003</v>
      </c>
      <c r="EQ11" s="9">
        <v>16.027000000000001</v>
      </c>
      <c r="ER11" s="9">
        <v>4.9720000000000004</v>
      </c>
      <c r="ES11" s="9">
        <v>35.030999999999999</v>
      </c>
      <c r="ET11" s="9">
        <v>223.43199999999999</v>
      </c>
      <c r="EU11" s="9">
        <v>199.08600000000001</v>
      </c>
      <c r="EV11" s="9">
        <v>191.18700000000001</v>
      </c>
      <c r="EW11" s="9">
        <v>6.5410000000000004</v>
      </c>
      <c r="EX11" s="9">
        <v>1.357</v>
      </c>
      <c r="EY11" s="9">
        <v>5.5449999999999999</v>
      </c>
      <c r="EZ11" s="9">
        <v>1.37</v>
      </c>
      <c r="FA11" s="9">
        <v>0.98299999999999998</v>
      </c>
      <c r="FB11" s="9">
        <v>144.321</v>
      </c>
      <c r="FC11" s="9">
        <v>18.131</v>
      </c>
      <c r="FD11" s="9">
        <v>13.409000000000001</v>
      </c>
      <c r="FE11" s="9">
        <v>23.224</v>
      </c>
      <c r="FF11" s="9">
        <v>29.47</v>
      </c>
      <c r="FG11" s="9">
        <v>169.61600000000001</v>
      </c>
      <c r="FH11" s="9">
        <v>24.346</v>
      </c>
      <c r="FI11" s="9">
        <v>250.61699999999999</v>
      </c>
      <c r="FJ11" s="9">
        <v>32.945999999999998</v>
      </c>
      <c r="FK11" s="9">
        <v>45.624000000000002</v>
      </c>
      <c r="FL11" s="9">
        <v>45.624000000000002</v>
      </c>
      <c r="FM11" s="9">
        <v>11.451000000000001</v>
      </c>
      <c r="FN11" s="9">
        <v>4.1820000000000004</v>
      </c>
      <c r="FO11" s="9">
        <v>0.54400000000000004</v>
      </c>
      <c r="FP11" s="9">
        <v>3.6389999999999998</v>
      </c>
      <c r="FQ11" s="9">
        <v>2.7010000000000001</v>
      </c>
      <c r="FR11" s="9">
        <v>1.4810000000000001</v>
      </c>
      <c r="FS11" s="9">
        <v>4.1820000000000004</v>
      </c>
      <c r="FT11" s="9">
        <v>0</v>
      </c>
      <c r="FU11" s="9">
        <v>0</v>
      </c>
      <c r="FV11" s="9">
        <v>1.5669999999999999</v>
      </c>
      <c r="FW11" s="9">
        <v>1.0509999999999999</v>
      </c>
      <c r="FX11" s="9">
        <v>1.5640000000000001</v>
      </c>
      <c r="FY11" s="9">
        <v>4.1820000000000004</v>
      </c>
      <c r="FZ11" s="9">
        <v>0</v>
      </c>
      <c r="GA11" s="9">
        <v>7.2679999999999998</v>
      </c>
      <c r="GB11" s="9">
        <v>34.173000000000002</v>
      </c>
      <c r="GC11" s="9">
        <v>26.309000000000001</v>
      </c>
      <c r="GD11" s="9">
        <v>24.852</v>
      </c>
      <c r="GE11" s="9">
        <v>0.441</v>
      </c>
      <c r="GF11" s="9">
        <v>1.016</v>
      </c>
      <c r="GG11" s="9">
        <v>0</v>
      </c>
      <c r="GH11" s="9">
        <v>0</v>
      </c>
      <c r="GI11" s="9">
        <v>1.4570000000000001</v>
      </c>
      <c r="GJ11" s="9">
        <v>17.545999999999999</v>
      </c>
      <c r="GK11" s="9">
        <v>2.0619999999999998</v>
      </c>
      <c r="GL11" s="9">
        <v>1.091</v>
      </c>
      <c r="GM11" s="9">
        <v>5.61</v>
      </c>
      <c r="GN11" s="9">
        <v>2.4590000000000001</v>
      </c>
      <c r="GO11" s="9">
        <v>23.85</v>
      </c>
      <c r="GP11" s="9">
        <v>7.8639999999999999</v>
      </c>
      <c r="GQ11" s="9">
        <v>38.874000000000002</v>
      </c>
      <c r="GR11" s="9">
        <v>6.75</v>
      </c>
      <c r="GS11" s="9">
        <v>100.604</v>
      </c>
      <c r="GT11" s="9">
        <v>100.604</v>
      </c>
      <c r="GU11" s="9">
        <v>21.003</v>
      </c>
      <c r="GV11" s="9">
        <v>8.6419999999999995</v>
      </c>
      <c r="GW11" s="9">
        <v>4.63</v>
      </c>
      <c r="GX11" s="9">
        <v>3.306</v>
      </c>
      <c r="GY11" s="9">
        <v>6.2450000000000001</v>
      </c>
      <c r="GZ11" s="9">
        <v>1.6910000000000001</v>
      </c>
      <c r="HA11" s="9">
        <v>5.4820000000000002</v>
      </c>
      <c r="HB11" s="9">
        <v>2.4540000000000002</v>
      </c>
      <c r="HC11" s="9">
        <v>0</v>
      </c>
      <c r="HD11" s="9">
        <v>1.58</v>
      </c>
      <c r="HE11" s="9">
        <v>3.585</v>
      </c>
      <c r="HF11" s="9">
        <v>2.7719999999999998</v>
      </c>
      <c r="HG11" s="9">
        <v>4.1959999999999997</v>
      </c>
      <c r="HH11" s="9">
        <v>3.74</v>
      </c>
      <c r="HI11" s="9">
        <v>12.361000000000001</v>
      </c>
      <c r="HJ11" s="9">
        <v>79.602000000000004</v>
      </c>
      <c r="HK11" s="9">
        <v>55.502000000000002</v>
      </c>
      <c r="HL11" s="9">
        <v>53.305</v>
      </c>
      <c r="HM11" s="9">
        <v>1.6950000000000001</v>
      </c>
      <c r="HN11" s="9">
        <v>0.502</v>
      </c>
      <c r="HO11" s="9">
        <v>1.6950000000000001</v>
      </c>
      <c r="HP11" s="9">
        <v>0.502</v>
      </c>
      <c r="HQ11" s="9">
        <v>0</v>
      </c>
      <c r="HR11" s="9">
        <v>43.508000000000003</v>
      </c>
      <c r="HS11" s="9">
        <v>3.5019999999999998</v>
      </c>
      <c r="HT11" s="9">
        <v>2.5910000000000002</v>
      </c>
      <c r="HU11" s="9">
        <v>5.9009999999999998</v>
      </c>
      <c r="HV11" s="9">
        <v>6.6539999999999999</v>
      </c>
      <c r="HW11" s="9">
        <v>48.848999999999997</v>
      </c>
      <c r="HX11" s="9">
        <v>24.099</v>
      </c>
      <c r="HY11" s="9">
        <v>88.667000000000002</v>
      </c>
      <c r="HZ11" s="9">
        <v>11.936999999999999</v>
      </c>
      <c r="IA11" s="9">
        <v>178.47499999999999</v>
      </c>
      <c r="IB11" s="9">
        <v>136.49700000000001</v>
      </c>
      <c r="IC11" s="9">
        <v>41.976999999999997</v>
      </c>
      <c r="ID11" s="9">
        <v>863.37400000000002</v>
      </c>
      <c r="IE11" s="9">
        <v>797.64</v>
      </c>
      <c r="IF11" s="9">
        <v>129.55099999999999</v>
      </c>
      <c r="IG11" s="9">
        <v>51.713999999999999</v>
      </c>
      <c r="IH11" s="9">
        <v>19.678000000000001</v>
      </c>
      <c r="II11" s="9">
        <v>26.959</v>
      </c>
      <c r="IJ11" s="9">
        <v>29.943000000000001</v>
      </c>
      <c r="IK11" s="9">
        <v>16.693999999999999</v>
      </c>
      <c r="IL11" s="9">
        <v>31.006</v>
      </c>
      <c r="IM11" s="9">
        <v>6.94</v>
      </c>
      <c r="IN11" s="9">
        <v>6.3520000000000003</v>
      </c>
      <c r="IO11" s="9">
        <v>14.076000000000001</v>
      </c>
      <c r="IP11" s="9">
        <v>17.783000000000001</v>
      </c>
      <c r="IQ11" s="9">
        <v>14.778</v>
      </c>
    </row>
    <row r="12" spans="1:251">
      <c r="A12" s="10">
        <v>42401</v>
      </c>
      <c r="B12" s="9">
        <v>10.275</v>
      </c>
      <c r="C12" s="9">
        <v>11.432</v>
      </c>
      <c r="D12" s="9">
        <v>5.8120000000000003</v>
      </c>
      <c r="E12" s="9">
        <v>11.420999999999999</v>
      </c>
      <c r="F12" s="9">
        <v>4.5739999999999998</v>
      </c>
      <c r="G12" s="9">
        <v>1.2490000000000001</v>
      </c>
      <c r="H12" s="9">
        <v>6.9489999999999998</v>
      </c>
      <c r="I12" s="9">
        <v>4.5030000000000001</v>
      </c>
      <c r="J12" s="9">
        <v>5.7919999999999998</v>
      </c>
      <c r="K12" s="9">
        <v>9.2579999999999991</v>
      </c>
      <c r="L12" s="9">
        <v>7.9859999999999998</v>
      </c>
      <c r="M12" s="9">
        <v>13.523</v>
      </c>
      <c r="N12" s="9">
        <v>152.934</v>
      </c>
      <c r="O12" s="9">
        <v>101.962</v>
      </c>
      <c r="P12" s="9">
        <v>96.757999999999996</v>
      </c>
      <c r="Q12" s="9">
        <v>4.1150000000000002</v>
      </c>
      <c r="R12" s="9">
        <v>1.089</v>
      </c>
      <c r="S12" s="9">
        <v>3.5910000000000002</v>
      </c>
      <c r="T12" s="9">
        <v>0.53</v>
      </c>
      <c r="U12" s="9">
        <v>1.0840000000000001</v>
      </c>
      <c r="V12" s="9">
        <v>80.625</v>
      </c>
      <c r="W12" s="9">
        <v>7.8179999999999996</v>
      </c>
      <c r="X12" s="9">
        <v>5.0679999999999996</v>
      </c>
      <c r="Y12" s="9">
        <v>8.4510000000000005</v>
      </c>
      <c r="Z12" s="9">
        <v>18.274999999999999</v>
      </c>
      <c r="AA12" s="9">
        <v>83.686999999999998</v>
      </c>
      <c r="AB12" s="9">
        <v>50.972000000000001</v>
      </c>
      <c r="AC12" s="9">
        <v>171.09100000000001</v>
      </c>
      <c r="AD12" s="9">
        <v>13.162000000000001</v>
      </c>
      <c r="AE12" s="9">
        <v>92.754000000000005</v>
      </c>
      <c r="AF12" s="9">
        <v>92.754000000000005</v>
      </c>
      <c r="AG12" s="9">
        <v>22.088000000000001</v>
      </c>
      <c r="AH12" s="9">
        <v>8.3569999999999993</v>
      </c>
      <c r="AI12" s="9">
        <v>1.6679999999999999</v>
      </c>
      <c r="AJ12" s="9">
        <v>5.2409999999999997</v>
      </c>
      <c r="AK12" s="9">
        <v>3.4830000000000001</v>
      </c>
      <c r="AL12" s="9">
        <v>3.4249999999999998</v>
      </c>
      <c r="AM12" s="9">
        <v>2.9319999999999999</v>
      </c>
      <c r="AN12" s="9">
        <v>1.9079999999999999</v>
      </c>
      <c r="AO12" s="9">
        <v>2.0680000000000001</v>
      </c>
      <c r="AP12" s="9">
        <v>0.96799999999999997</v>
      </c>
      <c r="AQ12" s="9">
        <v>2.2109999999999999</v>
      </c>
      <c r="AR12" s="9">
        <v>3.73</v>
      </c>
      <c r="AS12" s="9">
        <v>3.448</v>
      </c>
      <c r="AT12" s="9">
        <v>3.46</v>
      </c>
      <c r="AU12" s="9">
        <v>13.731</v>
      </c>
      <c r="AV12" s="9">
        <v>70.665999999999997</v>
      </c>
      <c r="AW12" s="9">
        <v>53.445999999999998</v>
      </c>
      <c r="AX12" s="9">
        <v>50.207000000000001</v>
      </c>
      <c r="AY12" s="9">
        <v>2.7429999999999999</v>
      </c>
      <c r="AZ12" s="9">
        <v>0.496</v>
      </c>
      <c r="BA12" s="9">
        <v>1.5649999999999999</v>
      </c>
      <c r="BB12" s="9">
        <v>0.496</v>
      </c>
      <c r="BC12" s="9">
        <v>1.179</v>
      </c>
      <c r="BD12" s="9">
        <v>42.603000000000002</v>
      </c>
      <c r="BE12" s="9">
        <v>2.9220000000000002</v>
      </c>
      <c r="BF12" s="9">
        <v>3.0310000000000001</v>
      </c>
      <c r="BG12" s="9">
        <v>4.8890000000000002</v>
      </c>
      <c r="BH12" s="9">
        <v>7.0730000000000004</v>
      </c>
      <c r="BI12" s="9">
        <v>46.372999999999998</v>
      </c>
      <c r="BJ12" s="9">
        <v>17.22</v>
      </c>
      <c r="BK12" s="9">
        <v>77.575000000000003</v>
      </c>
      <c r="BL12" s="9">
        <v>15.179</v>
      </c>
      <c r="BM12" s="9">
        <v>150.43700000000001</v>
      </c>
      <c r="BN12" s="9">
        <v>150.43700000000001</v>
      </c>
      <c r="BO12" s="9">
        <v>14.282999999999999</v>
      </c>
      <c r="BP12" s="9">
        <v>7.7960000000000003</v>
      </c>
      <c r="BQ12" s="9">
        <v>3.2120000000000002</v>
      </c>
      <c r="BR12" s="9">
        <v>4.5830000000000002</v>
      </c>
      <c r="BS12" s="9">
        <v>6.6539999999999999</v>
      </c>
      <c r="BT12" s="9">
        <v>1.1419999999999999</v>
      </c>
      <c r="BU12" s="9">
        <v>5.04</v>
      </c>
      <c r="BV12" s="9">
        <v>0.52</v>
      </c>
      <c r="BW12" s="9">
        <v>2.2360000000000002</v>
      </c>
      <c r="BX12" s="9">
        <v>2.8239999999999998</v>
      </c>
      <c r="BY12" s="9">
        <v>1.5489999999999999</v>
      </c>
      <c r="BZ12" s="9">
        <v>3.4220000000000002</v>
      </c>
      <c r="CA12" s="9">
        <v>6.9029999999999996</v>
      </c>
      <c r="CB12" s="9">
        <v>0.89300000000000002</v>
      </c>
      <c r="CC12" s="9">
        <v>6.4880000000000004</v>
      </c>
      <c r="CD12" s="9">
        <v>136.154</v>
      </c>
      <c r="CE12" s="9">
        <v>134.6</v>
      </c>
      <c r="CF12" s="9">
        <v>127.295</v>
      </c>
      <c r="CG12" s="9">
        <v>2.8929999999999998</v>
      </c>
      <c r="CH12" s="9">
        <v>4.4119999999999999</v>
      </c>
      <c r="CI12" s="9">
        <v>3.8929999999999998</v>
      </c>
      <c r="CJ12" s="9">
        <v>1.6240000000000001</v>
      </c>
      <c r="CK12" s="9">
        <v>1.2270000000000001</v>
      </c>
      <c r="CL12" s="9">
        <v>113.533</v>
      </c>
      <c r="CM12" s="9">
        <v>2.278</v>
      </c>
      <c r="CN12" s="9">
        <v>7.2969999999999997</v>
      </c>
      <c r="CO12" s="9">
        <v>11.492000000000001</v>
      </c>
      <c r="CP12" s="9">
        <v>25.280999999999999</v>
      </c>
      <c r="CQ12" s="9">
        <v>109.319</v>
      </c>
      <c r="CR12" s="9">
        <v>1.554</v>
      </c>
      <c r="CS12" s="9">
        <v>144.80600000000001</v>
      </c>
      <c r="CT12" s="9">
        <v>5.6310000000000002</v>
      </c>
      <c r="CU12" s="9">
        <v>191.666</v>
      </c>
      <c r="CV12" s="9">
        <v>191.666</v>
      </c>
      <c r="CW12" s="9">
        <v>25.109000000000002</v>
      </c>
      <c r="CX12" s="9">
        <v>7.3490000000000002</v>
      </c>
      <c r="CY12" s="9">
        <v>2.8460000000000001</v>
      </c>
      <c r="CZ12" s="9">
        <v>3.5329999999999999</v>
      </c>
      <c r="DA12" s="9">
        <v>4.5419999999999998</v>
      </c>
      <c r="DB12" s="9">
        <v>1.8360000000000001</v>
      </c>
      <c r="DC12" s="9">
        <v>3.9209999999999998</v>
      </c>
      <c r="DD12" s="9">
        <v>1.0509999999999999</v>
      </c>
      <c r="DE12" s="9">
        <v>0.78500000000000003</v>
      </c>
      <c r="DF12" s="9">
        <v>0.622</v>
      </c>
      <c r="DG12" s="9">
        <v>2.5859999999999999</v>
      </c>
      <c r="DH12" s="9">
        <v>3.1709999999999998</v>
      </c>
      <c r="DI12" s="9">
        <v>3.0960000000000001</v>
      </c>
      <c r="DJ12" s="9">
        <v>3.2829999999999999</v>
      </c>
      <c r="DK12" s="9">
        <v>17.760999999999999</v>
      </c>
      <c r="DL12" s="9">
        <v>166.55699999999999</v>
      </c>
      <c r="DM12" s="9">
        <v>157.68</v>
      </c>
      <c r="DN12" s="9">
        <v>152.524</v>
      </c>
      <c r="DO12" s="9">
        <v>2.9369999999999998</v>
      </c>
      <c r="DP12" s="9">
        <v>2.2189999999999999</v>
      </c>
      <c r="DQ12" s="9">
        <v>3.32</v>
      </c>
      <c r="DR12" s="9">
        <v>0.91</v>
      </c>
      <c r="DS12" s="9">
        <v>0.92600000000000005</v>
      </c>
      <c r="DT12" s="9">
        <v>113.887</v>
      </c>
      <c r="DU12" s="9">
        <v>12.298</v>
      </c>
      <c r="DV12" s="9">
        <v>14.358000000000001</v>
      </c>
      <c r="DW12" s="9">
        <v>17.137</v>
      </c>
      <c r="DX12" s="9">
        <v>19.789000000000001</v>
      </c>
      <c r="DY12" s="9">
        <v>137.89099999999999</v>
      </c>
      <c r="DZ12" s="9">
        <v>8.8770000000000007</v>
      </c>
      <c r="EA12" s="9">
        <v>174.953</v>
      </c>
      <c r="EB12" s="9">
        <v>16.713999999999999</v>
      </c>
      <c r="EC12" s="9">
        <v>289.851</v>
      </c>
      <c r="ED12" s="9">
        <v>289.851</v>
      </c>
      <c r="EE12" s="9">
        <v>50.000999999999998</v>
      </c>
      <c r="EF12" s="9">
        <v>16.431000000000001</v>
      </c>
      <c r="EG12" s="9">
        <v>10.33</v>
      </c>
      <c r="EH12" s="9">
        <v>5.5330000000000004</v>
      </c>
      <c r="EI12" s="9">
        <v>13.051</v>
      </c>
      <c r="EJ12" s="9">
        <v>2.8119999999999998</v>
      </c>
      <c r="EK12" s="9">
        <v>12.528</v>
      </c>
      <c r="EL12" s="9">
        <v>1.05</v>
      </c>
      <c r="EM12" s="9">
        <v>0.46</v>
      </c>
      <c r="EN12" s="9">
        <v>3.7269999999999999</v>
      </c>
      <c r="EO12" s="9">
        <v>6.8529999999999998</v>
      </c>
      <c r="EP12" s="9">
        <v>5.2830000000000004</v>
      </c>
      <c r="EQ12" s="9">
        <v>10.951000000000001</v>
      </c>
      <c r="ER12" s="9">
        <v>4.9119999999999999</v>
      </c>
      <c r="ES12" s="9">
        <v>33.57</v>
      </c>
      <c r="ET12" s="9">
        <v>239.85</v>
      </c>
      <c r="EU12" s="9">
        <v>216.17</v>
      </c>
      <c r="EV12" s="9">
        <v>204.46899999999999</v>
      </c>
      <c r="EW12" s="9">
        <v>6.8609999999999998</v>
      </c>
      <c r="EX12" s="9">
        <v>4.2969999999999997</v>
      </c>
      <c r="EY12" s="9">
        <v>7.45</v>
      </c>
      <c r="EZ12" s="9">
        <v>1.702</v>
      </c>
      <c r="FA12" s="9">
        <v>1.4530000000000001</v>
      </c>
      <c r="FB12" s="9">
        <v>173.523</v>
      </c>
      <c r="FC12" s="9">
        <v>15.260999999999999</v>
      </c>
      <c r="FD12" s="9">
        <v>14.260999999999999</v>
      </c>
      <c r="FE12" s="9">
        <v>13.125</v>
      </c>
      <c r="FF12" s="9">
        <v>36.683999999999997</v>
      </c>
      <c r="FG12" s="9">
        <v>179.48500000000001</v>
      </c>
      <c r="FH12" s="9">
        <v>23.68</v>
      </c>
      <c r="FI12" s="9">
        <v>258.49900000000002</v>
      </c>
      <c r="FJ12" s="9">
        <v>31.353000000000002</v>
      </c>
      <c r="FK12" s="9">
        <v>46.917999999999999</v>
      </c>
      <c r="FL12" s="9">
        <v>46.917999999999999</v>
      </c>
      <c r="FM12" s="9">
        <v>8.6959999999999997</v>
      </c>
      <c r="FN12" s="9">
        <v>3.9329999999999998</v>
      </c>
      <c r="FO12" s="9">
        <v>1.613</v>
      </c>
      <c r="FP12" s="9">
        <v>2.319</v>
      </c>
      <c r="FQ12" s="9">
        <v>2.7090000000000001</v>
      </c>
      <c r="FR12" s="9">
        <v>1.224</v>
      </c>
      <c r="FS12" s="9">
        <v>2.7090000000000001</v>
      </c>
      <c r="FT12" s="9">
        <v>1.224</v>
      </c>
      <c r="FU12" s="9">
        <v>0</v>
      </c>
      <c r="FV12" s="9">
        <v>2.262</v>
      </c>
      <c r="FW12" s="9">
        <v>1.67</v>
      </c>
      <c r="FX12" s="9">
        <v>0</v>
      </c>
      <c r="FY12" s="9">
        <v>3.157</v>
      </c>
      <c r="FZ12" s="9">
        <v>0.77500000000000002</v>
      </c>
      <c r="GA12" s="9">
        <v>4.7640000000000002</v>
      </c>
      <c r="GB12" s="9">
        <v>38.222000000000001</v>
      </c>
      <c r="GC12" s="9">
        <v>28.622</v>
      </c>
      <c r="GD12" s="9">
        <v>27.614999999999998</v>
      </c>
      <c r="GE12" s="9">
        <v>0.501</v>
      </c>
      <c r="GF12" s="9">
        <v>0.50600000000000001</v>
      </c>
      <c r="GG12" s="9">
        <v>0.501</v>
      </c>
      <c r="GH12" s="9">
        <v>0.50600000000000001</v>
      </c>
      <c r="GI12" s="9">
        <v>0</v>
      </c>
      <c r="GJ12" s="9">
        <v>17.760000000000002</v>
      </c>
      <c r="GK12" s="9">
        <v>3.4020000000000001</v>
      </c>
      <c r="GL12" s="9">
        <v>2.016</v>
      </c>
      <c r="GM12" s="9">
        <v>5.4429999999999996</v>
      </c>
      <c r="GN12" s="9">
        <v>4.9740000000000002</v>
      </c>
      <c r="GO12" s="9">
        <v>23.648</v>
      </c>
      <c r="GP12" s="9">
        <v>9.6</v>
      </c>
      <c r="GQ12" s="9">
        <v>42.154000000000003</v>
      </c>
      <c r="GR12" s="9">
        <v>4.7640000000000002</v>
      </c>
      <c r="GS12" s="9">
        <v>95.858000000000004</v>
      </c>
      <c r="GT12" s="9">
        <v>95.858000000000004</v>
      </c>
      <c r="GU12" s="9">
        <v>22.363</v>
      </c>
      <c r="GV12" s="9">
        <v>7.9749999999999996</v>
      </c>
      <c r="GW12" s="9">
        <v>3.2719999999999998</v>
      </c>
      <c r="GX12" s="9">
        <v>4.2469999999999999</v>
      </c>
      <c r="GY12" s="9">
        <v>3.7280000000000002</v>
      </c>
      <c r="GZ12" s="9">
        <v>3.2839999999999998</v>
      </c>
      <c r="HA12" s="9">
        <v>4.46</v>
      </c>
      <c r="HB12" s="9">
        <v>1.5760000000000001</v>
      </c>
      <c r="HC12" s="9">
        <v>0.97599999999999998</v>
      </c>
      <c r="HD12" s="9">
        <v>2.7629999999999999</v>
      </c>
      <c r="HE12" s="9">
        <v>2.14</v>
      </c>
      <c r="HF12" s="9">
        <v>2.6160000000000001</v>
      </c>
      <c r="HG12" s="9">
        <v>5.9649999999999999</v>
      </c>
      <c r="HH12" s="9">
        <v>1.554</v>
      </c>
      <c r="HI12" s="9">
        <v>14.388</v>
      </c>
      <c r="HJ12" s="9">
        <v>73.495000000000005</v>
      </c>
      <c r="HK12" s="9">
        <v>41.81</v>
      </c>
      <c r="HL12" s="9">
        <v>39.597999999999999</v>
      </c>
      <c r="HM12" s="9">
        <v>0.372</v>
      </c>
      <c r="HN12" s="9">
        <v>1.84</v>
      </c>
      <c r="HO12" s="9">
        <v>0.372</v>
      </c>
      <c r="HP12" s="9">
        <v>1.84</v>
      </c>
      <c r="HQ12" s="9">
        <v>0</v>
      </c>
      <c r="HR12" s="9">
        <v>31.72</v>
      </c>
      <c r="HS12" s="9">
        <v>1.0089999999999999</v>
      </c>
      <c r="HT12" s="9">
        <v>3.4430000000000001</v>
      </c>
      <c r="HU12" s="9">
        <v>5.6379999999999999</v>
      </c>
      <c r="HV12" s="9">
        <v>6</v>
      </c>
      <c r="HW12" s="9">
        <v>35.811</v>
      </c>
      <c r="HX12" s="9">
        <v>31.684999999999999</v>
      </c>
      <c r="HY12" s="9">
        <v>82.406999999999996</v>
      </c>
      <c r="HZ12" s="9">
        <v>13.452</v>
      </c>
      <c r="IA12" s="9">
        <v>174.93600000000001</v>
      </c>
      <c r="IB12" s="9">
        <v>133.45099999999999</v>
      </c>
      <c r="IC12" s="9">
        <v>41.484000000000002</v>
      </c>
      <c r="ID12" s="9">
        <v>873.79300000000001</v>
      </c>
      <c r="IE12" s="9">
        <v>804.77200000000005</v>
      </c>
      <c r="IF12" s="9">
        <v>137.624</v>
      </c>
      <c r="IG12" s="9">
        <v>58.936999999999998</v>
      </c>
      <c r="IH12" s="9">
        <v>22.850999999999999</v>
      </c>
      <c r="II12" s="9">
        <v>30.629000000000001</v>
      </c>
      <c r="IJ12" s="9">
        <v>33.381</v>
      </c>
      <c r="IK12" s="9">
        <v>20.099</v>
      </c>
      <c r="IL12" s="9">
        <v>32.462000000000003</v>
      </c>
      <c r="IM12" s="9">
        <v>10.33</v>
      </c>
      <c r="IN12" s="9">
        <v>9.8040000000000003</v>
      </c>
      <c r="IO12" s="9">
        <v>15.548999999999999</v>
      </c>
      <c r="IP12" s="9">
        <v>19.420999999999999</v>
      </c>
      <c r="IQ12" s="9">
        <v>18.510000000000002</v>
      </c>
    </row>
    <row r="13" spans="1:251">
      <c r="A13" s="10">
        <v>42767</v>
      </c>
      <c r="B13" s="9">
        <v>6.8849999999999998</v>
      </c>
      <c r="C13" s="9">
        <v>11.920999999999999</v>
      </c>
      <c r="D13" s="9">
        <v>3.645</v>
      </c>
      <c r="E13" s="9">
        <v>11.314</v>
      </c>
      <c r="F13" s="9">
        <v>2.4169999999999998</v>
      </c>
      <c r="G13" s="9">
        <v>0.97699999999999998</v>
      </c>
      <c r="H13" s="9">
        <v>5.35</v>
      </c>
      <c r="I13" s="9">
        <v>3.9729999999999999</v>
      </c>
      <c r="J13" s="9">
        <v>6.2439999999999998</v>
      </c>
      <c r="K13" s="9">
        <v>11.433</v>
      </c>
      <c r="L13" s="9">
        <v>4.133</v>
      </c>
      <c r="M13" s="9">
        <v>19.248999999999999</v>
      </c>
      <c r="N13" s="9">
        <v>135.70500000000001</v>
      </c>
      <c r="O13" s="9">
        <v>92.591999999999999</v>
      </c>
      <c r="P13" s="9">
        <v>87.864000000000004</v>
      </c>
      <c r="Q13" s="9">
        <v>2.552</v>
      </c>
      <c r="R13" s="9">
        <v>2.1760000000000002</v>
      </c>
      <c r="S13" s="9">
        <v>2.5179999999999998</v>
      </c>
      <c r="T13" s="9">
        <v>0.50900000000000001</v>
      </c>
      <c r="U13" s="9">
        <v>1.1930000000000001</v>
      </c>
      <c r="V13" s="9">
        <v>74.156999999999996</v>
      </c>
      <c r="W13" s="9">
        <v>5.1779999999999999</v>
      </c>
      <c r="X13" s="9">
        <v>4.5359999999999996</v>
      </c>
      <c r="Y13" s="9">
        <v>8.7200000000000006</v>
      </c>
      <c r="Z13" s="9">
        <v>15.398</v>
      </c>
      <c r="AA13" s="9">
        <v>77.192999999999998</v>
      </c>
      <c r="AB13" s="9">
        <v>43.113999999999997</v>
      </c>
      <c r="AC13" s="9">
        <v>151.626</v>
      </c>
      <c r="AD13" s="9">
        <v>18.893999999999998</v>
      </c>
      <c r="AE13" s="9">
        <v>76.954999999999998</v>
      </c>
      <c r="AF13" s="9">
        <v>76.954999999999998</v>
      </c>
      <c r="AG13" s="9">
        <v>19.875</v>
      </c>
      <c r="AH13" s="9">
        <v>4.4610000000000003</v>
      </c>
      <c r="AI13" s="9">
        <v>2.1800000000000002</v>
      </c>
      <c r="AJ13" s="9">
        <v>1.446</v>
      </c>
      <c r="AK13" s="9">
        <v>2.5299999999999998</v>
      </c>
      <c r="AL13" s="9">
        <v>1.0960000000000001</v>
      </c>
      <c r="AM13" s="9">
        <v>2.125</v>
      </c>
      <c r="AN13" s="9">
        <v>0</v>
      </c>
      <c r="AO13" s="9">
        <v>1.056</v>
      </c>
      <c r="AP13" s="9">
        <v>1.0049999999999999</v>
      </c>
      <c r="AQ13" s="9">
        <v>0.44600000000000001</v>
      </c>
      <c r="AR13" s="9">
        <v>2.1749999999999998</v>
      </c>
      <c r="AS13" s="9">
        <v>2.78</v>
      </c>
      <c r="AT13" s="9">
        <v>0.84599999999999997</v>
      </c>
      <c r="AU13" s="9">
        <v>15.414</v>
      </c>
      <c r="AV13" s="9">
        <v>57.08</v>
      </c>
      <c r="AW13" s="9">
        <v>36.100999999999999</v>
      </c>
      <c r="AX13" s="9">
        <v>35.012999999999998</v>
      </c>
      <c r="AY13" s="9">
        <v>0.626</v>
      </c>
      <c r="AZ13" s="9">
        <v>0.46200000000000002</v>
      </c>
      <c r="BA13" s="9">
        <v>0</v>
      </c>
      <c r="BB13" s="9">
        <v>0.46200000000000002</v>
      </c>
      <c r="BC13" s="9">
        <v>0</v>
      </c>
      <c r="BD13" s="9">
        <v>25.914999999999999</v>
      </c>
      <c r="BE13" s="9">
        <v>1.9330000000000001</v>
      </c>
      <c r="BF13" s="9">
        <v>1.2090000000000001</v>
      </c>
      <c r="BG13" s="9">
        <v>7.0449999999999999</v>
      </c>
      <c r="BH13" s="9">
        <v>6.1680000000000001</v>
      </c>
      <c r="BI13" s="9">
        <v>29.933</v>
      </c>
      <c r="BJ13" s="9">
        <v>20.978999999999999</v>
      </c>
      <c r="BK13" s="9">
        <v>61.527000000000001</v>
      </c>
      <c r="BL13" s="9">
        <v>15.428000000000001</v>
      </c>
      <c r="BM13" s="9">
        <v>187.67</v>
      </c>
      <c r="BN13" s="9">
        <v>187.67</v>
      </c>
      <c r="BO13" s="9">
        <v>20.706</v>
      </c>
      <c r="BP13" s="9">
        <v>9.1489999999999991</v>
      </c>
      <c r="BQ13" s="9">
        <v>1.9750000000000001</v>
      </c>
      <c r="BR13" s="9">
        <v>6.298</v>
      </c>
      <c r="BS13" s="9">
        <v>6.1050000000000004</v>
      </c>
      <c r="BT13" s="9">
        <v>2.1680000000000001</v>
      </c>
      <c r="BU13" s="9">
        <v>5.3259999999999996</v>
      </c>
      <c r="BV13" s="9">
        <v>0.91300000000000003</v>
      </c>
      <c r="BW13" s="9">
        <v>2.0339999999999998</v>
      </c>
      <c r="BX13" s="9">
        <v>2.472</v>
      </c>
      <c r="BY13" s="9">
        <v>5.3310000000000004</v>
      </c>
      <c r="BZ13" s="9">
        <v>0.47</v>
      </c>
      <c r="CA13" s="9">
        <v>3.2120000000000002</v>
      </c>
      <c r="CB13" s="9">
        <v>5.0609999999999999</v>
      </c>
      <c r="CC13" s="9">
        <v>11.557</v>
      </c>
      <c r="CD13" s="9">
        <v>166.964</v>
      </c>
      <c r="CE13" s="9">
        <v>165.50399999999999</v>
      </c>
      <c r="CF13" s="9">
        <v>156.76300000000001</v>
      </c>
      <c r="CG13" s="9">
        <v>2.9470000000000001</v>
      </c>
      <c r="CH13" s="9">
        <v>5.7939999999999996</v>
      </c>
      <c r="CI13" s="9">
        <v>3.4049999999999998</v>
      </c>
      <c r="CJ13" s="9">
        <v>4.0110000000000001</v>
      </c>
      <c r="CK13" s="9">
        <v>1.325</v>
      </c>
      <c r="CL13" s="9">
        <v>137.762</v>
      </c>
      <c r="CM13" s="9">
        <v>7.7919999999999998</v>
      </c>
      <c r="CN13" s="9">
        <v>7.9820000000000002</v>
      </c>
      <c r="CO13" s="9">
        <v>11.968999999999999</v>
      </c>
      <c r="CP13" s="9">
        <v>28.207000000000001</v>
      </c>
      <c r="CQ13" s="9">
        <v>137.297</v>
      </c>
      <c r="CR13" s="9">
        <v>1.46</v>
      </c>
      <c r="CS13" s="9">
        <v>175.68700000000001</v>
      </c>
      <c r="CT13" s="9">
        <v>11.983000000000001</v>
      </c>
      <c r="CU13" s="9">
        <v>177.70699999999999</v>
      </c>
      <c r="CV13" s="9">
        <v>177.70699999999999</v>
      </c>
      <c r="CW13" s="9">
        <v>25.931999999999999</v>
      </c>
      <c r="CX13" s="9">
        <v>12.545</v>
      </c>
      <c r="CY13" s="9">
        <v>5.9950000000000001</v>
      </c>
      <c r="CZ13" s="9">
        <v>5.4809999999999999</v>
      </c>
      <c r="DA13" s="9">
        <v>6.9139999999999997</v>
      </c>
      <c r="DB13" s="9">
        <v>4.5629999999999997</v>
      </c>
      <c r="DC13" s="9">
        <v>7.3109999999999999</v>
      </c>
      <c r="DD13" s="9">
        <v>2.4660000000000002</v>
      </c>
      <c r="DE13" s="9">
        <v>1.6990000000000001</v>
      </c>
      <c r="DF13" s="9">
        <v>2.734</v>
      </c>
      <c r="DG13" s="9">
        <v>3.399</v>
      </c>
      <c r="DH13" s="9">
        <v>5.343</v>
      </c>
      <c r="DI13" s="9">
        <v>7.8719999999999999</v>
      </c>
      <c r="DJ13" s="9">
        <v>3.6040000000000001</v>
      </c>
      <c r="DK13" s="9">
        <v>13.387</v>
      </c>
      <c r="DL13" s="9">
        <v>151.77500000000001</v>
      </c>
      <c r="DM13" s="9">
        <v>143.72900000000001</v>
      </c>
      <c r="DN13" s="9">
        <v>138.52699999999999</v>
      </c>
      <c r="DO13" s="9">
        <v>3.9089999999999998</v>
      </c>
      <c r="DP13" s="9">
        <v>1.294</v>
      </c>
      <c r="DQ13" s="9">
        <v>4.2910000000000004</v>
      </c>
      <c r="DR13" s="9">
        <v>0.48199999999999998</v>
      </c>
      <c r="DS13" s="9">
        <v>0.43</v>
      </c>
      <c r="DT13" s="9">
        <v>113.764</v>
      </c>
      <c r="DU13" s="9">
        <v>10.436</v>
      </c>
      <c r="DV13" s="9">
        <v>9.9250000000000007</v>
      </c>
      <c r="DW13" s="9">
        <v>9.6039999999999992</v>
      </c>
      <c r="DX13" s="9">
        <v>17.167000000000002</v>
      </c>
      <c r="DY13" s="9">
        <v>126.562</v>
      </c>
      <c r="DZ13" s="9">
        <v>8.0459999999999994</v>
      </c>
      <c r="EA13" s="9">
        <v>163.251</v>
      </c>
      <c r="EB13" s="9">
        <v>14.456</v>
      </c>
      <c r="EC13" s="9">
        <v>283.32100000000003</v>
      </c>
      <c r="ED13" s="9">
        <v>283.32100000000003</v>
      </c>
      <c r="EE13" s="9">
        <v>47.734999999999999</v>
      </c>
      <c r="EF13" s="9">
        <v>20.048999999999999</v>
      </c>
      <c r="EG13" s="9">
        <v>5.7679999999999998</v>
      </c>
      <c r="EH13" s="9">
        <v>10.305</v>
      </c>
      <c r="EI13" s="9">
        <v>10.188000000000001</v>
      </c>
      <c r="EJ13" s="9">
        <v>5.8849999999999998</v>
      </c>
      <c r="EK13" s="9">
        <v>10.231999999999999</v>
      </c>
      <c r="EL13" s="9">
        <v>0.93700000000000006</v>
      </c>
      <c r="EM13" s="9">
        <v>3.3490000000000002</v>
      </c>
      <c r="EN13" s="9">
        <v>3.99</v>
      </c>
      <c r="EO13" s="9">
        <v>5.3470000000000004</v>
      </c>
      <c r="EP13" s="9">
        <v>6.7370000000000001</v>
      </c>
      <c r="EQ13" s="9">
        <v>10.311</v>
      </c>
      <c r="ER13" s="9">
        <v>5.7619999999999996</v>
      </c>
      <c r="ES13" s="9">
        <v>27.686</v>
      </c>
      <c r="ET13" s="9">
        <v>235.58600000000001</v>
      </c>
      <c r="EU13" s="9">
        <v>205.393</v>
      </c>
      <c r="EV13" s="9">
        <v>201.68199999999999</v>
      </c>
      <c r="EW13" s="9">
        <v>2.7429999999999999</v>
      </c>
      <c r="EX13" s="9">
        <v>0.96799999999999997</v>
      </c>
      <c r="EY13" s="9">
        <v>2.4950000000000001</v>
      </c>
      <c r="EZ13" s="9">
        <v>0.372</v>
      </c>
      <c r="FA13" s="9">
        <v>0.84399999999999997</v>
      </c>
      <c r="FB13" s="9">
        <v>159.16800000000001</v>
      </c>
      <c r="FC13" s="9">
        <v>14.651</v>
      </c>
      <c r="FD13" s="9">
        <v>16.591000000000001</v>
      </c>
      <c r="FE13" s="9">
        <v>14.983000000000001</v>
      </c>
      <c r="FF13" s="9">
        <v>29.062999999999999</v>
      </c>
      <c r="FG13" s="9">
        <v>176.33</v>
      </c>
      <c r="FH13" s="9">
        <v>30.193000000000001</v>
      </c>
      <c r="FI13" s="9">
        <v>251.65899999999999</v>
      </c>
      <c r="FJ13" s="9">
        <v>31.661999999999999</v>
      </c>
      <c r="FK13" s="9">
        <v>41.819000000000003</v>
      </c>
      <c r="FL13" s="9">
        <v>41.819000000000003</v>
      </c>
      <c r="FM13" s="9">
        <v>8.8510000000000009</v>
      </c>
      <c r="FN13" s="9">
        <v>4.6180000000000003</v>
      </c>
      <c r="FO13" s="9">
        <v>1.421</v>
      </c>
      <c r="FP13" s="9">
        <v>2.0960000000000001</v>
      </c>
      <c r="FQ13" s="9">
        <v>2.36</v>
      </c>
      <c r="FR13" s="9">
        <v>1.157</v>
      </c>
      <c r="FS13" s="9">
        <v>1.95</v>
      </c>
      <c r="FT13" s="9">
        <v>0.877</v>
      </c>
      <c r="FU13" s="9">
        <v>0.69</v>
      </c>
      <c r="FV13" s="9">
        <v>1.421</v>
      </c>
      <c r="FW13" s="9">
        <v>1.6859999999999999</v>
      </c>
      <c r="FX13" s="9">
        <v>0.41</v>
      </c>
      <c r="FY13" s="9">
        <v>3.05</v>
      </c>
      <c r="FZ13" s="9">
        <v>0.46700000000000003</v>
      </c>
      <c r="GA13" s="9">
        <v>4.2329999999999997</v>
      </c>
      <c r="GB13" s="9">
        <v>32.968000000000004</v>
      </c>
      <c r="GC13" s="9">
        <v>26.108000000000001</v>
      </c>
      <c r="GD13" s="9">
        <v>25.231000000000002</v>
      </c>
      <c r="GE13" s="9">
        <v>0.378</v>
      </c>
      <c r="GF13" s="9">
        <v>0.498</v>
      </c>
      <c r="GG13" s="9">
        <v>0</v>
      </c>
      <c r="GH13" s="9">
        <v>0.876</v>
      </c>
      <c r="GI13" s="9">
        <v>0</v>
      </c>
      <c r="GJ13" s="9">
        <v>19.646999999999998</v>
      </c>
      <c r="GK13" s="9">
        <v>1.944</v>
      </c>
      <c r="GL13" s="9">
        <v>1.4710000000000001</v>
      </c>
      <c r="GM13" s="9">
        <v>3.0449999999999999</v>
      </c>
      <c r="GN13" s="9">
        <v>2.5499999999999998</v>
      </c>
      <c r="GO13" s="9">
        <v>23.556999999999999</v>
      </c>
      <c r="GP13" s="9">
        <v>6.8609999999999998</v>
      </c>
      <c r="GQ13" s="9">
        <v>37.186999999999998</v>
      </c>
      <c r="GR13" s="9">
        <v>4.633</v>
      </c>
      <c r="GS13" s="9">
        <v>102.045</v>
      </c>
      <c r="GT13" s="9">
        <v>102.045</v>
      </c>
      <c r="GU13" s="9">
        <v>27.683</v>
      </c>
      <c r="GV13" s="9">
        <v>10.066000000000001</v>
      </c>
      <c r="GW13" s="9">
        <v>5.44</v>
      </c>
      <c r="GX13" s="9">
        <v>4.6269999999999998</v>
      </c>
      <c r="GY13" s="9">
        <v>7.1950000000000003</v>
      </c>
      <c r="GZ13" s="9">
        <v>2.871</v>
      </c>
      <c r="HA13" s="9">
        <v>7.8959999999999999</v>
      </c>
      <c r="HB13" s="9">
        <v>1.198</v>
      </c>
      <c r="HC13" s="9">
        <v>0.49299999999999999</v>
      </c>
      <c r="HD13" s="9">
        <v>4.3979999999999997</v>
      </c>
      <c r="HE13" s="9">
        <v>2.113</v>
      </c>
      <c r="HF13" s="9">
        <v>3.556</v>
      </c>
      <c r="HG13" s="9">
        <v>5.8920000000000003</v>
      </c>
      <c r="HH13" s="9">
        <v>4.1740000000000004</v>
      </c>
      <c r="HI13" s="9">
        <v>17.616</v>
      </c>
      <c r="HJ13" s="9">
        <v>74.363</v>
      </c>
      <c r="HK13" s="9">
        <v>45.530999999999999</v>
      </c>
      <c r="HL13" s="9">
        <v>42.533999999999999</v>
      </c>
      <c r="HM13" s="9">
        <v>1.641</v>
      </c>
      <c r="HN13" s="9">
        <v>0.86399999999999999</v>
      </c>
      <c r="HO13" s="9">
        <v>0.57699999999999996</v>
      </c>
      <c r="HP13" s="9">
        <v>0.45700000000000002</v>
      </c>
      <c r="HQ13" s="9">
        <v>0.65100000000000002</v>
      </c>
      <c r="HR13" s="9">
        <v>35.927999999999997</v>
      </c>
      <c r="HS13" s="9">
        <v>2.3050000000000002</v>
      </c>
      <c r="HT13" s="9">
        <v>0.93200000000000005</v>
      </c>
      <c r="HU13" s="9">
        <v>6.3659999999999997</v>
      </c>
      <c r="HV13" s="9">
        <v>2.867</v>
      </c>
      <c r="HW13" s="9">
        <v>42.664000000000001</v>
      </c>
      <c r="HX13" s="9">
        <v>28.832000000000001</v>
      </c>
      <c r="HY13" s="9">
        <v>85.241</v>
      </c>
      <c r="HZ13" s="9">
        <v>16.803999999999998</v>
      </c>
      <c r="IA13" s="9">
        <v>193.583</v>
      </c>
      <c r="IB13" s="9">
        <v>148.58099999999999</v>
      </c>
      <c r="IC13" s="9">
        <v>45.002000000000002</v>
      </c>
      <c r="ID13" s="9">
        <v>883.61300000000006</v>
      </c>
      <c r="IE13" s="9">
        <v>821.43299999999999</v>
      </c>
      <c r="IF13" s="9">
        <v>123.331</v>
      </c>
      <c r="IG13" s="9">
        <v>50.374000000000002</v>
      </c>
      <c r="IH13" s="9">
        <v>22.379000000000001</v>
      </c>
      <c r="II13" s="9">
        <v>23.664000000000001</v>
      </c>
      <c r="IJ13" s="9">
        <v>31.163</v>
      </c>
      <c r="IK13" s="9">
        <v>14.879</v>
      </c>
      <c r="IL13" s="9">
        <v>32.19</v>
      </c>
      <c r="IM13" s="9">
        <v>3.7650000000000001</v>
      </c>
      <c r="IN13" s="9">
        <v>7.4429999999999996</v>
      </c>
      <c r="IO13" s="9">
        <v>11.629</v>
      </c>
      <c r="IP13" s="9">
        <v>15.458</v>
      </c>
      <c r="IQ13" s="9">
        <v>18.954999999999998</v>
      </c>
    </row>
    <row r="14" spans="1:251">
      <c r="A14" s="10">
        <v>43132</v>
      </c>
      <c r="B14" s="9">
        <v>7.774</v>
      </c>
      <c r="C14" s="9">
        <v>6.9950000000000001</v>
      </c>
      <c r="D14" s="9">
        <v>5.0060000000000002</v>
      </c>
      <c r="E14" s="9">
        <v>6.4409999999999998</v>
      </c>
      <c r="F14" s="9">
        <v>5.1189999999999998</v>
      </c>
      <c r="G14" s="9">
        <v>0.44</v>
      </c>
      <c r="H14" s="9">
        <v>3.7810000000000001</v>
      </c>
      <c r="I14" s="9">
        <v>5.6130000000000004</v>
      </c>
      <c r="J14" s="9">
        <v>2.6059999999999999</v>
      </c>
      <c r="K14" s="9">
        <v>9.0500000000000007</v>
      </c>
      <c r="L14" s="9">
        <v>2.9510000000000001</v>
      </c>
      <c r="M14" s="9">
        <v>16.97</v>
      </c>
      <c r="N14" s="9">
        <v>145.28800000000001</v>
      </c>
      <c r="O14" s="9">
        <v>96.088999999999999</v>
      </c>
      <c r="P14" s="9">
        <v>92.57</v>
      </c>
      <c r="Q14" s="9">
        <v>3.5179999999999998</v>
      </c>
      <c r="R14" s="9">
        <v>0</v>
      </c>
      <c r="S14" s="9">
        <v>2.58</v>
      </c>
      <c r="T14" s="9">
        <v>0.93899999999999995</v>
      </c>
      <c r="U14" s="9">
        <v>0</v>
      </c>
      <c r="V14" s="9">
        <v>78.241</v>
      </c>
      <c r="W14" s="9">
        <v>2.5579999999999998</v>
      </c>
      <c r="X14" s="9">
        <v>2.4039999999999999</v>
      </c>
      <c r="Y14" s="9">
        <v>12.885999999999999</v>
      </c>
      <c r="Z14" s="9">
        <v>19.286999999999999</v>
      </c>
      <c r="AA14" s="9">
        <v>76.802000000000007</v>
      </c>
      <c r="AB14" s="9">
        <v>49.2</v>
      </c>
      <c r="AC14" s="9">
        <v>158.68100000000001</v>
      </c>
      <c r="AD14" s="9">
        <v>15.577999999999999</v>
      </c>
      <c r="AE14" s="9">
        <v>89.076999999999998</v>
      </c>
      <c r="AF14" s="9">
        <v>89.076999999999998</v>
      </c>
      <c r="AG14" s="9">
        <v>22.064</v>
      </c>
      <c r="AH14" s="9">
        <v>6.1120000000000001</v>
      </c>
      <c r="AI14" s="9">
        <v>1.6419999999999999</v>
      </c>
      <c r="AJ14" s="9">
        <v>3.9020000000000001</v>
      </c>
      <c r="AK14" s="9">
        <v>4.5709999999999997</v>
      </c>
      <c r="AL14" s="9">
        <v>0.97199999999999998</v>
      </c>
      <c r="AM14" s="9">
        <v>4.3540000000000001</v>
      </c>
      <c r="AN14" s="9">
        <v>0</v>
      </c>
      <c r="AO14" s="9">
        <v>1.1890000000000001</v>
      </c>
      <c r="AP14" s="9">
        <v>1.64</v>
      </c>
      <c r="AQ14" s="9">
        <v>2.2240000000000002</v>
      </c>
      <c r="AR14" s="9">
        <v>1.679</v>
      </c>
      <c r="AS14" s="9">
        <v>3.6749999999999998</v>
      </c>
      <c r="AT14" s="9">
        <v>1.8680000000000001</v>
      </c>
      <c r="AU14" s="9">
        <v>15.952</v>
      </c>
      <c r="AV14" s="9">
        <v>67.013000000000005</v>
      </c>
      <c r="AW14" s="9">
        <v>38.837000000000003</v>
      </c>
      <c r="AX14" s="9">
        <v>38.453000000000003</v>
      </c>
      <c r="AY14" s="9">
        <v>0</v>
      </c>
      <c r="AZ14" s="9">
        <v>0.38300000000000001</v>
      </c>
      <c r="BA14" s="9">
        <v>0</v>
      </c>
      <c r="BB14" s="9">
        <v>0</v>
      </c>
      <c r="BC14" s="9">
        <v>0.38300000000000001</v>
      </c>
      <c r="BD14" s="9">
        <v>28.466000000000001</v>
      </c>
      <c r="BE14" s="9">
        <v>1.2130000000000001</v>
      </c>
      <c r="BF14" s="9">
        <v>4.0330000000000004</v>
      </c>
      <c r="BG14" s="9">
        <v>5.1239999999999997</v>
      </c>
      <c r="BH14" s="9">
        <v>3.27</v>
      </c>
      <c r="BI14" s="9">
        <v>35.566000000000003</v>
      </c>
      <c r="BJ14" s="9">
        <v>28.175999999999998</v>
      </c>
      <c r="BK14" s="9">
        <v>72.977000000000004</v>
      </c>
      <c r="BL14" s="9">
        <v>16.100000000000001</v>
      </c>
      <c r="BM14" s="9">
        <v>140.32400000000001</v>
      </c>
      <c r="BN14" s="9">
        <v>140.32400000000001</v>
      </c>
      <c r="BO14" s="9">
        <v>14.144</v>
      </c>
      <c r="BP14" s="9">
        <v>7.5309999999999997</v>
      </c>
      <c r="BQ14" s="9">
        <v>3.1150000000000002</v>
      </c>
      <c r="BR14" s="9">
        <v>4.4160000000000004</v>
      </c>
      <c r="BS14" s="9">
        <v>4.8029999999999999</v>
      </c>
      <c r="BT14" s="9">
        <v>2.7280000000000002</v>
      </c>
      <c r="BU14" s="9">
        <v>2.524</v>
      </c>
      <c r="BV14" s="9">
        <v>2.0649999999999999</v>
      </c>
      <c r="BW14" s="9">
        <v>2.2530000000000001</v>
      </c>
      <c r="BX14" s="9">
        <v>2.4780000000000002</v>
      </c>
      <c r="BY14" s="9">
        <v>1.296</v>
      </c>
      <c r="BZ14" s="9">
        <v>3.7570000000000001</v>
      </c>
      <c r="CA14" s="9">
        <v>5.2279999999999998</v>
      </c>
      <c r="CB14" s="9">
        <v>2.3029999999999999</v>
      </c>
      <c r="CC14" s="9">
        <v>6.6139999999999999</v>
      </c>
      <c r="CD14" s="9">
        <v>126.179</v>
      </c>
      <c r="CE14" s="9">
        <v>123.654</v>
      </c>
      <c r="CF14" s="9">
        <v>115.85599999999999</v>
      </c>
      <c r="CG14" s="9">
        <v>3.8889999999999998</v>
      </c>
      <c r="CH14" s="9">
        <v>3.9089999999999998</v>
      </c>
      <c r="CI14" s="9">
        <v>3.782</v>
      </c>
      <c r="CJ14" s="9">
        <v>1.054</v>
      </c>
      <c r="CK14" s="9">
        <v>2</v>
      </c>
      <c r="CL14" s="9">
        <v>110.27800000000001</v>
      </c>
      <c r="CM14" s="9">
        <v>6.024</v>
      </c>
      <c r="CN14" s="9">
        <v>1.9490000000000001</v>
      </c>
      <c r="CO14" s="9">
        <v>5.4020000000000001</v>
      </c>
      <c r="CP14" s="9">
        <v>22.893999999999998</v>
      </c>
      <c r="CQ14" s="9">
        <v>100.76</v>
      </c>
      <c r="CR14" s="9">
        <v>2.5249999999999999</v>
      </c>
      <c r="CS14" s="9">
        <v>135.26</v>
      </c>
      <c r="CT14" s="9">
        <v>5.0640000000000001</v>
      </c>
      <c r="CU14" s="9">
        <v>193.36199999999999</v>
      </c>
      <c r="CV14" s="9">
        <v>193.36199999999999</v>
      </c>
      <c r="CW14" s="9">
        <v>28.562999999999999</v>
      </c>
      <c r="CX14" s="9">
        <v>9.3140000000000001</v>
      </c>
      <c r="CY14" s="9">
        <v>5.0229999999999997</v>
      </c>
      <c r="CZ14" s="9">
        <v>2.6110000000000002</v>
      </c>
      <c r="DA14" s="9">
        <v>5.0609999999999999</v>
      </c>
      <c r="DB14" s="9">
        <v>2.5720000000000001</v>
      </c>
      <c r="DC14" s="9">
        <v>5.992</v>
      </c>
      <c r="DD14" s="9">
        <v>1.641</v>
      </c>
      <c r="DE14" s="9">
        <v>0</v>
      </c>
      <c r="DF14" s="9">
        <v>2.512</v>
      </c>
      <c r="DG14" s="9">
        <v>3.0630000000000002</v>
      </c>
      <c r="DH14" s="9">
        <v>2.0579999999999998</v>
      </c>
      <c r="DI14" s="9">
        <v>5.1669999999999998</v>
      </c>
      <c r="DJ14" s="9">
        <v>2.4660000000000002</v>
      </c>
      <c r="DK14" s="9">
        <v>19.248000000000001</v>
      </c>
      <c r="DL14" s="9">
        <v>164.79900000000001</v>
      </c>
      <c r="DM14" s="9">
        <v>157.07400000000001</v>
      </c>
      <c r="DN14" s="9">
        <v>148.19499999999999</v>
      </c>
      <c r="DO14" s="9">
        <v>5.85</v>
      </c>
      <c r="DP14" s="9">
        <v>3.0289999999999999</v>
      </c>
      <c r="DQ14" s="9">
        <v>6.39</v>
      </c>
      <c r="DR14" s="9">
        <v>1.478</v>
      </c>
      <c r="DS14" s="9">
        <v>1.0109999999999999</v>
      </c>
      <c r="DT14" s="9">
        <v>123.616</v>
      </c>
      <c r="DU14" s="9">
        <v>13.108000000000001</v>
      </c>
      <c r="DV14" s="9">
        <v>9.423</v>
      </c>
      <c r="DW14" s="9">
        <v>10.926</v>
      </c>
      <c r="DX14" s="9">
        <v>19.748999999999999</v>
      </c>
      <c r="DY14" s="9">
        <v>137.32499999999999</v>
      </c>
      <c r="DZ14" s="9">
        <v>7.7249999999999996</v>
      </c>
      <c r="EA14" s="9">
        <v>174.42</v>
      </c>
      <c r="EB14" s="9">
        <v>18.940999999999999</v>
      </c>
      <c r="EC14" s="9">
        <v>361.97399999999999</v>
      </c>
      <c r="ED14" s="9">
        <v>361.97399999999999</v>
      </c>
      <c r="EE14" s="9">
        <v>69.38</v>
      </c>
      <c r="EF14" s="9">
        <v>26.646999999999998</v>
      </c>
      <c r="EG14" s="9">
        <v>17.207999999999998</v>
      </c>
      <c r="EH14" s="9">
        <v>8.27</v>
      </c>
      <c r="EI14" s="9">
        <v>19.349</v>
      </c>
      <c r="EJ14" s="9">
        <v>6.13</v>
      </c>
      <c r="EK14" s="9">
        <v>18.344000000000001</v>
      </c>
      <c r="EL14" s="9">
        <v>3.2210000000000001</v>
      </c>
      <c r="EM14" s="9">
        <v>2.9740000000000002</v>
      </c>
      <c r="EN14" s="9">
        <v>8.5020000000000007</v>
      </c>
      <c r="EO14" s="9">
        <v>5.4779999999999998</v>
      </c>
      <c r="EP14" s="9">
        <v>11.499000000000001</v>
      </c>
      <c r="EQ14" s="9">
        <v>12.754</v>
      </c>
      <c r="ER14" s="9">
        <v>12.725</v>
      </c>
      <c r="ES14" s="9">
        <v>42.731999999999999</v>
      </c>
      <c r="ET14" s="9">
        <v>292.59399999999999</v>
      </c>
      <c r="EU14" s="9">
        <v>268.96899999999999</v>
      </c>
      <c r="EV14" s="9">
        <v>253.22200000000001</v>
      </c>
      <c r="EW14" s="9">
        <v>10.565</v>
      </c>
      <c r="EX14" s="9">
        <v>5.1820000000000004</v>
      </c>
      <c r="EY14" s="9">
        <v>8.6790000000000003</v>
      </c>
      <c r="EZ14" s="9">
        <v>2.1539999999999999</v>
      </c>
      <c r="FA14" s="9">
        <v>4.09</v>
      </c>
      <c r="FB14" s="9">
        <v>205.33099999999999</v>
      </c>
      <c r="FC14" s="9">
        <v>19.532</v>
      </c>
      <c r="FD14" s="9">
        <v>17.254999999999999</v>
      </c>
      <c r="FE14" s="9">
        <v>26.850999999999999</v>
      </c>
      <c r="FF14" s="9">
        <v>35.088000000000001</v>
      </c>
      <c r="FG14" s="9">
        <v>233.881</v>
      </c>
      <c r="FH14" s="9">
        <v>23.626000000000001</v>
      </c>
      <c r="FI14" s="9">
        <v>322.01</v>
      </c>
      <c r="FJ14" s="9">
        <v>39.963999999999999</v>
      </c>
      <c r="FK14" s="9">
        <v>41.746000000000002</v>
      </c>
      <c r="FL14" s="9">
        <v>41.746000000000002</v>
      </c>
      <c r="FM14" s="9">
        <v>7.9530000000000003</v>
      </c>
      <c r="FN14" s="9">
        <v>4.5789999999999997</v>
      </c>
      <c r="FO14" s="9">
        <v>0.54</v>
      </c>
      <c r="FP14" s="9">
        <v>3.6859999999999999</v>
      </c>
      <c r="FQ14" s="9">
        <v>2.0569999999999999</v>
      </c>
      <c r="FR14" s="9">
        <v>2.17</v>
      </c>
      <c r="FS14" s="9">
        <v>2.5950000000000002</v>
      </c>
      <c r="FT14" s="9">
        <v>0.53500000000000003</v>
      </c>
      <c r="FU14" s="9">
        <v>1.097</v>
      </c>
      <c r="FV14" s="9">
        <v>0.53400000000000003</v>
      </c>
      <c r="FW14" s="9">
        <v>1.097</v>
      </c>
      <c r="FX14" s="9">
        <v>2.5950000000000002</v>
      </c>
      <c r="FY14" s="9">
        <v>2.1739999999999999</v>
      </c>
      <c r="FZ14" s="9">
        <v>2.0529999999999999</v>
      </c>
      <c r="GA14" s="9">
        <v>3.3730000000000002</v>
      </c>
      <c r="GB14" s="9">
        <v>33.792999999999999</v>
      </c>
      <c r="GC14" s="9">
        <v>25.785</v>
      </c>
      <c r="GD14" s="9">
        <v>24.378</v>
      </c>
      <c r="GE14" s="9">
        <v>0.89600000000000002</v>
      </c>
      <c r="GF14" s="9">
        <v>0.51200000000000001</v>
      </c>
      <c r="GG14" s="9">
        <v>0.95699999999999996</v>
      </c>
      <c r="GH14" s="9">
        <v>0</v>
      </c>
      <c r="GI14" s="9">
        <v>0.45</v>
      </c>
      <c r="GJ14" s="9">
        <v>16.867999999999999</v>
      </c>
      <c r="GK14" s="9">
        <v>2.5569999999999999</v>
      </c>
      <c r="GL14" s="9">
        <v>1.8819999999999999</v>
      </c>
      <c r="GM14" s="9">
        <v>4.4779999999999998</v>
      </c>
      <c r="GN14" s="9">
        <v>3.278</v>
      </c>
      <c r="GO14" s="9">
        <v>22.507999999999999</v>
      </c>
      <c r="GP14" s="9">
        <v>8.0079999999999991</v>
      </c>
      <c r="GQ14" s="9">
        <v>38.475999999999999</v>
      </c>
      <c r="GR14" s="9">
        <v>3.27</v>
      </c>
      <c r="GS14" s="9">
        <v>92.382999999999996</v>
      </c>
      <c r="GT14" s="9">
        <v>92.382999999999996</v>
      </c>
      <c r="GU14" s="9">
        <v>16.152999999999999</v>
      </c>
      <c r="GV14" s="9">
        <v>7.4480000000000004</v>
      </c>
      <c r="GW14" s="9">
        <v>2.1960000000000002</v>
      </c>
      <c r="GX14" s="9">
        <v>4.7210000000000001</v>
      </c>
      <c r="GY14" s="9">
        <v>4.28</v>
      </c>
      <c r="GZ14" s="9">
        <v>2.6379999999999999</v>
      </c>
      <c r="HA14" s="9">
        <v>3.2519999999999998</v>
      </c>
      <c r="HB14" s="9">
        <v>0.50600000000000001</v>
      </c>
      <c r="HC14" s="9">
        <v>2.0390000000000001</v>
      </c>
      <c r="HD14" s="9">
        <v>1.042</v>
      </c>
      <c r="HE14" s="9">
        <v>3.246</v>
      </c>
      <c r="HF14" s="9">
        <v>2.63</v>
      </c>
      <c r="HG14" s="9">
        <v>3.2149999999999999</v>
      </c>
      <c r="HH14" s="9">
        <v>3.702</v>
      </c>
      <c r="HI14" s="9">
        <v>8.7059999999999995</v>
      </c>
      <c r="HJ14" s="9">
        <v>76.23</v>
      </c>
      <c r="HK14" s="9">
        <v>50.250999999999998</v>
      </c>
      <c r="HL14" s="9">
        <v>48.497999999999998</v>
      </c>
      <c r="HM14" s="9">
        <v>0.88800000000000001</v>
      </c>
      <c r="HN14" s="9">
        <v>0.86499999999999999</v>
      </c>
      <c r="HO14" s="9">
        <v>0.88800000000000001</v>
      </c>
      <c r="HP14" s="9">
        <v>0.86499999999999999</v>
      </c>
      <c r="HQ14" s="9">
        <v>0</v>
      </c>
      <c r="HR14" s="9">
        <v>40.142000000000003</v>
      </c>
      <c r="HS14" s="9">
        <v>2.4300000000000002</v>
      </c>
      <c r="HT14" s="9">
        <v>1.8120000000000001</v>
      </c>
      <c r="HU14" s="9">
        <v>5.8659999999999997</v>
      </c>
      <c r="HV14" s="9">
        <v>6.0869999999999997</v>
      </c>
      <c r="HW14" s="9">
        <v>44.164000000000001</v>
      </c>
      <c r="HX14" s="9">
        <v>25.978999999999999</v>
      </c>
      <c r="HY14" s="9">
        <v>83.147000000000006</v>
      </c>
      <c r="HZ14" s="9">
        <v>9.2360000000000007</v>
      </c>
      <c r="IA14" s="9">
        <v>188.804</v>
      </c>
      <c r="IB14" s="9">
        <v>132.35599999999999</v>
      </c>
      <c r="IC14" s="9">
        <v>56.447000000000003</v>
      </c>
      <c r="ID14" s="9">
        <v>900.20899999999995</v>
      </c>
      <c r="IE14" s="9">
        <v>844.97299999999996</v>
      </c>
      <c r="IF14" s="9">
        <v>145.05699999999999</v>
      </c>
      <c r="IG14" s="9">
        <v>59.987000000000002</v>
      </c>
      <c r="IH14" s="9">
        <v>22.977</v>
      </c>
      <c r="II14" s="9">
        <v>30.448</v>
      </c>
      <c r="IJ14" s="9">
        <v>36.247</v>
      </c>
      <c r="IK14" s="9">
        <v>17.177</v>
      </c>
      <c r="IL14" s="9">
        <v>33.802</v>
      </c>
      <c r="IM14" s="9">
        <v>10.845000000000001</v>
      </c>
      <c r="IN14" s="9">
        <v>7.4530000000000003</v>
      </c>
      <c r="IO14" s="9">
        <v>16.599</v>
      </c>
      <c r="IP14" s="9">
        <v>16.899999999999999</v>
      </c>
      <c r="IQ14" s="9">
        <v>19.925000000000001</v>
      </c>
    </row>
    <row r="15" spans="1:251">
      <c r="A15" s="10">
        <v>43497</v>
      </c>
      <c r="B15" s="9">
        <v>6.9809999999999999</v>
      </c>
      <c r="C15" s="9">
        <v>9.6669999999999998</v>
      </c>
      <c r="D15" s="9">
        <v>5.94</v>
      </c>
      <c r="E15" s="9">
        <v>7.556</v>
      </c>
      <c r="F15" s="9">
        <v>4.3810000000000002</v>
      </c>
      <c r="G15" s="9">
        <v>1.8759999999999999</v>
      </c>
      <c r="H15" s="9">
        <v>3.718</v>
      </c>
      <c r="I15" s="9">
        <v>5.4189999999999996</v>
      </c>
      <c r="J15" s="9">
        <v>6.4690000000000003</v>
      </c>
      <c r="K15" s="9">
        <v>10.923999999999999</v>
      </c>
      <c r="L15" s="9">
        <v>4.6820000000000004</v>
      </c>
      <c r="M15" s="9">
        <v>17.216999999999999</v>
      </c>
      <c r="N15" s="9">
        <v>133.99700000000001</v>
      </c>
      <c r="O15" s="9">
        <v>93.561000000000007</v>
      </c>
      <c r="P15" s="9">
        <v>89.48</v>
      </c>
      <c r="Q15" s="9">
        <v>1.8</v>
      </c>
      <c r="R15" s="9">
        <v>1.6379999999999999</v>
      </c>
      <c r="S15" s="9">
        <v>2.2570000000000001</v>
      </c>
      <c r="T15" s="9">
        <v>0</v>
      </c>
      <c r="U15" s="9">
        <v>1.181</v>
      </c>
      <c r="V15" s="9">
        <v>77.641999999999996</v>
      </c>
      <c r="W15" s="9">
        <v>3.8809999999999998</v>
      </c>
      <c r="X15" s="9">
        <v>3.012</v>
      </c>
      <c r="Y15" s="9">
        <v>9.0259999999999998</v>
      </c>
      <c r="Z15" s="9">
        <v>17.376999999999999</v>
      </c>
      <c r="AA15" s="9">
        <v>76.183999999999997</v>
      </c>
      <c r="AB15" s="9">
        <v>40.436</v>
      </c>
      <c r="AC15" s="9">
        <v>151.23099999999999</v>
      </c>
      <c r="AD15" s="9">
        <v>15.59</v>
      </c>
      <c r="AE15" s="9">
        <v>82.590999999999994</v>
      </c>
      <c r="AF15" s="9">
        <v>82.590999999999994</v>
      </c>
      <c r="AG15" s="9">
        <v>28.268999999999998</v>
      </c>
      <c r="AH15" s="9">
        <v>8.4629999999999992</v>
      </c>
      <c r="AI15" s="9">
        <v>1.3320000000000001</v>
      </c>
      <c r="AJ15" s="9">
        <v>6.5960000000000001</v>
      </c>
      <c r="AK15" s="9">
        <v>4.3929999999999998</v>
      </c>
      <c r="AL15" s="9">
        <v>3.536</v>
      </c>
      <c r="AM15" s="9">
        <v>4.8010000000000002</v>
      </c>
      <c r="AN15" s="9">
        <v>0.53</v>
      </c>
      <c r="AO15" s="9">
        <v>1.929</v>
      </c>
      <c r="AP15" s="9">
        <v>1.357</v>
      </c>
      <c r="AQ15" s="9">
        <v>3.4929999999999999</v>
      </c>
      <c r="AR15" s="9">
        <v>3.0790000000000002</v>
      </c>
      <c r="AS15" s="9">
        <v>6.109</v>
      </c>
      <c r="AT15" s="9">
        <v>1.82</v>
      </c>
      <c r="AU15" s="9">
        <v>19.806000000000001</v>
      </c>
      <c r="AV15" s="9">
        <v>54.322000000000003</v>
      </c>
      <c r="AW15" s="9">
        <v>39.654000000000003</v>
      </c>
      <c r="AX15" s="9">
        <v>36.872</v>
      </c>
      <c r="AY15" s="9">
        <v>1.1319999999999999</v>
      </c>
      <c r="AZ15" s="9">
        <v>1.65</v>
      </c>
      <c r="BA15" s="9">
        <v>0</v>
      </c>
      <c r="BB15" s="9">
        <v>1.075</v>
      </c>
      <c r="BC15" s="9">
        <v>1.119</v>
      </c>
      <c r="BD15" s="9">
        <v>31.553999999999998</v>
      </c>
      <c r="BE15" s="9">
        <v>1.0760000000000001</v>
      </c>
      <c r="BF15" s="9">
        <v>2.214</v>
      </c>
      <c r="BG15" s="9">
        <v>4.8109999999999999</v>
      </c>
      <c r="BH15" s="9">
        <v>7.87</v>
      </c>
      <c r="BI15" s="9">
        <v>31.783999999999999</v>
      </c>
      <c r="BJ15" s="9">
        <v>14.667999999999999</v>
      </c>
      <c r="BK15" s="9">
        <v>62.9</v>
      </c>
      <c r="BL15" s="9">
        <v>19.690999999999999</v>
      </c>
      <c r="BM15" s="9">
        <v>152.541</v>
      </c>
      <c r="BN15" s="9">
        <v>152.541</v>
      </c>
      <c r="BO15" s="9">
        <v>17.759</v>
      </c>
      <c r="BP15" s="9">
        <v>10.869</v>
      </c>
      <c r="BQ15" s="9">
        <v>2.7210000000000001</v>
      </c>
      <c r="BR15" s="9">
        <v>7.0650000000000004</v>
      </c>
      <c r="BS15" s="9">
        <v>5.3760000000000003</v>
      </c>
      <c r="BT15" s="9">
        <v>4.41</v>
      </c>
      <c r="BU15" s="9">
        <v>5.3689999999999998</v>
      </c>
      <c r="BV15" s="9">
        <v>1.8169999999999999</v>
      </c>
      <c r="BW15" s="9">
        <v>2.5990000000000002</v>
      </c>
      <c r="BX15" s="9">
        <v>1.167</v>
      </c>
      <c r="BY15" s="9">
        <v>3.298</v>
      </c>
      <c r="BZ15" s="9">
        <v>5.3209999999999997</v>
      </c>
      <c r="CA15" s="9">
        <v>6.9930000000000003</v>
      </c>
      <c r="CB15" s="9">
        <v>2.7930000000000001</v>
      </c>
      <c r="CC15" s="9">
        <v>6.89</v>
      </c>
      <c r="CD15" s="9">
        <v>134.78200000000001</v>
      </c>
      <c r="CE15" s="9">
        <v>133.03399999999999</v>
      </c>
      <c r="CF15" s="9">
        <v>126.107</v>
      </c>
      <c r="CG15" s="9">
        <v>4.1520000000000001</v>
      </c>
      <c r="CH15" s="9">
        <v>2.7759999999999998</v>
      </c>
      <c r="CI15" s="9">
        <v>3.16</v>
      </c>
      <c r="CJ15" s="9">
        <v>0.621</v>
      </c>
      <c r="CK15" s="9">
        <v>3.1469999999999998</v>
      </c>
      <c r="CL15" s="9">
        <v>108.402</v>
      </c>
      <c r="CM15" s="9">
        <v>6.0380000000000003</v>
      </c>
      <c r="CN15" s="9">
        <v>8.6470000000000002</v>
      </c>
      <c r="CO15" s="9">
        <v>9.9480000000000004</v>
      </c>
      <c r="CP15" s="9">
        <v>25.704000000000001</v>
      </c>
      <c r="CQ15" s="9">
        <v>107.33</v>
      </c>
      <c r="CR15" s="9">
        <v>1.7470000000000001</v>
      </c>
      <c r="CS15" s="9">
        <v>145.34299999999999</v>
      </c>
      <c r="CT15" s="9">
        <v>7.1980000000000004</v>
      </c>
      <c r="CU15" s="9">
        <v>212.94399999999999</v>
      </c>
      <c r="CV15" s="9">
        <v>212.94399999999999</v>
      </c>
      <c r="CW15" s="9">
        <v>27.85</v>
      </c>
      <c r="CX15" s="9">
        <v>10.493</v>
      </c>
      <c r="CY15" s="9">
        <v>3.8029999999999999</v>
      </c>
      <c r="CZ15" s="9">
        <v>3.6259999999999999</v>
      </c>
      <c r="DA15" s="9">
        <v>6.1689999999999996</v>
      </c>
      <c r="DB15" s="9">
        <v>1.26</v>
      </c>
      <c r="DC15" s="9">
        <v>5.3609999999999998</v>
      </c>
      <c r="DD15" s="9">
        <v>0.59599999999999997</v>
      </c>
      <c r="DE15" s="9">
        <v>0</v>
      </c>
      <c r="DF15" s="9">
        <v>2.2080000000000002</v>
      </c>
      <c r="DG15" s="9">
        <v>1.54</v>
      </c>
      <c r="DH15" s="9">
        <v>3.681</v>
      </c>
      <c r="DI15" s="9">
        <v>4.617</v>
      </c>
      <c r="DJ15" s="9">
        <v>2.8119999999999998</v>
      </c>
      <c r="DK15" s="9">
        <v>17.356999999999999</v>
      </c>
      <c r="DL15" s="9">
        <v>185.095</v>
      </c>
      <c r="DM15" s="9">
        <v>169.86199999999999</v>
      </c>
      <c r="DN15" s="9">
        <v>162.108</v>
      </c>
      <c r="DO15" s="9">
        <v>5.3849999999999998</v>
      </c>
      <c r="DP15" s="9">
        <v>2.3690000000000002</v>
      </c>
      <c r="DQ15" s="9">
        <v>6.7</v>
      </c>
      <c r="DR15" s="9">
        <v>0.48699999999999999</v>
      </c>
      <c r="DS15" s="9">
        <v>0.56699999999999995</v>
      </c>
      <c r="DT15" s="9">
        <v>127.315</v>
      </c>
      <c r="DU15" s="9">
        <v>13.303000000000001</v>
      </c>
      <c r="DV15" s="9">
        <v>12.375</v>
      </c>
      <c r="DW15" s="9">
        <v>16.869</v>
      </c>
      <c r="DX15" s="9">
        <v>32.841999999999999</v>
      </c>
      <c r="DY15" s="9">
        <v>137.02000000000001</v>
      </c>
      <c r="DZ15" s="9">
        <v>15.233000000000001</v>
      </c>
      <c r="EA15" s="9">
        <v>193.09800000000001</v>
      </c>
      <c r="EB15" s="9">
        <v>19.846</v>
      </c>
      <c r="EC15" s="9">
        <v>390.15100000000001</v>
      </c>
      <c r="ED15" s="9">
        <v>390.15100000000001</v>
      </c>
      <c r="EE15" s="9">
        <v>68.786000000000001</v>
      </c>
      <c r="EF15" s="9">
        <v>27.8</v>
      </c>
      <c r="EG15" s="9">
        <v>13.199</v>
      </c>
      <c r="EH15" s="9">
        <v>12.676</v>
      </c>
      <c r="EI15" s="9">
        <v>18.809999999999999</v>
      </c>
      <c r="EJ15" s="9">
        <v>7.0650000000000004</v>
      </c>
      <c r="EK15" s="9">
        <v>17.832000000000001</v>
      </c>
      <c r="EL15" s="9">
        <v>2.2029999999999998</v>
      </c>
      <c r="EM15" s="9">
        <v>5.1079999999999997</v>
      </c>
      <c r="EN15" s="9">
        <v>10.704000000000001</v>
      </c>
      <c r="EO15" s="9">
        <v>8.1609999999999996</v>
      </c>
      <c r="EP15" s="9">
        <v>7.01</v>
      </c>
      <c r="EQ15" s="9">
        <v>12.662000000000001</v>
      </c>
      <c r="ER15" s="9">
        <v>13.212999999999999</v>
      </c>
      <c r="ES15" s="9">
        <v>40.984999999999999</v>
      </c>
      <c r="ET15" s="9">
        <v>321.36500000000001</v>
      </c>
      <c r="EU15" s="9">
        <v>287.01900000000001</v>
      </c>
      <c r="EV15" s="9">
        <v>277.18200000000002</v>
      </c>
      <c r="EW15" s="9">
        <v>6.1849999999999996</v>
      </c>
      <c r="EX15" s="9">
        <v>3.653</v>
      </c>
      <c r="EY15" s="9">
        <v>5.25</v>
      </c>
      <c r="EZ15" s="9">
        <v>1.2769999999999999</v>
      </c>
      <c r="FA15" s="9">
        <v>3.31</v>
      </c>
      <c r="FB15" s="9">
        <v>230.95699999999999</v>
      </c>
      <c r="FC15" s="9">
        <v>9.8710000000000004</v>
      </c>
      <c r="FD15" s="9">
        <v>15.734</v>
      </c>
      <c r="FE15" s="9">
        <v>30.457000000000001</v>
      </c>
      <c r="FF15" s="9">
        <v>37.527999999999999</v>
      </c>
      <c r="FG15" s="9">
        <v>249.49100000000001</v>
      </c>
      <c r="FH15" s="9">
        <v>34.345999999999997</v>
      </c>
      <c r="FI15" s="9">
        <v>353.32499999999999</v>
      </c>
      <c r="FJ15" s="9">
        <v>36.826000000000001</v>
      </c>
      <c r="FK15" s="9">
        <v>42.404000000000003</v>
      </c>
      <c r="FL15" s="9">
        <v>42.404000000000003</v>
      </c>
      <c r="FM15" s="9">
        <v>4.6760000000000002</v>
      </c>
      <c r="FN15" s="9">
        <v>1.5329999999999999</v>
      </c>
      <c r="FO15" s="9">
        <v>0.65900000000000003</v>
      </c>
      <c r="FP15" s="9">
        <v>0</v>
      </c>
      <c r="FQ15" s="9">
        <v>0.65900000000000003</v>
      </c>
      <c r="FR15" s="9">
        <v>0</v>
      </c>
      <c r="FS15" s="9">
        <v>0</v>
      </c>
      <c r="FT15" s="9">
        <v>0.65900000000000003</v>
      </c>
      <c r="FU15" s="9">
        <v>0</v>
      </c>
      <c r="FV15" s="9">
        <v>0</v>
      </c>
      <c r="FW15" s="9">
        <v>0</v>
      </c>
      <c r="FX15" s="9">
        <v>0.65900000000000003</v>
      </c>
      <c r="FY15" s="9">
        <v>0</v>
      </c>
      <c r="FZ15" s="9">
        <v>0.65900000000000003</v>
      </c>
      <c r="GA15" s="9">
        <v>3.1440000000000001</v>
      </c>
      <c r="GB15" s="9">
        <v>37.728000000000002</v>
      </c>
      <c r="GC15" s="9">
        <v>31.940999999999999</v>
      </c>
      <c r="GD15" s="9">
        <v>30.916</v>
      </c>
      <c r="GE15" s="9">
        <v>1.0249999999999999</v>
      </c>
      <c r="GF15" s="9">
        <v>0</v>
      </c>
      <c r="GG15" s="9">
        <v>1.0249999999999999</v>
      </c>
      <c r="GH15" s="9">
        <v>0</v>
      </c>
      <c r="GI15" s="9">
        <v>0</v>
      </c>
      <c r="GJ15" s="9">
        <v>25.821000000000002</v>
      </c>
      <c r="GK15" s="9">
        <v>3.056</v>
      </c>
      <c r="GL15" s="9">
        <v>1.1379999999999999</v>
      </c>
      <c r="GM15" s="9">
        <v>1.9259999999999999</v>
      </c>
      <c r="GN15" s="9">
        <v>4.1619999999999999</v>
      </c>
      <c r="GO15" s="9">
        <v>27.779</v>
      </c>
      <c r="GP15" s="9">
        <v>5.7869999999999999</v>
      </c>
      <c r="GQ15" s="9">
        <v>38.386000000000003</v>
      </c>
      <c r="GR15" s="9">
        <v>4.0179999999999998</v>
      </c>
      <c r="GS15" s="9">
        <v>107.65</v>
      </c>
      <c r="GT15" s="9">
        <v>107.65</v>
      </c>
      <c r="GU15" s="9">
        <v>17.693000000000001</v>
      </c>
      <c r="GV15" s="9">
        <v>6.8760000000000003</v>
      </c>
      <c r="GW15" s="9">
        <v>1.0609999999999999</v>
      </c>
      <c r="GX15" s="9">
        <v>4.601</v>
      </c>
      <c r="GY15" s="9">
        <v>3.9740000000000002</v>
      </c>
      <c r="GZ15" s="9">
        <v>1.6879999999999999</v>
      </c>
      <c r="HA15" s="9">
        <v>3.1619999999999999</v>
      </c>
      <c r="HB15" s="9">
        <v>0.54400000000000004</v>
      </c>
      <c r="HC15" s="9">
        <v>1.4279999999999999</v>
      </c>
      <c r="HD15" s="9">
        <v>1.9450000000000001</v>
      </c>
      <c r="HE15" s="9">
        <v>1.7609999999999999</v>
      </c>
      <c r="HF15" s="9">
        <v>1.956</v>
      </c>
      <c r="HG15" s="9">
        <v>3.08</v>
      </c>
      <c r="HH15" s="9">
        <v>2.5819999999999999</v>
      </c>
      <c r="HI15" s="9">
        <v>10.817</v>
      </c>
      <c r="HJ15" s="9">
        <v>89.956999999999994</v>
      </c>
      <c r="HK15" s="9">
        <v>52.741999999999997</v>
      </c>
      <c r="HL15" s="9">
        <v>50.875999999999998</v>
      </c>
      <c r="HM15" s="9">
        <v>1.4690000000000001</v>
      </c>
      <c r="HN15" s="9">
        <v>0.39800000000000002</v>
      </c>
      <c r="HO15" s="9">
        <v>0</v>
      </c>
      <c r="HP15" s="9">
        <v>0.39800000000000002</v>
      </c>
      <c r="HQ15" s="9">
        <v>1.4690000000000001</v>
      </c>
      <c r="HR15" s="9">
        <v>41.732999999999997</v>
      </c>
      <c r="HS15" s="9">
        <v>2.375</v>
      </c>
      <c r="HT15" s="9">
        <v>3.746</v>
      </c>
      <c r="HU15" s="9">
        <v>4.8879999999999999</v>
      </c>
      <c r="HV15" s="9">
        <v>7.2030000000000003</v>
      </c>
      <c r="HW15" s="9">
        <v>45.539000000000001</v>
      </c>
      <c r="HX15" s="9">
        <v>37.215000000000003</v>
      </c>
      <c r="HY15" s="9">
        <v>96.947000000000003</v>
      </c>
      <c r="HZ15" s="9">
        <v>10.702999999999999</v>
      </c>
      <c r="IA15" s="9">
        <v>180.779</v>
      </c>
      <c r="IB15" s="9">
        <v>130.874</v>
      </c>
      <c r="IC15" s="9">
        <v>49.905000000000001</v>
      </c>
      <c r="ID15" s="9">
        <v>900.62800000000004</v>
      </c>
      <c r="IE15" s="9">
        <v>845.15300000000002</v>
      </c>
      <c r="IF15" s="9">
        <v>140.684</v>
      </c>
      <c r="IG15" s="9">
        <v>55.22</v>
      </c>
      <c r="IH15" s="9">
        <v>24.994</v>
      </c>
      <c r="II15" s="9">
        <v>24.19</v>
      </c>
      <c r="IJ15" s="9">
        <v>35.045999999999999</v>
      </c>
      <c r="IK15" s="9">
        <v>14.09</v>
      </c>
      <c r="IL15" s="9">
        <v>31.789000000000001</v>
      </c>
      <c r="IM15" s="9">
        <v>9.4369999999999994</v>
      </c>
      <c r="IN15" s="9">
        <v>7.6340000000000003</v>
      </c>
      <c r="IO15" s="9">
        <v>14.987</v>
      </c>
      <c r="IP15" s="9">
        <v>16.420000000000002</v>
      </c>
      <c r="IQ15" s="9">
        <v>18.329999999999998</v>
      </c>
    </row>
    <row r="16" spans="1:251">
      <c r="A16" s="10">
        <v>43862</v>
      </c>
      <c r="B16" s="9">
        <v>12.678000000000001</v>
      </c>
      <c r="C16" s="9">
        <v>18.780999999999999</v>
      </c>
      <c r="D16" s="9">
        <v>6.5220000000000002</v>
      </c>
      <c r="E16" s="9">
        <v>20.039000000000001</v>
      </c>
      <c r="F16" s="9">
        <v>4.6820000000000004</v>
      </c>
      <c r="G16" s="9">
        <v>0.58199999999999996</v>
      </c>
      <c r="H16" s="9">
        <v>10.997999999999999</v>
      </c>
      <c r="I16" s="9">
        <v>7.5759999999999996</v>
      </c>
      <c r="J16" s="9">
        <v>6.7290000000000001</v>
      </c>
      <c r="K16" s="9">
        <v>17.843</v>
      </c>
      <c r="L16" s="9">
        <v>7.46</v>
      </c>
      <c r="M16" s="9">
        <v>15.089</v>
      </c>
      <c r="N16" s="9">
        <v>171.11500000000001</v>
      </c>
      <c r="O16" s="9">
        <v>119.883</v>
      </c>
      <c r="P16" s="9">
        <v>115.592</v>
      </c>
      <c r="Q16" s="9">
        <v>0.81699999999999995</v>
      </c>
      <c r="R16" s="9">
        <v>3.4750000000000001</v>
      </c>
      <c r="S16" s="9">
        <v>2.206</v>
      </c>
      <c r="T16" s="9">
        <v>1.2689999999999999</v>
      </c>
      <c r="U16" s="9">
        <v>0.81699999999999995</v>
      </c>
      <c r="V16" s="9">
        <v>92.346999999999994</v>
      </c>
      <c r="W16" s="9">
        <v>4.8940000000000001</v>
      </c>
      <c r="X16" s="9">
        <v>4.5640000000000001</v>
      </c>
      <c r="Y16" s="9">
        <v>18.077999999999999</v>
      </c>
      <c r="Z16" s="9">
        <v>19.073</v>
      </c>
      <c r="AA16" s="9">
        <v>100.81</v>
      </c>
      <c r="AB16" s="9">
        <v>51.231999999999999</v>
      </c>
      <c r="AC16" s="9">
        <v>197.63900000000001</v>
      </c>
      <c r="AD16" s="9">
        <v>13.868</v>
      </c>
      <c r="AE16" s="9">
        <v>90.951999999999998</v>
      </c>
      <c r="AF16" s="9">
        <v>90.951999999999998</v>
      </c>
      <c r="AG16" s="9">
        <v>24.12</v>
      </c>
      <c r="AH16" s="9">
        <v>10.053000000000001</v>
      </c>
      <c r="AI16" s="9">
        <v>1.512</v>
      </c>
      <c r="AJ16" s="9">
        <v>6.9370000000000003</v>
      </c>
      <c r="AK16" s="9">
        <v>5.0119999999999996</v>
      </c>
      <c r="AL16" s="9">
        <v>3.4369999999999998</v>
      </c>
      <c r="AM16" s="9">
        <v>5.76</v>
      </c>
      <c r="AN16" s="9">
        <v>1.254</v>
      </c>
      <c r="AO16" s="9">
        <v>1.4350000000000001</v>
      </c>
      <c r="AP16" s="9">
        <v>2.0049999999999999</v>
      </c>
      <c r="AQ16" s="9">
        <v>6.444</v>
      </c>
      <c r="AR16" s="9">
        <v>0</v>
      </c>
      <c r="AS16" s="9">
        <v>5.3170000000000002</v>
      </c>
      <c r="AT16" s="9">
        <v>3.1320000000000001</v>
      </c>
      <c r="AU16" s="9">
        <v>14.066000000000001</v>
      </c>
      <c r="AV16" s="9">
        <v>66.832999999999998</v>
      </c>
      <c r="AW16" s="9">
        <v>48.249000000000002</v>
      </c>
      <c r="AX16" s="9">
        <v>44.460999999999999</v>
      </c>
      <c r="AY16" s="9">
        <v>1.9039999999999999</v>
      </c>
      <c r="AZ16" s="9">
        <v>1.8839999999999999</v>
      </c>
      <c r="BA16" s="9">
        <v>1.9039999999999999</v>
      </c>
      <c r="BB16" s="9">
        <v>1.8839999999999999</v>
      </c>
      <c r="BC16" s="9">
        <v>0</v>
      </c>
      <c r="BD16" s="9">
        <v>35.180999999999997</v>
      </c>
      <c r="BE16" s="9">
        <v>2.8719999999999999</v>
      </c>
      <c r="BF16" s="9">
        <v>3.218</v>
      </c>
      <c r="BG16" s="9">
        <v>6.9779999999999998</v>
      </c>
      <c r="BH16" s="9">
        <v>5.5510000000000002</v>
      </c>
      <c r="BI16" s="9">
        <v>42.698999999999998</v>
      </c>
      <c r="BJ16" s="9">
        <v>18.582999999999998</v>
      </c>
      <c r="BK16" s="9">
        <v>75.281999999999996</v>
      </c>
      <c r="BL16" s="9">
        <v>15.670999999999999</v>
      </c>
      <c r="BM16" s="9">
        <v>159.04900000000001</v>
      </c>
      <c r="BN16" s="9">
        <v>159.04900000000001</v>
      </c>
      <c r="BO16" s="9">
        <v>21.466000000000001</v>
      </c>
      <c r="BP16" s="9">
        <v>7.734</v>
      </c>
      <c r="BQ16" s="9">
        <v>2.0059999999999998</v>
      </c>
      <c r="BR16" s="9">
        <v>4.0439999999999996</v>
      </c>
      <c r="BS16" s="9">
        <v>4.1870000000000003</v>
      </c>
      <c r="BT16" s="9">
        <v>1.863</v>
      </c>
      <c r="BU16" s="9">
        <v>4.3170000000000002</v>
      </c>
      <c r="BV16" s="9">
        <v>0.56799999999999995</v>
      </c>
      <c r="BW16" s="9">
        <v>1.165</v>
      </c>
      <c r="BX16" s="9">
        <v>2.7480000000000002</v>
      </c>
      <c r="BY16" s="9">
        <v>1.2929999999999999</v>
      </c>
      <c r="BZ16" s="9">
        <v>2.0089999999999999</v>
      </c>
      <c r="CA16" s="9">
        <v>5.4820000000000002</v>
      </c>
      <c r="CB16" s="9">
        <v>0.56799999999999995</v>
      </c>
      <c r="CC16" s="9">
        <v>13.731999999999999</v>
      </c>
      <c r="CD16" s="9">
        <v>137.583</v>
      </c>
      <c r="CE16" s="9">
        <v>135.316</v>
      </c>
      <c r="CF16" s="9">
        <v>129.57</v>
      </c>
      <c r="CG16" s="9">
        <v>3.2170000000000001</v>
      </c>
      <c r="CH16" s="9">
        <v>2.5289999999999999</v>
      </c>
      <c r="CI16" s="9">
        <v>3.2989999999999999</v>
      </c>
      <c r="CJ16" s="9">
        <v>1.2969999999999999</v>
      </c>
      <c r="CK16" s="9">
        <v>1.1499999999999999</v>
      </c>
      <c r="CL16" s="9">
        <v>111.318</v>
      </c>
      <c r="CM16" s="9">
        <v>5.1790000000000003</v>
      </c>
      <c r="CN16" s="9">
        <v>7.0860000000000003</v>
      </c>
      <c r="CO16" s="9">
        <v>11.731999999999999</v>
      </c>
      <c r="CP16" s="9">
        <v>24.141999999999999</v>
      </c>
      <c r="CQ16" s="9">
        <v>111.17400000000001</v>
      </c>
      <c r="CR16" s="9">
        <v>2.2679999999999998</v>
      </c>
      <c r="CS16" s="9">
        <v>144.34899999999999</v>
      </c>
      <c r="CT16" s="9">
        <v>14.7</v>
      </c>
      <c r="CU16" s="9">
        <v>224.32300000000001</v>
      </c>
      <c r="CV16" s="9">
        <v>224.32300000000001</v>
      </c>
      <c r="CW16" s="9">
        <v>24.753</v>
      </c>
      <c r="CX16" s="9">
        <v>12.945</v>
      </c>
      <c r="CY16" s="9">
        <v>4.03</v>
      </c>
      <c r="CZ16" s="9">
        <v>8.375</v>
      </c>
      <c r="DA16" s="9">
        <v>6.7270000000000003</v>
      </c>
      <c r="DB16" s="9">
        <v>5.6779999999999999</v>
      </c>
      <c r="DC16" s="9">
        <v>5.4379999999999997</v>
      </c>
      <c r="DD16" s="9">
        <v>3.754</v>
      </c>
      <c r="DE16" s="9">
        <v>1.5580000000000001</v>
      </c>
      <c r="DF16" s="9">
        <v>4.6109999999999998</v>
      </c>
      <c r="DG16" s="9">
        <v>3.6190000000000002</v>
      </c>
      <c r="DH16" s="9">
        <v>4.1740000000000004</v>
      </c>
      <c r="DI16" s="9">
        <v>7.9749999999999996</v>
      </c>
      <c r="DJ16" s="9">
        <v>4.4290000000000003</v>
      </c>
      <c r="DK16" s="9">
        <v>11.808</v>
      </c>
      <c r="DL16" s="9">
        <v>199.57</v>
      </c>
      <c r="DM16" s="9">
        <v>181.71299999999999</v>
      </c>
      <c r="DN16" s="9">
        <v>173.72900000000001</v>
      </c>
      <c r="DO16" s="9">
        <v>6.806</v>
      </c>
      <c r="DP16" s="9">
        <v>1.1779999999999999</v>
      </c>
      <c r="DQ16" s="9">
        <v>5.4729999999999999</v>
      </c>
      <c r="DR16" s="9">
        <v>0.54</v>
      </c>
      <c r="DS16" s="9">
        <v>1.972</v>
      </c>
      <c r="DT16" s="9">
        <v>139.08199999999999</v>
      </c>
      <c r="DU16" s="9">
        <v>14.968</v>
      </c>
      <c r="DV16" s="9">
        <v>12.18</v>
      </c>
      <c r="DW16" s="9">
        <v>15.484</v>
      </c>
      <c r="DX16" s="9">
        <v>27.257999999999999</v>
      </c>
      <c r="DY16" s="9">
        <v>154.45599999999999</v>
      </c>
      <c r="DZ16" s="9">
        <v>17.856000000000002</v>
      </c>
      <c r="EA16" s="9">
        <v>213.68799999999999</v>
      </c>
      <c r="EB16" s="9">
        <v>10.635</v>
      </c>
      <c r="EC16" s="9">
        <v>338.15199999999999</v>
      </c>
      <c r="ED16" s="9">
        <v>338.15199999999999</v>
      </c>
      <c r="EE16" s="9">
        <v>59.674999999999997</v>
      </c>
      <c r="EF16" s="9">
        <v>22.620999999999999</v>
      </c>
      <c r="EG16" s="9">
        <v>12.103999999999999</v>
      </c>
      <c r="EH16" s="9">
        <v>8.5589999999999993</v>
      </c>
      <c r="EI16" s="9">
        <v>11.853999999999999</v>
      </c>
      <c r="EJ16" s="9">
        <v>8.8089999999999993</v>
      </c>
      <c r="EK16" s="9">
        <v>10.584</v>
      </c>
      <c r="EL16" s="9">
        <v>5.165</v>
      </c>
      <c r="EM16" s="9">
        <v>3.5310000000000001</v>
      </c>
      <c r="EN16" s="9">
        <v>4.8470000000000004</v>
      </c>
      <c r="EO16" s="9">
        <v>7.3659999999999997</v>
      </c>
      <c r="EP16" s="9">
        <v>8.4489999999999998</v>
      </c>
      <c r="EQ16" s="9">
        <v>14.973000000000001</v>
      </c>
      <c r="ER16" s="9">
        <v>5.69</v>
      </c>
      <c r="ES16" s="9">
        <v>37.052999999999997</v>
      </c>
      <c r="ET16" s="9">
        <v>278.47699999999998</v>
      </c>
      <c r="EU16" s="9">
        <v>241.59800000000001</v>
      </c>
      <c r="EV16" s="9">
        <v>236.01499999999999</v>
      </c>
      <c r="EW16" s="9">
        <v>2.2679999999999998</v>
      </c>
      <c r="EX16" s="9">
        <v>3.3140000000000001</v>
      </c>
      <c r="EY16" s="9">
        <v>3.899</v>
      </c>
      <c r="EZ16" s="9">
        <v>0.44900000000000001</v>
      </c>
      <c r="FA16" s="9">
        <v>1.234</v>
      </c>
      <c r="FB16" s="9">
        <v>181.804</v>
      </c>
      <c r="FC16" s="9">
        <v>14.991</v>
      </c>
      <c r="FD16" s="9">
        <v>12.851000000000001</v>
      </c>
      <c r="FE16" s="9">
        <v>31.952000000000002</v>
      </c>
      <c r="FF16" s="9">
        <v>32.905999999999999</v>
      </c>
      <c r="FG16" s="9">
        <v>208.69200000000001</v>
      </c>
      <c r="FH16" s="9">
        <v>36.878999999999998</v>
      </c>
      <c r="FI16" s="9">
        <v>301.92399999999998</v>
      </c>
      <c r="FJ16" s="9">
        <v>36.228000000000002</v>
      </c>
      <c r="FK16" s="9">
        <v>46.692999999999998</v>
      </c>
      <c r="FL16" s="9">
        <v>46.692999999999998</v>
      </c>
      <c r="FM16" s="9">
        <v>11.161</v>
      </c>
      <c r="FN16" s="9">
        <v>2.641</v>
      </c>
      <c r="FO16" s="9">
        <v>0</v>
      </c>
      <c r="FP16" s="9">
        <v>1.8160000000000001</v>
      </c>
      <c r="FQ16" s="9">
        <v>1.131</v>
      </c>
      <c r="FR16" s="9">
        <v>0.68500000000000005</v>
      </c>
      <c r="FS16" s="9">
        <v>0.61599999999999999</v>
      </c>
      <c r="FT16" s="9">
        <v>0.51400000000000001</v>
      </c>
      <c r="FU16" s="9">
        <v>0.68500000000000005</v>
      </c>
      <c r="FV16" s="9">
        <v>0</v>
      </c>
      <c r="FW16" s="9">
        <v>0.61599999999999999</v>
      </c>
      <c r="FX16" s="9">
        <v>1.1990000000000001</v>
      </c>
      <c r="FY16" s="9">
        <v>1.8160000000000001</v>
      </c>
      <c r="FZ16" s="9">
        <v>0</v>
      </c>
      <c r="GA16" s="9">
        <v>8.5210000000000008</v>
      </c>
      <c r="GB16" s="9">
        <v>35.531999999999996</v>
      </c>
      <c r="GC16" s="9">
        <v>29.574999999999999</v>
      </c>
      <c r="GD16" s="9">
        <v>29.052</v>
      </c>
      <c r="GE16" s="9">
        <v>0.52300000000000002</v>
      </c>
      <c r="GF16" s="9">
        <v>0</v>
      </c>
      <c r="GG16" s="9">
        <v>0.52300000000000002</v>
      </c>
      <c r="GH16" s="9">
        <v>0</v>
      </c>
      <c r="GI16" s="9">
        <v>0</v>
      </c>
      <c r="GJ16" s="9">
        <v>21.565999999999999</v>
      </c>
      <c r="GK16" s="9">
        <v>2.492</v>
      </c>
      <c r="GL16" s="9">
        <v>0.97299999999999998</v>
      </c>
      <c r="GM16" s="9">
        <v>4.5439999999999996</v>
      </c>
      <c r="GN16" s="9">
        <v>2.2850000000000001</v>
      </c>
      <c r="GO16" s="9">
        <v>27.29</v>
      </c>
      <c r="GP16" s="9">
        <v>5.9569999999999999</v>
      </c>
      <c r="GQ16" s="9">
        <v>37.347999999999999</v>
      </c>
      <c r="GR16" s="9">
        <v>9.3460000000000001</v>
      </c>
      <c r="GS16" s="9">
        <v>100.03400000000001</v>
      </c>
      <c r="GT16" s="9">
        <v>100.03400000000001</v>
      </c>
      <c r="GU16" s="9">
        <v>29.077999999999999</v>
      </c>
      <c r="GV16" s="9">
        <v>10.61</v>
      </c>
      <c r="GW16" s="9">
        <v>3.5830000000000002</v>
      </c>
      <c r="GX16" s="9">
        <v>7.0270000000000001</v>
      </c>
      <c r="GY16" s="9">
        <v>6.8719999999999999</v>
      </c>
      <c r="GZ16" s="9">
        <v>3.738</v>
      </c>
      <c r="HA16" s="9">
        <v>5.8410000000000002</v>
      </c>
      <c r="HB16" s="9">
        <v>1.194</v>
      </c>
      <c r="HC16" s="9">
        <v>3.5750000000000002</v>
      </c>
      <c r="HD16" s="9">
        <v>2.5139999999999998</v>
      </c>
      <c r="HE16" s="9">
        <v>2.93</v>
      </c>
      <c r="HF16" s="9">
        <v>5.1660000000000004</v>
      </c>
      <c r="HG16" s="9">
        <v>4.9329999999999998</v>
      </c>
      <c r="HH16" s="9">
        <v>5.6769999999999996</v>
      </c>
      <c r="HI16" s="9">
        <v>18.468</v>
      </c>
      <c r="HJ16" s="9">
        <v>70.956000000000003</v>
      </c>
      <c r="HK16" s="9">
        <v>50.411999999999999</v>
      </c>
      <c r="HL16" s="9">
        <v>49.027000000000001</v>
      </c>
      <c r="HM16" s="9">
        <v>0.56999999999999995</v>
      </c>
      <c r="HN16" s="9">
        <v>0.81499999999999995</v>
      </c>
      <c r="HO16" s="9">
        <v>0.56999999999999995</v>
      </c>
      <c r="HP16" s="9">
        <v>0</v>
      </c>
      <c r="HQ16" s="9">
        <v>0.81499999999999995</v>
      </c>
      <c r="HR16" s="9">
        <v>37.781999999999996</v>
      </c>
      <c r="HS16" s="9">
        <v>1.081</v>
      </c>
      <c r="HT16" s="9">
        <v>1.589</v>
      </c>
      <c r="HU16" s="9">
        <v>9.9610000000000003</v>
      </c>
      <c r="HV16" s="9">
        <v>6.8010000000000002</v>
      </c>
      <c r="HW16" s="9">
        <v>43.612000000000002</v>
      </c>
      <c r="HX16" s="9">
        <v>20.544</v>
      </c>
      <c r="HY16" s="9">
        <v>83.295000000000002</v>
      </c>
      <c r="HZ16" s="9">
        <v>16.739999999999998</v>
      </c>
      <c r="IA16" s="9">
        <v>174.00200000000001</v>
      </c>
      <c r="IB16" s="9">
        <v>131.643</v>
      </c>
      <c r="IC16" s="9">
        <v>42.359000000000002</v>
      </c>
      <c r="ID16" s="9">
        <v>918.11800000000005</v>
      </c>
      <c r="IE16" s="9">
        <v>853.61300000000006</v>
      </c>
      <c r="IF16" s="9">
        <v>152.82599999999999</v>
      </c>
      <c r="IG16" s="9">
        <v>69.093999999999994</v>
      </c>
      <c r="IH16" s="9">
        <v>28.867999999999999</v>
      </c>
      <c r="II16" s="9">
        <v>32.04</v>
      </c>
      <c r="IJ16" s="9">
        <v>41.305</v>
      </c>
      <c r="IK16" s="9">
        <v>19.603000000000002</v>
      </c>
      <c r="IL16" s="9">
        <v>39.646999999999998</v>
      </c>
      <c r="IM16" s="9">
        <v>8.3249999999999993</v>
      </c>
      <c r="IN16" s="9">
        <v>12.375</v>
      </c>
      <c r="IO16" s="9">
        <v>22.594999999999999</v>
      </c>
      <c r="IP16" s="9">
        <v>21.56</v>
      </c>
      <c r="IQ16" s="9">
        <v>16.753</v>
      </c>
    </row>
    <row r="17" spans="1:251">
      <c r="A17" s="10">
        <v>44228</v>
      </c>
      <c r="B17" s="9">
        <v>5.59</v>
      </c>
      <c r="C17" s="9">
        <v>9.34</v>
      </c>
      <c r="D17" s="9">
        <v>3.3250000000000002</v>
      </c>
      <c r="E17" s="9">
        <v>10.305</v>
      </c>
      <c r="F17" s="9">
        <v>2.359</v>
      </c>
      <c r="G17" s="9">
        <v>0</v>
      </c>
      <c r="H17" s="9">
        <v>6.266</v>
      </c>
      <c r="I17" s="9">
        <v>4.05</v>
      </c>
      <c r="J17" s="9">
        <v>2.3479999999999999</v>
      </c>
      <c r="K17" s="9">
        <v>8.0129999999999999</v>
      </c>
      <c r="L17" s="9">
        <v>4.6520000000000001</v>
      </c>
      <c r="M17" s="9">
        <v>21.66</v>
      </c>
      <c r="N17" s="9">
        <v>158.47300000000001</v>
      </c>
      <c r="O17" s="9">
        <v>112.29600000000001</v>
      </c>
      <c r="P17" s="9">
        <v>107.25700000000001</v>
      </c>
      <c r="Q17" s="9">
        <v>4.0140000000000002</v>
      </c>
      <c r="R17" s="9">
        <v>1.0249999999999999</v>
      </c>
      <c r="S17" s="9">
        <v>4.0140000000000002</v>
      </c>
      <c r="T17" s="9">
        <v>0</v>
      </c>
      <c r="U17" s="9">
        <v>1.0249999999999999</v>
      </c>
      <c r="V17" s="9">
        <v>89.451999999999998</v>
      </c>
      <c r="W17" s="9">
        <v>7.9029999999999996</v>
      </c>
      <c r="X17" s="9">
        <v>2.9990000000000001</v>
      </c>
      <c r="Y17" s="9">
        <v>11.942</v>
      </c>
      <c r="Z17" s="9">
        <v>19.472000000000001</v>
      </c>
      <c r="AA17" s="9">
        <v>92.822999999999993</v>
      </c>
      <c r="AB17" s="9">
        <v>46.177</v>
      </c>
      <c r="AC17" s="9">
        <v>172.428</v>
      </c>
      <c r="AD17" s="9">
        <v>24.390999999999998</v>
      </c>
      <c r="AE17" s="9">
        <v>75.828999999999994</v>
      </c>
      <c r="AF17" s="9">
        <v>75.828999999999994</v>
      </c>
      <c r="AG17" s="9">
        <v>16.652999999999999</v>
      </c>
      <c r="AH17" s="9">
        <v>4.4029999999999996</v>
      </c>
      <c r="AI17" s="9">
        <v>2.0720000000000001</v>
      </c>
      <c r="AJ17" s="9">
        <v>2.331</v>
      </c>
      <c r="AK17" s="9">
        <v>2.4460000000000002</v>
      </c>
      <c r="AL17" s="9">
        <v>1.956</v>
      </c>
      <c r="AM17" s="9">
        <v>2.4460000000000002</v>
      </c>
      <c r="AN17" s="9">
        <v>0.57599999999999996</v>
      </c>
      <c r="AO17" s="9">
        <v>1.38</v>
      </c>
      <c r="AP17" s="9">
        <v>0.89600000000000002</v>
      </c>
      <c r="AQ17" s="9">
        <v>0.57599999999999996</v>
      </c>
      <c r="AR17" s="9">
        <v>2.93</v>
      </c>
      <c r="AS17" s="9">
        <v>1.847</v>
      </c>
      <c r="AT17" s="9">
        <v>2.5550000000000002</v>
      </c>
      <c r="AU17" s="9">
        <v>12.25</v>
      </c>
      <c r="AV17" s="9">
        <v>59.176000000000002</v>
      </c>
      <c r="AW17" s="9">
        <v>33.238</v>
      </c>
      <c r="AX17" s="9">
        <v>32.484000000000002</v>
      </c>
      <c r="AY17" s="9">
        <v>0</v>
      </c>
      <c r="AZ17" s="9">
        <v>0.754</v>
      </c>
      <c r="BA17" s="9">
        <v>0</v>
      </c>
      <c r="BB17" s="9">
        <v>0.754</v>
      </c>
      <c r="BC17" s="9">
        <v>0</v>
      </c>
      <c r="BD17" s="9">
        <v>21.577000000000002</v>
      </c>
      <c r="BE17" s="9">
        <v>4.194</v>
      </c>
      <c r="BF17" s="9">
        <v>3.0529999999999999</v>
      </c>
      <c r="BG17" s="9">
        <v>4.4139999999999997</v>
      </c>
      <c r="BH17" s="9">
        <v>5.6619999999999999</v>
      </c>
      <c r="BI17" s="9">
        <v>27.576000000000001</v>
      </c>
      <c r="BJ17" s="9">
        <v>25.937999999999999</v>
      </c>
      <c r="BK17" s="9">
        <v>64.007999999999996</v>
      </c>
      <c r="BL17" s="9">
        <v>11.821</v>
      </c>
      <c r="BM17" s="9">
        <v>164.05699999999999</v>
      </c>
      <c r="BN17" s="9">
        <v>164.05699999999999</v>
      </c>
      <c r="BO17" s="9">
        <v>20.574999999999999</v>
      </c>
      <c r="BP17" s="9">
        <v>11.268000000000001</v>
      </c>
      <c r="BQ17" s="9">
        <v>3.9889999999999999</v>
      </c>
      <c r="BR17" s="9">
        <v>7.2789999999999999</v>
      </c>
      <c r="BS17" s="9">
        <v>8.2129999999999992</v>
      </c>
      <c r="BT17" s="9">
        <v>3.056</v>
      </c>
      <c r="BU17" s="9">
        <v>8.2129999999999992</v>
      </c>
      <c r="BV17" s="9">
        <v>0.69699999999999995</v>
      </c>
      <c r="BW17" s="9">
        <v>2.3580000000000001</v>
      </c>
      <c r="BX17" s="9">
        <v>2.1190000000000002</v>
      </c>
      <c r="BY17" s="9">
        <v>6.508</v>
      </c>
      <c r="BZ17" s="9">
        <v>2.641</v>
      </c>
      <c r="CA17" s="9">
        <v>6.9720000000000004</v>
      </c>
      <c r="CB17" s="9">
        <v>4.2960000000000003</v>
      </c>
      <c r="CC17" s="9">
        <v>9.3059999999999992</v>
      </c>
      <c r="CD17" s="9">
        <v>143.482</v>
      </c>
      <c r="CE17" s="9">
        <v>142.38300000000001</v>
      </c>
      <c r="CF17" s="9">
        <v>132.82499999999999</v>
      </c>
      <c r="CG17" s="9">
        <v>4.8010000000000002</v>
      </c>
      <c r="CH17" s="9">
        <v>4.1340000000000003</v>
      </c>
      <c r="CI17" s="9">
        <v>5.8540000000000001</v>
      </c>
      <c r="CJ17" s="9">
        <v>1.02</v>
      </c>
      <c r="CK17" s="9">
        <v>2.06</v>
      </c>
      <c r="CL17" s="9">
        <v>112.886</v>
      </c>
      <c r="CM17" s="9">
        <v>6.7549999999999999</v>
      </c>
      <c r="CN17" s="9">
        <v>5.4850000000000003</v>
      </c>
      <c r="CO17" s="9">
        <v>17.257000000000001</v>
      </c>
      <c r="CP17" s="9">
        <v>30.146000000000001</v>
      </c>
      <c r="CQ17" s="9">
        <v>112.23699999999999</v>
      </c>
      <c r="CR17" s="9">
        <v>1.0980000000000001</v>
      </c>
      <c r="CS17" s="9">
        <v>155.053</v>
      </c>
      <c r="CT17" s="9">
        <v>9.0030000000000001</v>
      </c>
      <c r="CU17" s="9">
        <v>197.762</v>
      </c>
      <c r="CV17" s="9">
        <v>197.762</v>
      </c>
      <c r="CW17" s="9">
        <v>21.408000000000001</v>
      </c>
      <c r="CX17" s="9">
        <v>8.2560000000000002</v>
      </c>
      <c r="CY17" s="9">
        <v>3.4740000000000002</v>
      </c>
      <c r="CZ17" s="9">
        <v>3.5009999999999999</v>
      </c>
      <c r="DA17" s="9">
        <v>5.3789999999999996</v>
      </c>
      <c r="DB17" s="9">
        <v>1.5960000000000001</v>
      </c>
      <c r="DC17" s="9">
        <v>6.4729999999999999</v>
      </c>
      <c r="DD17" s="9">
        <v>0</v>
      </c>
      <c r="DE17" s="9">
        <v>0.502</v>
      </c>
      <c r="DF17" s="9">
        <v>1.306</v>
      </c>
      <c r="DG17" s="9">
        <v>4.6609999999999996</v>
      </c>
      <c r="DH17" s="9">
        <v>1.008</v>
      </c>
      <c r="DI17" s="9">
        <v>4.1539999999999999</v>
      </c>
      <c r="DJ17" s="9">
        <v>2.8210000000000002</v>
      </c>
      <c r="DK17" s="9">
        <v>13.151999999999999</v>
      </c>
      <c r="DL17" s="9">
        <v>176.35400000000001</v>
      </c>
      <c r="DM17" s="9">
        <v>165.21299999999999</v>
      </c>
      <c r="DN17" s="9">
        <v>156.42500000000001</v>
      </c>
      <c r="DO17" s="9">
        <v>5.6820000000000004</v>
      </c>
      <c r="DP17" s="9">
        <v>3.1059999999999999</v>
      </c>
      <c r="DQ17" s="9">
        <v>6.1230000000000002</v>
      </c>
      <c r="DR17" s="9">
        <v>1.4610000000000001</v>
      </c>
      <c r="DS17" s="9">
        <v>1.204</v>
      </c>
      <c r="DT17" s="9">
        <v>118.79300000000001</v>
      </c>
      <c r="DU17" s="9">
        <v>13.475</v>
      </c>
      <c r="DV17" s="9">
        <v>13.731999999999999</v>
      </c>
      <c r="DW17" s="9">
        <v>19.213999999999999</v>
      </c>
      <c r="DX17" s="9">
        <v>26.53</v>
      </c>
      <c r="DY17" s="9">
        <v>138.68299999999999</v>
      </c>
      <c r="DZ17" s="9">
        <v>11.141</v>
      </c>
      <c r="EA17" s="9">
        <v>185.834</v>
      </c>
      <c r="EB17" s="9">
        <v>11.928000000000001</v>
      </c>
      <c r="EC17" s="9">
        <v>369.41</v>
      </c>
      <c r="ED17" s="9">
        <v>369.41</v>
      </c>
      <c r="EE17" s="9">
        <v>76.305999999999997</v>
      </c>
      <c r="EF17" s="9">
        <v>32.582999999999998</v>
      </c>
      <c r="EG17" s="9">
        <v>11.904999999999999</v>
      </c>
      <c r="EH17" s="9">
        <v>17.774000000000001</v>
      </c>
      <c r="EI17" s="9">
        <v>18.329999999999998</v>
      </c>
      <c r="EJ17" s="9">
        <v>11.349</v>
      </c>
      <c r="EK17" s="9">
        <v>19.081</v>
      </c>
      <c r="EL17" s="9">
        <v>5.43</v>
      </c>
      <c r="EM17" s="9">
        <v>5.1680000000000001</v>
      </c>
      <c r="EN17" s="9">
        <v>9.7539999999999996</v>
      </c>
      <c r="EO17" s="9">
        <v>10.065</v>
      </c>
      <c r="EP17" s="9">
        <v>9.86</v>
      </c>
      <c r="EQ17" s="9">
        <v>21.097000000000001</v>
      </c>
      <c r="ER17" s="9">
        <v>8.5809999999999995</v>
      </c>
      <c r="ES17" s="9">
        <v>43.722999999999999</v>
      </c>
      <c r="ET17" s="9">
        <v>293.10399999999998</v>
      </c>
      <c r="EU17" s="9">
        <v>262.48099999999999</v>
      </c>
      <c r="EV17" s="9">
        <v>250.74100000000001</v>
      </c>
      <c r="EW17" s="9">
        <v>8.26</v>
      </c>
      <c r="EX17" s="9">
        <v>3.48</v>
      </c>
      <c r="EY17" s="9">
        <v>9.4320000000000004</v>
      </c>
      <c r="EZ17" s="9">
        <v>1.643</v>
      </c>
      <c r="FA17" s="9">
        <v>0.66400000000000003</v>
      </c>
      <c r="FB17" s="9">
        <v>187.67699999999999</v>
      </c>
      <c r="FC17" s="9">
        <v>20.733000000000001</v>
      </c>
      <c r="FD17" s="9">
        <v>20.835999999999999</v>
      </c>
      <c r="FE17" s="9">
        <v>33.235999999999997</v>
      </c>
      <c r="FF17" s="9">
        <v>39.268999999999998</v>
      </c>
      <c r="FG17" s="9">
        <v>223.21199999999999</v>
      </c>
      <c r="FH17" s="9">
        <v>30.623000000000001</v>
      </c>
      <c r="FI17" s="9">
        <v>326.53100000000001</v>
      </c>
      <c r="FJ17" s="9">
        <v>42.878999999999998</v>
      </c>
      <c r="FK17" s="9">
        <v>43.067999999999998</v>
      </c>
      <c r="FL17" s="9">
        <v>43.067999999999998</v>
      </c>
      <c r="FM17" s="9">
        <v>12.759</v>
      </c>
      <c r="FN17" s="9">
        <v>7.08</v>
      </c>
      <c r="FO17" s="9">
        <v>0.70499999999999996</v>
      </c>
      <c r="FP17" s="9">
        <v>5.3140000000000001</v>
      </c>
      <c r="FQ17" s="9">
        <v>1.5349999999999999</v>
      </c>
      <c r="FR17" s="9">
        <v>4.484</v>
      </c>
      <c r="FS17" s="9">
        <v>1.5349999999999999</v>
      </c>
      <c r="FT17" s="9">
        <v>3.7280000000000002</v>
      </c>
      <c r="FU17" s="9">
        <v>0.75700000000000001</v>
      </c>
      <c r="FV17" s="9">
        <v>0</v>
      </c>
      <c r="FW17" s="9">
        <v>2.79</v>
      </c>
      <c r="FX17" s="9">
        <v>3.2290000000000001</v>
      </c>
      <c r="FY17" s="9">
        <v>4.2119999999999997</v>
      </c>
      <c r="FZ17" s="9">
        <v>1.8069999999999999</v>
      </c>
      <c r="GA17" s="9">
        <v>5.6790000000000003</v>
      </c>
      <c r="GB17" s="9">
        <v>30.309000000000001</v>
      </c>
      <c r="GC17" s="9">
        <v>25.300999999999998</v>
      </c>
      <c r="GD17" s="9">
        <v>24.111999999999998</v>
      </c>
      <c r="GE17" s="9">
        <v>0</v>
      </c>
      <c r="GF17" s="9">
        <v>1.19</v>
      </c>
      <c r="GG17" s="9">
        <v>0.59399999999999997</v>
      </c>
      <c r="GH17" s="9">
        <v>0</v>
      </c>
      <c r="GI17" s="9">
        <v>0.59499999999999997</v>
      </c>
      <c r="GJ17" s="9">
        <v>11.887</v>
      </c>
      <c r="GK17" s="9">
        <v>4.4409999999999998</v>
      </c>
      <c r="GL17" s="9">
        <v>5.1980000000000004</v>
      </c>
      <c r="GM17" s="9">
        <v>3.7749999999999999</v>
      </c>
      <c r="GN17" s="9">
        <v>3.8809999999999998</v>
      </c>
      <c r="GO17" s="9">
        <v>21.42</v>
      </c>
      <c r="GP17" s="9">
        <v>5.008</v>
      </c>
      <c r="GQ17" s="9">
        <v>36.328000000000003</v>
      </c>
      <c r="GR17" s="9">
        <v>6.74</v>
      </c>
      <c r="GS17" s="9">
        <v>109.176</v>
      </c>
      <c r="GT17" s="9">
        <v>109.176</v>
      </c>
      <c r="GU17" s="9">
        <v>21.303999999999998</v>
      </c>
      <c r="GV17" s="9">
        <v>11.118</v>
      </c>
      <c r="GW17" s="9">
        <v>6.79</v>
      </c>
      <c r="GX17" s="9">
        <v>3.09</v>
      </c>
      <c r="GY17" s="9">
        <v>7.81</v>
      </c>
      <c r="GZ17" s="9">
        <v>2.069</v>
      </c>
      <c r="HA17" s="9">
        <v>7.6379999999999999</v>
      </c>
      <c r="HB17" s="9">
        <v>1.323</v>
      </c>
      <c r="HC17" s="9">
        <v>0.91800000000000004</v>
      </c>
      <c r="HD17" s="9">
        <v>5.3550000000000004</v>
      </c>
      <c r="HE17" s="9">
        <v>0.55200000000000005</v>
      </c>
      <c r="HF17" s="9">
        <v>3.972</v>
      </c>
      <c r="HG17" s="9">
        <v>8.1289999999999996</v>
      </c>
      <c r="HH17" s="9">
        <v>1.75</v>
      </c>
      <c r="HI17" s="9">
        <v>10.186</v>
      </c>
      <c r="HJ17" s="9">
        <v>87.872</v>
      </c>
      <c r="HK17" s="9">
        <v>54.951000000000001</v>
      </c>
      <c r="HL17" s="9">
        <v>54.091999999999999</v>
      </c>
      <c r="HM17" s="9">
        <v>0.85899999999999999</v>
      </c>
      <c r="HN17" s="9">
        <v>0</v>
      </c>
      <c r="HO17" s="9">
        <v>0.85899999999999999</v>
      </c>
      <c r="HP17" s="9">
        <v>0</v>
      </c>
      <c r="HQ17" s="9">
        <v>0</v>
      </c>
      <c r="HR17" s="9">
        <v>41.023000000000003</v>
      </c>
      <c r="HS17" s="9">
        <v>1.921</v>
      </c>
      <c r="HT17" s="9">
        <v>5.3280000000000003</v>
      </c>
      <c r="HU17" s="9">
        <v>6.6790000000000003</v>
      </c>
      <c r="HV17" s="9">
        <v>8.1980000000000004</v>
      </c>
      <c r="HW17" s="9">
        <v>46.753</v>
      </c>
      <c r="HX17" s="9">
        <v>32.920999999999999</v>
      </c>
      <c r="HY17" s="9">
        <v>98.376999999999995</v>
      </c>
      <c r="HZ17" s="9">
        <v>10.8</v>
      </c>
      <c r="IA17" s="9">
        <v>160.874</v>
      </c>
      <c r="IB17" s="9">
        <v>122.72499999999999</v>
      </c>
      <c r="IC17" s="9">
        <v>38.149000000000001</v>
      </c>
      <c r="ID17" s="9">
        <v>898.13699999999994</v>
      </c>
      <c r="IE17" s="9">
        <v>847.99599999999998</v>
      </c>
      <c r="IF17" s="9">
        <v>126.298</v>
      </c>
      <c r="IG17" s="9">
        <v>58.177</v>
      </c>
      <c r="IH17" s="9">
        <v>23.379000000000001</v>
      </c>
      <c r="II17" s="9">
        <v>26.547999999999998</v>
      </c>
      <c r="IJ17" s="9">
        <v>35.387999999999998</v>
      </c>
      <c r="IK17" s="9">
        <v>14.321999999999999</v>
      </c>
      <c r="IL17" s="9">
        <v>37.701000000000001</v>
      </c>
      <c r="IM17" s="9">
        <v>6.2930000000000001</v>
      </c>
      <c r="IN17" s="9">
        <v>4.7510000000000003</v>
      </c>
      <c r="IO17" s="9">
        <v>14.206</v>
      </c>
      <c r="IP17" s="9">
        <v>21.661000000000001</v>
      </c>
      <c r="IQ17" s="9">
        <v>14.332000000000001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29.209</v>
      </c>
      <c r="C11" s="9">
        <v>17.428000000000001</v>
      </c>
      <c r="D11" s="9">
        <v>77.837000000000003</v>
      </c>
      <c r="E11" s="9">
        <v>668.08900000000006</v>
      </c>
      <c r="F11" s="9">
        <v>536.19200000000001</v>
      </c>
      <c r="G11" s="9">
        <v>510.57400000000001</v>
      </c>
      <c r="H11" s="9">
        <v>12.064</v>
      </c>
      <c r="I11" s="9">
        <v>13.555</v>
      </c>
      <c r="J11" s="9">
        <v>11.775</v>
      </c>
      <c r="K11" s="9">
        <v>6.194</v>
      </c>
      <c r="L11" s="9">
        <v>5.7030000000000003</v>
      </c>
      <c r="M11" s="9">
        <v>415.15100000000001</v>
      </c>
      <c r="N11" s="9">
        <v>33.085999999999999</v>
      </c>
      <c r="O11" s="9">
        <v>31.975000000000001</v>
      </c>
      <c r="P11" s="9">
        <v>55.981000000000002</v>
      </c>
      <c r="Q11" s="9">
        <v>79.876000000000005</v>
      </c>
      <c r="R11" s="9">
        <v>456.31599999999997</v>
      </c>
      <c r="S11" s="9">
        <v>131.89699999999999</v>
      </c>
      <c r="T11" s="9">
        <v>65.733999999999995</v>
      </c>
      <c r="U11" s="9">
        <v>773.06399999999996</v>
      </c>
      <c r="V11" s="9">
        <v>90.311000000000007</v>
      </c>
      <c r="W11" s="9">
        <v>39.97</v>
      </c>
      <c r="X11" s="9">
        <v>39.97</v>
      </c>
      <c r="Y11" s="9">
        <v>2.2949999999999999</v>
      </c>
      <c r="Z11" s="9">
        <v>1.091</v>
      </c>
      <c r="AA11" s="9">
        <v>0.84799999999999998</v>
      </c>
      <c r="AB11" s="9">
        <v>0.24299999999999999</v>
      </c>
      <c r="AC11" s="9">
        <v>1.091</v>
      </c>
      <c r="AD11" s="9">
        <v>0</v>
      </c>
      <c r="AE11" s="9">
        <v>1.091</v>
      </c>
      <c r="AF11" s="9">
        <v>0</v>
      </c>
      <c r="AG11" s="9">
        <v>0</v>
      </c>
      <c r="AH11" s="9">
        <v>0</v>
      </c>
      <c r="AI11" s="9">
        <v>1.091</v>
      </c>
      <c r="AJ11" s="9">
        <v>0</v>
      </c>
      <c r="AK11" s="9">
        <v>0</v>
      </c>
      <c r="AL11" s="9">
        <v>1.091</v>
      </c>
      <c r="AM11" s="9">
        <v>1.2050000000000001</v>
      </c>
      <c r="AN11" s="9">
        <v>37.674999999999997</v>
      </c>
      <c r="AO11" s="9">
        <v>12.544</v>
      </c>
      <c r="AP11" s="9">
        <v>11.914</v>
      </c>
      <c r="AQ11" s="9">
        <v>0</v>
      </c>
      <c r="AR11" s="9">
        <v>0.63</v>
      </c>
      <c r="AS11" s="9">
        <v>0</v>
      </c>
      <c r="AT11" s="9">
        <v>0</v>
      </c>
      <c r="AU11" s="9">
        <v>0.31900000000000001</v>
      </c>
      <c r="AV11" s="9">
        <v>7.9189999999999996</v>
      </c>
      <c r="AW11" s="9">
        <v>0.57699999999999996</v>
      </c>
      <c r="AX11" s="9">
        <v>0.65900000000000003</v>
      </c>
      <c r="AY11" s="9">
        <v>3.3879999999999999</v>
      </c>
      <c r="AZ11" s="9">
        <v>1.903</v>
      </c>
      <c r="BA11" s="9">
        <v>10.641</v>
      </c>
      <c r="BB11" s="9">
        <v>25.131</v>
      </c>
      <c r="BC11" s="9">
        <v>38.765999999999998</v>
      </c>
      <c r="BD11" s="9">
        <v>1.2050000000000001</v>
      </c>
      <c r="BE11" s="9">
        <v>11.579000000000001</v>
      </c>
      <c r="BF11" s="9">
        <v>11.579000000000001</v>
      </c>
      <c r="BG11" s="9">
        <v>2.274</v>
      </c>
      <c r="BH11" s="9">
        <v>1.157</v>
      </c>
      <c r="BI11" s="9">
        <v>0.35399999999999998</v>
      </c>
      <c r="BJ11" s="9">
        <v>0.80300000000000005</v>
      </c>
      <c r="BK11" s="9">
        <v>0.35399999999999998</v>
      </c>
      <c r="BL11" s="9">
        <v>0.80300000000000005</v>
      </c>
      <c r="BM11" s="9">
        <v>0.60899999999999999</v>
      </c>
      <c r="BN11" s="9">
        <v>0.28100000000000003</v>
      </c>
      <c r="BO11" s="9">
        <v>0.26700000000000002</v>
      </c>
      <c r="BP11" s="9">
        <v>0.35399999999999998</v>
      </c>
      <c r="BQ11" s="9">
        <v>0.80300000000000005</v>
      </c>
      <c r="BR11" s="9">
        <v>0</v>
      </c>
      <c r="BS11" s="9">
        <v>0.90200000000000002</v>
      </c>
      <c r="BT11" s="9">
        <v>0.255</v>
      </c>
      <c r="BU11" s="9">
        <v>1.117</v>
      </c>
      <c r="BV11" s="9">
        <v>9.3049999999999997</v>
      </c>
      <c r="BW11" s="9">
        <v>8.9450000000000003</v>
      </c>
      <c r="BX11" s="9">
        <v>8.6329999999999991</v>
      </c>
      <c r="BY11" s="9">
        <v>0.312</v>
      </c>
      <c r="BZ11" s="9">
        <v>0</v>
      </c>
      <c r="CA11" s="9">
        <v>0</v>
      </c>
      <c r="CB11" s="9">
        <v>0.312</v>
      </c>
      <c r="CC11" s="9">
        <v>0</v>
      </c>
      <c r="CD11" s="9">
        <v>8.0809999999999995</v>
      </c>
      <c r="CE11" s="9">
        <v>0</v>
      </c>
      <c r="CF11" s="9">
        <v>0.55400000000000005</v>
      </c>
      <c r="CG11" s="9">
        <v>0.31</v>
      </c>
      <c r="CH11" s="9">
        <v>1.8580000000000001</v>
      </c>
      <c r="CI11" s="9">
        <v>7.0869999999999997</v>
      </c>
      <c r="CJ11" s="9">
        <v>0.36</v>
      </c>
      <c r="CK11" s="9">
        <v>10.715999999999999</v>
      </c>
      <c r="CL11" s="9">
        <v>0.86299999999999999</v>
      </c>
      <c r="CM11" s="9">
        <v>71.686000000000007</v>
      </c>
      <c r="CN11" s="9">
        <v>71.686000000000007</v>
      </c>
      <c r="CO11" s="9">
        <v>10.083</v>
      </c>
      <c r="CP11" s="9">
        <v>5.5209999999999999</v>
      </c>
      <c r="CQ11" s="9">
        <v>1.804</v>
      </c>
      <c r="CR11" s="9">
        <v>2.7040000000000002</v>
      </c>
      <c r="CS11" s="9">
        <v>1.79</v>
      </c>
      <c r="CT11" s="9">
        <v>2.718</v>
      </c>
      <c r="CU11" s="9">
        <v>2.0489999999999999</v>
      </c>
      <c r="CV11" s="9">
        <v>0.73799999999999999</v>
      </c>
      <c r="CW11" s="9">
        <v>1.1399999999999999</v>
      </c>
      <c r="CX11" s="9">
        <v>1.7669999999999999</v>
      </c>
      <c r="CY11" s="9">
        <v>1.62</v>
      </c>
      <c r="CZ11" s="9">
        <v>1.121</v>
      </c>
      <c r="DA11" s="9">
        <v>3.12</v>
      </c>
      <c r="DB11" s="9">
        <v>1.3879999999999999</v>
      </c>
      <c r="DC11" s="9">
        <v>4.5620000000000003</v>
      </c>
      <c r="DD11" s="9">
        <v>61.603999999999999</v>
      </c>
      <c r="DE11" s="9">
        <v>54.703000000000003</v>
      </c>
      <c r="DF11" s="9">
        <v>52.655999999999999</v>
      </c>
      <c r="DG11" s="9">
        <v>0.94</v>
      </c>
      <c r="DH11" s="9">
        <v>1.107</v>
      </c>
      <c r="DI11" s="9">
        <v>1.1830000000000001</v>
      </c>
      <c r="DJ11" s="9">
        <v>0</v>
      </c>
      <c r="DK11" s="9">
        <v>0.56999999999999995</v>
      </c>
      <c r="DL11" s="9">
        <v>46.127000000000002</v>
      </c>
      <c r="DM11" s="9">
        <v>1.804</v>
      </c>
      <c r="DN11" s="9">
        <v>2.6520000000000001</v>
      </c>
      <c r="DO11" s="9">
        <v>4.12</v>
      </c>
      <c r="DP11" s="9">
        <v>5.7389999999999999</v>
      </c>
      <c r="DQ11" s="9">
        <v>48.963999999999999</v>
      </c>
      <c r="DR11" s="9">
        <v>6.9009999999999998</v>
      </c>
      <c r="DS11" s="9">
        <v>67.004000000000005</v>
      </c>
      <c r="DT11" s="9">
        <v>4.6820000000000004</v>
      </c>
      <c r="DU11" s="9">
        <v>10.304</v>
      </c>
      <c r="DV11" s="9">
        <v>10.304</v>
      </c>
      <c r="DW11" s="9">
        <v>0.56799999999999995</v>
      </c>
      <c r="DX11" s="9">
        <v>0.29299999999999998</v>
      </c>
      <c r="DY11" s="9">
        <v>0</v>
      </c>
      <c r="DZ11" s="9">
        <v>0.29299999999999998</v>
      </c>
      <c r="EA11" s="9">
        <v>0.29299999999999998</v>
      </c>
      <c r="EB11" s="9">
        <v>0</v>
      </c>
      <c r="EC11" s="9">
        <v>0.29299999999999998</v>
      </c>
      <c r="ED11" s="9">
        <v>0</v>
      </c>
      <c r="EE11" s="9">
        <v>0</v>
      </c>
      <c r="EF11" s="9">
        <v>0</v>
      </c>
      <c r="EG11" s="9">
        <v>0.29299999999999998</v>
      </c>
      <c r="EH11" s="9">
        <v>0</v>
      </c>
      <c r="EI11" s="9">
        <v>0.29299999999999998</v>
      </c>
      <c r="EJ11" s="9">
        <v>0</v>
      </c>
      <c r="EK11" s="9">
        <v>0.27500000000000002</v>
      </c>
      <c r="EL11" s="9">
        <v>9.7360000000000007</v>
      </c>
      <c r="EM11" s="9">
        <v>8.93</v>
      </c>
      <c r="EN11" s="9">
        <v>8.3670000000000009</v>
      </c>
      <c r="EO11" s="9">
        <v>0.56299999999999994</v>
      </c>
      <c r="EP11" s="9">
        <v>0</v>
      </c>
      <c r="EQ11" s="9">
        <v>0.56299999999999994</v>
      </c>
      <c r="ER11" s="9">
        <v>0</v>
      </c>
      <c r="ES11" s="9">
        <v>0</v>
      </c>
      <c r="ET11" s="9">
        <v>7.2389999999999999</v>
      </c>
      <c r="EU11" s="9">
        <v>0.82599999999999996</v>
      </c>
      <c r="EV11" s="9">
        <v>0.59799999999999998</v>
      </c>
      <c r="EW11" s="9">
        <v>0.26700000000000002</v>
      </c>
      <c r="EX11" s="9">
        <v>1.3959999999999999</v>
      </c>
      <c r="EY11" s="9">
        <v>7.5339999999999998</v>
      </c>
      <c r="EZ11" s="9">
        <v>0.80600000000000005</v>
      </c>
      <c r="FA11" s="9">
        <v>10.028</v>
      </c>
      <c r="FB11" s="9">
        <v>0.27500000000000002</v>
      </c>
      <c r="FC11" s="9">
        <v>58.238999999999997</v>
      </c>
      <c r="FD11" s="9">
        <v>58.238999999999997</v>
      </c>
      <c r="FE11" s="9">
        <v>11.646000000000001</v>
      </c>
      <c r="FF11" s="9">
        <v>4.2530000000000001</v>
      </c>
      <c r="FG11" s="9">
        <v>1.4139999999999999</v>
      </c>
      <c r="FH11" s="9">
        <v>2.363</v>
      </c>
      <c r="FI11" s="9">
        <v>2.3820000000000001</v>
      </c>
      <c r="FJ11" s="9">
        <v>1.395</v>
      </c>
      <c r="FK11" s="9">
        <v>2.621</v>
      </c>
      <c r="FL11" s="9">
        <v>0.57399999999999995</v>
      </c>
      <c r="FM11" s="9">
        <v>0.58299999999999996</v>
      </c>
      <c r="FN11" s="9">
        <v>0.25600000000000001</v>
      </c>
      <c r="FO11" s="9">
        <v>2.4489999999999998</v>
      </c>
      <c r="FP11" s="9">
        <v>1.0720000000000001</v>
      </c>
      <c r="FQ11" s="9">
        <v>2.335</v>
      </c>
      <c r="FR11" s="9">
        <v>1.4419999999999999</v>
      </c>
      <c r="FS11" s="9">
        <v>7.3940000000000001</v>
      </c>
      <c r="FT11" s="9">
        <v>46.591999999999999</v>
      </c>
      <c r="FU11" s="9">
        <v>26.103000000000002</v>
      </c>
      <c r="FV11" s="9">
        <v>24.459</v>
      </c>
      <c r="FW11" s="9">
        <v>0.84</v>
      </c>
      <c r="FX11" s="9">
        <v>0.80400000000000005</v>
      </c>
      <c r="FY11" s="9">
        <v>0.48299999999999998</v>
      </c>
      <c r="FZ11" s="9">
        <v>0.28299999999999997</v>
      </c>
      <c r="GA11" s="9">
        <v>0.878</v>
      </c>
      <c r="GB11" s="9">
        <v>21.123999999999999</v>
      </c>
      <c r="GC11" s="9">
        <v>0.35599999999999998</v>
      </c>
      <c r="GD11" s="9">
        <v>1.79</v>
      </c>
      <c r="GE11" s="9">
        <v>2.831</v>
      </c>
      <c r="GF11" s="9">
        <v>4.0629999999999997</v>
      </c>
      <c r="GG11" s="9">
        <v>22.04</v>
      </c>
      <c r="GH11" s="9">
        <v>20.49</v>
      </c>
      <c r="GI11" s="9">
        <v>51.423999999999999</v>
      </c>
      <c r="GJ11" s="9">
        <v>6.8150000000000004</v>
      </c>
      <c r="GK11" s="9">
        <v>15.837</v>
      </c>
      <c r="GL11" s="9">
        <v>15.837</v>
      </c>
      <c r="GM11" s="9">
        <v>3.9169999999999998</v>
      </c>
      <c r="GN11" s="9">
        <v>1.675</v>
      </c>
      <c r="GO11" s="9">
        <v>0.57599999999999996</v>
      </c>
      <c r="GP11" s="9">
        <v>1.099</v>
      </c>
      <c r="GQ11" s="9">
        <v>0.56100000000000005</v>
      </c>
      <c r="GR11" s="9">
        <v>1.1140000000000001</v>
      </c>
      <c r="GS11" s="9">
        <v>0.56100000000000005</v>
      </c>
      <c r="GT11" s="9">
        <v>0.83599999999999997</v>
      </c>
      <c r="GU11" s="9">
        <v>0.27800000000000002</v>
      </c>
      <c r="GV11" s="9">
        <v>0.57599999999999996</v>
      </c>
      <c r="GW11" s="9">
        <v>0.82099999999999995</v>
      </c>
      <c r="GX11" s="9">
        <v>0.27800000000000002</v>
      </c>
      <c r="GY11" s="9">
        <v>0.85</v>
      </c>
      <c r="GZ11" s="9">
        <v>0.82399999999999995</v>
      </c>
      <c r="HA11" s="9">
        <v>2.2429999999999999</v>
      </c>
      <c r="HB11" s="9">
        <v>11.919</v>
      </c>
      <c r="HC11" s="9">
        <v>9.2569999999999997</v>
      </c>
      <c r="HD11" s="9">
        <v>9.2569999999999997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8.15</v>
      </c>
      <c r="HK11" s="9">
        <v>0</v>
      </c>
      <c r="HL11" s="9">
        <v>0.58099999999999996</v>
      </c>
      <c r="HM11" s="9">
        <v>0.52600000000000002</v>
      </c>
      <c r="HN11" s="9">
        <v>0.56799999999999995</v>
      </c>
      <c r="HO11" s="9">
        <v>8.6880000000000006</v>
      </c>
      <c r="HP11" s="9">
        <v>2.6619999999999999</v>
      </c>
      <c r="HQ11" s="9">
        <v>13.852</v>
      </c>
      <c r="HR11" s="9">
        <v>1.9850000000000001</v>
      </c>
      <c r="HS11" s="9">
        <v>90.930999999999997</v>
      </c>
      <c r="HT11" s="9">
        <v>90.930999999999997</v>
      </c>
      <c r="HU11" s="9">
        <v>15.439</v>
      </c>
      <c r="HV11" s="9">
        <v>4.1150000000000002</v>
      </c>
      <c r="HW11" s="9">
        <v>0.83099999999999996</v>
      </c>
      <c r="HX11" s="9">
        <v>2.6850000000000001</v>
      </c>
      <c r="HY11" s="9">
        <v>1.79</v>
      </c>
      <c r="HZ11" s="9">
        <v>1.726</v>
      </c>
      <c r="IA11" s="9">
        <v>1.9610000000000001</v>
      </c>
      <c r="IB11" s="9">
        <v>0</v>
      </c>
      <c r="IC11" s="9">
        <v>0.93799999999999994</v>
      </c>
      <c r="ID11" s="9">
        <v>0.311</v>
      </c>
      <c r="IE11" s="9">
        <v>2.5870000000000002</v>
      </c>
      <c r="IF11" s="9">
        <v>0.61899999999999999</v>
      </c>
      <c r="IG11" s="9">
        <v>2.4209999999999998</v>
      </c>
      <c r="IH11" s="9">
        <v>1.095</v>
      </c>
      <c r="II11" s="9">
        <v>11.323</v>
      </c>
      <c r="IJ11" s="9">
        <v>75.492000000000004</v>
      </c>
      <c r="IK11" s="9">
        <v>62.911000000000001</v>
      </c>
      <c r="IL11" s="9">
        <v>59.634</v>
      </c>
      <c r="IM11" s="9">
        <v>1.6</v>
      </c>
      <c r="IN11" s="9">
        <v>1.6779999999999999</v>
      </c>
      <c r="IO11" s="9">
        <v>1.333</v>
      </c>
      <c r="IP11" s="9">
        <v>0.95299999999999996</v>
      </c>
      <c r="IQ11" s="9">
        <v>0.99199999999999999</v>
      </c>
    </row>
    <row r="12" spans="1:251">
      <c r="A12" s="10">
        <v>42401</v>
      </c>
      <c r="B12" s="9">
        <v>32.348999999999997</v>
      </c>
      <c r="C12" s="9">
        <v>21.13</v>
      </c>
      <c r="D12" s="9">
        <v>78.688000000000002</v>
      </c>
      <c r="E12" s="9">
        <v>667.14700000000005</v>
      </c>
      <c r="F12" s="9">
        <v>543.05399999999997</v>
      </c>
      <c r="G12" s="9">
        <v>518.39700000000005</v>
      </c>
      <c r="H12" s="9">
        <v>13.239000000000001</v>
      </c>
      <c r="I12" s="9">
        <v>11.419</v>
      </c>
      <c r="J12" s="9">
        <v>11.699</v>
      </c>
      <c r="K12" s="9">
        <v>6.5540000000000003</v>
      </c>
      <c r="L12" s="9">
        <v>5.5469999999999997</v>
      </c>
      <c r="M12" s="9">
        <v>411.20299999999997</v>
      </c>
      <c r="N12" s="9">
        <v>33.174999999999997</v>
      </c>
      <c r="O12" s="9">
        <v>28.632999999999999</v>
      </c>
      <c r="P12" s="9">
        <v>70.043000000000006</v>
      </c>
      <c r="Q12" s="9">
        <v>73.474000000000004</v>
      </c>
      <c r="R12" s="9">
        <v>469.58</v>
      </c>
      <c r="S12" s="9">
        <v>124.093</v>
      </c>
      <c r="T12" s="9">
        <v>69.021000000000001</v>
      </c>
      <c r="U12" s="9">
        <v>776.58</v>
      </c>
      <c r="V12" s="9">
        <v>97.212999999999994</v>
      </c>
      <c r="W12" s="9">
        <v>34.006</v>
      </c>
      <c r="X12" s="9">
        <v>34.006</v>
      </c>
      <c r="Y12" s="9">
        <v>5.4269999999999996</v>
      </c>
      <c r="Z12" s="9">
        <v>3.18</v>
      </c>
      <c r="AA12" s="9">
        <v>0</v>
      </c>
      <c r="AB12" s="9">
        <v>2.3460000000000001</v>
      </c>
      <c r="AC12" s="9">
        <v>1.2070000000000001</v>
      </c>
      <c r="AD12" s="9">
        <v>1.139</v>
      </c>
      <c r="AE12" s="9">
        <v>1.1339999999999999</v>
      </c>
      <c r="AF12" s="9">
        <v>0.629</v>
      </c>
      <c r="AG12" s="9">
        <v>0.58199999999999996</v>
      </c>
      <c r="AH12" s="9">
        <v>1.5640000000000001</v>
      </c>
      <c r="AI12" s="9">
        <v>0</v>
      </c>
      <c r="AJ12" s="9">
        <v>0.78200000000000003</v>
      </c>
      <c r="AK12" s="9">
        <v>1.105</v>
      </c>
      <c r="AL12" s="9">
        <v>1.2410000000000001</v>
      </c>
      <c r="AM12" s="9">
        <v>2.2469999999999999</v>
      </c>
      <c r="AN12" s="9">
        <v>28.579000000000001</v>
      </c>
      <c r="AO12" s="9">
        <v>14.066000000000001</v>
      </c>
      <c r="AP12" s="9">
        <v>13.137</v>
      </c>
      <c r="AQ12" s="9">
        <v>0.25700000000000001</v>
      </c>
      <c r="AR12" s="9">
        <v>0.67200000000000004</v>
      </c>
      <c r="AS12" s="9">
        <v>0.25700000000000001</v>
      </c>
      <c r="AT12" s="9">
        <v>0.32300000000000001</v>
      </c>
      <c r="AU12" s="9">
        <v>0.34899999999999998</v>
      </c>
      <c r="AV12" s="9">
        <v>9.0920000000000005</v>
      </c>
      <c r="AW12" s="9">
        <v>0.32300000000000001</v>
      </c>
      <c r="AX12" s="9">
        <v>0.33900000000000002</v>
      </c>
      <c r="AY12" s="9">
        <v>4.3120000000000003</v>
      </c>
      <c r="AZ12" s="9">
        <v>1.1539999999999999</v>
      </c>
      <c r="BA12" s="9">
        <v>12.911</v>
      </c>
      <c r="BB12" s="9">
        <v>14.513</v>
      </c>
      <c r="BC12" s="9">
        <v>31.215</v>
      </c>
      <c r="BD12" s="9">
        <v>2.79</v>
      </c>
      <c r="BE12" s="9">
        <v>5.4690000000000003</v>
      </c>
      <c r="BF12" s="9">
        <v>5.4690000000000003</v>
      </c>
      <c r="BG12" s="9">
        <v>0.871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0.871</v>
      </c>
      <c r="BV12" s="9">
        <v>4.5979999999999999</v>
      </c>
      <c r="BW12" s="9">
        <v>4.33</v>
      </c>
      <c r="BX12" s="9">
        <v>4.33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3.714</v>
      </c>
      <c r="CE12" s="9">
        <v>0</v>
      </c>
      <c r="CF12" s="9">
        <v>0.35099999999999998</v>
      </c>
      <c r="CG12" s="9">
        <v>0.26500000000000001</v>
      </c>
      <c r="CH12" s="9">
        <v>0.622</v>
      </c>
      <c r="CI12" s="9">
        <v>3.7080000000000002</v>
      </c>
      <c r="CJ12" s="9">
        <v>0.26800000000000002</v>
      </c>
      <c r="CK12" s="9">
        <v>4.5979999999999999</v>
      </c>
      <c r="CL12" s="9">
        <v>0.871</v>
      </c>
      <c r="CM12" s="9">
        <v>75.358999999999995</v>
      </c>
      <c r="CN12" s="9">
        <v>75.358999999999995</v>
      </c>
      <c r="CO12" s="9">
        <v>9.5359999999999996</v>
      </c>
      <c r="CP12" s="9">
        <v>3.3</v>
      </c>
      <c r="CQ12" s="9">
        <v>0.54500000000000004</v>
      </c>
      <c r="CR12" s="9">
        <v>2.1379999999999999</v>
      </c>
      <c r="CS12" s="9">
        <v>0.87</v>
      </c>
      <c r="CT12" s="9">
        <v>1.8129999999999999</v>
      </c>
      <c r="CU12" s="9">
        <v>0.624</v>
      </c>
      <c r="CV12" s="9">
        <v>1.5069999999999999</v>
      </c>
      <c r="CW12" s="9">
        <v>0.312</v>
      </c>
      <c r="CX12" s="9">
        <v>0.81699999999999995</v>
      </c>
      <c r="CY12" s="9">
        <v>1.004</v>
      </c>
      <c r="CZ12" s="9">
        <v>0.86099999999999999</v>
      </c>
      <c r="DA12" s="9">
        <v>1.752</v>
      </c>
      <c r="DB12" s="9">
        <v>0.93100000000000005</v>
      </c>
      <c r="DC12" s="9">
        <v>6.2359999999999998</v>
      </c>
      <c r="DD12" s="9">
        <v>65.823999999999998</v>
      </c>
      <c r="DE12" s="9">
        <v>59.151000000000003</v>
      </c>
      <c r="DF12" s="9">
        <v>55.561</v>
      </c>
      <c r="DG12" s="9">
        <v>1.708</v>
      </c>
      <c r="DH12" s="9">
        <v>1.883</v>
      </c>
      <c r="DI12" s="9">
        <v>1.708</v>
      </c>
      <c r="DJ12" s="9">
        <v>0.63400000000000001</v>
      </c>
      <c r="DK12" s="9">
        <v>0.64800000000000002</v>
      </c>
      <c r="DL12" s="9">
        <v>46.006</v>
      </c>
      <c r="DM12" s="9">
        <v>2.774</v>
      </c>
      <c r="DN12" s="9">
        <v>2.3639999999999999</v>
      </c>
      <c r="DO12" s="9">
        <v>8.0079999999999991</v>
      </c>
      <c r="DP12" s="9">
        <v>7.0069999999999997</v>
      </c>
      <c r="DQ12" s="9">
        <v>52.145000000000003</v>
      </c>
      <c r="DR12" s="9">
        <v>6.6719999999999997</v>
      </c>
      <c r="DS12" s="9">
        <v>69.058999999999997</v>
      </c>
      <c r="DT12" s="9">
        <v>6.3</v>
      </c>
      <c r="DU12" s="9">
        <v>11.378</v>
      </c>
      <c r="DV12" s="9">
        <v>11.378</v>
      </c>
      <c r="DW12" s="9">
        <v>0.873</v>
      </c>
      <c r="DX12" s="9">
        <v>0.56399999999999995</v>
      </c>
      <c r="DY12" s="9">
        <v>0</v>
      </c>
      <c r="DZ12" s="9">
        <v>0.56399999999999995</v>
      </c>
      <c r="EA12" s="9">
        <v>0.56399999999999995</v>
      </c>
      <c r="EB12" s="9">
        <v>0</v>
      </c>
      <c r="EC12" s="9">
        <v>0.26300000000000001</v>
      </c>
      <c r="ED12" s="9">
        <v>0.30099999999999999</v>
      </c>
      <c r="EE12" s="9">
        <v>0</v>
      </c>
      <c r="EF12" s="9">
        <v>0.26300000000000001</v>
      </c>
      <c r="EG12" s="9">
        <v>0.30099999999999999</v>
      </c>
      <c r="EH12" s="9">
        <v>0</v>
      </c>
      <c r="EI12" s="9">
        <v>0.26300000000000001</v>
      </c>
      <c r="EJ12" s="9">
        <v>0.30099999999999999</v>
      </c>
      <c r="EK12" s="9">
        <v>0.309</v>
      </c>
      <c r="EL12" s="9">
        <v>10.505000000000001</v>
      </c>
      <c r="EM12" s="9">
        <v>8.5609999999999999</v>
      </c>
      <c r="EN12" s="9">
        <v>7.7279999999999998</v>
      </c>
      <c r="EO12" s="9">
        <v>0.27500000000000002</v>
      </c>
      <c r="EP12" s="9">
        <v>0.55800000000000005</v>
      </c>
      <c r="EQ12" s="9">
        <v>0.56100000000000005</v>
      </c>
      <c r="ER12" s="9">
        <v>0.27200000000000002</v>
      </c>
      <c r="ES12" s="9">
        <v>0</v>
      </c>
      <c r="ET12" s="9">
        <v>7.7140000000000004</v>
      </c>
      <c r="EU12" s="9">
        <v>0</v>
      </c>
      <c r="EV12" s="9">
        <v>0.251</v>
      </c>
      <c r="EW12" s="9">
        <v>0.59499999999999997</v>
      </c>
      <c r="EX12" s="9">
        <v>1.3640000000000001</v>
      </c>
      <c r="EY12" s="9">
        <v>7.1970000000000001</v>
      </c>
      <c r="EZ12" s="9">
        <v>1.944</v>
      </c>
      <c r="FA12" s="9">
        <v>11.069000000000001</v>
      </c>
      <c r="FB12" s="9">
        <v>0.309</v>
      </c>
      <c r="FC12" s="9">
        <v>57.341999999999999</v>
      </c>
      <c r="FD12" s="9">
        <v>57.341999999999999</v>
      </c>
      <c r="FE12" s="9">
        <v>10.75</v>
      </c>
      <c r="FF12" s="9">
        <v>6.1509999999999998</v>
      </c>
      <c r="FG12" s="9">
        <v>3.92</v>
      </c>
      <c r="FH12" s="9">
        <v>1.9790000000000001</v>
      </c>
      <c r="FI12" s="9">
        <v>3.2970000000000002</v>
      </c>
      <c r="FJ12" s="9">
        <v>2.601</v>
      </c>
      <c r="FK12" s="9">
        <v>3.226</v>
      </c>
      <c r="FL12" s="9">
        <v>1.0069999999999999</v>
      </c>
      <c r="FM12" s="9">
        <v>1.0209999999999999</v>
      </c>
      <c r="FN12" s="9">
        <v>1.9670000000000001</v>
      </c>
      <c r="FO12" s="9">
        <v>1.671</v>
      </c>
      <c r="FP12" s="9">
        <v>2.2599999999999998</v>
      </c>
      <c r="FQ12" s="9">
        <v>2.347</v>
      </c>
      <c r="FR12" s="9">
        <v>3.5510000000000002</v>
      </c>
      <c r="FS12" s="9">
        <v>4.5990000000000002</v>
      </c>
      <c r="FT12" s="9">
        <v>46.591999999999999</v>
      </c>
      <c r="FU12" s="9">
        <v>23.577999999999999</v>
      </c>
      <c r="FV12" s="9">
        <v>23.023</v>
      </c>
      <c r="FW12" s="9">
        <v>0.29799999999999999</v>
      </c>
      <c r="FX12" s="9">
        <v>0.25700000000000001</v>
      </c>
      <c r="FY12" s="9">
        <v>0.29799999999999999</v>
      </c>
      <c r="FZ12" s="9">
        <v>0</v>
      </c>
      <c r="GA12" s="9">
        <v>0</v>
      </c>
      <c r="GB12" s="9">
        <v>17.984999999999999</v>
      </c>
      <c r="GC12" s="9">
        <v>1.042</v>
      </c>
      <c r="GD12" s="9">
        <v>1.095</v>
      </c>
      <c r="GE12" s="9">
        <v>3.456</v>
      </c>
      <c r="GF12" s="9">
        <v>2.6949999999999998</v>
      </c>
      <c r="GG12" s="9">
        <v>20.884</v>
      </c>
      <c r="GH12" s="9">
        <v>23.013999999999999</v>
      </c>
      <c r="GI12" s="9">
        <v>53.546999999999997</v>
      </c>
      <c r="GJ12" s="9">
        <v>3.7949999999999999</v>
      </c>
      <c r="GK12" s="9">
        <v>23.75</v>
      </c>
      <c r="GL12" s="9">
        <v>23.75</v>
      </c>
      <c r="GM12" s="9">
        <v>5.077</v>
      </c>
      <c r="GN12" s="9">
        <v>1.613</v>
      </c>
      <c r="GO12" s="9">
        <v>0</v>
      </c>
      <c r="GP12" s="9">
        <v>1.613</v>
      </c>
      <c r="GQ12" s="9">
        <v>0.86799999999999999</v>
      </c>
      <c r="GR12" s="9">
        <v>0.745</v>
      </c>
      <c r="GS12" s="9">
        <v>0.58099999999999996</v>
      </c>
      <c r="GT12" s="9">
        <v>0.6</v>
      </c>
      <c r="GU12" s="9">
        <v>0.433</v>
      </c>
      <c r="GV12" s="9">
        <v>0</v>
      </c>
      <c r="GW12" s="9">
        <v>1.3260000000000001</v>
      </c>
      <c r="GX12" s="9">
        <v>0.28699999999999998</v>
      </c>
      <c r="GY12" s="9">
        <v>0.86799999999999999</v>
      </c>
      <c r="GZ12" s="9">
        <v>0.745</v>
      </c>
      <c r="HA12" s="9">
        <v>3.464</v>
      </c>
      <c r="HB12" s="9">
        <v>18.672999999999998</v>
      </c>
      <c r="HC12" s="9">
        <v>16.106000000000002</v>
      </c>
      <c r="HD12" s="9">
        <v>15.01</v>
      </c>
      <c r="HE12" s="9">
        <v>0.30499999999999999</v>
      </c>
      <c r="HF12" s="9">
        <v>0.79100000000000004</v>
      </c>
      <c r="HG12" s="9">
        <v>0.27600000000000002</v>
      </c>
      <c r="HH12" s="9">
        <v>0.82</v>
      </c>
      <c r="HI12" s="9">
        <v>0</v>
      </c>
      <c r="HJ12" s="9">
        <v>13.25</v>
      </c>
      <c r="HK12" s="9">
        <v>1.075</v>
      </c>
      <c r="HL12" s="9">
        <v>0.57099999999999995</v>
      </c>
      <c r="HM12" s="9">
        <v>1.21</v>
      </c>
      <c r="HN12" s="9">
        <v>2.2130000000000001</v>
      </c>
      <c r="HO12" s="9">
        <v>13.893000000000001</v>
      </c>
      <c r="HP12" s="9">
        <v>2.5670000000000002</v>
      </c>
      <c r="HQ12" s="9">
        <v>20.625</v>
      </c>
      <c r="HR12" s="9">
        <v>3.125</v>
      </c>
      <c r="HS12" s="9">
        <v>89.614000000000004</v>
      </c>
      <c r="HT12" s="9">
        <v>89.614000000000004</v>
      </c>
      <c r="HU12" s="9">
        <v>13.284000000000001</v>
      </c>
      <c r="HV12" s="9">
        <v>5.0949999999999998</v>
      </c>
      <c r="HW12" s="9">
        <v>2.8530000000000002</v>
      </c>
      <c r="HX12" s="9">
        <v>1.6140000000000001</v>
      </c>
      <c r="HY12" s="9">
        <v>2.6030000000000002</v>
      </c>
      <c r="HZ12" s="9">
        <v>1.863</v>
      </c>
      <c r="IA12" s="9">
        <v>2.5369999999999999</v>
      </c>
      <c r="IB12" s="9">
        <v>0.89500000000000002</v>
      </c>
      <c r="IC12" s="9">
        <v>1.034</v>
      </c>
      <c r="ID12" s="9">
        <v>0.57499999999999996</v>
      </c>
      <c r="IE12" s="9">
        <v>2.4350000000000001</v>
      </c>
      <c r="IF12" s="9">
        <v>1.456</v>
      </c>
      <c r="IG12" s="9">
        <v>2.4830000000000001</v>
      </c>
      <c r="IH12" s="9">
        <v>1.984</v>
      </c>
      <c r="II12" s="9">
        <v>8.1890000000000001</v>
      </c>
      <c r="IJ12" s="9">
        <v>76.33</v>
      </c>
      <c r="IK12" s="9">
        <v>67.694000000000003</v>
      </c>
      <c r="IL12" s="9">
        <v>64.632000000000005</v>
      </c>
      <c r="IM12" s="9">
        <v>0.95199999999999996</v>
      </c>
      <c r="IN12" s="9">
        <v>2.11</v>
      </c>
      <c r="IO12" s="9">
        <v>0.89500000000000002</v>
      </c>
      <c r="IP12" s="9">
        <v>0</v>
      </c>
      <c r="IQ12" s="9">
        <v>2.1669999999999998</v>
      </c>
    </row>
    <row r="13" spans="1:251">
      <c r="A13" s="10">
        <v>42767</v>
      </c>
      <c r="B13" s="9">
        <v>26.847000000000001</v>
      </c>
      <c r="C13" s="9">
        <v>19.195</v>
      </c>
      <c r="D13" s="9">
        <v>72.956999999999994</v>
      </c>
      <c r="E13" s="9">
        <v>698.10199999999998</v>
      </c>
      <c r="F13" s="9">
        <v>574.58000000000004</v>
      </c>
      <c r="G13" s="9">
        <v>550.84900000000005</v>
      </c>
      <c r="H13" s="9">
        <v>12.196999999999999</v>
      </c>
      <c r="I13" s="9">
        <v>11.192</v>
      </c>
      <c r="J13" s="9">
        <v>11.629</v>
      </c>
      <c r="K13" s="9">
        <v>7.3650000000000002</v>
      </c>
      <c r="L13" s="9">
        <v>3.8149999999999999</v>
      </c>
      <c r="M13" s="9">
        <v>436.02</v>
      </c>
      <c r="N13" s="9">
        <v>33.017000000000003</v>
      </c>
      <c r="O13" s="9">
        <v>30.826000000000001</v>
      </c>
      <c r="P13" s="9">
        <v>74.718000000000004</v>
      </c>
      <c r="Q13" s="9">
        <v>67.974999999999994</v>
      </c>
      <c r="R13" s="9">
        <v>506.60500000000002</v>
      </c>
      <c r="S13" s="9">
        <v>123.521</v>
      </c>
      <c r="T13" s="9">
        <v>62.18</v>
      </c>
      <c r="U13" s="9">
        <v>796.08500000000004</v>
      </c>
      <c r="V13" s="9">
        <v>87.528000000000006</v>
      </c>
      <c r="W13" s="9">
        <v>33.247999999999998</v>
      </c>
      <c r="X13" s="9">
        <v>33.247999999999998</v>
      </c>
      <c r="Y13" s="9">
        <v>3.02</v>
      </c>
      <c r="Z13" s="9">
        <v>1.5660000000000001</v>
      </c>
      <c r="AA13" s="9">
        <v>0</v>
      </c>
      <c r="AB13" s="9">
        <v>1.28</v>
      </c>
      <c r="AC13" s="9">
        <v>0.49299999999999999</v>
      </c>
      <c r="AD13" s="9">
        <v>0.78800000000000003</v>
      </c>
      <c r="AE13" s="9">
        <v>0.98299999999999998</v>
      </c>
      <c r="AF13" s="9">
        <v>0.29699999999999999</v>
      </c>
      <c r="AG13" s="9">
        <v>0</v>
      </c>
      <c r="AH13" s="9">
        <v>0</v>
      </c>
      <c r="AI13" s="9">
        <v>1.28</v>
      </c>
      <c r="AJ13" s="9">
        <v>0</v>
      </c>
      <c r="AK13" s="9">
        <v>0.49</v>
      </c>
      <c r="AL13" s="9">
        <v>0.79</v>
      </c>
      <c r="AM13" s="9">
        <v>1.454</v>
      </c>
      <c r="AN13" s="9">
        <v>30.228000000000002</v>
      </c>
      <c r="AO13" s="9">
        <v>13.154</v>
      </c>
      <c r="AP13" s="9">
        <v>12.823</v>
      </c>
      <c r="AQ13" s="9">
        <v>0.33100000000000002</v>
      </c>
      <c r="AR13" s="9">
        <v>0</v>
      </c>
      <c r="AS13" s="9">
        <v>0.33100000000000002</v>
      </c>
      <c r="AT13" s="9">
        <v>0</v>
      </c>
      <c r="AU13" s="9">
        <v>0</v>
      </c>
      <c r="AV13" s="9">
        <v>9.0269999999999992</v>
      </c>
      <c r="AW13" s="9">
        <v>0</v>
      </c>
      <c r="AX13" s="9">
        <v>0</v>
      </c>
      <c r="AY13" s="9">
        <v>4.1269999999999998</v>
      </c>
      <c r="AZ13" s="9">
        <v>0.33100000000000002</v>
      </c>
      <c r="BA13" s="9">
        <v>12.823</v>
      </c>
      <c r="BB13" s="9">
        <v>17.074000000000002</v>
      </c>
      <c r="BC13" s="9">
        <v>31.507999999999999</v>
      </c>
      <c r="BD13" s="9">
        <v>1.74</v>
      </c>
      <c r="BE13" s="9">
        <v>9.8520000000000003</v>
      </c>
      <c r="BF13" s="9">
        <v>9.8520000000000003</v>
      </c>
      <c r="BG13" s="9">
        <v>1.165</v>
      </c>
      <c r="BH13" s="9">
        <v>0.45100000000000001</v>
      </c>
      <c r="BI13" s="9">
        <v>0</v>
      </c>
      <c r="BJ13" s="9">
        <v>0.45100000000000001</v>
      </c>
      <c r="BK13" s="9">
        <v>0</v>
      </c>
      <c r="BL13" s="9">
        <v>0.45100000000000001</v>
      </c>
      <c r="BM13" s="9">
        <v>0</v>
      </c>
      <c r="BN13" s="9">
        <v>0</v>
      </c>
      <c r="BO13" s="9">
        <v>0.45100000000000001</v>
      </c>
      <c r="BP13" s="9">
        <v>0</v>
      </c>
      <c r="BQ13" s="9">
        <v>0.45100000000000001</v>
      </c>
      <c r="BR13" s="9">
        <v>0</v>
      </c>
      <c r="BS13" s="9">
        <v>0.45100000000000001</v>
      </c>
      <c r="BT13" s="9">
        <v>0</v>
      </c>
      <c r="BU13" s="9">
        <v>0.71299999999999997</v>
      </c>
      <c r="BV13" s="9">
        <v>8.6880000000000006</v>
      </c>
      <c r="BW13" s="9">
        <v>8.6880000000000006</v>
      </c>
      <c r="BX13" s="9">
        <v>7.8010000000000002</v>
      </c>
      <c r="BY13" s="9">
        <v>0.60199999999999998</v>
      </c>
      <c r="BZ13" s="9">
        <v>0.28499999999999998</v>
      </c>
      <c r="CA13" s="9">
        <v>0.60199999999999998</v>
      </c>
      <c r="CB13" s="9">
        <v>0.28499999999999998</v>
      </c>
      <c r="CC13" s="9">
        <v>0</v>
      </c>
      <c r="CD13" s="9">
        <v>7.1260000000000003</v>
      </c>
      <c r="CE13" s="9">
        <v>0.39200000000000002</v>
      </c>
      <c r="CF13" s="9">
        <v>0.55400000000000005</v>
      </c>
      <c r="CG13" s="9">
        <v>0.61599999999999999</v>
      </c>
      <c r="CH13" s="9">
        <v>0.86499999999999999</v>
      </c>
      <c r="CI13" s="9">
        <v>7.8230000000000004</v>
      </c>
      <c r="CJ13" s="9">
        <v>0</v>
      </c>
      <c r="CK13" s="9">
        <v>9.8520000000000003</v>
      </c>
      <c r="CL13" s="9">
        <v>0</v>
      </c>
      <c r="CM13" s="9">
        <v>80.614000000000004</v>
      </c>
      <c r="CN13" s="9">
        <v>80.614000000000004</v>
      </c>
      <c r="CO13" s="9">
        <v>12.446999999999999</v>
      </c>
      <c r="CP13" s="9">
        <v>4.6280000000000001</v>
      </c>
      <c r="CQ13" s="9">
        <v>1.4710000000000001</v>
      </c>
      <c r="CR13" s="9">
        <v>2.5390000000000001</v>
      </c>
      <c r="CS13" s="9">
        <v>1.9970000000000001</v>
      </c>
      <c r="CT13" s="9">
        <v>2.0129999999999999</v>
      </c>
      <c r="CU13" s="9">
        <v>1.9970000000000001</v>
      </c>
      <c r="CV13" s="9">
        <v>0.89500000000000002</v>
      </c>
      <c r="CW13" s="9">
        <v>0.82599999999999996</v>
      </c>
      <c r="CX13" s="9">
        <v>1.159</v>
      </c>
      <c r="CY13" s="9">
        <v>1.38</v>
      </c>
      <c r="CZ13" s="9">
        <v>1.47</v>
      </c>
      <c r="DA13" s="9">
        <v>1.0720000000000001</v>
      </c>
      <c r="DB13" s="9">
        <v>2.9369999999999998</v>
      </c>
      <c r="DC13" s="9">
        <v>7.819</v>
      </c>
      <c r="DD13" s="9">
        <v>68.167000000000002</v>
      </c>
      <c r="DE13" s="9">
        <v>60.210999999999999</v>
      </c>
      <c r="DF13" s="9">
        <v>57.326000000000001</v>
      </c>
      <c r="DG13" s="9">
        <v>1.42</v>
      </c>
      <c r="DH13" s="9">
        <v>1.464</v>
      </c>
      <c r="DI13" s="9">
        <v>1.42</v>
      </c>
      <c r="DJ13" s="9">
        <v>0.81599999999999995</v>
      </c>
      <c r="DK13" s="9">
        <v>0.64800000000000002</v>
      </c>
      <c r="DL13" s="9">
        <v>49.692</v>
      </c>
      <c r="DM13" s="9">
        <v>1.47</v>
      </c>
      <c r="DN13" s="9">
        <v>2.0779999999999998</v>
      </c>
      <c r="DO13" s="9">
        <v>6.9710000000000001</v>
      </c>
      <c r="DP13" s="9">
        <v>6.4420000000000002</v>
      </c>
      <c r="DQ13" s="9">
        <v>53.768000000000001</v>
      </c>
      <c r="DR13" s="9">
        <v>7.9560000000000004</v>
      </c>
      <c r="DS13" s="9">
        <v>72.176000000000002</v>
      </c>
      <c r="DT13" s="9">
        <v>8.4380000000000006</v>
      </c>
      <c r="DU13" s="9">
        <v>9.5960000000000001</v>
      </c>
      <c r="DV13" s="9">
        <v>9.5960000000000001</v>
      </c>
      <c r="DW13" s="9">
        <v>0.53400000000000003</v>
      </c>
      <c r="DX13" s="9">
        <v>0.28599999999999998</v>
      </c>
      <c r="DY13" s="9">
        <v>0</v>
      </c>
      <c r="DZ13" s="9">
        <v>0.28599999999999998</v>
      </c>
      <c r="EA13" s="9">
        <v>0</v>
      </c>
      <c r="EB13" s="9">
        <v>0.28599999999999998</v>
      </c>
      <c r="EC13" s="9">
        <v>0</v>
      </c>
      <c r="ED13" s="9">
        <v>0</v>
      </c>
      <c r="EE13" s="9">
        <v>0.28599999999999998</v>
      </c>
      <c r="EF13" s="9">
        <v>0</v>
      </c>
      <c r="EG13" s="9">
        <v>0.28599999999999998</v>
      </c>
      <c r="EH13" s="9">
        <v>0</v>
      </c>
      <c r="EI13" s="9">
        <v>0</v>
      </c>
      <c r="EJ13" s="9">
        <v>0.28599999999999998</v>
      </c>
      <c r="EK13" s="9">
        <v>0.249</v>
      </c>
      <c r="EL13" s="9">
        <v>9.0619999999999994</v>
      </c>
      <c r="EM13" s="9">
        <v>8.0109999999999992</v>
      </c>
      <c r="EN13" s="9">
        <v>7.4710000000000001</v>
      </c>
      <c r="EO13" s="9">
        <v>0.54</v>
      </c>
      <c r="EP13" s="9">
        <v>0</v>
      </c>
      <c r="EQ13" s="9">
        <v>0.27100000000000002</v>
      </c>
      <c r="ER13" s="9">
        <v>0.26900000000000002</v>
      </c>
      <c r="ES13" s="9">
        <v>0</v>
      </c>
      <c r="ET13" s="9">
        <v>6.7640000000000002</v>
      </c>
      <c r="EU13" s="9">
        <v>0.23200000000000001</v>
      </c>
      <c r="EV13" s="9">
        <v>0.27100000000000002</v>
      </c>
      <c r="EW13" s="9">
        <v>0.74399999999999999</v>
      </c>
      <c r="EX13" s="9">
        <v>1.333</v>
      </c>
      <c r="EY13" s="9">
        <v>6.6769999999999996</v>
      </c>
      <c r="EZ13" s="9">
        <v>1.0509999999999999</v>
      </c>
      <c r="FA13" s="9">
        <v>9.3469999999999995</v>
      </c>
      <c r="FB13" s="9">
        <v>0.249</v>
      </c>
      <c r="FC13" s="9">
        <v>68.664000000000001</v>
      </c>
      <c r="FD13" s="9">
        <v>68.664000000000001</v>
      </c>
      <c r="FE13" s="9">
        <v>11.333</v>
      </c>
      <c r="FF13" s="9">
        <v>6.9249999999999998</v>
      </c>
      <c r="FG13" s="9">
        <v>3.3570000000000002</v>
      </c>
      <c r="FH13" s="9">
        <v>2.4409999999999998</v>
      </c>
      <c r="FI13" s="9">
        <v>3.7589999999999999</v>
      </c>
      <c r="FJ13" s="9">
        <v>2.0390000000000001</v>
      </c>
      <c r="FK13" s="9">
        <v>3.7589999999999999</v>
      </c>
      <c r="FL13" s="9">
        <v>0.309</v>
      </c>
      <c r="FM13" s="9">
        <v>1.3029999999999999</v>
      </c>
      <c r="FN13" s="9">
        <v>1.597</v>
      </c>
      <c r="FO13" s="9">
        <v>1.75</v>
      </c>
      <c r="FP13" s="9">
        <v>2.4510000000000001</v>
      </c>
      <c r="FQ13" s="9">
        <v>3.1909999999999998</v>
      </c>
      <c r="FR13" s="9">
        <v>2.6070000000000002</v>
      </c>
      <c r="FS13" s="9">
        <v>4.407</v>
      </c>
      <c r="FT13" s="9">
        <v>57.332000000000001</v>
      </c>
      <c r="FU13" s="9">
        <v>30.492000000000001</v>
      </c>
      <c r="FV13" s="9">
        <v>30.207999999999998</v>
      </c>
      <c r="FW13" s="9">
        <v>0.28299999999999997</v>
      </c>
      <c r="FX13" s="9">
        <v>0</v>
      </c>
      <c r="FY13" s="9">
        <v>0</v>
      </c>
      <c r="FZ13" s="9">
        <v>0</v>
      </c>
      <c r="GA13" s="9">
        <v>0</v>
      </c>
      <c r="GB13" s="9">
        <v>23.198</v>
      </c>
      <c r="GC13" s="9">
        <v>2.6459999999999999</v>
      </c>
      <c r="GD13" s="9">
        <v>0.54</v>
      </c>
      <c r="GE13" s="9">
        <v>4.1079999999999997</v>
      </c>
      <c r="GF13" s="9">
        <v>3.3610000000000002</v>
      </c>
      <c r="GG13" s="9">
        <v>27.131</v>
      </c>
      <c r="GH13" s="9">
        <v>26.84</v>
      </c>
      <c r="GI13" s="9">
        <v>63.13</v>
      </c>
      <c r="GJ13" s="9">
        <v>5.5339999999999998</v>
      </c>
      <c r="GK13" s="9">
        <v>21.655000000000001</v>
      </c>
      <c r="GL13" s="9">
        <v>21.655000000000001</v>
      </c>
      <c r="GM13" s="9">
        <v>2.76</v>
      </c>
      <c r="GN13" s="9">
        <v>1.552</v>
      </c>
      <c r="GO13" s="9">
        <v>0</v>
      </c>
      <c r="GP13" s="9">
        <v>1.32</v>
      </c>
      <c r="GQ13" s="9">
        <v>1.32</v>
      </c>
      <c r="GR13" s="9">
        <v>0</v>
      </c>
      <c r="GS13" s="9">
        <v>1.32</v>
      </c>
      <c r="GT13" s="9">
        <v>0</v>
      </c>
      <c r="GU13" s="9">
        <v>0</v>
      </c>
      <c r="GV13" s="9">
        <v>0.66500000000000004</v>
      </c>
      <c r="GW13" s="9">
        <v>0</v>
      </c>
      <c r="GX13" s="9">
        <v>0.65500000000000003</v>
      </c>
      <c r="GY13" s="9">
        <v>0.65400000000000003</v>
      </c>
      <c r="GZ13" s="9">
        <v>0.66600000000000004</v>
      </c>
      <c r="HA13" s="9">
        <v>1.2090000000000001</v>
      </c>
      <c r="HB13" s="9">
        <v>18.895</v>
      </c>
      <c r="HC13" s="9">
        <v>17.385000000000002</v>
      </c>
      <c r="HD13" s="9">
        <v>16.738</v>
      </c>
      <c r="HE13" s="9">
        <v>0</v>
      </c>
      <c r="HF13" s="9">
        <v>0.64800000000000002</v>
      </c>
      <c r="HG13" s="9">
        <v>0</v>
      </c>
      <c r="HH13" s="9">
        <v>0.64800000000000002</v>
      </c>
      <c r="HI13" s="9">
        <v>0</v>
      </c>
      <c r="HJ13" s="9">
        <v>15.647</v>
      </c>
      <c r="HK13" s="9">
        <v>0.34200000000000003</v>
      </c>
      <c r="HL13" s="9">
        <v>0</v>
      </c>
      <c r="HM13" s="9">
        <v>1.3959999999999999</v>
      </c>
      <c r="HN13" s="9">
        <v>0.89300000000000002</v>
      </c>
      <c r="HO13" s="9">
        <v>16.492000000000001</v>
      </c>
      <c r="HP13" s="9">
        <v>1.51</v>
      </c>
      <c r="HQ13" s="9">
        <v>20.215</v>
      </c>
      <c r="HR13" s="9">
        <v>1.44</v>
      </c>
      <c r="HS13" s="9">
        <v>91.525000000000006</v>
      </c>
      <c r="HT13" s="9">
        <v>91.525000000000006</v>
      </c>
      <c r="HU13" s="9">
        <v>16.606999999999999</v>
      </c>
      <c r="HV13" s="9">
        <v>6.4939999999999998</v>
      </c>
      <c r="HW13" s="9">
        <v>4.1239999999999997</v>
      </c>
      <c r="HX13" s="9">
        <v>1.8169999999999999</v>
      </c>
      <c r="HY13" s="9">
        <v>3.0960000000000001</v>
      </c>
      <c r="HZ13" s="9">
        <v>2.8460000000000001</v>
      </c>
      <c r="IA13" s="9">
        <v>4.82</v>
      </c>
      <c r="IB13" s="9">
        <v>0.28599999999999998</v>
      </c>
      <c r="IC13" s="9">
        <v>0.83499999999999996</v>
      </c>
      <c r="ID13" s="9">
        <v>2.641</v>
      </c>
      <c r="IE13" s="9">
        <v>1.4830000000000001</v>
      </c>
      <c r="IF13" s="9">
        <v>1.8169999999999999</v>
      </c>
      <c r="IG13" s="9">
        <v>2.5409999999999999</v>
      </c>
      <c r="IH13" s="9">
        <v>3.4</v>
      </c>
      <c r="II13" s="9">
        <v>10.113</v>
      </c>
      <c r="IJ13" s="9">
        <v>74.918000000000006</v>
      </c>
      <c r="IK13" s="9">
        <v>66.635999999999996</v>
      </c>
      <c r="IL13" s="9">
        <v>62.606999999999999</v>
      </c>
      <c r="IM13" s="9">
        <v>1.728</v>
      </c>
      <c r="IN13" s="9">
        <v>1.9590000000000001</v>
      </c>
      <c r="IO13" s="9">
        <v>1.1779999999999999</v>
      </c>
      <c r="IP13" s="9">
        <v>1.2729999999999999</v>
      </c>
      <c r="IQ13" s="9">
        <v>1.236</v>
      </c>
    </row>
    <row r="14" spans="1:251">
      <c r="A14" s="10">
        <v>43132</v>
      </c>
      <c r="B14" s="9">
        <v>34.079000000000001</v>
      </c>
      <c r="C14" s="9">
        <v>19.346</v>
      </c>
      <c r="D14" s="9">
        <v>85.07</v>
      </c>
      <c r="E14" s="9">
        <v>699.91600000000005</v>
      </c>
      <c r="F14" s="9">
        <v>563.34699999999998</v>
      </c>
      <c r="G14" s="9">
        <v>539.80100000000004</v>
      </c>
      <c r="H14" s="9">
        <v>11.109</v>
      </c>
      <c r="I14" s="9">
        <v>12.172000000000001</v>
      </c>
      <c r="J14" s="9">
        <v>12.412000000000001</v>
      </c>
      <c r="K14" s="9">
        <v>6.5110000000000001</v>
      </c>
      <c r="L14" s="9">
        <v>3.3149999999999999</v>
      </c>
      <c r="M14" s="9">
        <v>427.70499999999998</v>
      </c>
      <c r="N14" s="9">
        <v>26.088999999999999</v>
      </c>
      <c r="O14" s="9">
        <v>30.675000000000001</v>
      </c>
      <c r="P14" s="9">
        <v>78.878</v>
      </c>
      <c r="Q14" s="9">
        <v>66.896000000000001</v>
      </c>
      <c r="R14" s="9">
        <v>496.45100000000002</v>
      </c>
      <c r="S14" s="9">
        <v>136.57</v>
      </c>
      <c r="T14" s="9">
        <v>55.235999999999997</v>
      </c>
      <c r="U14" s="9">
        <v>802.22699999999998</v>
      </c>
      <c r="V14" s="9">
        <v>97.981999999999999</v>
      </c>
      <c r="W14" s="9">
        <v>41.851999999999997</v>
      </c>
      <c r="X14" s="9">
        <v>41.851999999999997</v>
      </c>
      <c r="Y14" s="9">
        <v>5.0869999999999997</v>
      </c>
      <c r="Z14" s="9">
        <v>1.419</v>
      </c>
      <c r="AA14" s="9">
        <v>0.82499999999999996</v>
      </c>
      <c r="AB14" s="9">
        <v>0.59399999999999997</v>
      </c>
      <c r="AC14" s="9">
        <v>1.1259999999999999</v>
      </c>
      <c r="AD14" s="9">
        <v>0.29299999999999998</v>
      </c>
      <c r="AE14" s="9">
        <v>1.1259999999999999</v>
      </c>
      <c r="AF14" s="9">
        <v>0.29299999999999998</v>
      </c>
      <c r="AG14" s="9">
        <v>0</v>
      </c>
      <c r="AH14" s="9">
        <v>0</v>
      </c>
      <c r="AI14" s="9">
        <v>0.64600000000000002</v>
      </c>
      <c r="AJ14" s="9">
        <v>0.77300000000000002</v>
      </c>
      <c r="AK14" s="9">
        <v>1.419</v>
      </c>
      <c r="AL14" s="9">
        <v>0</v>
      </c>
      <c r="AM14" s="9">
        <v>3.6680000000000001</v>
      </c>
      <c r="AN14" s="9">
        <v>36.765000000000001</v>
      </c>
      <c r="AO14" s="9">
        <v>11.368</v>
      </c>
      <c r="AP14" s="9">
        <v>10.711</v>
      </c>
      <c r="AQ14" s="9">
        <v>0.247</v>
      </c>
      <c r="AR14" s="9">
        <v>0.41</v>
      </c>
      <c r="AS14" s="9">
        <v>0.247</v>
      </c>
      <c r="AT14" s="9">
        <v>0</v>
      </c>
      <c r="AU14" s="9">
        <v>0.41</v>
      </c>
      <c r="AV14" s="9">
        <v>7.7510000000000003</v>
      </c>
      <c r="AW14" s="9">
        <v>0.51900000000000002</v>
      </c>
      <c r="AX14" s="9">
        <v>0.71199999999999997</v>
      </c>
      <c r="AY14" s="9">
        <v>2.387</v>
      </c>
      <c r="AZ14" s="9">
        <v>1.274</v>
      </c>
      <c r="BA14" s="9">
        <v>10.095000000000001</v>
      </c>
      <c r="BB14" s="9">
        <v>25.396999999999998</v>
      </c>
      <c r="BC14" s="9">
        <v>38.183999999999997</v>
      </c>
      <c r="BD14" s="9">
        <v>3.6680000000000001</v>
      </c>
      <c r="BE14" s="9">
        <v>7.3380000000000001</v>
      </c>
      <c r="BF14" s="9">
        <v>7.3380000000000001</v>
      </c>
      <c r="BG14" s="9">
        <v>2.8420000000000001</v>
      </c>
      <c r="BH14" s="9">
        <v>1.349</v>
      </c>
      <c r="BI14" s="9">
        <v>0.85899999999999999</v>
      </c>
      <c r="BJ14" s="9">
        <v>0.48899999999999999</v>
      </c>
      <c r="BK14" s="9">
        <v>1.032</v>
      </c>
      <c r="BL14" s="9">
        <v>0.317</v>
      </c>
      <c r="BM14" s="9">
        <v>1.0660000000000001</v>
      </c>
      <c r="BN14" s="9">
        <v>0.28299999999999997</v>
      </c>
      <c r="BO14" s="9">
        <v>0</v>
      </c>
      <c r="BP14" s="9">
        <v>1.349</v>
      </c>
      <c r="BQ14" s="9">
        <v>0</v>
      </c>
      <c r="BR14" s="9">
        <v>0</v>
      </c>
      <c r="BS14" s="9">
        <v>0.749</v>
      </c>
      <c r="BT14" s="9">
        <v>0.6</v>
      </c>
      <c r="BU14" s="9">
        <v>1.4930000000000001</v>
      </c>
      <c r="BV14" s="9">
        <v>4.4960000000000004</v>
      </c>
      <c r="BW14" s="9">
        <v>3.9380000000000002</v>
      </c>
      <c r="BX14" s="9">
        <v>3.9380000000000002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3.278</v>
      </c>
      <c r="CE14" s="9">
        <v>0.66</v>
      </c>
      <c r="CF14" s="9">
        <v>0</v>
      </c>
      <c r="CG14" s="9">
        <v>0</v>
      </c>
      <c r="CH14" s="9">
        <v>0.55600000000000005</v>
      </c>
      <c r="CI14" s="9">
        <v>3.3820000000000001</v>
      </c>
      <c r="CJ14" s="9">
        <v>0.55800000000000005</v>
      </c>
      <c r="CK14" s="9">
        <v>5.8440000000000003</v>
      </c>
      <c r="CL14" s="9">
        <v>1.4930000000000001</v>
      </c>
      <c r="CM14" s="9">
        <v>68.634</v>
      </c>
      <c r="CN14" s="9">
        <v>68.634</v>
      </c>
      <c r="CO14" s="9">
        <v>11.473000000000001</v>
      </c>
      <c r="CP14" s="9">
        <v>5.1230000000000002</v>
      </c>
      <c r="CQ14" s="9">
        <v>2.0630000000000002</v>
      </c>
      <c r="CR14" s="9">
        <v>3.06</v>
      </c>
      <c r="CS14" s="9">
        <v>3.3460000000000001</v>
      </c>
      <c r="CT14" s="9">
        <v>1.7769999999999999</v>
      </c>
      <c r="CU14" s="9">
        <v>3.6190000000000002</v>
      </c>
      <c r="CV14" s="9">
        <v>1.504</v>
      </c>
      <c r="CW14" s="9">
        <v>0</v>
      </c>
      <c r="CX14" s="9">
        <v>2.5510000000000002</v>
      </c>
      <c r="CY14" s="9">
        <v>0.60699999999999998</v>
      </c>
      <c r="CZ14" s="9">
        <v>1.964</v>
      </c>
      <c r="DA14" s="9">
        <v>3.8759999999999999</v>
      </c>
      <c r="DB14" s="9">
        <v>1.2470000000000001</v>
      </c>
      <c r="DC14" s="9">
        <v>6.351</v>
      </c>
      <c r="DD14" s="9">
        <v>57.16</v>
      </c>
      <c r="DE14" s="9">
        <v>47.119</v>
      </c>
      <c r="DF14" s="9">
        <v>45.667999999999999</v>
      </c>
      <c r="DG14" s="9">
        <v>0.81699999999999995</v>
      </c>
      <c r="DH14" s="9">
        <v>0.63400000000000001</v>
      </c>
      <c r="DI14" s="9">
        <v>0.81699999999999995</v>
      </c>
      <c r="DJ14" s="9">
        <v>0.25600000000000001</v>
      </c>
      <c r="DK14" s="9">
        <v>0.378</v>
      </c>
      <c r="DL14" s="9">
        <v>36.792999999999999</v>
      </c>
      <c r="DM14" s="9">
        <v>0.997</v>
      </c>
      <c r="DN14" s="9">
        <v>1.9630000000000001</v>
      </c>
      <c r="DO14" s="9">
        <v>7.367</v>
      </c>
      <c r="DP14" s="9">
        <v>3.9159999999999999</v>
      </c>
      <c r="DQ14" s="9">
        <v>43.204000000000001</v>
      </c>
      <c r="DR14" s="9">
        <v>10.041</v>
      </c>
      <c r="DS14" s="9">
        <v>63.103000000000002</v>
      </c>
      <c r="DT14" s="9">
        <v>5.53</v>
      </c>
      <c r="DU14" s="9">
        <v>11.895</v>
      </c>
      <c r="DV14" s="9">
        <v>11.895</v>
      </c>
      <c r="DW14" s="9">
        <v>1.274</v>
      </c>
      <c r="DX14" s="9">
        <v>0.59199999999999997</v>
      </c>
      <c r="DY14" s="9">
        <v>0.28100000000000003</v>
      </c>
      <c r="DZ14" s="9">
        <v>0</v>
      </c>
      <c r="EA14" s="9">
        <v>0</v>
      </c>
      <c r="EB14" s="9">
        <v>0.28100000000000003</v>
      </c>
      <c r="EC14" s="9">
        <v>0</v>
      </c>
      <c r="ED14" s="9">
        <v>0</v>
      </c>
      <c r="EE14" s="9">
        <v>0.28100000000000003</v>
      </c>
      <c r="EF14" s="9">
        <v>0.28100000000000003</v>
      </c>
      <c r="EG14" s="9">
        <v>0</v>
      </c>
      <c r="EH14" s="9">
        <v>0</v>
      </c>
      <c r="EI14" s="9">
        <v>0.28100000000000003</v>
      </c>
      <c r="EJ14" s="9">
        <v>0</v>
      </c>
      <c r="EK14" s="9">
        <v>0.68200000000000005</v>
      </c>
      <c r="EL14" s="9">
        <v>10.621</v>
      </c>
      <c r="EM14" s="9">
        <v>10.297000000000001</v>
      </c>
      <c r="EN14" s="9">
        <v>9.7569999999999997</v>
      </c>
      <c r="EO14" s="9">
        <v>0</v>
      </c>
      <c r="EP14" s="9">
        <v>0.27500000000000002</v>
      </c>
      <c r="EQ14" s="9">
        <v>0</v>
      </c>
      <c r="ER14" s="9">
        <v>0</v>
      </c>
      <c r="ES14" s="9">
        <v>0.27500000000000002</v>
      </c>
      <c r="ET14" s="9">
        <v>8.1240000000000006</v>
      </c>
      <c r="EU14" s="9">
        <v>0</v>
      </c>
      <c r="EV14" s="9">
        <v>0.57799999999999996</v>
      </c>
      <c r="EW14" s="9">
        <v>1.595</v>
      </c>
      <c r="EX14" s="9">
        <v>2.399</v>
      </c>
      <c r="EY14" s="9">
        <v>7.8970000000000002</v>
      </c>
      <c r="EZ14" s="9">
        <v>0.32500000000000001</v>
      </c>
      <c r="FA14" s="9">
        <v>10.903</v>
      </c>
      <c r="FB14" s="9">
        <v>0.99299999999999999</v>
      </c>
      <c r="FC14" s="9">
        <v>63.944000000000003</v>
      </c>
      <c r="FD14" s="9">
        <v>63.944000000000003</v>
      </c>
      <c r="FE14" s="9">
        <v>11.768000000000001</v>
      </c>
      <c r="FF14" s="9">
        <v>5.5679999999999996</v>
      </c>
      <c r="FG14" s="9">
        <v>2.6880000000000002</v>
      </c>
      <c r="FH14" s="9">
        <v>1.885</v>
      </c>
      <c r="FI14" s="9">
        <v>3.073</v>
      </c>
      <c r="FJ14" s="9">
        <v>1.5</v>
      </c>
      <c r="FK14" s="9">
        <v>2.73</v>
      </c>
      <c r="FL14" s="9">
        <v>0.85599999999999998</v>
      </c>
      <c r="FM14" s="9">
        <v>0.313</v>
      </c>
      <c r="FN14" s="9">
        <v>0.85799999999999998</v>
      </c>
      <c r="FO14" s="9">
        <v>2.2589999999999999</v>
      </c>
      <c r="FP14" s="9">
        <v>1.4550000000000001</v>
      </c>
      <c r="FQ14" s="9">
        <v>1.214</v>
      </c>
      <c r="FR14" s="9">
        <v>3.359</v>
      </c>
      <c r="FS14" s="9">
        <v>6.2009999999999996</v>
      </c>
      <c r="FT14" s="9">
        <v>52.174999999999997</v>
      </c>
      <c r="FU14" s="9">
        <v>29.093</v>
      </c>
      <c r="FV14" s="9">
        <v>28.390999999999998</v>
      </c>
      <c r="FW14" s="9">
        <v>0.70199999999999996</v>
      </c>
      <c r="FX14" s="9">
        <v>0</v>
      </c>
      <c r="FY14" s="9">
        <v>0.70199999999999996</v>
      </c>
      <c r="FZ14" s="9">
        <v>0</v>
      </c>
      <c r="GA14" s="9">
        <v>0</v>
      </c>
      <c r="GB14" s="9">
        <v>22.608000000000001</v>
      </c>
      <c r="GC14" s="9">
        <v>0.248</v>
      </c>
      <c r="GD14" s="9">
        <v>0.72299999999999998</v>
      </c>
      <c r="GE14" s="9">
        <v>5.5129999999999999</v>
      </c>
      <c r="GF14" s="9">
        <v>2.129</v>
      </c>
      <c r="GG14" s="9">
        <v>26.963999999999999</v>
      </c>
      <c r="GH14" s="9">
        <v>23.082000000000001</v>
      </c>
      <c r="GI14" s="9">
        <v>57.055</v>
      </c>
      <c r="GJ14" s="9">
        <v>6.8879999999999999</v>
      </c>
      <c r="GK14" s="9">
        <v>19.576000000000001</v>
      </c>
      <c r="GL14" s="9">
        <v>19.576000000000001</v>
      </c>
      <c r="GM14" s="9">
        <v>3.3</v>
      </c>
      <c r="GN14" s="9">
        <v>1.4810000000000001</v>
      </c>
      <c r="GO14" s="9">
        <v>0.60799999999999998</v>
      </c>
      <c r="GP14" s="9">
        <v>0.873</v>
      </c>
      <c r="GQ14" s="9">
        <v>0.65100000000000002</v>
      </c>
      <c r="GR14" s="9">
        <v>0.83</v>
      </c>
      <c r="GS14" s="9">
        <v>0.32</v>
      </c>
      <c r="GT14" s="9">
        <v>0.83</v>
      </c>
      <c r="GU14" s="9">
        <v>0.33</v>
      </c>
      <c r="GV14" s="9">
        <v>0.59499999999999997</v>
      </c>
      <c r="GW14" s="9">
        <v>0</v>
      </c>
      <c r="GX14" s="9">
        <v>0.88600000000000001</v>
      </c>
      <c r="GY14" s="9">
        <v>0.92600000000000005</v>
      </c>
      <c r="GZ14" s="9">
        <v>0.55500000000000005</v>
      </c>
      <c r="HA14" s="9">
        <v>1.819</v>
      </c>
      <c r="HB14" s="9">
        <v>16.276</v>
      </c>
      <c r="HC14" s="9">
        <v>12.962</v>
      </c>
      <c r="HD14" s="9">
        <v>12.696999999999999</v>
      </c>
      <c r="HE14" s="9">
        <v>0.26500000000000001</v>
      </c>
      <c r="HF14" s="9">
        <v>0</v>
      </c>
      <c r="HG14" s="9">
        <v>0.26500000000000001</v>
      </c>
      <c r="HH14" s="9">
        <v>0</v>
      </c>
      <c r="HI14" s="9">
        <v>0</v>
      </c>
      <c r="HJ14" s="9">
        <v>10.138</v>
      </c>
      <c r="HK14" s="9">
        <v>0</v>
      </c>
      <c r="HL14" s="9">
        <v>0.81899999999999995</v>
      </c>
      <c r="HM14" s="9">
        <v>2.0059999999999998</v>
      </c>
      <c r="HN14" s="9">
        <v>0</v>
      </c>
      <c r="HO14" s="9">
        <v>12.962</v>
      </c>
      <c r="HP14" s="9">
        <v>3.3140000000000001</v>
      </c>
      <c r="HQ14" s="9">
        <v>18</v>
      </c>
      <c r="HR14" s="9">
        <v>1.5760000000000001</v>
      </c>
      <c r="HS14" s="9">
        <v>88.296000000000006</v>
      </c>
      <c r="HT14" s="9">
        <v>88.296000000000006</v>
      </c>
      <c r="HU14" s="9">
        <v>15.432</v>
      </c>
      <c r="HV14" s="9">
        <v>3.7050000000000001</v>
      </c>
      <c r="HW14" s="9">
        <v>1.5129999999999999</v>
      </c>
      <c r="HX14" s="9">
        <v>2.1930000000000001</v>
      </c>
      <c r="HY14" s="9">
        <v>2.3010000000000002</v>
      </c>
      <c r="HZ14" s="9">
        <v>1.4039999999999999</v>
      </c>
      <c r="IA14" s="9">
        <v>2.5270000000000001</v>
      </c>
      <c r="IB14" s="9">
        <v>0.315</v>
      </c>
      <c r="IC14" s="9">
        <v>0.86299999999999999</v>
      </c>
      <c r="ID14" s="9">
        <v>1.48</v>
      </c>
      <c r="IE14" s="9">
        <v>1.355</v>
      </c>
      <c r="IF14" s="9">
        <v>0.871</v>
      </c>
      <c r="IG14" s="9">
        <v>2.8170000000000002</v>
      </c>
      <c r="IH14" s="9">
        <v>0.88900000000000001</v>
      </c>
      <c r="II14" s="9">
        <v>11.726000000000001</v>
      </c>
      <c r="IJ14" s="9">
        <v>72.864000000000004</v>
      </c>
      <c r="IK14" s="9">
        <v>61.206000000000003</v>
      </c>
      <c r="IL14" s="9">
        <v>59.652000000000001</v>
      </c>
      <c r="IM14" s="9">
        <v>0.625</v>
      </c>
      <c r="IN14" s="9">
        <v>0.92900000000000005</v>
      </c>
      <c r="IO14" s="9">
        <v>0.625</v>
      </c>
      <c r="IP14" s="9">
        <v>0.92900000000000005</v>
      </c>
      <c r="IQ14" s="9">
        <v>0</v>
      </c>
    </row>
    <row r="15" spans="1:251">
      <c r="A15" s="10">
        <v>43497</v>
      </c>
      <c r="B15" s="9">
        <v>33.555</v>
      </c>
      <c r="C15" s="9">
        <v>16.181999999999999</v>
      </c>
      <c r="D15" s="9">
        <v>85.463999999999999</v>
      </c>
      <c r="E15" s="9">
        <v>704.46900000000005</v>
      </c>
      <c r="F15" s="9">
        <v>575.34299999999996</v>
      </c>
      <c r="G15" s="9">
        <v>548.76900000000001</v>
      </c>
      <c r="H15" s="9">
        <v>13.414</v>
      </c>
      <c r="I15" s="9">
        <v>13.159000000000001</v>
      </c>
      <c r="J15" s="9">
        <v>17.012</v>
      </c>
      <c r="K15" s="9">
        <v>5.306</v>
      </c>
      <c r="L15" s="9">
        <v>3.6509999999999998</v>
      </c>
      <c r="M15" s="9">
        <v>434.517</v>
      </c>
      <c r="N15" s="9">
        <v>32.072000000000003</v>
      </c>
      <c r="O15" s="9">
        <v>28.927</v>
      </c>
      <c r="P15" s="9">
        <v>79.826999999999998</v>
      </c>
      <c r="Q15" s="9">
        <v>75.69</v>
      </c>
      <c r="R15" s="9">
        <v>499.65300000000002</v>
      </c>
      <c r="S15" s="9">
        <v>129.126</v>
      </c>
      <c r="T15" s="9">
        <v>55.475000000000001</v>
      </c>
      <c r="U15" s="9">
        <v>802.91200000000003</v>
      </c>
      <c r="V15" s="9">
        <v>97.715000000000003</v>
      </c>
      <c r="W15" s="9">
        <v>36.331000000000003</v>
      </c>
      <c r="X15" s="9">
        <v>36.331000000000003</v>
      </c>
      <c r="Y15" s="9">
        <v>3.8420000000000001</v>
      </c>
      <c r="Z15" s="9">
        <v>1.629</v>
      </c>
      <c r="AA15" s="9">
        <v>0.99399999999999999</v>
      </c>
      <c r="AB15" s="9">
        <v>0.25</v>
      </c>
      <c r="AC15" s="9">
        <v>1.244</v>
      </c>
      <c r="AD15" s="9">
        <v>0</v>
      </c>
      <c r="AE15" s="9">
        <v>1.244</v>
      </c>
      <c r="AF15" s="9">
        <v>0</v>
      </c>
      <c r="AG15" s="9">
        <v>0</v>
      </c>
      <c r="AH15" s="9">
        <v>0.54100000000000004</v>
      </c>
      <c r="AI15" s="9">
        <v>0.70199999999999996</v>
      </c>
      <c r="AJ15" s="9">
        <v>0</v>
      </c>
      <c r="AK15" s="9">
        <v>1.244</v>
      </c>
      <c r="AL15" s="9">
        <v>0</v>
      </c>
      <c r="AM15" s="9">
        <v>2.2130000000000001</v>
      </c>
      <c r="AN15" s="9">
        <v>32.488999999999997</v>
      </c>
      <c r="AO15" s="9">
        <v>13.401999999999999</v>
      </c>
      <c r="AP15" s="9">
        <v>12.712</v>
      </c>
      <c r="AQ15" s="9">
        <v>0.68899999999999995</v>
      </c>
      <c r="AR15" s="9">
        <v>0</v>
      </c>
      <c r="AS15" s="9">
        <v>0.68899999999999995</v>
      </c>
      <c r="AT15" s="9">
        <v>0</v>
      </c>
      <c r="AU15" s="9">
        <v>0</v>
      </c>
      <c r="AV15" s="9">
        <v>9.34</v>
      </c>
      <c r="AW15" s="9">
        <v>0.38500000000000001</v>
      </c>
      <c r="AX15" s="9">
        <v>0</v>
      </c>
      <c r="AY15" s="9">
        <v>3.677</v>
      </c>
      <c r="AZ15" s="9">
        <v>1.0760000000000001</v>
      </c>
      <c r="BA15" s="9">
        <v>12.326000000000001</v>
      </c>
      <c r="BB15" s="9">
        <v>19.087</v>
      </c>
      <c r="BC15" s="9">
        <v>33.731999999999999</v>
      </c>
      <c r="BD15" s="9">
        <v>2.5979999999999999</v>
      </c>
      <c r="BE15" s="9">
        <v>13.698</v>
      </c>
      <c r="BF15" s="9">
        <v>13.698</v>
      </c>
      <c r="BG15" s="9">
        <v>1.724</v>
      </c>
      <c r="BH15" s="9">
        <v>1.454</v>
      </c>
      <c r="BI15" s="9">
        <v>0.59699999999999998</v>
      </c>
      <c r="BJ15" s="9">
        <v>0.85799999999999998</v>
      </c>
      <c r="BK15" s="9">
        <v>0.57399999999999995</v>
      </c>
      <c r="BL15" s="9">
        <v>0.88</v>
      </c>
      <c r="BM15" s="9">
        <v>0.57399999999999995</v>
      </c>
      <c r="BN15" s="9">
        <v>0.28299999999999997</v>
      </c>
      <c r="BO15" s="9">
        <v>0.59799999999999998</v>
      </c>
      <c r="BP15" s="9">
        <v>0.59699999999999998</v>
      </c>
      <c r="BQ15" s="9">
        <v>0.59799999999999998</v>
      </c>
      <c r="BR15" s="9">
        <v>0.26</v>
      </c>
      <c r="BS15" s="9">
        <v>0.85699999999999998</v>
      </c>
      <c r="BT15" s="9">
        <v>0.59799999999999998</v>
      </c>
      <c r="BU15" s="9">
        <v>0.27</v>
      </c>
      <c r="BV15" s="9">
        <v>11.973000000000001</v>
      </c>
      <c r="BW15" s="9">
        <v>11.702999999999999</v>
      </c>
      <c r="BX15" s="9">
        <v>10.327</v>
      </c>
      <c r="BY15" s="9">
        <v>0.97699999999999998</v>
      </c>
      <c r="BZ15" s="9">
        <v>0.39900000000000002</v>
      </c>
      <c r="CA15" s="9">
        <v>0.97699999999999998</v>
      </c>
      <c r="CB15" s="9">
        <v>0</v>
      </c>
      <c r="CC15" s="9">
        <v>0</v>
      </c>
      <c r="CD15" s="9">
        <v>10.132</v>
      </c>
      <c r="CE15" s="9">
        <v>0.30199999999999999</v>
      </c>
      <c r="CF15" s="9">
        <v>0.374</v>
      </c>
      <c r="CG15" s="9">
        <v>0.89500000000000002</v>
      </c>
      <c r="CH15" s="9">
        <v>2.758</v>
      </c>
      <c r="CI15" s="9">
        <v>8.9450000000000003</v>
      </c>
      <c r="CJ15" s="9">
        <v>0.27100000000000002</v>
      </c>
      <c r="CK15" s="9">
        <v>13.428000000000001</v>
      </c>
      <c r="CL15" s="9">
        <v>0.27</v>
      </c>
      <c r="CM15" s="9">
        <v>72.905000000000001</v>
      </c>
      <c r="CN15" s="9">
        <v>72.905000000000001</v>
      </c>
      <c r="CO15" s="9">
        <v>10.486000000000001</v>
      </c>
      <c r="CP15" s="9">
        <v>3.9740000000000002</v>
      </c>
      <c r="CQ15" s="9">
        <v>2.1059999999999999</v>
      </c>
      <c r="CR15" s="9">
        <v>1.597</v>
      </c>
      <c r="CS15" s="9">
        <v>2.5190000000000001</v>
      </c>
      <c r="CT15" s="9">
        <v>1.1839999999999999</v>
      </c>
      <c r="CU15" s="9">
        <v>2.1579999999999999</v>
      </c>
      <c r="CV15" s="9">
        <v>1.222</v>
      </c>
      <c r="CW15" s="9">
        <v>0.32400000000000001</v>
      </c>
      <c r="CX15" s="9">
        <v>1.706</v>
      </c>
      <c r="CY15" s="9">
        <v>0.27600000000000002</v>
      </c>
      <c r="CZ15" s="9">
        <v>1.722</v>
      </c>
      <c r="DA15" s="9">
        <v>2.7669999999999999</v>
      </c>
      <c r="DB15" s="9">
        <v>0.93700000000000006</v>
      </c>
      <c r="DC15" s="9">
        <v>6.5119999999999996</v>
      </c>
      <c r="DD15" s="9">
        <v>62.418999999999997</v>
      </c>
      <c r="DE15" s="9">
        <v>53.442999999999998</v>
      </c>
      <c r="DF15" s="9">
        <v>50.747999999999998</v>
      </c>
      <c r="DG15" s="9">
        <v>0.65</v>
      </c>
      <c r="DH15" s="9">
        <v>2.0449999999999999</v>
      </c>
      <c r="DI15" s="9">
        <v>0.90600000000000003</v>
      </c>
      <c r="DJ15" s="9">
        <v>1.1679999999999999</v>
      </c>
      <c r="DK15" s="9">
        <v>0.621</v>
      </c>
      <c r="DL15" s="9">
        <v>43.039000000000001</v>
      </c>
      <c r="DM15" s="9">
        <v>2.798</v>
      </c>
      <c r="DN15" s="9">
        <v>1.8220000000000001</v>
      </c>
      <c r="DO15" s="9">
        <v>5.7850000000000001</v>
      </c>
      <c r="DP15" s="9">
        <v>7.2469999999999999</v>
      </c>
      <c r="DQ15" s="9">
        <v>46.195999999999998</v>
      </c>
      <c r="DR15" s="9">
        <v>8.9760000000000009</v>
      </c>
      <c r="DS15" s="9">
        <v>66.688000000000002</v>
      </c>
      <c r="DT15" s="9">
        <v>6.2169999999999996</v>
      </c>
      <c r="DU15" s="9">
        <v>11.404999999999999</v>
      </c>
      <c r="DV15" s="9">
        <v>11.404999999999999</v>
      </c>
      <c r="DW15" s="9">
        <v>1.675</v>
      </c>
      <c r="DX15" s="9">
        <v>0.57499999999999996</v>
      </c>
      <c r="DY15" s="9">
        <v>0</v>
      </c>
      <c r="DZ15" s="9">
        <v>0.57499999999999996</v>
      </c>
      <c r="EA15" s="9">
        <v>0.26100000000000001</v>
      </c>
      <c r="EB15" s="9">
        <v>0.314</v>
      </c>
      <c r="EC15" s="9">
        <v>0.26100000000000001</v>
      </c>
      <c r="ED15" s="9">
        <v>0.314</v>
      </c>
      <c r="EE15" s="9">
        <v>0</v>
      </c>
      <c r="EF15" s="9">
        <v>0.57499999999999996</v>
      </c>
      <c r="EG15" s="9">
        <v>0</v>
      </c>
      <c r="EH15" s="9">
        <v>0</v>
      </c>
      <c r="EI15" s="9">
        <v>0.26100000000000001</v>
      </c>
      <c r="EJ15" s="9">
        <v>0.314</v>
      </c>
      <c r="EK15" s="9">
        <v>1.1000000000000001</v>
      </c>
      <c r="EL15" s="9">
        <v>9.73</v>
      </c>
      <c r="EM15" s="9">
        <v>8.8870000000000005</v>
      </c>
      <c r="EN15" s="9">
        <v>7.7290000000000001</v>
      </c>
      <c r="EO15" s="9">
        <v>0.92</v>
      </c>
      <c r="EP15" s="9">
        <v>0.23899999999999999</v>
      </c>
      <c r="EQ15" s="9">
        <v>0.92</v>
      </c>
      <c r="ER15" s="9">
        <v>0</v>
      </c>
      <c r="ES15" s="9">
        <v>0.23899999999999999</v>
      </c>
      <c r="ET15" s="9">
        <v>6.2430000000000003</v>
      </c>
      <c r="EU15" s="9">
        <v>0.29599999999999999</v>
      </c>
      <c r="EV15" s="9">
        <v>0.67700000000000005</v>
      </c>
      <c r="EW15" s="9">
        <v>1.6719999999999999</v>
      </c>
      <c r="EX15" s="9">
        <v>1.633</v>
      </c>
      <c r="EY15" s="9">
        <v>7.2539999999999996</v>
      </c>
      <c r="EZ15" s="9">
        <v>0.84299999999999997</v>
      </c>
      <c r="FA15" s="9">
        <v>10.305</v>
      </c>
      <c r="FB15" s="9">
        <v>1.1000000000000001</v>
      </c>
      <c r="FC15" s="9">
        <v>72.692999999999998</v>
      </c>
      <c r="FD15" s="9">
        <v>72.692999999999998</v>
      </c>
      <c r="FE15" s="9">
        <v>12.944000000000001</v>
      </c>
      <c r="FF15" s="9">
        <v>6.9630000000000001</v>
      </c>
      <c r="FG15" s="9">
        <v>3.891</v>
      </c>
      <c r="FH15" s="9">
        <v>2.4929999999999999</v>
      </c>
      <c r="FI15" s="9">
        <v>5.3360000000000003</v>
      </c>
      <c r="FJ15" s="9">
        <v>1.048</v>
      </c>
      <c r="FK15" s="9">
        <v>5.0229999999999997</v>
      </c>
      <c r="FL15" s="9">
        <v>0.60699999999999998</v>
      </c>
      <c r="FM15" s="9">
        <v>0.754</v>
      </c>
      <c r="FN15" s="9">
        <v>2.6739999999999999</v>
      </c>
      <c r="FO15" s="9">
        <v>0.83899999999999997</v>
      </c>
      <c r="FP15" s="9">
        <v>3.1379999999999999</v>
      </c>
      <c r="FQ15" s="9">
        <v>3.8690000000000002</v>
      </c>
      <c r="FR15" s="9">
        <v>2.7810000000000001</v>
      </c>
      <c r="FS15" s="9">
        <v>5.98</v>
      </c>
      <c r="FT15" s="9">
        <v>59.749000000000002</v>
      </c>
      <c r="FU15" s="9">
        <v>35.790999999999997</v>
      </c>
      <c r="FV15" s="9">
        <v>33.313000000000002</v>
      </c>
      <c r="FW15" s="9">
        <v>1.895</v>
      </c>
      <c r="FX15" s="9">
        <v>0.58399999999999996</v>
      </c>
      <c r="FY15" s="9">
        <v>2.4790000000000001</v>
      </c>
      <c r="FZ15" s="9">
        <v>0</v>
      </c>
      <c r="GA15" s="9">
        <v>0</v>
      </c>
      <c r="GB15" s="9">
        <v>25.452999999999999</v>
      </c>
      <c r="GC15" s="9">
        <v>1.615</v>
      </c>
      <c r="GD15" s="9">
        <v>2.8279999999999998</v>
      </c>
      <c r="GE15" s="9">
        <v>5.8949999999999996</v>
      </c>
      <c r="GF15" s="9">
        <v>5.1050000000000004</v>
      </c>
      <c r="GG15" s="9">
        <v>30.686</v>
      </c>
      <c r="GH15" s="9">
        <v>23.957999999999998</v>
      </c>
      <c r="GI15" s="9">
        <v>66.938000000000002</v>
      </c>
      <c r="GJ15" s="9">
        <v>5.7549999999999999</v>
      </c>
      <c r="GK15" s="9">
        <v>22.465</v>
      </c>
      <c r="GL15" s="9">
        <v>22.465</v>
      </c>
      <c r="GM15" s="9">
        <v>2.319</v>
      </c>
      <c r="GN15" s="9">
        <v>1.3959999999999999</v>
      </c>
      <c r="GO15" s="9">
        <v>0</v>
      </c>
      <c r="GP15" s="9">
        <v>1.0669999999999999</v>
      </c>
      <c r="GQ15" s="9">
        <v>0.83199999999999996</v>
      </c>
      <c r="GR15" s="9">
        <v>0.23499999999999999</v>
      </c>
      <c r="GS15" s="9">
        <v>0.83199999999999996</v>
      </c>
      <c r="GT15" s="9">
        <v>0.23499999999999999</v>
      </c>
      <c r="GU15" s="9">
        <v>0</v>
      </c>
      <c r="GV15" s="9">
        <v>0.58899999999999997</v>
      </c>
      <c r="GW15" s="9">
        <v>0.24199999999999999</v>
      </c>
      <c r="GX15" s="9">
        <v>0.23499999999999999</v>
      </c>
      <c r="GY15" s="9">
        <v>0.82499999999999996</v>
      </c>
      <c r="GZ15" s="9">
        <v>0.24199999999999999</v>
      </c>
      <c r="HA15" s="9">
        <v>0.92300000000000004</v>
      </c>
      <c r="HB15" s="9">
        <v>20.146000000000001</v>
      </c>
      <c r="HC15" s="9">
        <v>17.324000000000002</v>
      </c>
      <c r="HD15" s="9">
        <v>16.021999999999998</v>
      </c>
      <c r="HE15" s="9">
        <v>0.92800000000000005</v>
      </c>
      <c r="HF15" s="9">
        <v>0.373</v>
      </c>
      <c r="HG15" s="9">
        <v>1.3009999999999999</v>
      </c>
      <c r="HH15" s="9">
        <v>0</v>
      </c>
      <c r="HI15" s="9">
        <v>0</v>
      </c>
      <c r="HJ15" s="9">
        <v>14.743</v>
      </c>
      <c r="HK15" s="9">
        <v>1.109</v>
      </c>
      <c r="HL15" s="9">
        <v>0.61</v>
      </c>
      <c r="HM15" s="9">
        <v>0.86099999999999999</v>
      </c>
      <c r="HN15" s="9">
        <v>2.85</v>
      </c>
      <c r="HO15" s="9">
        <v>14.473000000000001</v>
      </c>
      <c r="HP15" s="9">
        <v>2.8220000000000001</v>
      </c>
      <c r="HQ15" s="9">
        <v>21.213000000000001</v>
      </c>
      <c r="HR15" s="9">
        <v>1.252</v>
      </c>
      <c r="HS15" s="9">
        <v>92.671000000000006</v>
      </c>
      <c r="HT15" s="9">
        <v>92.671000000000006</v>
      </c>
      <c r="HU15" s="9">
        <v>15.942</v>
      </c>
      <c r="HV15" s="9">
        <v>3.1</v>
      </c>
      <c r="HW15" s="9">
        <v>1.0720000000000001</v>
      </c>
      <c r="HX15" s="9">
        <v>1.26</v>
      </c>
      <c r="HY15" s="9">
        <v>1.0720000000000001</v>
      </c>
      <c r="HZ15" s="9">
        <v>1.26</v>
      </c>
      <c r="IA15" s="9">
        <v>1.0720000000000001</v>
      </c>
      <c r="IB15" s="9">
        <v>0</v>
      </c>
      <c r="IC15" s="9">
        <v>0.98399999999999999</v>
      </c>
      <c r="ID15" s="9">
        <v>0.83699999999999997</v>
      </c>
      <c r="IE15" s="9">
        <v>1.0609999999999999</v>
      </c>
      <c r="IF15" s="9">
        <v>0.434</v>
      </c>
      <c r="IG15" s="9">
        <v>1.0740000000000001</v>
      </c>
      <c r="IH15" s="9">
        <v>1.258</v>
      </c>
      <c r="II15" s="9">
        <v>12.842000000000001</v>
      </c>
      <c r="IJ15" s="9">
        <v>76.728999999999999</v>
      </c>
      <c r="IK15" s="9">
        <v>68.203000000000003</v>
      </c>
      <c r="IL15" s="9">
        <v>66.007999999999996</v>
      </c>
      <c r="IM15" s="9">
        <v>0</v>
      </c>
      <c r="IN15" s="9">
        <v>2.1949999999999998</v>
      </c>
      <c r="IO15" s="9">
        <v>1.4219999999999999</v>
      </c>
      <c r="IP15" s="9">
        <v>0.47799999999999998</v>
      </c>
      <c r="IQ15" s="9">
        <v>0.29499999999999998</v>
      </c>
    </row>
    <row r="16" spans="1:251">
      <c r="A16" s="10">
        <v>43862</v>
      </c>
      <c r="B16" s="9">
        <v>40.612000000000002</v>
      </c>
      <c r="C16" s="9">
        <v>20.295999999999999</v>
      </c>
      <c r="D16" s="9">
        <v>83.730999999999995</v>
      </c>
      <c r="E16" s="9">
        <v>700.78800000000001</v>
      </c>
      <c r="F16" s="9">
        <v>572.49099999999999</v>
      </c>
      <c r="G16" s="9">
        <v>541.55899999999997</v>
      </c>
      <c r="H16" s="9">
        <v>15.414999999999999</v>
      </c>
      <c r="I16" s="9">
        <v>14.638</v>
      </c>
      <c r="J16" s="9">
        <v>15.07</v>
      </c>
      <c r="K16" s="9">
        <v>8.6240000000000006</v>
      </c>
      <c r="L16" s="9">
        <v>6.032</v>
      </c>
      <c r="M16" s="9">
        <v>412.25</v>
      </c>
      <c r="N16" s="9">
        <v>37.481999999999999</v>
      </c>
      <c r="O16" s="9">
        <v>28.623999999999999</v>
      </c>
      <c r="P16" s="9">
        <v>94.135000000000005</v>
      </c>
      <c r="Q16" s="9">
        <v>85.597999999999999</v>
      </c>
      <c r="R16" s="9">
        <v>486.89299999999997</v>
      </c>
      <c r="S16" s="9">
        <v>128.29599999999999</v>
      </c>
      <c r="T16" s="9">
        <v>64.504999999999995</v>
      </c>
      <c r="U16" s="9">
        <v>815.31700000000001</v>
      </c>
      <c r="V16" s="9">
        <v>102.801</v>
      </c>
      <c r="W16" s="9">
        <v>30.094999999999999</v>
      </c>
      <c r="X16" s="9">
        <v>30.094999999999999</v>
      </c>
      <c r="Y16" s="9">
        <v>3.734</v>
      </c>
      <c r="Z16" s="9">
        <v>2.2389999999999999</v>
      </c>
      <c r="AA16" s="9">
        <v>0.55400000000000005</v>
      </c>
      <c r="AB16" s="9">
        <v>1.6839999999999999</v>
      </c>
      <c r="AC16" s="9">
        <v>1.4570000000000001</v>
      </c>
      <c r="AD16" s="9">
        <v>0.78100000000000003</v>
      </c>
      <c r="AE16" s="9">
        <v>1.06</v>
      </c>
      <c r="AF16" s="9">
        <v>0.26</v>
      </c>
      <c r="AG16" s="9">
        <v>0.91800000000000004</v>
      </c>
      <c r="AH16" s="9">
        <v>0.61399999999999999</v>
      </c>
      <c r="AI16" s="9">
        <v>0.80900000000000005</v>
      </c>
      <c r="AJ16" s="9">
        <v>0.81599999999999995</v>
      </c>
      <c r="AK16" s="9">
        <v>1.988</v>
      </c>
      <c r="AL16" s="9">
        <v>0.25</v>
      </c>
      <c r="AM16" s="9">
        <v>1.496</v>
      </c>
      <c r="AN16" s="9">
        <v>26.361000000000001</v>
      </c>
      <c r="AO16" s="9">
        <v>11.475</v>
      </c>
      <c r="AP16" s="9">
        <v>10.617000000000001</v>
      </c>
      <c r="AQ16" s="9">
        <v>0.27400000000000002</v>
      </c>
      <c r="AR16" s="9">
        <v>0.58399999999999996</v>
      </c>
      <c r="AS16" s="9">
        <v>0.27400000000000002</v>
      </c>
      <c r="AT16" s="9">
        <v>0.34100000000000003</v>
      </c>
      <c r="AU16" s="9">
        <v>0.24299999999999999</v>
      </c>
      <c r="AV16" s="9">
        <v>6.9210000000000003</v>
      </c>
      <c r="AW16" s="9">
        <v>0.34100000000000003</v>
      </c>
      <c r="AX16" s="9">
        <v>0.49299999999999999</v>
      </c>
      <c r="AY16" s="9">
        <v>3.72</v>
      </c>
      <c r="AZ16" s="9">
        <v>1.8560000000000001</v>
      </c>
      <c r="BA16" s="9">
        <v>9.6189999999999998</v>
      </c>
      <c r="BB16" s="9">
        <v>14.885999999999999</v>
      </c>
      <c r="BC16" s="9">
        <v>29.288</v>
      </c>
      <c r="BD16" s="9">
        <v>0.80700000000000005</v>
      </c>
      <c r="BE16" s="9">
        <v>10.095000000000001</v>
      </c>
      <c r="BF16" s="9">
        <v>10.095000000000001</v>
      </c>
      <c r="BG16" s="9">
        <v>1.46</v>
      </c>
      <c r="BH16" s="9">
        <v>1.1459999999999999</v>
      </c>
      <c r="BI16" s="9">
        <v>0.247</v>
      </c>
      <c r="BJ16" s="9">
        <v>0.64100000000000001</v>
      </c>
      <c r="BK16" s="9">
        <v>0.505</v>
      </c>
      <c r="BL16" s="9">
        <v>0.38300000000000001</v>
      </c>
      <c r="BM16" s="9">
        <v>0.505</v>
      </c>
      <c r="BN16" s="9">
        <v>0</v>
      </c>
      <c r="BO16" s="9">
        <v>0.38300000000000001</v>
      </c>
      <c r="BP16" s="9">
        <v>0</v>
      </c>
      <c r="BQ16" s="9">
        <v>0.64100000000000001</v>
      </c>
      <c r="BR16" s="9">
        <v>0.247</v>
      </c>
      <c r="BS16" s="9">
        <v>0.88800000000000001</v>
      </c>
      <c r="BT16" s="9">
        <v>0</v>
      </c>
      <c r="BU16" s="9">
        <v>0.314</v>
      </c>
      <c r="BV16" s="9">
        <v>8.6359999999999992</v>
      </c>
      <c r="BW16" s="9">
        <v>7.8579999999999997</v>
      </c>
      <c r="BX16" s="9">
        <v>7.1559999999999997</v>
      </c>
      <c r="BY16" s="9">
        <v>0</v>
      </c>
      <c r="BZ16" s="9">
        <v>0.70199999999999996</v>
      </c>
      <c r="CA16" s="9">
        <v>0.252</v>
      </c>
      <c r="CB16" s="9">
        <v>0.45</v>
      </c>
      <c r="CC16" s="9">
        <v>0</v>
      </c>
      <c r="CD16" s="9">
        <v>6.2380000000000004</v>
      </c>
      <c r="CE16" s="9">
        <v>0</v>
      </c>
      <c r="CF16" s="9">
        <v>0.252</v>
      </c>
      <c r="CG16" s="9">
        <v>1.3680000000000001</v>
      </c>
      <c r="CH16" s="9">
        <v>1.768</v>
      </c>
      <c r="CI16" s="9">
        <v>6.0890000000000004</v>
      </c>
      <c r="CJ16" s="9">
        <v>0.77800000000000002</v>
      </c>
      <c r="CK16" s="9">
        <v>9.5239999999999991</v>
      </c>
      <c r="CL16" s="9">
        <v>0.57199999999999995</v>
      </c>
      <c r="CM16" s="9">
        <v>78.594999999999999</v>
      </c>
      <c r="CN16" s="9">
        <v>78.594999999999999</v>
      </c>
      <c r="CO16" s="9">
        <v>12.244</v>
      </c>
      <c r="CP16" s="9">
        <v>5.9189999999999996</v>
      </c>
      <c r="CQ16" s="9">
        <v>2.2160000000000002</v>
      </c>
      <c r="CR16" s="9">
        <v>3.39</v>
      </c>
      <c r="CS16" s="9">
        <v>4.6500000000000004</v>
      </c>
      <c r="CT16" s="9">
        <v>0.95499999999999996</v>
      </c>
      <c r="CU16" s="9">
        <v>4.3449999999999998</v>
      </c>
      <c r="CV16" s="9">
        <v>0.95499999999999996</v>
      </c>
      <c r="CW16" s="9">
        <v>0.30499999999999999</v>
      </c>
      <c r="CX16" s="9">
        <v>1.909</v>
      </c>
      <c r="CY16" s="9">
        <v>1.9730000000000001</v>
      </c>
      <c r="CZ16" s="9">
        <v>1.7230000000000001</v>
      </c>
      <c r="DA16" s="9">
        <v>3.3490000000000002</v>
      </c>
      <c r="DB16" s="9">
        <v>2.2570000000000001</v>
      </c>
      <c r="DC16" s="9">
        <v>6.3250000000000002</v>
      </c>
      <c r="DD16" s="9">
        <v>66.350999999999999</v>
      </c>
      <c r="DE16" s="9">
        <v>60.747999999999998</v>
      </c>
      <c r="DF16" s="9">
        <v>57.281999999999996</v>
      </c>
      <c r="DG16" s="9">
        <v>0.93899999999999995</v>
      </c>
      <c r="DH16" s="9">
        <v>2.2149999999999999</v>
      </c>
      <c r="DI16" s="9">
        <v>0.61199999999999999</v>
      </c>
      <c r="DJ16" s="9">
        <v>1.9350000000000001</v>
      </c>
      <c r="DK16" s="9">
        <v>0.28100000000000003</v>
      </c>
      <c r="DL16" s="9">
        <v>44.923000000000002</v>
      </c>
      <c r="DM16" s="9">
        <v>2.89</v>
      </c>
      <c r="DN16" s="9">
        <v>3.08</v>
      </c>
      <c r="DO16" s="9">
        <v>9.8550000000000004</v>
      </c>
      <c r="DP16" s="9">
        <v>8.5820000000000007</v>
      </c>
      <c r="DQ16" s="9">
        <v>52.165999999999997</v>
      </c>
      <c r="DR16" s="9">
        <v>5.6029999999999998</v>
      </c>
      <c r="DS16" s="9">
        <v>72.222999999999999</v>
      </c>
      <c r="DT16" s="9">
        <v>6.3730000000000002</v>
      </c>
      <c r="DU16" s="9">
        <v>11.576000000000001</v>
      </c>
      <c r="DV16" s="9">
        <v>11.576000000000001</v>
      </c>
      <c r="DW16" s="9">
        <v>1.222</v>
      </c>
      <c r="DX16" s="9">
        <v>0.86399999999999999</v>
      </c>
      <c r="DY16" s="9">
        <v>0</v>
      </c>
      <c r="DZ16" s="9">
        <v>0.86399999999999999</v>
      </c>
      <c r="EA16" s="9">
        <v>0.59099999999999997</v>
      </c>
      <c r="EB16" s="9">
        <v>0.27300000000000002</v>
      </c>
      <c r="EC16" s="9">
        <v>0.59099999999999997</v>
      </c>
      <c r="ED16" s="9">
        <v>0</v>
      </c>
      <c r="EE16" s="9">
        <v>0.27300000000000002</v>
      </c>
      <c r="EF16" s="9">
        <v>0.27300000000000002</v>
      </c>
      <c r="EG16" s="9">
        <v>0</v>
      </c>
      <c r="EH16" s="9">
        <v>0.59099999999999997</v>
      </c>
      <c r="EI16" s="9">
        <v>0.86399999999999999</v>
      </c>
      <c r="EJ16" s="9">
        <v>0</v>
      </c>
      <c r="EK16" s="9">
        <v>0.35899999999999999</v>
      </c>
      <c r="EL16" s="9">
        <v>10.353</v>
      </c>
      <c r="EM16" s="9">
        <v>9.4930000000000003</v>
      </c>
      <c r="EN16" s="9">
        <v>8.9619999999999997</v>
      </c>
      <c r="EO16" s="9">
        <v>0.253</v>
      </c>
      <c r="EP16" s="9">
        <v>0.27900000000000003</v>
      </c>
      <c r="EQ16" s="9">
        <v>0.53200000000000003</v>
      </c>
      <c r="ER16" s="9">
        <v>0</v>
      </c>
      <c r="ES16" s="9">
        <v>0</v>
      </c>
      <c r="ET16" s="9">
        <v>8.6590000000000007</v>
      </c>
      <c r="EU16" s="9">
        <v>0.52300000000000002</v>
      </c>
      <c r="EV16" s="9">
        <v>0</v>
      </c>
      <c r="EW16" s="9">
        <v>0.312</v>
      </c>
      <c r="EX16" s="9">
        <v>2.012</v>
      </c>
      <c r="EY16" s="9">
        <v>7.4820000000000002</v>
      </c>
      <c r="EZ16" s="9">
        <v>0.86</v>
      </c>
      <c r="FA16" s="9">
        <v>11.576000000000001</v>
      </c>
      <c r="FB16" s="9">
        <v>0</v>
      </c>
      <c r="FC16" s="9">
        <v>71.575999999999993</v>
      </c>
      <c r="FD16" s="9">
        <v>71.575999999999993</v>
      </c>
      <c r="FE16" s="9">
        <v>12.897</v>
      </c>
      <c r="FF16" s="9">
        <v>6.6360000000000001</v>
      </c>
      <c r="FG16" s="9">
        <v>4.79</v>
      </c>
      <c r="FH16" s="9">
        <v>1.0029999999999999</v>
      </c>
      <c r="FI16" s="9">
        <v>5.2370000000000001</v>
      </c>
      <c r="FJ16" s="9">
        <v>0.55700000000000005</v>
      </c>
      <c r="FK16" s="9">
        <v>4.6950000000000003</v>
      </c>
      <c r="FL16" s="9">
        <v>0.247</v>
      </c>
      <c r="FM16" s="9">
        <v>0.55700000000000005</v>
      </c>
      <c r="FN16" s="9">
        <v>2.4359999999999999</v>
      </c>
      <c r="FO16" s="9">
        <v>2.1819999999999999</v>
      </c>
      <c r="FP16" s="9">
        <v>1.175</v>
      </c>
      <c r="FQ16" s="9">
        <v>2.48</v>
      </c>
      <c r="FR16" s="9">
        <v>3.3130000000000002</v>
      </c>
      <c r="FS16" s="9">
        <v>6.2610000000000001</v>
      </c>
      <c r="FT16" s="9">
        <v>58.679000000000002</v>
      </c>
      <c r="FU16" s="9">
        <v>31.588000000000001</v>
      </c>
      <c r="FV16" s="9">
        <v>31.32</v>
      </c>
      <c r="FW16" s="9">
        <v>0.26800000000000002</v>
      </c>
      <c r="FX16" s="9">
        <v>0</v>
      </c>
      <c r="FY16" s="9">
        <v>0.26800000000000002</v>
      </c>
      <c r="FZ16" s="9">
        <v>0</v>
      </c>
      <c r="GA16" s="9">
        <v>0</v>
      </c>
      <c r="GB16" s="9">
        <v>23.303000000000001</v>
      </c>
      <c r="GC16" s="9">
        <v>1.508</v>
      </c>
      <c r="GD16" s="9">
        <v>0.22800000000000001</v>
      </c>
      <c r="GE16" s="9">
        <v>6.5490000000000004</v>
      </c>
      <c r="GF16" s="9">
        <v>2.3519999999999999</v>
      </c>
      <c r="GG16" s="9">
        <v>29.236000000000001</v>
      </c>
      <c r="GH16" s="9">
        <v>27.091000000000001</v>
      </c>
      <c r="GI16" s="9">
        <v>64.760000000000005</v>
      </c>
      <c r="GJ16" s="9">
        <v>6.8150000000000004</v>
      </c>
      <c r="GK16" s="9">
        <v>26.489000000000001</v>
      </c>
      <c r="GL16" s="9">
        <v>26.489000000000001</v>
      </c>
      <c r="GM16" s="9">
        <v>4.5919999999999996</v>
      </c>
      <c r="GN16" s="9">
        <v>1.839</v>
      </c>
      <c r="GO16" s="9">
        <v>0.55000000000000004</v>
      </c>
      <c r="GP16" s="9">
        <v>1.2889999999999999</v>
      </c>
      <c r="GQ16" s="9">
        <v>0.95399999999999996</v>
      </c>
      <c r="GR16" s="9">
        <v>0.88500000000000001</v>
      </c>
      <c r="GS16" s="9">
        <v>1.2909999999999999</v>
      </c>
      <c r="GT16" s="9">
        <v>0.28999999999999998</v>
      </c>
      <c r="GU16" s="9">
        <v>0.25800000000000001</v>
      </c>
      <c r="GV16" s="9">
        <v>0.38300000000000001</v>
      </c>
      <c r="GW16" s="9">
        <v>0.90800000000000003</v>
      </c>
      <c r="GX16" s="9">
        <v>0.54800000000000004</v>
      </c>
      <c r="GY16" s="9">
        <v>1.502</v>
      </c>
      <c r="GZ16" s="9">
        <v>0.33700000000000002</v>
      </c>
      <c r="HA16" s="9">
        <v>2.7530000000000001</v>
      </c>
      <c r="HB16" s="9">
        <v>21.898</v>
      </c>
      <c r="HC16" s="9">
        <v>16.971</v>
      </c>
      <c r="HD16" s="9">
        <v>15.526999999999999</v>
      </c>
      <c r="HE16" s="9">
        <v>0.53200000000000003</v>
      </c>
      <c r="HF16" s="9">
        <v>0.91200000000000003</v>
      </c>
      <c r="HG16" s="9">
        <v>0.53200000000000003</v>
      </c>
      <c r="HH16" s="9">
        <v>0.24399999999999999</v>
      </c>
      <c r="HI16" s="9">
        <v>0.66700000000000004</v>
      </c>
      <c r="HJ16" s="9">
        <v>15.201000000000001</v>
      </c>
      <c r="HK16" s="9">
        <v>0.68899999999999995</v>
      </c>
      <c r="HL16" s="9">
        <v>0.32400000000000001</v>
      </c>
      <c r="HM16" s="9">
        <v>0.75700000000000001</v>
      </c>
      <c r="HN16" s="9">
        <v>3.431</v>
      </c>
      <c r="HO16" s="9">
        <v>13.539</v>
      </c>
      <c r="HP16" s="9">
        <v>4.9269999999999996</v>
      </c>
      <c r="HQ16" s="9">
        <v>23.736000000000001</v>
      </c>
      <c r="HR16" s="9">
        <v>2.7530000000000001</v>
      </c>
      <c r="HS16" s="9">
        <v>94.248999999999995</v>
      </c>
      <c r="HT16" s="9">
        <v>94.248999999999995</v>
      </c>
      <c r="HU16" s="9">
        <v>14.804</v>
      </c>
      <c r="HV16" s="9">
        <v>5.657</v>
      </c>
      <c r="HW16" s="9">
        <v>2.1629999999999998</v>
      </c>
      <c r="HX16" s="9">
        <v>2.9089999999999998</v>
      </c>
      <c r="HY16" s="9">
        <v>2.8479999999999999</v>
      </c>
      <c r="HZ16" s="9">
        <v>2.2250000000000001</v>
      </c>
      <c r="IA16" s="9">
        <v>2.84</v>
      </c>
      <c r="IB16" s="9">
        <v>1.25</v>
      </c>
      <c r="IC16" s="9">
        <v>0.98199999999999998</v>
      </c>
      <c r="ID16" s="9">
        <v>1.9810000000000001</v>
      </c>
      <c r="IE16" s="9">
        <v>2.1469999999999998</v>
      </c>
      <c r="IF16" s="9">
        <v>0.94399999999999995</v>
      </c>
      <c r="IG16" s="9">
        <v>3.819</v>
      </c>
      <c r="IH16" s="9">
        <v>1.2529999999999999</v>
      </c>
      <c r="II16" s="9">
        <v>9.1460000000000008</v>
      </c>
      <c r="IJ16" s="9">
        <v>79.444999999999993</v>
      </c>
      <c r="IK16" s="9">
        <v>68.186999999999998</v>
      </c>
      <c r="IL16" s="9">
        <v>65.472999999999999</v>
      </c>
      <c r="IM16" s="9">
        <v>1.0629999999999999</v>
      </c>
      <c r="IN16" s="9">
        <v>1.651</v>
      </c>
      <c r="IO16" s="9">
        <v>1.357</v>
      </c>
      <c r="IP16" s="9">
        <v>0.78700000000000003</v>
      </c>
      <c r="IQ16" s="9">
        <v>0.56999999999999995</v>
      </c>
    </row>
    <row r="17" spans="1:251">
      <c r="A17" s="10">
        <v>44228</v>
      </c>
      <c r="B17" s="9">
        <v>32.707000000000001</v>
      </c>
      <c r="C17" s="9">
        <v>17.492999999999999</v>
      </c>
      <c r="D17" s="9">
        <v>68.120999999999995</v>
      </c>
      <c r="E17" s="9">
        <v>721.69899999999996</v>
      </c>
      <c r="F17" s="9">
        <v>599.91200000000003</v>
      </c>
      <c r="G17" s="9">
        <v>566.42100000000005</v>
      </c>
      <c r="H17" s="9">
        <v>19.757000000000001</v>
      </c>
      <c r="I17" s="9">
        <v>13.476000000000001</v>
      </c>
      <c r="J17" s="9">
        <v>16.98</v>
      </c>
      <c r="K17" s="9">
        <v>8.7010000000000005</v>
      </c>
      <c r="L17" s="9">
        <v>6.55</v>
      </c>
      <c r="M17" s="9">
        <v>435.11700000000002</v>
      </c>
      <c r="N17" s="9">
        <v>38.393999999999998</v>
      </c>
      <c r="O17" s="9">
        <v>39.107999999999997</v>
      </c>
      <c r="P17" s="9">
        <v>87.293000000000006</v>
      </c>
      <c r="Q17" s="9">
        <v>83.852999999999994</v>
      </c>
      <c r="R17" s="9">
        <v>516.05999999999995</v>
      </c>
      <c r="S17" s="9">
        <v>121.786</v>
      </c>
      <c r="T17" s="9">
        <v>50.140999999999998</v>
      </c>
      <c r="U17" s="9">
        <v>816.5</v>
      </c>
      <c r="V17" s="9">
        <v>81.637</v>
      </c>
      <c r="W17" s="9">
        <v>31.507999999999999</v>
      </c>
      <c r="X17" s="9">
        <v>31.507999999999999</v>
      </c>
      <c r="Y17" s="9">
        <v>3.1779999999999999</v>
      </c>
      <c r="Z17" s="9">
        <v>1.204</v>
      </c>
      <c r="AA17" s="9">
        <v>0.59899999999999998</v>
      </c>
      <c r="AB17" s="9">
        <v>0.32100000000000001</v>
      </c>
      <c r="AC17" s="9">
        <v>0.91900000000000004</v>
      </c>
      <c r="AD17" s="9">
        <v>0</v>
      </c>
      <c r="AE17" s="9">
        <v>0.91900000000000004</v>
      </c>
      <c r="AF17" s="9">
        <v>0</v>
      </c>
      <c r="AG17" s="9">
        <v>0</v>
      </c>
      <c r="AH17" s="9">
        <v>0</v>
      </c>
      <c r="AI17" s="9">
        <v>0.59899999999999998</v>
      </c>
      <c r="AJ17" s="9">
        <v>0.32100000000000001</v>
      </c>
      <c r="AK17" s="9">
        <v>0.91900000000000004</v>
      </c>
      <c r="AL17" s="9">
        <v>0</v>
      </c>
      <c r="AM17" s="9">
        <v>1.974</v>
      </c>
      <c r="AN17" s="9">
        <v>28.33</v>
      </c>
      <c r="AO17" s="9">
        <v>12.901</v>
      </c>
      <c r="AP17" s="9">
        <v>12.616</v>
      </c>
      <c r="AQ17" s="9">
        <v>0.28599999999999998</v>
      </c>
      <c r="AR17" s="9">
        <v>0</v>
      </c>
      <c r="AS17" s="9">
        <v>0.28599999999999998</v>
      </c>
      <c r="AT17" s="9">
        <v>0</v>
      </c>
      <c r="AU17" s="9">
        <v>0</v>
      </c>
      <c r="AV17" s="9">
        <v>7.66</v>
      </c>
      <c r="AW17" s="9">
        <v>0.47499999999999998</v>
      </c>
      <c r="AX17" s="9">
        <v>0.59499999999999997</v>
      </c>
      <c r="AY17" s="9">
        <v>4.1710000000000003</v>
      </c>
      <c r="AZ17" s="9">
        <v>0.45800000000000002</v>
      </c>
      <c r="BA17" s="9">
        <v>12.443</v>
      </c>
      <c r="BB17" s="9">
        <v>15.428000000000001</v>
      </c>
      <c r="BC17" s="9">
        <v>29.635000000000002</v>
      </c>
      <c r="BD17" s="9">
        <v>1.8720000000000001</v>
      </c>
      <c r="BE17" s="9">
        <v>11.35</v>
      </c>
      <c r="BF17" s="9">
        <v>11.35</v>
      </c>
      <c r="BG17" s="9">
        <v>1.948</v>
      </c>
      <c r="BH17" s="9">
        <v>1.663</v>
      </c>
      <c r="BI17" s="9">
        <v>0.33300000000000002</v>
      </c>
      <c r="BJ17" s="9">
        <v>1.0069999999999999</v>
      </c>
      <c r="BK17" s="9">
        <v>1.339</v>
      </c>
      <c r="BL17" s="9">
        <v>0</v>
      </c>
      <c r="BM17" s="9">
        <v>1.339</v>
      </c>
      <c r="BN17" s="9">
        <v>0</v>
      </c>
      <c r="BO17" s="9">
        <v>0</v>
      </c>
      <c r="BP17" s="9">
        <v>0.60199999999999998</v>
      </c>
      <c r="BQ17" s="9">
        <v>0.73699999999999999</v>
      </c>
      <c r="BR17" s="9">
        <v>0</v>
      </c>
      <c r="BS17" s="9">
        <v>0.26900000000000002</v>
      </c>
      <c r="BT17" s="9">
        <v>1.07</v>
      </c>
      <c r="BU17" s="9">
        <v>0.28599999999999998</v>
      </c>
      <c r="BV17" s="9">
        <v>9.4009999999999998</v>
      </c>
      <c r="BW17" s="9">
        <v>9.4009999999999998</v>
      </c>
      <c r="BX17" s="9">
        <v>7.8689999999999998</v>
      </c>
      <c r="BY17" s="9">
        <v>1.109</v>
      </c>
      <c r="BZ17" s="9">
        <v>0.42399999999999999</v>
      </c>
      <c r="CA17" s="9">
        <v>0.74299999999999999</v>
      </c>
      <c r="CB17" s="9">
        <v>0</v>
      </c>
      <c r="CC17" s="9">
        <v>0.42399999999999999</v>
      </c>
      <c r="CD17" s="9">
        <v>9.0039999999999996</v>
      </c>
      <c r="CE17" s="9">
        <v>0</v>
      </c>
      <c r="CF17" s="9">
        <v>0.13800000000000001</v>
      </c>
      <c r="CG17" s="9">
        <v>0.25900000000000001</v>
      </c>
      <c r="CH17" s="9">
        <v>1.7470000000000001</v>
      </c>
      <c r="CI17" s="9">
        <v>7.6550000000000002</v>
      </c>
      <c r="CJ17" s="9">
        <v>0</v>
      </c>
      <c r="CK17" s="9">
        <v>10.741</v>
      </c>
      <c r="CL17" s="9">
        <v>0.60899999999999999</v>
      </c>
      <c r="CM17" s="9">
        <v>63.811999999999998</v>
      </c>
      <c r="CN17" s="9">
        <v>63.811999999999998</v>
      </c>
      <c r="CO17" s="9">
        <v>8.0809999999999995</v>
      </c>
      <c r="CP17" s="9">
        <v>2.8759999999999999</v>
      </c>
      <c r="CQ17" s="9">
        <v>0.61499999999999999</v>
      </c>
      <c r="CR17" s="9">
        <v>1.869</v>
      </c>
      <c r="CS17" s="9">
        <v>1.458</v>
      </c>
      <c r="CT17" s="9">
        <v>1.026</v>
      </c>
      <c r="CU17" s="9">
        <v>1.8029999999999999</v>
      </c>
      <c r="CV17" s="9">
        <v>0.40600000000000003</v>
      </c>
      <c r="CW17" s="9">
        <v>0.27400000000000002</v>
      </c>
      <c r="CX17" s="9">
        <v>0.50700000000000001</v>
      </c>
      <c r="CY17" s="9">
        <v>1.1319999999999999</v>
      </c>
      <c r="CZ17" s="9">
        <v>0.84499999999999997</v>
      </c>
      <c r="DA17" s="9">
        <v>2.101</v>
      </c>
      <c r="DB17" s="9">
        <v>0.38300000000000001</v>
      </c>
      <c r="DC17" s="9">
        <v>5.2039999999999997</v>
      </c>
      <c r="DD17" s="9">
        <v>55.731000000000002</v>
      </c>
      <c r="DE17" s="9">
        <v>48.96</v>
      </c>
      <c r="DF17" s="9">
        <v>46.698</v>
      </c>
      <c r="DG17" s="9">
        <v>1.583</v>
      </c>
      <c r="DH17" s="9">
        <v>0.67900000000000005</v>
      </c>
      <c r="DI17" s="9">
        <v>1.583</v>
      </c>
      <c r="DJ17" s="9">
        <v>0.27400000000000002</v>
      </c>
      <c r="DK17" s="9">
        <v>0.40500000000000003</v>
      </c>
      <c r="DL17" s="9">
        <v>39.465000000000003</v>
      </c>
      <c r="DM17" s="9">
        <v>1.2490000000000001</v>
      </c>
      <c r="DN17" s="9">
        <v>2.3039999999999998</v>
      </c>
      <c r="DO17" s="9">
        <v>5.9420000000000002</v>
      </c>
      <c r="DP17" s="9">
        <v>4.6870000000000003</v>
      </c>
      <c r="DQ17" s="9">
        <v>44.273000000000003</v>
      </c>
      <c r="DR17" s="9">
        <v>6.7720000000000002</v>
      </c>
      <c r="DS17" s="9">
        <v>59.234000000000002</v>
      </c>
      <c r="DT17" s="9">
        <v>4.5780000000000003</v>
      </c>
      <c r="DU17" s="9">
        <v>9.9440000000000008</v>
      </c>
      <c r="DV17" s="9">
        <v>9.9440000000000008</v>
      </c>
      <c r="DW17" s="9">
        <v>1.2290000000000001</v>
      </c>
      <c r="DX17" s="9">
        <v>0.65500000000000003</v>
      </c>
      <c r="DY17" s="9">
        <v>0</v>
      </c>
      <c r="DZ17" s="9">
        <v>0.28799999999999998</v>
      </c>
      <c r="EA17" s="9">
        <v>0</v>
      </c>
      <c r="EB17" s="9">
        <v>0.28799999999999998</v>
      </c>
      <c r="EC17" s="9">
        <v>0</v>
      </c>
      <c r="ED17" s="9">
        <v>0.28799999999999998</v>
      </c>
      <c r="EE17" s="9">
        <v>0</v>
      </c>
      <c r="EF17" s="9">
        <v>0</v>
      </c>
      <c r="EG17" s="9">
        <v>0.28799999999999998</v>
      </c>
      <c r="EH17" s="9">
        <v>0</v>
      </c>
      <c r="EI17" s="9">
        <v>0.28799999999999998</v>
      </c>
      <c r="EJ17" s="9">
        <v>0</v>
      </c>
      <c r="EK17" s="9">
        <v>0.57399999999999995</v>
      </c>
      <c r="EL17" s="9">
        <v>8.7149999999999999</v>
      </c>
      <c r="EM17" s="9">
        <v>8.0069999999999997</v>
      </c>
      <c r="EN17" s="9">
        <v>7.6779999999999999</v>
      </c>
      <c r="EO17" s="9">
        <v>0</v>
      </c>
      <c r="EP17" s="9">
        <v>0.32900000000000001</v>
      </c>
      <c r="EQ17" s="9">
        <v>0</v>
      </c>
      <c r="ER17" s="9">
        <v>0.32900000000000001</v>
      </c>
      <c r="ES17" s="9">
        <v>0</v>
      </c>
      <c r="ET17" s="9">
        <v>6.431</v>
      </c>
      <c r="EU17" s="9">
        <v>0.23699999999999999</v>
      </c>
      <c r="EV17" s="9">
        <v>0.80200000000000005</v>
      </c>
      <c r="EW17" s="9">
        <v>0.53700000000000003</v>
      </c>
      <c r="EX17" s="9">
        <v>1.1339999999999999</v>
      </c>
      <c r="EY17" s="9">
        <v>6.8730000000000002</v>
      </c>
      <c r="EZ17" s="9">
        <v>0.70799999999999996</v>
      </c>
      <c r="FA17" s="9">
        <v>9.0030000000000001</v>
      </c>
      <c r="FB17" s="9">
        <v>0.94099999999999995</v>
      </c>
      <c r="FC17" s="9">
        <v>70.855000000000004</v>
      </c>
      <c r="FD17" s="9">
        <v>70.855000000000004</v>
      </c>
      <c r="FE17" s="9">
        <v>8.5660000000000007</v>
      </c>
      <c r="FF17" s="9">
        <v>5.0190000000000001</v>
      </c>
      <c r="FG17" s="9">
        <v>2.278</v>
      </c>
      <c r="FH17" s="9">
        <v>1.1479999999999999</v>
      </c>
      <c r="FI17" s="9">
        <v>2.5859999999999999</v>
      </c>
      <c r="FJ17" s="9">
        <v>0.84099999999999997</v>
      </c>
      <c r="FK17" s="9">
        <v>2.5859999999999999</v>
      </c>
      <c r="FL17" s="9">
        <v>0.28000000000000003</v>
      </c>
      <c r="FM17" s="9">
        <v>0.56100000000000005</v>
      </c>
      <c r="FN17" s="9">
        <v>2.2759999999999998</v>
      </c>
      <c r="FO17" s="9">
        <v>0.58299999999999996</v>
      </c>
      <c r="FP17" s="9">
        <v>0.56799999999999995</v>
      </c>
      <c r="FQ17" s="9">
        <v>1.903</v>
      </c>
      <c r="FR17" s="9">
        <v>1.5229999999999999</v>
      </c>
      <c r="FS17" s="9">
        <v>3.5459999999999998</v>
      </c>
      <c r="FT17" s="9">
        <v>62.29</v>
      </c>
      <c r="FU17" s="9">
        <v>37.613999999999997</v>
      </c>
      <c r="FV17" s="9">
        <v>36.729999999999997</v>
      </c>
      <c r="FW17" s="9">
        <v>0.60799999999999998</v>
      </c>
      <c r="FX17" s="9">
        <v>0.27700000000000002</v>
      </c>
      <c r="FY17" s="9">
        <v>0.247</v>
      </c>
      <c r="FZ17" s="9">
        <v>0.27700000000000002</v>
      </c>
      <c r="GA17" s="9">
        <v>0.36099999999999999</v>
      </c>
      <c r="GB17" s="9">
        <v>27.831</v>
      </c>
      <c r="GC17" s="9">
        <v>1.2470000000000001</v>
      </c>
      <c r="GD17" s="9">
        <v>1.6879999999999999</v>
      </c>
      <c r="GE17" s="9">
        <v>6.8479999999999999</v>
      </c>
      <c r="GF17" s="9">
        <v>4.1660000000000004</v>
      </c>
      <c r="GG17" s="9">
        <v>33.448999999999998</v>
      </c>
      <c r="GH17" s="9">
        <v>24.675000000000001</v>
      </c>
      <c r="GI17" s="9">
        <v>65.986999999999995</v>
      </c>
      <c r="GJ17" s="9">
        <v>4.8680000000000003</v>
      </c>
      <c r="GK17" s="9">
        <v>21.260999999999999</v>
      </c>
      <c r="GL17" s="9">
        <v>21.260999999999999</v>
      </c>
      <c r="GM17" s="9">
        <v>1.0680000000000001</v>
      </c>
      <c r="GN17" s="9">
        <v>0.502</v>
      </c>
      <c r="GO17" s="9">
        <v>0</v>
      </c>
      <c r="GP17" s="9">
        <v>0.28000000000000003</v>
      </c>
      <c r="GQ17" s="9">
        <v>0.28000000000000003</v>
      </c>
      <c r="GR17" s="9">
        <v>0</v>
      </c>
      <c r="GS17" s="9">
        <v>0.28000000000000003</v>
      </c>
      <c r="GT17" s="9">
        <v>0</v>
      </c>
      <c r="GU17" s="9">
        <v>0</v>
      </c>
      <c r="GV17" s="9">
        <v>0.28000000000000003</v>
      </c>
      <c r="GW17" s="9">
        <v>0</v>
      </c>
      <c r="GX17" s="9">
        <v>0</v>
      </c>
      <c r="GY17" s="9">
        <v>0.28000000000000003</v>
      </c>
      <c r="GZ17" s="9">
        <v>0</v>
      </c>
      <c r="HA17" s="9">
        <v>0.56699999999999995</v>
      </c>
      <c r="HB17" s="9">
        <v>20.192</v>
      </c>
      <c r="HC17" s="9">
        <v>15.481999999999999</v>
      </c>
      <c r="HD17" s="9">
        <v>15.481999999999999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11.644</v>
      </c>
      <c r="HK17" s="9">
        <v>0.55100000000000005</v>
      </c>
      <c r="HL17" s="9">
        <v>0.64200000000000002</v>
      </c>
      <c r="HM17" s="9">
        <v>2.645</v>
      </c>
      <c r="HN17" s="9">
        <v>0.60699999999999998</v>
      </c>
      <c r="HO17" s="9">
        <v>14.875</v>
      </c>
      <c r="HP17" s="9">
        <v>4.71</v>
      </c>
      <c r="HQ17" s="9">
        <v>20.472000000000001</v>
      </c>
      <c r="HR17" s="9">
        <v>0.78900000000000003</v>
      </c>
      <c r="HS17" s="9">
        <v>91.528000000000006</v>
      </c>
      <c r="HT17" s="9">
        <v>91.528000000000006</v>
      </c>
      <c r="HU17" s="9">
        <v>15.513999999999999</v>
      </c>
      <c r="HV17" s="9">
        <v>6.3550000000000004</v>
      </c>
      <c r="HW17" s="9">
        <v>2.4950000000000001</v>
      </c>
      <c r="HX17" s="9">
        <v>3.3450000000000002</v>
      </c>
      <c r="HY17" s="9">
        <v>3.585</v>
      </c>
      <c r="HZ17" s="9">
        <v>2.2549999999999999</v>
      </c>
      <c r="IA17" s="9">
        <v>4.2549999999999999</v>
      </c>
      <c r="IB17" s="9">
        <v>0.51700000000000002</v>
      </c>
      <c r="IC17" s="9">
        <v>1.069</v>
      </c>
      <c r="ID17" s="9">
        <v>0.82699999999999996</v>
      </c>
      <c r="IE17" s="9">
        <v>3.093</v>
      </c>
      <c r="IF17" s="9">
        <v>1.921</v>
      </c>
      <c r="IG17" s="9">
        <v>3.831</v>
      </c>
      <c r="IH17" s="9">
        <v>2.0089999999999999</v>
      </c>
      <c r="II17" s="9">
        <v>9.1590000000000007</v>
      </c>
      <c r="IJ17" s="9">
        <v>76.013999999999996</v>
      </c>
      <c r="IK17" s="9">
        <v>68.126000000000005</v>
      </c>
      <c r="IL17" s="9">
        <v>63.283999999999999</v>
      </c>
      <c r="IM17" s="9">
        <v>1.7290000000000001</v>
      </c>
      <c r="IN17" s="9">
        <v>2.8540000000000001</v>
      </c>
      <c r="IO17" s="9">
        <v>1.5589999999999999</v>
      </c>
      <c r="IP17" s="9">
        <v>1.8320000000000001</v>
      </c>
      <c r="IQ17" s="9">
        <v>1.1919999999999999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45.198999999999998</v>
      </c>
      <c r="C11" s="9">
        <v>3.7970000000000002</v>
      </c>
      <c r="D11" s="9">
        <v>4.4989999999999997</v>
      </c>
      <c r="E11" s="9">
        <v>9.4149999999999991</v>
      </c>
      <c r="F11" s="9">
        <v>5.4379999999999997</v>
      </c>
      <c r="G11" s="9">
        <v>57.472999999999999</v>
      </c>
      <c r="H11" s="9">
        <v>12.581</v>
      </c>
      <c r="I11" s="9">
        <v>80.046999999999997</v>
      </c>
      <c r="J11" s="9">
        <v>10.884</v>
      </c>
      <c r="K11" s="9">
        <v>52.323</v>
      </c>
      <c r="L11" s="9">
        <v>52.323</v>
      </c>
      <c r="M11" s="9">
        <v>16.48</v>
      </c>
      <c r="N11" s="9">
        <v>5.2770000000000001</v>
      </c>
      <c r="O11" s="9">
        <v>3.4609999999999999</v>
      </c>
      <c r="P11" s="9">
        <v>1.218</v>
      </c>
      <c r="Q11" s="9">
        <v>3.9390000000000001</v>
      </c>
      <c r="R11" s="9">
        <v>0.74099999999999999</v>
      </c>
      <c r="S11" s="9">
        <v>3.9390000000000001</v>
      </c>
      <c r="T11" s="9">
        <v>0.35199999999999998</v>
      </c>
      <c r="U11" s="9">
        <v>0.38900000000000001</v>
      </c>
      <c r="V11" s="9">
        <v>0.80500000000000005</v>
      </c>
      <c r="W11" s="9">
        <v>1.3919999999999999</v>
      </c>
      <c r="X11" s="9">
        <v>2.4830000000000001</v>
      </c>
      <c r="Y11" s="9">
        <v>3.7719999999999998</v>
      </c>
      <c r="Z11" s="9">
        <v>0.90700000000000003</v>
      </c>
      <c r="AA11" s="9">
        <v>11.202999999999999</v>
      </c>
      <c r="AB11" s="9">
        <v>35.843000000000004</v>
      </c>
      <c r="AC11" s="9">
        <v>31.529</v>
      </c>
      <c r="AD11" s="9">
        <v>29.262</v>
      </c>
      <c r="AE11" s="9">
        <v>0.78500000000000003</v>
      </c>
      <c r="AF11" s="9">
        <v>1.482</v>
      </c>
      <c r="AG11" s="9">
        <v>0.78500000000000003</v>
      </c>
      <c r="AH11" s="9">
        <v>1.482</v>
      </c>
      <c r="AI11" s="9">
        <v>0</v>
      </c>
      <c r="AJ11" s="9">
        <v>20.288</v>
      </c>
      <c r="AK11" s="9">
        <v>2.327</v>
      </c>
      <c r="AL11" s="9">
        <v>1.411</v>
      </c>
      <c r="AM11" s="9">
        <v>7.5039999999999996</v>
      </c>
      <c r="AN11" s="9">
        <v>4.2990000000000004</v>
      </c>
      <c r="AO11" s="9">
        <v>27.231000000000002</v>
      </c>
      <c r="AP11" s="9">
        <v>4.3140000000000001</v>
      </c>
      <c r="AQ11" s="9">
        <v>41.531999999999996</v>
      </c>
      <c r="AR11" s="9">
        <v>10.791</v>
      </c>
      <c r="AS11" s="9">
        <v>38.686</v>
      </c>
      <c r="AT11" s="9">
        <v>38.686</v>
      </c>
      <c r="AU11" s="9">
        <v>5.3739999999999997</v>
      </c>
      <c r="AV11" s="9">
        <v>2.5720000000000001</v>
      </c>
      <c r="AW11" s="9">
        <v>1.4410000000000001</v>
      </c>
      <c r="AX11" s="9">
        <v>1.1299999999999999</v>
      </c>
      <c r="AY11" s="9">
        <v>2.2989999999999999</v>
      </c>
      <c r="AZ11" s="9">
        <v>0.27200000000000002</v>
      </c>
      <c r="BA11" s="9">
        <v>2</v>
      </c>
      <c r="BB11" s="9">
        <v>0.27200000000000002</v>
      </c>
      <c r="BC11" s="9">
        <v>0.29899999999999999</v>
      </c>
      <c r="BD11" s="9">
        <v>1.21</v>
      </c>
      <c r="BE11" s="9">
        <v>0.79100000000000004</v>
      </c>
      <c r="BF11" s="9">
        <v>0.57199999999999995</v>
      </c>
      <c r="BG11" s="9">
        <v>0.90200000000000002</v>
      </c>
      <c r="BH11" s="9">
        <v>1.67</v>
      </c>
      <c r="BI11" s="9">
        <v>2.8029999999999999</v>
      </c>
      <c r="BJ11" s="9">
        <v>33.311</v>
      </c>
      <c r="BK11" s="9">
        <v>26.701000000000001</v>
      </c>
      <c r="BL11" s="9">
        <v>25.533999999999999</v>
      </c>
      <c r="BM11" s="9">
        <v>0.54400000000000004</v>
      </c>
      <c r="BN11" s="9">
        <v>0.623</v>
      </c>
      <c r="BO11" s="9">
        <v>0.58499999999999996</v>
      </c>
      <c r="BP11" s="9">
        <v>0.254</v>
      </c>
      <c r="BQ11" s="9">
        <v>0.32900000000000001</v>
      </c>
      <c r="BR11" s="9">
        <v>19.675999999999998</v>
      </c>
      <c r="BS11" s="9">
        <v>2.0379999999999998</v>
      </c>
      <c r="BT11" s="9">
        <v>1.718</v>
      </c>
      <c r="BU11" s="9">
        <v>3.27</v>
      </c>
      <c r="BV11" s="9">
        <v>2.9529999999999998</v>
      </c>
      <c r="BW11" s="9">
        <v>23.748999999999999</v>
      </c>
      <c r="BX11" s="9">
        <v>6.61</v>
      </c>
      <c r="BY11" s="9">
        <v>36.156999999999996</v>
      </c>
      <c r="BZ11" s="9">
        <v>2.528</v>
      </c>
      <c r="CA11" s="9">
        <v>11.324</v>
      </c>
      <c r="CB11" s="9">
        <v>11.324</v>
      </c>
      <c r="CC11" s="9">
        <v>1.9650000000000001</v>
      </c>
      <c r="CD11" s="9">
        <v>0.313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1.6519999999999999</v>
      </c>
      <c r="CR11" s="9">
        <v>9.359</v>
      </c>
      <c r="CS11" s="9">
        <v>7.8849999999999998</v>
      </c>
      <c r="CT11" s="9">
        <v>7.625</v>
      </c>
      <c r="CU11" s="9">
        <v>0</v>
      </c>
      <c r="CV11" s="9">
        <v>0.26</v>
      </c>
      <c r="CW11" s="9">
        <v>0</v>
      </c>
      <c r="CX11" s="9">
        <v>0</v>
      </c>
      <c r="CY11" s="9">
        <v>0.26</v>
      </c>
      <c r="CZ11" s="9">
        <v>6.2439999999999998</v>
      </c>
      <c r="DA11" s="9">
        <v>0.501</v>
      </c>
      <c r="DB11" s="9">
        <v>0.308</v>
      </c>
      <c r="DC11" s="9">
        <v>0.83199999999999996</v>
      </c>
      <c r="DD11" s="9">
        <v>1.8919999999999999</v>
      </c>
      <c r="DE11" s="9">
        <v>5.9930000000000003</v>
      </c>
      <c r="DF11" s="9">
        <v>1.474</v>
      </c>
      <c r="DG11" s="9">
        <v>9.359</v>
      </c>
      <c r="DH11" s="9">
        <v>1.9650000000000001</v>
      </c>
      <c r="DI11" s="9">
        <v>22.343</v>
      </c>
      <c r="DJ11" s="9">
        <v>22.343</v>
      </c>
      <c r="DK11" s="9">
        <v>4.21</v>
      </c>
      <c r="DL11" s="9">
        <v>2.3439999999999999</v>
      </c>
      <c r="DM11" s="9">
        <v>1.1000000000000001</v>
      </c>
      <c r="DN11" s="9">
        <v>1.244</v>
      </c>
      <c r="DO11" s="9">
        <v>1.7250000000000001</v>
      </c>
      <c r="DP11" s="9">
        <v>0.61899999999999999</v>
      </c>
      <c r="DQ11" s="9">
        <v>1.079</v>
      </c>
      <c r="DR11" s="9">
        <v>0.33300000000000002</v>
      </c>
      <c r="DS11" s="9">
        <v>0.65300000000000002</v>
      </c>
      <c r="DT11" s="9">
        <v>0.56000000000000005</v>
      </c>
      <c r="DU11" s="9">
        <v>0.91100000000000003</v>
      </c>
      <c r="DV11" s="9">
        <v>0.873</v>
      </c>
      <c r="DW11" s="9">
        <v>1.1579999999999999</v>
      </c>
      <c r="DX11" s="9">
        <v>1.1859999999999999</v>
      </c>
      <c r="DY11" s="9">
        <v>1.8660000000000001</v>
      </c>
      <c r="DZ11" s="9">
        <v>18.132000000000001</v>
      </c>
      <c r="EA11" s="9">
        <v>15.363</v>
      </c>
      <c r="EB11" s="9">
        <v>13.202</v>
      </c>
      <c r="EC11" s="9">
        <v>0.56899999999999995</v>
      </c>
      <c r="ED11" s="9">
        <v>1.5920000000000001</v>
      </c>
      <c r="EE11" s="9">
        <v>0.85199999999999998</v>
      </c>
      <c r="EF11" s="9">
        <v>0.72199999999999998</v>
      </c>
      <c r="EG11" s="9">
        <v>0.58699999999999997</v>
      </c>
      <c r="EH11" s="9">
        <v>12.268000000000001</v>
      </c>
      <c r="EI11" s="9">
        <v>1.593</v>
      </c>
      <c r="EJ11" s="9">
        <v>0.53100000000000003</v>
      </c>
      <c r="EK11" s="9">
        <v>0.97099999999999997</v>
      </c>
      <c r="EL11" s="9">
        <v>4.6210000000000004</v>
      </c>
      <c r="EM11" s="9">
        <v>10.742000000000001</v>
      </c>
      <c r="EN11" s="9">
        <v>2.77</v>
      </c>
      <c r="EO11" s="9">
        <v>20.477</v>
      </c>
      <c r="EP11" s="9">
        <v>1.8660000000000001</v>
      </c>
      <c r="EQ11" s="9">
        <v>10.753</v>
      </c>
      <c r="ER11" s="9">
        <v>10.753</v>
      </c>
      <c r="ES11" s="9">
        <v>1.708</v>
      </c>
      <c r="ET11" s="9">
        <v>0.90400000000000003</v>
      </c>
      <c r="EU11" s="9">
        <v>0.63300000000000001</v>
      </c>
      <c r="EV11" s="9">
        <v>0.27100000000000002</v>
      </c>
      <c r="EW11" s="9">
        <v>0.90400000000000003</v>
      </c>
      <c r="EX11" s="9">
        <v>0</v>
      </c>
      <c r="EY11" s="9">
        <v>0.90400000000000003</v>
      </c>
      <c r="EZ11" s="9">
        <v>0</v>
      </c>
      <c r="FA11" s="9">
        <v>0</v>
      </c>
      <c r="FB11" s="9">
        <v>0.35399999999999998</v>
      </c>
      <c r="FC11" s="9">
        <v>0.55000000000000004</v>
      </c>
      <c r="FD11" s="9">
        <v>0</v>
      </c>
      <c r="FE11" s="9">
        <v>0.27100000000000002</v>
      </c>
      <c r="FF11" s="9">
        <v>0.63300000000000001</v>
      </c>
      <c r="FG11" s="9">
        <v>0.80500000000000005</v>
      </c>
      <c r="FH11" s="9">
        <v>9.0449999999999999</v>
      </c>
      <c r="FI11" s="9">
        <v>6.8789999999999996</v>
      </c>
      <c r="FJ11" s="9">
        <v>6.5880000000000001</v>
      </c>
      <c r="FK11" s="9">
        <v>0</v>
      </c>
      <c r="FL11" s="9">
        <v>0.29099999999999998</v>
      </c>
      <c r="FM11" s="9">
        <v>0</v>
      </c>
      <c r="FN11" s="9">
        <v>0</v>
      </c>
      <c r="FO11" s="9">
        <v>0</v>
      </c>
      <c r="FP11" s="9">
        <v>5.5860000000000003</v>
      </c>
      <c r="FQ11" s="9">
        <v>0.29299999999999998</v>
      </c>
      <c r="FR11" s="9">
        <v>0</v>
      </c>
      <c r="FS11" s="9">
        <v>1</v>
      </c>
      <c r="FT11" s="9">
        <v>1.472</v>
      </c>
      <c r="FU11" s="9">
        <v>5.407</v>
      </c>
      <c r="FV11" s="9">
        <v>2.1659999999999999</v>
      </c>
      <c r="FW11" s="9">
        <v>9.9480000000000004</v>
      </c>
      <c r="FX11" s="9">
        <v>0.80500000000000005</v>
      </c>
      <c r="FY11" s="9">
        <v>53.628</v>
      </c>
      <c r="FZ11" s="9">
        <v>53.628</v>
      </c>
      <c r="GA11" s="9">
        <v>11.423999999999999</v>
      </c>
      <c r="GB11" s="9">
        <v>5.2450000000000001</v>
      </c>
      <c r="GC11" s="9">
        <v>0.752</v>
      </c>
      <c r="GD11" s="9">
        <v>4.4930000000000003</v>
      </c>
      <c r="GE11" s="9">
        <v>2.8439999999999999</v>
      </c>
      <c r="GF11" s="9">
        <v>2.4009999999999998</v>
      </c>
      <c r="GG11" s="9">
        <v>3.08</v>
      </c>
      <c r="GH11" s="9">
        <v>1.9</v>
      </c>
      <c r="GI11" s="9">
        <v>0</v>
      </c>
      <c r="GJ11" s="9">
        <v>2.222</v>
      </c>
      <c r="GK11" s="9">
        <v>1.1419999999999999</v>
      </c>
      <c r="GL11" s="9">
        <v>1.881</v>
      </c>
      <c r="GM11" s="9">
        <v>4.2320000000000002</v>
      </c>
      <c r="GN11" s="9">
        <v>1.0129999999999999</v>
      </c>
      <c r="GO11" s="9">
        <v>6.1790000000000003</v>
      </c>
      <c r="GP11" s="9">
        <v>42.204999999999998</v>
      </c>
      <c r="GQ11" s="9">
        <v>28.288</v>
      </c>
      <c r="GR11" s="9">
        <v>28.288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23.350999999999999</v>
      </c>
      <c r="GY11" s="9">
        <v>1.585</v>
      </c>
      <c r="GZ11" s="9">
        <v>0.97799999999999998</v>
      </c>
      <c r="HA11" s="9">
        <v>2.3740000000000001</v>
      </c>
      <c r="HB11" s="9">
        <v>2.4460000000000002</v>
      </c>
      <c r="HC11" s="9">
        <v>25.841999999999999</v>
      </c>
      <c r="HD11" s="9">
        <v>13.917</v>
      </c>
      <c r="HE11" s="9">
        <v>48.024999999999999</v>
      </c>
      <c r="HF11" s="9">
        <v>5.6029999999999998</v>
      </c>
      <c r="HG11" s="9">
        <v>23.015000000000001</v>
      </c>
      <c r="HH11" s="9">
        <v>23.015000000000001</v>
      </c>
      <c r="HI11" s="9">
        <v>3.9279999999999999</v>
      </c>
      <c r="HJ11" s="9">
        <v>1.413</v>
      </c>
      <c r="HK11" s="9">
        <v>0.51</v>
      </c>
      <c r="HL11" s="9">
        <v>0.90200000000000002</v>
      </c>
      <c r="HM11" s="9">
        <v>0.90200000000000002</v>
      </c>
      <c r="HN11" s="9">
        <v>0.51</v>
      </c>
      <c r="HO11" s="9">
        <v>1.1890000000000001</v>
      </c>
      <c r="HP11" s="9">
        <v>0</v>
      </c>
      <c r="HQ11" s="9">
        <v>0.224</v>
      </c>
      <c r="HR11" s="9">
        <v>0.79700000000000004</v>
      </c>
      <c r="HS11" s="9">
        <v>0</v>
      </c>
      <c r="HT11" s="9">
        <v>0.61599999999999999</v>
      </c>
      <c r="HU11" s="9">
        <v>0.79700000000000004</v>
      </c>
      <c r="HV11" s="9">
        <v>0.61599999999999999</v>
      </c>
      <c r="HW11" s="9">
        <v>2.516</v>
      </c>
      <c r="HX11" s="9">
        <v>19.087</v>
      </c>
      <c r="HY11" s="9">
        <v>14.276999999999999</v>
      </c>
      <c r="HZ11" s="9">
        <v>14.276999999999999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12.510999999999999</v>
      </c>
      <c r="IG11" s="9">
        <v>0.26</v>
      </c>
      <c r="IH11" s="9">
        <v>0.32600000000000001</v>
      </c>
      <c r="II11" s="9">
        <v>1.18</v>
      </c>
      <c r="IJ11" s="9">
        <v>1.056</v>
      </c>
      <c r="IK11" s="9">
        <v>13.221</v>
      </c>
      <c r="IL11" s="9">
        <v>4.8090000000000002</v>
      </c>
      <c r="IM11" s="9">
        <v>21.062999999999999</v>
      </c>
      <c r="IN11" s="9">
        <v>1.952</v>
      </c>
      <c r="IO11" s="9">
        <v>51.823</v>
      </c>
      <c r="IP11" s="9">
        <v>51.823</v>
      </c>
      <c r="IQ11" s="9">
        <v>4.7210000000000001</v>
      </c>
    </row>
    <row r="12" spans="1:251">
      <c r="A12" s="10">
        <v>42401</v>
      </c>
      <c r="B12" s="9">
        <v>49.210999999999999</v>
      </c>
      <c r="C12" s="9">
        <v>3.48</v>
      </c>
      <c r="D12" s="9">
        <v>3.8849999999999998</v>
      </c>
      <c r="E12" s="9">
        <v>11.118</v>
      </c>
      <c r="F12" s="9">
        <v>7.5819999999999999</v>
      </c>
      <c r="G12" s="9">
        <v>60.112000000000002</v>
      </c>
      <c r="H12" s="9">
        <v>8.6359999999999992</v>
      </c>
      <c r="I12" s="9">
        <v>81.596999999999994</v>
      </c>
      <c r="J12" s="9">
        <v>8.0169999999999995</v>
      </c>
      <c r="K12" s="9">
        <v>60.378999999999998</v>
      </c>
      <c r="L12" s="9">
        <v>60.378999999999998</v>
      </c>
      <c r="M12" s="9">
        <v>19.053999999999998</v>
      </c>
      <c r="N12" s="9">
        <v>5.2329999999999997</v>
      </c>
      <c r="O12" s="9">
        <v>2.0369999999999999</v>
      </c>
      <c r="P12" s="9">
        <v>2.8679999999999999</v>
      </c>
      <c r="Q12" s="9">
        <v>2.1059999999999999</v>
      </c>
      <c r="R12" s="9">
        <v>2.7989999999999999</v>
      </c>
      <c r="S12" s="9">
        <v>3.2149999999999999</v>
      </c>
      <c r="T12" s="9">
        <v>0.80400000000000005</v>
      </c>
      <c r="U12" s="9">
        <v>0.88500000000000001</v>
      </c>
      <c r="V12" s="9">
        <v>0.27700000000000002</v>
      </c>
      <c r="W12" s="9">
        <v>1.52</v>
      </c>
      <c r="X12" s="9">
        <v>3.1070000000000002</v>
      </c>
      <c r="Y12" s="9">
        <v>3.129</v>
      </c>
      <c r="Z12" s="9">
        <v>1.7749999999999999</v>
      </c>
      <c r="AA12" s="9">
        <v>13.821</v>
      </c>
      <c r="AB12" s="9">
        <v>41.325000000000003</v>
      </c>
      <c r="AC12" s="9">
        <v>34.134</v>
      </c>
      <c r="AD12" s="9">
        <v>32.701999999999998</v>
      </c>
      <c r="AE12" s="9">
        <v>0.41099999999999998</v>
      </c>
      <c r="AF12" s="9">
        <v>1.0209999999999999</v>
      </c>
      <c r="AG12" s="9">
        <v>0</v>
      </c>
      <c r="AH12" s="9">
        <v>0.98399999999999999</v>
      </c>
      <c r="AI12" s="9">
        <v>0.44800000000000001</v>
      </c>
      <c r="AJ12" s="9">
        <v>21.620999999999999</v>
      </c>
      <c r="AK12" s="9">
        <v>1.103</v>
      </c>
      <c r="AL12" s="9">
        <v>2.7589999999999999</v>
      </c>
      <c r="AM12" s="9">
        <v>8.6509999999999998</v>
      </c>
      <c r="AN12" s="9">
        <v>3.851</v>
      </c>
      <c r="AO12" s="9">
        <v>30.283000000000001</v>
      </c>
      <c r="AP12" s="9">
        <v>7.1909999999999998</v>
      </c>
      <c r="AQ12" s="9">
        <v>46.631</v>
      </c>
      <c r="AR12" s="9">
        <v>13.747999999999999</v>
      </c>
      <c r="AS12" s="9">
        <v>34.792999999999999</v>
      </c>
      <c r="AT12" s="9">
        <v>34.792999999999999</v>
      </c>
      <c r="AU12" s="9">
        <v>5.8920000000000003</v>
      </c>
      <c r="AV12" s="9">
        <v>3.1230000000000002</v>
      </c>
      <c r="AW12" s="9">
        <v>1.26</v>
      </c>
      <c r="AX12" s="9">
        <v>1.591</v>
      </c>
      <c r="AY12" s="9">
        <v>2.1560000000000001</v>
      </c>
      <c r="AZ12" s="9">
        <v>0.69399999999999995</v>
      </c>
      <c r="BA12" s="9">
        <v>1.889</v>
      </c>
      <c r="BB12" s="9">
        <v>0.25600000000000001</v>
      </c>
      <c r="BC12" s="9">
        <v>0.70599999999999996</v>
      </c>
      <c r="BD12" s="9">
        <v>0.53300000000000003</v>
      </c>
      <c r="BE12" s="9">
        <v>0.53600000000000003</v>
      </c>
      <c r="BF12" s="9">
        <v>1.782</v>
      </c>
      <c r="BG12" s="9">
        <v>1.1719999999999999</v>
      </c>
      <c r="BH12" s="9">
        <v>1.679</v>
      </c>
      <c r="BI12" s="9">
        <v>2.7690000000000001</v>
      </c>
      <c r="BJ12" s="9">
        <v>28.9</v>
      </c>
      <c r="BK12" s="9">
        <v>22.762</v>
      </c>
      <c r="BL12" s="9">
        <v>22.460999999999999</v>
      </c>
      <c r="BM12" s="9">
        <v>0</v>
      </c>
      <c r="BN12" s="9">
        <v>0.30099999999999999</v>
      </c>
      <c r="BO12" s="9">
        <v>0</v>
      </c>
      <c r="BP12" s="9">
        <v>0.30099999999999999</v>
      </c>
      <c r="BQ12" s="9">
        <v>0</v>
      </c>
      <c r="BR12" s="9">
        <v>15.83</v>
      </c>
      <c r="BS12" s="9">
        <v>2.21</v>
      </c>
      <c r="BT12" s="9">
        <v>1.1240000000000001</v>
      </c>
      <c r="BU12" s="9">
        <v>3.5979999999999999</v>
      </c>
      <c r="BV12" s="9">
        <v>3.4940000000000002</v>
      </c>
      <c r="BW12" s="9">
        <v>19.268000000000001</v>
      </c>
      <c r="BX12" s="9">
        <v>6.1390000000000002</v>
      </c>
      <c r="BY12" s="9">
        <v>32.093000000000004</v>
      </c>
      <c r="BZ12" s="9">
        <v>2.7</v>
      </c>
      <c r="CA12" s="9">
        <v>9.9700000000000006</v>
      </c>
      <c r="CB12" s="9">
        <v>9.9700000000000006</v>
      </c>
      <c r="CC12" s="9">
        <v>1.0589999999999999</v>
      </c>
      <c r="CD12" s="9">
        <v>0.73099999999999998</v>
      </c>
      <c r="CE12" s="9">
        <v>0.39900000000000002</v>
      </c>
      <c r="CF12" s="9">
        <v>0.33100000000000002</v>
      </c>
      <c r="CG12" s="9">
        <v>0.39900000000000002</v>
      </c>
      <c r="CH12" s="9">
        <v>0.33100000000000002</v>
      </c>
      <c r="CI12" s="9">
        <v>0.39900000000000002</v>
      </c>
      <c r="CJ12" s="9">
        <v>0.33100000000000002</v>
      </c>
      <c r="CK12" s="9">
        <v>0</v>
      </c>
      <c r="CL12" s="9">
        <v>0</v>
      </c>
      <c r="CM12" s="9">
        <v>0.39900000000000002</v>
      </c>
      <c r="CN12" s="9">
        <v>0.33100000000000002</v>
      </c>
      <c r="CO12" s="9">
        <v>0.73099999999999998</v>
      </c>
      <c r="CP12" s="9">
        <v>0</v>
      </c>
      <c r="CQ12" s="9">
        <v>0.32900000000000001</v>
      </c>
      <c r="CR12" s="9">
        <v>8.91</v>
      </c>
      <c r="CS12" s="9">
        <v>7.5819999999999999</v>
      </c>
      <c r="CT12" s="9">
        <v>6.9989999999999997</v>
      </c>
      <c r="CU12" s="9">
        <v>0.58299999999999996</v>
      </c>
      <c r="CV12" s="9">
        <v>0</v>
      </c>
      <c r="CW12" s="9">
        <v>0.247</v>
      </c>
      <c r="CX12" s="9">
        <v>0.33700000000000002</v>
      </c>
      <c r="CY12" s="9">
        <v>0</v>
      </c>
      <c r="CZ12" s="9">
        <v>6.18</v>
      </c>
      <c r="DA12" s="9">
        <v>0</v>
      </c>
      <c r="DB12" s="9">
        <v>0.25</v>
      </c>
      <c r="DC12" s="9">
        <v>1.1519999999999999</v>
      </c>
      <c r="DD12" s="9">
        <v>1.496</v>
      </c>
      <c r="DE12" s="9">
        <v>6.0860000000000003</v>
      </c>
      <c r="DF12" s="9">
        <v>1.329</v>
      </c>
      <c r="DG12" s="9">
        <v>9.641</v>
      </c>
      <c r="DH12" s="9">
        <v>0.32900000000000001</v>
      </c>
      <c r="DI12" s="9">
        <v>21.79</v>
      </c>
      <c r="DJ12" s="9">
        <v>21.79</v>
      </c>
      <c r="DK12" s="9">
        <v>1.9239999999999999</v>
      </c>
      <c r="DL12" s="9">
        <v>1.369</v>
      </c>
      <c r="DM12" s="9">
        <v>0.84899999999999998</v>
      </c>
      <c r="DN12" s="9">
        <v>0.52</v>
      </c>
      <c r="DO12" s="9">
        <v>1.369</v>
      </c>
      <c r="DP12" s="9">
        <v>0</v>
      </c>
      <c r="DQ12" s="9">
        <v>1.0980000000000001</v>
      </c>
      <c r="DR12" s="9">
        <v>0.27200000000000002</v>
      </c>
      <c r="DS12" s="9">
        <v>0</v>
      </c>
      <c r="DT12" s="9">
        <v>0.60399999999999998</v>
      </c>
      <c r="DU12" s="9">
        <v>0.51600000000000001</v>
      </c>
      <c r="DV12" s="9">
        <v>0.248</v>
      </c>
      <c r="DW12" s="9">
        <v>0.52100000000000002</v>
      </c>
      <c r="DX12" s="9">
        <v>0.84899999999999998</v>
      </c>
      <c r="DY12" s="9">
        <v>0.55400000000000005</v>
      </c>
      <c r="DZ12" s="9">
        <v>19.867000000000001</v>
      </c>
      <c r="EA12" s="9">
        <v>16.036999999999999</v>
      </c>
      <c r="EB12" s="9">
        <v>15.46</v>
      </c>
      <c r="EC12" s="9">
        <v>0.57699999999999996</v>
      </c>
      <c r="ED12" s="9">
        <v>0</v>
      </c>
      <c r="EE12" s="9">
        <v>0.32900000000000001</v>
      </c>
      <c r="EF12" s="9">
        <v>0</v>
      </c>
      <c r="EG12" s="9">
        <v>0.248</v>
      </c>
      <c r="EH12" s="9">
        <v>12.627000000000001</v>
      </c>
      <c r="EI12" s="9">
        <v>2.1320000000000001</v>
      </c>
      <c r="EJ12" s="9">
        <v>0.47499999999999998</v>
      </c>
      <c r="EK12" s="9">
        <v>0.80200000000000005</v>
      </c>
      <c r="EL12" s="9">
        <v>2.5720000000000001</v>
      </c>
      <c r="EM12" s="9">
        <v>13.464</v>
      </c>
      <c r="EN12" s="9">
        <v>3.83</v>
      </c>
      <c r="EO12" s="9">
        <v>21.503</v>
      </c>
      <c r="EP12" s="9">
        <v>0.28799999999999998</v>
      </c>
      <c r="EQ12" s="9">
        <v>12.228</v>
      </c>
      <c r="ER12" s="9">
        <v>12.228</v>
      </c>
      <c r="ES12" s="9">
        <v>2.153</v>
      </c>
      <c r="ET12" s="9">
        <v>0.92700000000000005</v>
      </c>
      <c r="EU12" s="9">
        <v>0.30499999999999999</v>
      </c>
      <c r="EV12" s="9">
        <v>0.622</v>
      </c>
      <c r="EW12" s="9">
        <v>0.65200000000000002</v>
      </c>
      <c r="EX12" s="9">
        <v>0.27600000000000002</v>
      </c>
      <c r="EY12" s="9">
        <v>0.65200000000000002</v>
      </c>
      <c r="EZ12" s="9">
        <v>0</v>
      </c>
      <c r="FA12" s="9">
        <v>0.27600000000000002</v>
      </c>
      <c r="FB12" s="9">
        <v>0</v>
      </c>
      <c r="FC12" s="9">
        <v>0.34599999999999997</v>
      </c>
      <c r="FD12" s="9">
        <v>0.58099999999999996</v>
      </c>
      <c r="FE12" s="9">
        <v>0.30499999999999999</v>
      </c>
      <c r="FF12" s="9">
        <v>0.622</v>
      </c>
      <c r="FG12" s="9">
        <v>1.226</v>
      </c>
      <c r="FH12" s="9">
        <v>10.074999999999999</v>
      </c>
      <c r="FI12" s="9">
        <v>6.9050000000000002</v>
      </c>
      <c r="FJ12" s="9">
        <v>6.093</v>
      </c>
      <c r="FK12" s="9">
        <v>0.505</v>
      </c>
      <c r="FL12" s="9">
        <v>0.307</v>
      </c>
      <c r="FM12" s="9">
        <v>0.23200000000000001</v>
      </c>
      <c r="FN12" s="9">
        <v>0.57999999999999996</v>
      </c>
      <c r="FO12" s="9">
        <v>0</v>
      </c>
      <c r="FP12" s="9">
        <v>5.484</v>
      </c>
      <c r="FQ12" s="9">
        <v>0.79800000000000004</v>
      </c>
      <c r="FR12" s="9">
        <v>0</v>
      </c>
      <c r="FS12" s="9">
        <v>0.622</v>
      </c>
      <c r="FT12" s="9">
        <v>1.992</v>
      </c>
      <c r="FU12" s="9">
        <v>4.9119999999999999</v>
      </c>
      <c r="FV12" s="9">
        <v>3.17</v>
      </c>
      <c r="FW12" s="9">
        <v>11.002000000000001</v>
      </c>
      <c r="FX12" s="9">
        <v>1.226</v>
      </c>
      <c r="FY12" s="9">
        <v>55.616</v>
      </c>
      <c r="FZ12" s="9">
        <v>55.616</v>
      </c>
      <c r="GA12" s="9">
        <v>9.0030000000000001</v>
      </c>
      <c r="GB12" s="9">
        <v>5.6619999999999999</v>
      </c>
      <c r="GC12" s="9">
        <v>1.6679999999999999</v>
      </c>
      <c r="GD12" s="9">
        <v>3.706</v>
      </c>
      <c r="GE12" s="9">
        <v>3.548</v>
      </c>
      <c r="GF12" s="9">
        <v>1.825</v>
      </c>
      <c r="GG12" s="9">
        <v>3.548</v>
      </c>
      <c r="GH12" s="9">
        <v>1.155</v>
      </c>
      <c r="GI12" s="9">
        <v>0.67</v>
      </c>
      <c r="GJ12" s="9">
        <v>2.58</v>
      </c>
      <c r="GK12" s="9">
        <v>1.583</v>
      </c>
      <c r="GL12" s="9">
        <v>1.2110000000000001</v>
      </c>
      <c r="GM12" s="9">
        <v>3.359</v>
      </c>
      <c r="GN12" s="9">
        <v>2.0139999999999998</v>
      </c>
      <c r="GO12" s="9">
        <v>3.3410000000000002</v>
      </c>
      <c r="GP12" s="9">
        <v>46.613</v>
      </c>
      <c r="GQ12" s="9">
        <v>31.544</v>
      </c>
      <c r="GR12" s="9">
        <v>31.055</v>
      </c>
      <c r="GS12" s="9">
        <v>0.48899999999999999</v>
      </c>
      <c r="GT12" s="9">
        <v>0</v>
      </c>
      <c r="GU12" s="9">
        <v>0.48899999999999999</v>
      </c>
      <c r="GV12" s="9">
        <v>0</v>
      </c>
      <c r="GW12" s="9">
        <v>0</v>
      </c>
      <c r="GX12" s="9">
        <v>26.814</v>
      </c>
      <c r="GY12" s="9">
        <v>1.4330000000000001</v>
      </c>
      <c r="GZ12" s="9">
        <v>0.59499999999999997</v>
      </c>
      <c r="HA12" s="9">
        <v>2.702</v>
      </c>
      <c r="HB12" s="9">
        <v>4.4409999999999998</v>
      </c>
      <c r="HC12" s="9">
        <v>27.103000000000002</v>
      </c>
      <c r="HD12" s="9">
        <v>15.069000000000001</v>
      </c>
      <c r="HE12" s="9">
        <v>52.347000000000001</v>
      </c>
      <c r="HF12" s="9">
        <v>3.2690000000000001</v>
      </c>
      <c r="HG12" s="9">
        <v>28.748000000000001</v>
      </c>
      <c r="HH12" s="9">
        <v>28.748000000000001</v>
      </c>
      <c r="HI12" s="9">
        <v>7.59</v>
      </c>
      <c r="HJ12" s="9">
        <v>2.2250000000000001</v>
      </c>
      <c r="HK12" s="9">
        <v>0.53</v>
      </c>
      <c r="HL12" s="9">
        <v>1.6950000000000001</v>
      </c>
      <c r="HM12" s="9">
        <v>1.2210000000000001</v>
      </c>
      <c r="HN12" s="9">
        <v>1.004</v>
      </c>
      <c r="HO12" s="9">
        <v>1.099</v>
      </c>
      <c r="HP12" s="9">
        <v>0</v>
      </c>
      <c r="HQ12" s="9">
        <v>1.1259999999999999</v>
      </c>
      <c r="HR12" s="9">
        <v>0</v>
      </c>
      <c r="HS12" s="9">
        <v>0.91400000000000003</v>
      </c>
      <c r="HT12" s="9">
        <v>1.3109999999999999</v>
      </c>
      <c r="HU12" s="9">
        <v>0.93700000000000006</v>
      </c>
      <c r="HV12" s="9">
        <v>1.2869999999999999</v>
      </c>
      <c r="HW12" s="9">
        <v>5.3650000000000002</v>
      </c>
      <c r="HX12" s="9">
        <v>21.158000000000001</v>
      </c>
      <c r="HY12" s="9">
        <v>14.789</v>
      </c>
      <c r="HZ12" s="9">
        <v>14.789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10.111000000000001</v>
      </c>
      <c r="IG12" s="9">
        <v>0.56299999999999994</v>
      </c>
      <c r="IH12" s="9">
        <v>1.1240000000000001</v>
      </c>
      <c r="II12" s="9">
        <v>2.99</v>
      </c>
      <c r="IJ12" s="9">
        <v>1.0409999999999999</v>
      </c>
      <c r="IK12" s="9">
        <v>13.747999999999999</v>
      </c>
      <c r="IL12" s="9">
        <v>6.3689999999999998</v>
      </c>
      <c r="IM12" s="9">
        <v>23.382999999999999</v>
      </c>
      <c r="IN12" s="9">
        <v>5.3650000000000002</v>
      </c>
      <c r="IO12" s="9">
        <v>55.685000000000002</v>
      </c>
      <c r="IP12" s="9">
        <v>55.685000000000002</v>
      </c>
      <c r="IQ12" s="9">
        <v>7.694</v>
      </c>
    </row>
    <row r="13" spans="1:251">
      <c r="A13" s="10">
        <v>42767</v>
      </c>
      <c r="B13" s="9">
        <v>43.965000000000003</v>
      </c>
      <c r="C13" s="9">
        <v>5.6539999999999999</v>
      </c>
      <c r="D13" s="9">
        <v>3.1859999999999999</v>
      </c>
      <c r="E13" s="9">
        <v>13.83</v>
      </c>
      <c r="F13" s="9">
        <v>8.9090000000000007</v>
      </c>
      <c r="G13" s="9">
        <v>57.725999999999999</v>
      </c>
      <c r="H13" s="9">
        <v>8.282</v>
      </c>
      <c r="I13" s="9">
        <v>81.876999999999995</v>
      </c>
      <c r="J13" s="9">
        <v>9.6479999999999997</v>
      </c>
      <c r="K13" s="9">
        <v>49.838999999999999</v>
      </c>
      <c r="L13" s="9">
        <v>49.838999999999999</v>
      </c>
      <c r="M13" s="9">
        <v>14.03</v>
      </c>
      <c r="N13" s="9">
        <v>4.6559999999999997</v>
      </c>
      <c r="O13" s="9">
        <v>3.5630000000000002</v>
      </c>
      <c r="P13" s="9">
        <v>0.86799999999999999</v>
      </c>
      <c r="Q13" s="9">
        <v>4.2130000000000001</v>
      </c>
      <c r="R13" s="9">
        <v>0.218</v>
      </c>
      <c r="S13" s="9">
        <v>3.907</v>
      </c>
      <c r="T13" s="9">
        <v>0</v>
      </c>
      <c r="U13" s="9">
        <v>0.52300000000000002</v>
      </c>
      <c r="V13" s="9">
        <v>0.32500000000000001</v>
      </c>
      <c r="W13" s="9">
        <v>1.603</v>
      </c>
      <c r="X13" s="9">
        <v>2.5030000000000001</v>
      </c>
      <c r="Y13" s="9">
        <v>3.8319999999999999</v>
      </c>
      <c r="Z13" s="9">
        <v>0.59899999999999998</v>
      </c>
      <c r="AA13" s="9">
        <v>9.3740000000000006</v>
      </c>
      <c r="AB13" s="9">
        <v>35.808999999999997</v>
      </c>
      <c r="AC13" s="9">
        <v>31.396000000000001</v>
      </c>
      <c r="AD13" s="9">
        <v>30.946000000000002</v>
      </c>
      <c r="AE13" s="9">
        <v>0</v>
      </c>
      <c r="AF13" s="9">
        <v>0.45100000000000001</v>
      </c>
      <c r="AG13" s="9">
        <v>0</v>
      </c>
      <c r="AH13" s="9">
        <v>0.45100000000000001</v>
      </c>
      <c r="AI13" s="9">
        <v>0</v>
      </c>
      <c r="AJ13" s="9">
        <v>22.821999999999999</v>
      </c>
      <c r="AK13" s="9">
        <v>1.754</v>
      </c>
      <c r="AL13" s="9">
        <v>2.5219999999999998</v>
      </c>
      <c r="AM13" s="9">
        <v>4.298</v>
      </c>
      <c r="AN13" s="9">
        <v>1.694</v>
      </c>
      <c r="AO13" s="9">
        <v>29.702000000000002</v>
      </c>
      <c r="AP13" s="9">
        <v>4.4119999999999999</v>
      </c>
      <c r="AQ13" s="9">
        <v>41.125999999999998</v>
      </c>
      <c r="AR13" s="9">
        <v>8.7129999999999992</v>
      </c>
      <c r="AS13" s="9">
        <v>40.871000000000002</v>
      </c>
      <c r="AT13" s="9">
        <v>40.871000000000002</v>
      </c>
      <c r="AU13" s="9">
        <v>8.798</v>
      </c>
      <c r="AV13" s="9">
        <v>3.476</v>
      </c>
      <c r="AW13" s="9">
        <v>1.4650000000000001</v>
      </c>
      <c r="AX13" s="9">
        <v>2.0110000000000001</v>
      </c>
      <c r="AY13" s="9">
        <v>3.004</v>
      </c>
      <c r="AZ13" s="9">
        <v>0.47099999999999997</v>
      </c>
      <c r="BA13" s="9">
        <v>3.004</v>
      </c>
      <c r="BB13" s="9">
        <v>0</v>
      </c>
      <c r="BC13" s="9">
        <v>0.23400000000000001</v>
      </c>
      <c r="BD13" s="9">
        <v>0.86199999999999999</v>
      </c>
      <c r="BE13" s="9">
        <v>0.9</v>
      </c>
      <c r="BF13" s="9">
        <v>1.714</v>
      </c>
      <c r="BG13" s="9">
        <v>1.7410000000000001</v>
      </c>
      <c r="BH13" s="9">
        <v>1.734</v>
      </c>
      <c r="BI13" s="9">
        <v>5.3230000000000004</v>
      </c>
      <c r="BJ13" s="9">
        <v>32.072000000000003</v>
      </c>
      <c r="BK13" s="9">
        <v>24</v>
      </c>
      <c r="BL13" s="9">
        <v>24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18.978999999999999</v>
      </c>
      <c r="BS13" s="9">
        <v>1.1399999999999999</v>
      </c>
      <c r="BT13" s="9">
        <v>0.29199999999999998</v>
      </c>
      <c r="BU13" s="9">
        <v>3.589</v>
      </c>
      <c r="BV13" s="9">
        <v>2.944</v>
      </c>
      <c r="BW13" s="9">
        <v>21.056000000000001</v>
      </c>
      <c r="BX13" s="9">
        <v>8.0719999999999992</v>
      </c>
      <c r="BY13" s="9">
        <v>35.808999999999997</v>
      </c>
      <c r="BZ13" s="9">
        <v>5.0620000000000003</v>
      </c>
      <c r="CA13" s="9">
        <v>9.9019999999999992</v>
      </c>
      <c r="CB13" s="9">
        <v>9.9019999999999992</v>
      </c>
      <c r="CC13" s="9">
        <v>1.2230000000000001</v>
      </c>
      <c r="CD13" s="9">
        <v>0.95199999999999996</v>
      </c>
      <c r="CE13" s="9">
        <v>0.29199999999999998</v>
      </c>
      <c r="CF13" s="9">
        <v>0.66</v>
      </c>
      <c r="CG13" s="9">
        <v>0.63500000000000001</v>
      </c>
      <c r="CH13" s="9">
        <v>0.317</v>
      </c>
      <c r="CI13" s="9">
        <v>0.34200000000000003</v>
      </c>
      <c r="CJ13" s="9">
        <v>0</v>
      </c>
      <c r="CK13" s="9">
        <v>0.317</v>
      </c>
      <c r="CL13" s="9">
        <v>0.63500000000000001</v>
      </c>
      <c r="CM13" s="9">
        <v>0.317</v>
      </c>
      <c r="CN13" s="9">
        <v>0</v>
      </c>
      <c r="CO13" s="9">
        <v>0.66</v>
      </c>
      <c r="CP13" s="9">
        <v>0.29199999999999998</v>
      </c>
      <c r="CQ13" s="9">
        <v>0.27100000000000002</v>
      </c>
      <c r="CR13" s="9">
        <v>8.6790000000000003</v>
      </c>
      <c r="CS13" s="9">
        <v>7.8730000000000002</v>
      </c>
      <c r="CT13" s="9">
        <v>6.976</v>
      </c>
      <c r="CU13" s="9">
        <v>0.60199999999999998</v>
      </c>
      <c r="CV13" s="9">
        <v>0.29499999999999998</v>
      </c>
      <c r="CW13" s="9">
        <v>0.60199999999999998</v>
      </c>
      <c r="CX13" s="9">
        <v>0.29499999999999998</v>
      </c>
      <c r="CY13" s="9">
        <v>0</v>
      </c>
      <c r="CZ13" s="9">
        <v>6.3730000000000002</v>
      </c>
      <c r="DA13" s="9">
        <v>0</v>
      </c>
      <c r="DB13" s="9">
        <v>0.66600000000000004</v>
      </c>
      <c r="DC13" s="9">
        <v>0.83299999999999996</v>
      </c>
      <c r="DD13" s="9">
        <v>0.89700000000000002</v>
      </c>
      <c r="DE13" s="9">
        <v>6.976</v>
      </c>
      <c r="DF13" s="9">
        <v>0.80600000000000005</v>
      </c>
      <c r="DG13" s="9">
        <v>9.6310000000000002</v>
      </c>
      <c r="DH13" s="9">
        <v>0.27100000000000002</v>
      </c>
      <c r="DI13" s="9">
        <v>21.742000000000001</v>
      </c>
      <c r="DJ13" s="9">
        <v>21.742000000000001</v>
      </c>
      <c r="DK13" s="9">
        <v>2.915</v>
      </c>
      <c r="DL13" s="9">
        <v>1.4510000000000001</v>
      </c>
      <c r="DM13" s="9">
        <v>0.24399999999999999</v>
      </c>
      <c r="DN13" s="9">
        <v>1.206</v>
      </c>
      <c r="DO13" s="9">
        <v>0.63300000000000001</v>
      </c>
      <c r="DP13" s="9">
        <v>0.81799999999999995</v>
      </c>
      <c r="DQ13" s="9">
        <v>0.24399999999999999</v>
      </c>
      <c r="DR13" s="9">
        <v>0</v>
      </c>
      <c r="DS13" s="9">
        <v>0.96199999999999997</v>
      </c>
      <c r="DT13" s="9">
        <v>0.24399999999999999</v>
      </c>
      <c r="DU13" s="9">
        <v>0</v>
      </c>
      <c r="DV13" s="9">
        <v>1.206</v>
      </c>
      <c r="DW13" s="9">
        <v>0.48899999999999999</v>
      </c>
      <c r="DX13" s="9">
        <v>0.96199999999999997</v>
      </c>
      <c r="DY13" s="9">
        <v>1.4650000000000001</v>
      </c>
      <c r="DZ13" s="9">
        <v>18.827000000000002</v>
      </c>
      <c r="EA13" s="9">
        <v>16.495999999999999</v>
      </c>
      <c r="EB13" s="9">
        <v>15.696</v>
      </c>
      <c r="EC13" s="9">
        <v>0.8</v>
      </c>
      <c r="ED13" s="9">
        <v>0</v>
      </c>
      <c r="EE13" s="9">
        <v>0.51600000000000001</v>
      </c>
      <c r="EF13" s="9">
        <v>0</v>
      </c>
      <c r="EG13" s="9">
        <v>0.28299999999999997</v>
      </c>
      <c r="EH13" s="9">
        <v>13.169</v>
      </c>
      <c r="EI13" s="9">
        <v>0.54500000000000004</v>
      </c>
      <c r="EJ13" s="9">
        <v>0.20300000000000001</v>
      </c>
      <c r="EK13" s="9">
        <v>2.5790000000000002</v>
      </c>
      <c r="EL13" s="9">
        <v>1.746</v>
      </c>
      <c r="EM13" s="9">
        <v>14.749000000000001</v>
      </c>
      <c r="EN13" s="9">
        <v>2.331</v>
      </c>
      <c r="EO13" s="9">
        <v>20.521999999999998</v>
      </c>
      <c r="EP13" s="9">
        <v>1.22</v>
      </c>
      <c r="EQ13" s="9">
        <v>11.146000000000001</v>
      </c>
      <c r="ER13" s="9">
        <v>11.146000000000001</v>
      </c>
      <c r="ES13" s="9">
        <v>1.083</v>
      </c>
      <c r="ET13" s="9">
        <v>0.45800000000000002</v>
      </c>
      <c r="EU13" s="9">
        <v>0</v>
      </c>
      <c r="EV13" s="9">
        <v>0.45800000000000002</v>
      </c>
      <c r="EW13" s="9">
        <v>0</v>
      </c>
      <c r="EX13" s="9">
        <v>0.45800000000000002</v>
      </c>
      <c r="EY13" s="9">
        <v>0.45800000000000002</v>
      </c>
      <c r="EZ13" s="9">
        <v>0</v>
      </c>
      <c r="FA13" s="9">
        <v>0</v>
      </c>
      <c r="FB13" s="9">
        <v>0.45800000000000002</v>
      </c>
      <c r="FC13" s="9">
        <v>0</v>
      </c>
      <c r="FD13" s="9">
        <v>0</v>
      </c>
      <c r="FE13" s="9">
        <v>0.45800000000000002</v>
      </c>
      <c r="FF13" s="9">
        <v>0</v>
      </c>
      <c r="FG13" s="9">
        <v>0.624</v>
      </c>
      <c r="FH13" s="9">
        <v>10.063000000000001</v>
      </c>
      <c r="FI13" s="9">
        <v>7.4390000000000001</v>
      </c>
      <c r="FJ13" s="9">
        <v>7.1970000000000001</v>
      </c>
      <c r="FK13" s="9">
        <v>0</v>
      </c>
      <c r="FL13" s="9">
        <v>0.24299999999999999</v>
      </c>
      <c r="FM13" s="9">
        <v>0</v>
      </c>
      <c r="FN13" s="9">
        <v>0</v>
      </c>
      <c r="FO13" s="9">
        <v>0.24299999999999999</v>
      </c>
      <c r="FP13" s="9">
        <v>5.7610000000000001</v>
      </c>
      <c r="FQ13" s="9">
        <v>0</v>
      </c>
      <c r="FR13" s="9">
        <v>0.24299999999999999</v>
      </c>
      <c r="FS13" s="9">
        <v>1.4359999999999999</v>
      </c>
      <c r="FT13" s="9">
        <v>0.81399999999999995</v>
      </c>
      <c r="FU13" s="9">
        <v>6.625</v>
      </c>
      <c r="FV13" s="9">
        <v>2.6240000000000001</v>
      </c>
      <c r="FW13" s="9">
        <v>10.521000000000001</v>
      </c>
      <c r="FX13" s="9">
        <v>0.624</v>
      </c>
      <c r="FY13" s="9">
        <v>42.503999999999998</v>
      </c>
      <c r="FZ13" s="9">
        <v>42.503999999999998</v>
      </c>
      <c r="GA13" s="9">
        <v>6.8070000000000004</v>
      </c>
      <c r="GB13" s="9">
        <v>2.601</v>
      </c>
      <c r="GC13" s="9">
        <v>0</v>
      </c>
      <c r="GD13" s="9">
        <v>2.3140000000000001</v>
      </c>
      <c r="GE13" s="9">
        <v>1.714</v>
      </c>
      <c r="GF13" s="9">
        <v>0.6</v>
      </c>
      <c r="GG13" s="9">
        <v>1.9910000000000001</v>
      </c>
      <c r="GH13" s="9">
        <v>0.32400000000000001</v>
      </c>
      <c r="GI13" s="9">
        <v>0</v>
      </c>
      <c r="GJ13" s="9">
        <v>0.90600000000000003</v>
      </c>
      <c r="GK13" s="9">
        <v>0.27800000000000002</v>
      </c>
      <c r="GL13" s="9">
        <v>1.1299999999999999</v>
      </c>
      <c r="GM13" s="9">
        <v>1.722</v>
      </c>
      <c r="GN13" s="9">
        <v>0.59199999999999997</v>
      </c>
      <c r="GO13" s="9">
        <v>4.2060000000000004</v>
      </c>
      <c r="GP13" s="9">
        <v>35.697000000000003</v>
      </c>
      <c r="GQ13" s="9">
        <v>25.13</v>
      </c>
      <c r="GR13" s="9">
        <v>23.59</v>
      </c>
      <c r="GS13" s="9">
        <v>0.56399999999999995</v>
      </c>
      <c r="GT13" s="9">
        <v>0.97599999999999998</v>
      </c>
      <c r="GU13" s="9">
        <v>0.26700000000000002</v>
      </c>
      <c r="GV13" s="9">
        <v>0.67600000000000005</v>
      </c>
      <c r="GW13" s="9">
        <v>0.29899999999999999</v>
      </c>
      <c r="GX13" s="9">
        <v>20.529</v>
      </c>
      <c r="GY13" s="9">
        <v>1.18</v>
      </c>
      <c r="GZ13" s="9">
        <v>1.591</v>
      </c>
      <c r="HA13" s="9">
        <v>1.83</v>
      </c>
      <c r="HB13" s="9">
        <v>2.714</v>
      </c>
      <c r="HC13" s="9">
        <v>22.416</v>
      </c>
      <c r="HD13" s="9">
        <v>10.567</v>
      </c>
      <c r="HE13" s="9">
        <v>38.343000000000004</v>
      </c>
      <c r="HF13" s="9">
        <v>4.1609999999999996</v>
      </c>
      <c r="HG13" s="9">
        <v>37.783000000000001</v>
      </c>
      <c r="HH13" s="9">
        <v>37.783000000000001</v>
      </c>
      <c r="HI13" s="9">
        <v>9.0500000000000007</v>
      </c>
      <c r="HJ13" s="9">
        <v>2.6989999999999998</v>
      </c>
      <c r="HK13" s="9">
        <v>0.433</v>
      </c>
      <c r="HL13" s="9">
        <v>1.5169999999999999</v>
      </c>
      <c r="HM13" s="9">
        <v>1.419</v>
      </c>
      <c r="HN13" s="9">
        <v>0.53100000000000003</v>
      </c>
      <c r="HO13" s="9">
        <v>0.64</v>
      </c>
      <c r="HP13" s="9">
        <v>0</v>
      </c>
      <c r="HQ13" s="9">
        <v>0.877</v>
      </c>
      <c r="HR13" s="9">
        <v>0.36599999999999999</v>
      </c>
      <c r="HS13" s="9">
        <v>0.89600000000000002</v>
      </c>
      <c r="HT13" s="9">
        <v>0.68700000000000006</v>
      </c>
      <c r="HU13" s="9">
        <v>1.95</v>
      </c>
      <c r="HV13" s="9">
        <v>0</v>
      </c>
      <c r="HW13" s="9">
        <v>6.351</v>
      </c>
      <c r="HX13" s="9">
        <v>28.733000000000001</v>
      </c>
      <c r="HY13" s="9">
        <v>21.443000000000001</v>
      </c>
      <c r="HZ13" s="9">
        <v>20.829000000000001</v>
      </c>
      <c r="IA13" s="9">
        <v>0.29699999999999999</v>
      </c>
      <c r="IB13" s="9">
        <v>0.317</v>
      </c>
      <c r="IC13" s="9">
        <v>0.29699999999999999</v>
      </c>
      <c r="ID13" s="9">
        <v>0.317</v>
      </c>
      <c r="IE13" s="9">
        <v>0</v>
      </c>
      <c r="IF13" s="9">
        <v>15.473000000000001</v>
      </c>
      <c r="IG13" s="9">
        <v>1.7290000000000001</v>
      </c>
      <c r="IH13" s="9">
        <v>2.024</v>
      </c>
      <c r="II13" s="9">
        <v>2.2170000000000001</v>
      </c>
      <c r="IJ13" s="9">
        <v>3.6139999999999999</v>
      </c>
      <c r="IK13" s="9">
        <v>17.829000000000001</v>
      </c>
      <c r="IL13" s="9">
        <v>7.2889999999999997</v>
      </c>
      <c r="IM13" s="9">
        <v>31.385000000000002</v>
      </c>
      <c r="IN13" s="9">
        <v>6.3979999999999997</v>
      </c>
      <c r="IO13" s="9">
        <v>58.414999999999999</v>
      </c>
      <c r="IP13" s="9">
        <v>58.414999999999999</v>
      </c>
      <c r="IQ13" s="9">
        <v>6.5060000000000002</v>
      </c>
    </row>
    <row r="14" spans="1:251">
      <c r="A14" s="10">
        <v>43132</v>
      </c>
      <c r="B14" s="9">
        <v>41.383000000000003</v>
      </c>
      <c r="C14" s="9">
        <v>4.617</v>
      </c>
      <c r="D14" s="9">
        <v>4.9459999999999997</v>
      </c>
      <c r="E14" s="9">
        <v>10.26</v>
      </c>
      <c r="F14" s="9">
        <v>5.968</v>
      </c>
      <c r="G14" s="9">
        <v>55.238</v>
      </c>
      <c r="H14" s="9">
        <v>11.657999999999999</v>
      </c>
      <c r="I14" s="9">
        <v>76.819000000000003</v>
      </c>
      <c r="J14" s="9">
        <v>11.476000000000001</v>
      </c>
      <c r="K14" s="9">
        <v>55.392000000000003</v>
      </c>
      <c r="L14" s="9">
        <v>55.392000000000003</v>
      </c>
      <c r="M14" s="9">
        <v>18.100999999999999</v>
      </c>
      <c r="N14" s="9">
        <v>4.8499999999999996</v>
      </c>
      <c r="O14" s="9">
        <v>1.704</v>
      </c>
      <c r="P14" s="9">
        <v>1.8879999999999999</v>
      </c>
      <c r="Q14" s="9">
        <v>1.6319999999999999</v>
      </c>
      <c r="R14" s="9">
        <v>1.96</v>
      </c>
      <c r="S14" s="9">
        <v>2.323</v>
      </c>
      <c r="T14" s="9">
        <v>0.78300000000000003</v>
      </c>
      <c r="U14" s="9">
        <v>0.48599999999999999</v>
      </c>
      <c r="V14" s="9">
        <v>0.499</v>
      </c>
      <c r="W14" s="9">
        <v>0.75700000000000001</v>
      </c>
      <c r="X14" s="9">
        <v>2.3359999999999999</v>
      </c>
      <c r="Y14" s="9">
        <v>2.09</v>
      </c>
      <c r="Z14" s="9">
        <v>1.502</v>
      </c>
      <c r="AA14" s="9">
        <v>13.250999999999999</v>
      </c>
      <c r="AB14" s="9">
        <v>37.290999999999997</v>
      </c>
      <c r="AC14" s="9">
        <v>32.527000000000001</v>
      </c>
      <c r="AD14" s="9">
        <v>30.117000000000001</v>
      </c>
      <c r="AE14" s="9">
        <v>1.0029999999999999</v>
      </c>
      <c r="AF14" s="9">
        <v>1.407</v>
      </c>
      <c r="AG14" s="9">
        <v>0.64200000000000002</v>
      </c>
      <c r="AH14" s="9">
        <v>1.429</v>
      </c>
      <c r="AI14" s="9">
        <v>0</v>
      </c>
      <c r="AJ14" s="9">
        <v>20.195</v>
      </c>
      <c r="AK14" s="9">
        <v>3.5510000000000002</v>
      </c>
      <c r="AL14" s="9">
        <v>0.47099999999999997</v>
      </c>
      <c r="AM14" s="9">
        <v>8.31</v>
      </c>
      <c r="AN14" s="9">
        <v>6.4649999999999999</v>
      </c>
      <c r="AO14" s="9">
        <v>26.062000000000001</v>
      </c>
      <c r="AP14" s="9">
        <v>4.7640000000000002</v>
      </c>
      <c r="AQ14" s="9">
        <v>42.241999999999997</v>
      </c>
      <c r="AR14" s="9">
        <v>13.151</v>
      </c>
      <c r="AS14" s="9">
        <v>38.716999999999999</v>
      </c>
      <c r="AT14" s="9">
        <v>38.716999999999999</v>
      </c>
      <c r="AU14" s="9">
        <v>5.2370000000000001</v>
      </c>
      <c r="AV14" s="9">
        <v>3.2090000000000001</v>
      </c>
      <c r="AW14" s="9">
        <v>0.77200000000000002</v>
      </c>
      <c r="AX14" s="9">
        <v>2.4359999999999999</v>
      </c>
      <c r="AY14" s="9">
        <v>1.5129999999999999</v>
      </c>
      <c r="AZ14" s="9">
        <v>1.6950000000000001</v>
      </c>
      <c r="BA14" s="9">
        <v>1.645</v>
      </c>
      <c r="BB14" s="9">
        <v>0.77700000000000002</v>
      </c>
      <c r="BC14" s="9">
        <v>0.78700000000000003</v>
      </c>
      <c r="BD14" s="9">
        <v>1.036</v>
      </c>
      <c r="BE14" s="9">
        <v>0.35299999999999998</v>
      </c>
      <c r="BF14" s="9">
        <v>1.82</v>
      </c>
      <c r="BG14" s="9">
        <v>2.0209999999999999</v>
      </c>
      <c r="BH14" s="9">
        <v>1.1870000000000001</v>
      </c>
      <c r="BI14" s="9">
        <v>2.0289999999999999</v>
      </c>
      <c r="BJ14" s="9">
        <v>33.479999999999997</v>
      </c>
      <c r="BK14" s="9">
        <v>26.93</v>
      </c>
      <c r="BL14" s="9">
        <v>26.408000000000001</v>
      </c>
      <c r="BM14" s="9">
        <v>0.25800000000000001</v>
      </c>
      <c r="BN14" s="9">
        <v>0.26300000000000001</v>
      </c>
      <c r="BO14" s="9">
        <v>0.25800000000000001</v>
      </c>
      <c r="BP14" s="9">
        <v>0.26300000000000001</v>
      </c>
      <c r="BQ14" s="9">
        <v>0</v>
      </c>
      <c r="BR14" s="9">
        <v>20.167999999999999</v>
      </c>
      <c r="BS14" s="9">
        <v>0.60799999999999998</v>
      </c>
      <c r="BT14" s="9">
        <v>1.8420000000000001</v>
      </c>
      <c r="BU14" s="9">
        <v>4.3109999999999999</v>
      </c>
      <c r="BV14" s="9">
        <v>2.7679999999999998</v>
      </c>
      <c r="BW14" s="9">
        <v>24.161999999999999</v>
      </c>
      <c r="BX14" s="9">
        <v>6.55</v>
      </c>
      <c r="BY14" s="9">
        <v>36.688000000000002</v>
      </c>
      <c r="BZ14" s="9">
        <v>2.0289999999999999</v>
      </c>
      <c r="CA14" s="9">
        <v>13.044</v>
      </c>
      <c r="CB14" s="9">
        <v>13.044</v>
      </c>
      <c r="CC14" s="9">
        <v>2.8809999999999998</v>
      </c>
      <c r="CD14" s="9">
        <v>0.76200000000000001</v>
      </c>
      <c r="CE14" s="9">
        <v>0</v>
      </c>
      <c r="CF14" s="9">
        <v>0.76200000000000001</v>
      </c>
      <c r="CG14" s="9">
        <v>0</v>
      </c>
      <c r="CH14" s="9">
        <v>0.76200000000000001</v>
      </c>
      <c r="CI14" s="9">
        <v>0</v>
      </c>
      <c r="CJ14" s="9">
        <v>0.36299999999999999</v>
      </c>
      <c r="CK14" s="9">
        <v>0</v>
      </c>
      <c r="CL14" s="9">
        <v>0</v>
      </c>
      <c r="CM14" s="9">
        <v>0.76200000000000001</v>
      </c>
      <c r="CN14" s="9">
        <v>0</v>
      </c>
      <c r="CO14" s="9">
        <v>0</v>
      </c>
      <c r="CP14" s="9">
        <v>0.76200000000000001</v>
      </c>
      <c r="CQ14" s="9">
        <v>2.1190000000000002</v>
      </c>
      <c r="CR14" s="9">
        <v>10.163</v>
      </c>
      <c r="CS14" s="9">
        <v>9.11</v>
      </c>
      <c r="CT14" s="9">
        <v>7.3659999999999997</v>
      </c>
      <c r="CU14" s="9">
        <v>0.55500000000000005</v>
      </c>
      <c r="CV14" s="9">
        <v>1.19</v>
      </c>
      <c r="CW14" s="9">
        <v>1.1020000000000001</v>
      </c>
      <c r="CX14" s="9">
        <v>0.36399999999999999</v>
      </c>
      <c r="CY14" s="9">
        <v>0.27800000000000002</v>
      </c>
      <c r="CZ14" s="9">
        <v>5.8330000000000002</v>
      </c>
      <c r="DA14" s="9">
        <v>0.56499999999999995</v>
      </c>
      <c r="DB14" s="9">
        <v>0.27800000000000002</v>
      </c>
      <c r="DC14" s="9">
        <v>2.4340000000000002</v>
      </c>
      <c r="DD14" s="9">
        <v>1.7789999999999999</v>
      </c>
      <c r="DE14" s="9">
        <v>7.3310000000000004</v>
      </c>
      <c r="DF14" s="9">
        <v>1.0529999999999999</v>
      </c>
      <c r="DG14" s="9">
        <v>11.189</v>
      </c>
      <c r="DH14" s="9">
        <v>1.8560000000000001</v>
      </c>
      <c r="DI14" s="9">
        <v>20.161000000000001</v>
      </c>
      <c r="DJ14" s="9">
        <v>20.161000000000001</v>
      </c>
      <c r="DK14" s="9">
        <v>2.6549999999999998</v>
      </c>
      <c r="DL14" s="9">
        <v>1.56</v>
      </c>
      <c r="DM14" s="9">
        <v>0</v>
      </c>
      <c r="DN14" s="9">
        <v>1.56</v>
      </c>
      <c r="DO14" s="9">
        <v>0.92600000000000005</v>
      </c>
      <c r="DP14" s="9">
        <v>0.63400000000000001</v>
      </c>
      <c r="DQ14" s="9">
        <v>0.98899999999999999</v>
      </c>
      <c r="DR14" s="9">
        <v>0</v>
      </c>
      <c r="DS14" s="9">
        <v>0.57099999999999995</v>
      </c>
      <c r="DT14" s="9">
        <v>0.28000000000000003</v>
      </c>
      <c r="DU14" s="9">
        <v>0.92600000000000005</v>
      </c>
      <c r="DV14" s="9">
        <v>0.35399999999999998</v>
      </c>
      <c r="DW14" s="9">
        <v>0.96499999999999997</v>
      </c>
      <c r="DX14" s="9">
        <v>0.59499999999999997</v>
      </c>
      <c r="DY14" s="9">
        <v>1.095</v>
      </c>
      <c r="DZ14" s="9">
        <v>17.507000000000001</v>
      </c>
      <c r="EA14" s="9">
        <v>14.484999999999999</v>
      </c>
      <c r="EB14" s="9">
        <v>13.917999999999999</v>
      </c>
      <c r="EC14" s="9">
        <v>0.27800000000000002</v>
      </c>
      <c r="ED14" s="9">
        <v>0.28899999999999998</v>
      </c>
      <c r="EE14" s="9">
        <v>0.27800000000000002</v>
      </c>
      <c r="EF14" s="9">
        <v>0.28899999999999998</v>
      </c>
      <c r="EG14" s="9">
        <v>0</v>
      </c>
      <c r="EH14" s="9">
        <v>11.182</v>
      </c>
      <c r="EI14" s="9">
        <v>1.851</v>
      </c>
      <c r="EJ14" s="9">
        <v>1.149</v>
      </c>
      <c r="EK14" s="9">
        <v>0.30199999999999999</v>
      </c>
      <c r="EL14" s="9">
        <v>2.9689999999999999</v>
      </c>
      <c r="EM14" s="9">
        <v>11.516</v>
      </c>
      <c r="EN14" s="9">
        <v>3.0219999999999998</v>
      </c>
      <c r="EO14" s="9">
        <v>19.067</v>
      </c>
      <c r="EP14" s="9">
        <v>1.095</v>
      </c>
      <c r="EQ14" s="9">
        <v>15.897</v>
      </c>
      <c r="ER14" s="9">
        <v>15.897</v>
      </c>
      <c r="ES14" s="9">
        <v>2.177</v>
      </c>
      <c r="ET14" s="9">
        <v>1.2350000000000001</v>
      </c>
      <c r="EU14" s="9">
        <v>0.65100000000000002</v>
      </c>
      <c r="EV14" s="9">
        <v>0.58399999999999996</v>
      </c>
      <c r="EW14" s="9">
        <v>1.2350000000000001</v>
      </c>
      <c r="EX14" s="9">
        <v>0</v>
      </c>
      <c r="EY14" s="9">
        <v>0.65100000000000002</v>
      </c>
      <c r="EZ14" s="9">
        <v>0.58399999999999996</v>
      </c>
      <c r="FA14" s="9">
        <v>0</v>
      </c>
      <c r="FB14" s="9">
        <v>0.54700000000000004</v>
      </c>
      <c r="FC14" s="9">
        <v>0.33300000000000002</v>
      </c>
      <c r="FD14" s="9">
        <v>0.35499999999999998</v>
      </c>
      <c r="FE14" s="9">
        <v>0.65100000000000002</v>
      </c>
      <c r="FF14" s="9">
        <v>0.58399999999999996</v>
      </c>
      <c r="FG14" s="9">
        <v>0.94199999999999995</v>
      </c>
      <c r="FH14" s="9">
        <v>13.72</v>
      </c>
      <c r="FI14" s="9">
        <v>10.884</v>
      </c>
      <c r="FJ14" s="9">
        <v>10.507</v>
      </c>
      <c r="FK14" s="9">
        <v>0.377</v>
      </c>
      <c r="FL14" s="9">
        <v>0</v>
      </c>
      <c r="FM14" s="9">
        <v>0.377</v>
      </c>
      <c r="FN14" s="9">
        <v>0</v>
      </c>
      <c r="FO14" s="9">
        <v>0</v>
      </c>
      <c r="FP14" s="9">
        <v>8.157</v>
      </c>
      <c r="FQ14" s="9">
        <v>0</v>
      </c>
      <c r="FR14" s="9">
        <v>0</v>
      </c>
      <c r="FS14" s="9">
        <v>2.7269999999999999</v>
      </c>
      <c r="FT14" s="9">
        <v>0.67500000000000004</v>
      </c>
      <c r="FU14" s="9">
        <v>10.209</v>
      </c>
      <c r="FV14" s="9">
        <v>2.835</v>
      </c>
      <c r="FW14" s="9">
        <v>15.282999999999999</v>
      </c>
      <c r="FX14" s="9">
        <v>0.61399999999999999</v>
      </c>
      <c r="FY14" s="9">
        <v>51.052</v>
      </c>
      <c r="FZ14" s="9">
        <v>51.052</v>
      </c>
      <c r="GA14" s="9">
        <v>6.8129999999999997</v>
      </c>
      <c r="GB14" s="9">
        <v>3.3540000000000001</v>
      </c>
      <c r="GC14" s="9">
        <v>1.6539999999999999</v>
      </c>
      <c r="GD14" s="9">
        <v>1.0740000000000001</v>
      </c>
      <c r="GE14" s="9">
        <v>2.4279999999999999</v>
      </c>
      <c r="GF14" s="9">
        <v>0.3</v>
      </c>
      <c r="GG14" s="9">
        <v>2.4279999999999999</v>
      </c>
      <c r="GH14" s="9">
        <v>0.3</v>
      </c>
      <c r="GI14" s="9">
        <v>0</v>
      </c>
      <c r="GJ14" s="9">
        <v>0.86899999999999999</v>
      </c>
      <c r="GK14" s="9">
        <v>0.82599999999999996</v>
      </c>
      <c r="GL14" s="9">
        <v>1.034</v>
      </c>
      <c r="GM14" s="9">
        <v>2.4510000000000001</v>
      </c>
      <c r="GN14" s="9">
        <v>0.27800000000000002</v>
      </c>
      <c r="GO14" s="9">
        <v>3.4590000000000001</v>
      </c>
      <c r="GP14" s="9">
        <v>44.238999999999997</v>
      </c>
      <c r="GQ14" s="9">
        <v>32.21</v>
      </c>
      <c r="GR14" s="9">
        <v>30.491</v>
      </c>
      <c r="GS14" s="9">
        <v>0.81899999999999995</v>
      </c>
      <c r="GT14" s="9">
        <v>0.9</v>
      </c>
      <c r="GU14" s="9">
        <v>0.81899999999999995</v>
      </c>
      <c r="GV14" s="9">
        <v>0.61799999999999999</v>
      </c>
      <c r="GW14" s="9">
        <v>0.28100000000000003</v>
      </c>
      <c r="GX14" s="9">
        <v>29.04</v>
      </c>
      <c r="GY14" s="9">
        <v>0.51600000000000001</v>
      </c>
      <c r="GZ14" s="9">
        <v>0.60499999999999998</v>
      </c>
      <c r="HA14" s="9">
        <v>2.048</v>
      </c>
      <c r="HB14" s="9">
        <v>4.3879999999999999</v>
      </c>
      <c r="HC14" s="9">
        <v>27.823</v>
      </c>
      <c r="HD14" s="9">
        <v>12.028</v>
      </c>
      <c r="HE14" s="9">
        <v>47.273000000000003</v>
      </c>
      <c r="HF14" s="9">
        <v>3.7789999999999999</v>
      </c>
      <c r="HG14" s="9">
        <v>29.956</v>
      </c>
      <c r="HH14" s="9">
        <v>29.956</v>
      </c>
      <c r="HI14" s="9">
        <v>6.8520000000000003</v>
      </c>
      <c r="HJ14" s="9">
        <v>2.6120000000000001</v>
      </c>
      <c r="HK14" s="9">
        <v>0.54200000000000004</v>
      </c>
      <c r="HL14" s="9">
        <v>1.1930000000000001</v>
      </c>
      <c r="HM14" s="9">
        <v>1.149</v>
      </c>
      <c r="HN14" s="9">
        <v>0.58699999999999997</v>
      </c>
      <c r="HO14" s="9">
        <v>0.84799999999999998</v>
      </c>
      <c r="HP14" s="9">
        <v>0.58699999999999997</v>
      </c>
      <c r="HQ14" s="9">
        <v>0.3</v>
      </c>
      <c r="HR14" s="9">
        <v>0.61</v>
      </c>
      <c r="HS14" s="9">
        <v>0.53700000000000003</v>
      </c>
      <c r="HT14" s="9">
        <v>0.58799999999999997</v>
      </c>
      <c r="HU14" s="9">
        <v>1.198</v>
      </c>
      <c r="HV14" s="9">
        <v>0.53700000000000003</v>
      </c>
      <c r="HW14" s="9">
        <v>4.24</v>
      </c>
      <c r="HX14" s="9">
        <v>23.103999999999999</v>
      </c>
      <c r="HY14" s="9">
        <v>17.539000000000001</v>
      </c>
      <c r="HZ14" s="9">
        <v>16.635000000000002</v>
      </c>
      <c r="IA14" s="9">
        <v>0.42499999999999999</v>
      </c>
      <c r="IB14" s="9">
        <v>0.47899999999999998</v>
      </c>
      <c r="IC14" s="9">
        <v>0.42499999999999999</v>
      </c>
      <c r="ID14" s="9">
        <v>0</v>
      </c>
      <c r="IE14" s="9">
        <v>0.47899999999999998</v>
      </c>
      <c r="IF14" s="9">
        <v>12.516999999999999</v>
      </c>
      <c r="IG14" s="9">
        <v>0.215</v>
      </c>
      <c r="IH14" s="9">
        <v>0.96699999999999997</v>
      </c>
      <c r="II14" s="9">
        <v>3.8410000000000002</v>
      </c>
      <c r="IJ14" s="9">
        <v>2.31</v>
      </c>
      <c r="IK14" s="9">
        <v>15.23</v>
      </c>
      <c r="IL14" s="9">
        <v>5.5650000000000004</v>
      </c>
      <c r="IM14" s="9">
        <v>25.129000000000001</v>
      </c>
      <c r="IN14" s="9">
        <v>4.8280000000000003</v>
      </c>
      <c r="IO14" s="9">
        <v>60.210999999999999</v>
      </c>
      <c r="IP14" s="9">
        <v>60.210999999999999</v>
      </c>
      <c r="IQ14" s="9">
        <v>8.1240000000000006</v>
      </c>
    </row>
    <row r="15" spans="1:251">
      <c r="A15" s="10">
        <v>43497</v>
      </c>
      <c r="B15" s="9">
        <v>47.813000000000002</v>
      </c>
      <c r="C15" s="9">
        <v>3.7029999999999998</v>
      </c>
      <c r="D15" s="9">
        <v>3.3570000000000002</v>
      </c>
      <c r="E15" s="9">
        <v>13.331</v>
      </c>
      <c r="F15" s="9">
        <v>8.4260000000000002</v>
      </c>
      <c r="G15" s="9">
        <v>59.777000000000001</v>
      </c>
      <c r="H15" s="9">
        <v>8.5259999999999998</v>
      </c>
      <c r="I15" s="9">
        <v>79.668999999999997</v>
      </c>
      <c r="J15" s="9">
        <v>13.002000000000001</v>
      </c>
      <c r="K15" s="9">
        <v>55.845999999999997</v>
      </c>
      <c r="L15" s="9">
        <v>55.845999999999997</v>
      </c>
      <c r="M15" s="9">
        <v>14.617000000000001</v>
      </c>
      <c r="N15" s="9">
        <v>3.82</v>
      </c>
      <c r="O15" s="9">
        <v>2.581</v>
      </c>
      <c r="P15" s="9">
        <v>0.52200000000000002</v>
      </c>
      <c r="Q15" s="9">
        <v>2.5609999999999999</v>
      </c>
      <c r="R15" s="9">
        <v>0.54200000000000004</v>
      </c>
      <c r="S15" s="9">
        <v>2.8359999999999999</v>
      </c>
      <c r="T15" s="9">
        <v>0.26700000000000002</v>
      </c>
      <c r="U15" s="9">
        <v>0</v>
      </c>
      <c r="V15" s="9">
        <v>0.24199999999999999</v>
      </c>
      <c r="W15" s="9">
        <v>1.9650000000000001</v>
      </c>
      <c r="X15" s="9">
        <v>0.89600000000000002</v>
      </c>
      <c r="Y15" s="9">
        <v>2.5419999999999998</v>
      </c>
      <c r="Z15" s="9">
        <v>0.56100000000000005</v>
      </c>
      <c r="AA15" s="9">
        <v>10.797000000000001</v>
      </c>
      <c r="AB15" s="9">
        <v>41.228999999999999</v>
      </c>
      <c r="AC15" s="9">
        <v>30.417000000000002</v>
      </c>
      <c r="AD15" s="9">
        <v>29.754999999999999</v>
      </c>
      <c r="AE15" s="9">
        <v>0.30499999999999999</v>
      </c>
      <c r="AF15" s="9">
        <v>0.35699999999999998</v>
      </c>
      <c r="AG15" s="9">
        <v>0.66200000000000003</v>
      </c>
      <c r="AH15" s="9">
        <v>0</v>
      </c>
      <c r="AI15" s="9">
        <v>0</v>
      </c>
      <c r="AJ15" s="9">
        <v>17.738</v>
      </c>
      <c r="AK15" s="9">
        <v>1.4319999999999999</v>
      </c>
      <c r="AL15" s="9">
        <v>1.2090000000000001</v>
      </c>
      <c r="AM15" s="9">
        <v>10.037000000000001</v>
      </c>
      <c r="AN15" s="9">
        <v>2.734</v>
      </c>
      <c r="AO15" s="9">
        <v>27.683</v>
      </c>
      <c r="AP15" s="9">
        <v>10.813000000000001</v>
      </c>
      <c r="AQ15" s="9">
        <v>45.386000000000003</v>
      </c>
      <c r="AR15" s="9">
        <v>10.46</v>
      </c>
      <c r="AS15" s="9">
        <v>36.146000000000001</v>
      </c>
      <c r="AT15" s="9">
        <v>36.146000000000001</v>
      </c>
      <c r="AU15" s="9">
        <v>7.1559999999999997</v>
      </c>
      <c r="AV15" s="9">
        <v>2.4350000000000001</v>
      </c>
      <c r="AW15" s="9">
        <v>0.28299999999999997</v>
      </c>
      <c r="AX15" s="9">
        <v>1.7709999999999999</v>
      </c>
      <c r="AY15" s="9">
        <v>0.73399999999999999</v>
      </c>
      <c r="AZ15" s="9">
        <v>1.319</v>
      </c>
      <c r="BA15" s="9">
        <v>0.28299999999999997</v>
      </c>
      <c r="BB15" s="9">
        <v>0.79600000000000004</v>
      </c>
      <c r="BC15" s="9">
        <v>0.97499999999999998</v>
      </c>
      <c r="BD15" s="9">
        <v>0.36199999999999999</v>
      </c>
      <c r="BE15" s="9">
        <v>0</v>
      </c>
      <c r="BF15" s="9">
        <v>1.6919999999999999</v>
      </c>
      <c r="BG15" s="9">
        <v>1.7589999999999999</v>
      </c>
      <c r="BH15" s="9">
        <v>0.29499999999999998</v>
      </c>
      <c r="BI15" s="9">
        <v>4.7210000000000001</v>
      </c>
      <c r="BJ15" s="9">
        <v>28.991</v>
      </c>
      <c r="BK15" s="9">
        <v>22.869</v>
      </c>
      <c r="BL15" s="9">
        <v>22.556999999999999</v>
      </c>
      <c r="BM15" s="9">
        <v>0.312</v>
      </c>
      <c r="BN15" s="9">
        <v>0</v>
      </c>
      <c r="BO15" s="9">
        <v>0.312</v>
      </c>
      <c r="BP15" s="9">
        <v>0</v>
      </c>
      <c r="BQ15" s="9">
        <v>0</v>
      </c>
      <c r="BR15" s="9">
        <v>17.951000000000001</v>
      </c>
      <c r="BS15" s="9">
        <v>0.312</v>
      </c>
      <c r="BT15" s="9">
        <v>1.151</v>
      </c>
      <c r="BU15" s="9">
        <v>3.456</v>
      </c>
      <c r="BV15" s="9">
        <v>1.4450000000000001</v>
      </c>
      <c r="BW15" s="9">
        <v>21.423999999999999</v>
      </c>
      <c r="BX15" s="9">
        <v>6.1210000000000004</v>
      </c>
      <c r="BY15" s="9">
        <v>31.044</v>
      </c>
      <c r="BZ15" s="9">
        <v>5.1020000000000003</v>
      </c>
      <c r="CA15" s="9">
        <v>9.9700000000000006</v>
      </c>
      <c r="CB15" s="9">
        <v>9.9700000000000006</v>
      </c>
      <c r="CC15" s="9">
        <v>1.839</v>
      </c>
      <c r="CD15" s="9">
        <v>0.83499999999999996</v>
      </c>
      <c r="CE15" s="9">
        <v>0.25600000000000001</v>
      </c>
      <c r="CF15" s="9">
        <v>0.57899999999999996</v>
      </c>
      <c r="CG15" s="9">
        <v>0.57899999999999996</v>
      </c>
      <c r="CH15" s="9">
        <v>0.25600000000000001</v>
      </c>
      <c r="CI15" s="9">
        <v>0.57899999999999996</v>
      </c>
      <c r="CJ15" s="9">
        <v>0.25600000000000001</v>
      </c>
      <c r="CK15" s="9">
        <v>0</v>
      </c>
      <c r="CL15" s="9">
        <v>0</v>
      </c>
      <c r="CM15" s="9">
        <v>0.83499999999999996</v>
      </c>
      <c r="CN15" s="9">
        <v>0</v>
      </c>
      <c r="CO15" s="9">
        <v>0.57899999999999996</v>
      </c>
      <c r="CP15" s="9">
        <v>0.25600000000000001</v>
      </c>
      <c r="CQ15" s="9">
        <v>1.004</v>
      </c>
      <c r="CR15" s="9">
        <v>8.1310000000000002</v>
      </c>
      <c r="CS15" s="9">
        <v>7.0220000000000002</v>
      </c>
      <c r="CT15" s="9">
        <v>6.6879999999999997</v>
      </c>
      <c r="CU15" s="9">
        <v>0</v>
      </c>
      <c r="CV15" s="9">
        <v>0.33400000000000002</v>
      </c>
      <c r="CW15" s="9">
        <v>0</v>
      </c>
      <c r="CX15" s="9">
        <v>0</v>
      </c>
      <c r="CY15" s="9">
        <v>0.33400000000000002</v>
      </c>
      <c r="CZ15" s="9">
        <v>5.8319999999999999</v>
      </c>
      <c r="DA15" s="9">
        <v>0.308</v>
      </c>
      <c r="DB15" s="9">
        <v>0</v>
      </c>
      <c r="DC15" s="9">
        <v>0.88200000000000001</v>
      </c>
      <c r="DD15" s="9">
        <v>0.91900000000000004</v>
      </c>
      <c r="DE15" s="9">
        <v>6.1040000000000001</v>
      </c>
      <c r="DF15" s="9">
        <v>1.1080000000000001</v>
      </c>
      <c r="DG15" s="9">
        <v>9.6839999999999993</v>
      </c>
      <c r="DH15" s="9">
        <v>0.28599999999999998</v>
      </c>
      <c r="DI15" s="9">
        <v>21.824999999999999</v>
      </c>
      <c r="DJ15" s="9">
        <v>21.824999999999999</v>
      </c>
      <c r="DK15" s="9">
        <v>3.1469999999999998</v>
      </c>
      <c r="DL15" s="9">
        <v>2.3039999999999998</v>
      </c>
      <c r="DM15" s="9">
        <v>0.47299999999999998</v>
      </c>
      <c r="DN15" s="9">
        <v>1.498</v>
      </c>
      <c r="DO15" s="9">
        <v>1.353</v>
      </c>
      <c r="DP15" s="9">
        <v>0.61799999999999999</v>
      </c>
      <c r="DQ15" s="9">
        <v>0.89</v>
      </c>
      <c r="DR15" s="9">
        <v>0.57299999999999995</v>
      </c>
      <c r="DS15" s="9">
        <v>0.50800000000000001</v>
      </c>
      <c r="DT15" s="9">
        <v>1.446</v>
      </c>
      <c r="DU15" s="9">
        <v>0.52400000000000002</v>
      </c>
      <c r="DV15" s="9">
        <v>0</v>
      </c>
      <c r="DW15" s="9">
        <v>1.708</v>
      </c>
      <c r="DX15" s="9">
        <v>0.26200000000000001</v>
      </c>
      <c r="DY15" s="9">
        <v>0.84199999999999997</v>
      </c>
      <c r="DZ15" s="9">
        <v>18.678000000000001</v>
      </c>
      <c r="EA15" s="9">
        <v>16.097999999999999</v>
      </c>
      <c r="EB15" s="9">
        <v>15.016</v>
      </c>
      <c r="EC15" s="9">
        <v>0.26600000000000001</v>
      </c>
      <c r="ED15" s="9">
        <v>0.81699999999999995</v>
      </c>
      <c r="EE15" s="9">
        <v>0.54800000000000004</v>
      </c>
      <c r="EF15" s="9">
        <v>0</v>
      </c>
      <c r="EG15" s="9">
        <v>0.53500000000000003</v>
      </c>
      <c r="EH15" s="9">
        <v>12.417</v>
      </c>
      <c r="EI15" s="9">
        <v>1.373</v>
      </c>
      <c r="EJ15" s="9">
        <v>1.5629999999999999</v>
      </c>
      <c r="EK15" s="9">
        <v>0.74399999999999999</v>
      </c>
      <c r="EL15" s="9">
        <v>2.5350000000000001</v>
      </c>
      <c r="EM15" s="9">
        <v>13.563000000000001</v>
      </c>
      <c r="EN15" s="9">
        <v>2.58</v>
      </c>
      <c r="EO15" s="9">
        <v>20.648</v>
      </c>
      <c r="EP15" s="9">
        <v>1.1759999999999999</v>
      </c>
      <c r="EQ15" s="9">
        <v>12.545</v>
      </c>
      <c r="ER15" s="9">
        <v>12.545</v>
      </c>
      <c r="ES15" s="9">
        <v>2.0659999999999998</v>
      </c>
      <c r="ET15" s="9">
        <v>1.119</v>
      </c>
      <c r="EU15" s="9">
        <v>0.33300000000000002</v>
      </c>
      <c r="EV15" s="9">
        <v>0.28399999999999997</v>
      </c>
      <c r="EW15" s="9">
        <v>0.61699999999999999</v>
      </c>
      <c r="EX15" s="9">
        <v>0</v>
      </c>
      <c r="EY15" s="9">
        <v>0.33300000000000002</v>
      </c>
      <c r="EZ15" s="9">
        <v>0.28399999999999997</v>
      </c>
      <c r="FA15" s="9">
        <v>0</v>
      </c>
      <c r="FB15" s="9">
        <v>0</v>
      </c>
      <c r="FC15" s="9">
        <v>0.33300000000000002</v>
      </c>
      <c r="FD15" s="9">
        <v>0.28399999999999997</v>
      </c>
      <c r="FE15" s="9">
        <v>0.28399999999999997</v>
      </c>
      <c r="FF15" s="9">
        <v>0.33300000000000002</v>
      </c>
      <c r="FG15" s="9">
        <v>0.94699999999999995</v>
      </c>
      <c r="FH15" s="9">
        <v>10.478999999999999</v>
      </c>
      <c r="FI15" s="9">
        <v>8.6890000000000001</v>
      </c>
      <c r="FJ15" s="9">
        <v>8.6890000000000001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7.8529999999999998</v>
      </c>
      <c r="FQ15" s="9">
        <v>0</v>
      </c>
      <c r="FR15" s="9">
        <v>0</v>
      </c>
      <c r="FS15" s="9">
        <v>0.83599999999999997</v>
      </c>
      <c r="FT15" s="9">
        <v>0.58699999999999997</v>
      </c>
      <c r="FU15" s="9">
        <v>8.1020000000000003</v>
      </c>
      <c r="FV15" s="9">
        <v>1.79</v>
      </c>
      <c r="FW15" s="9">
        <v>11.096</v>
      </c>
      <c r="FX15" s="9">
        <v>1.4490000000000001</v>
      </c>
      <c r="FY15" s="9">
        <v>56.146999999999998</v>
      </c>
      <c r="FZ15" s="9">
        <v>56.146999999999998</v>
      </c>
      <c r="GA15" s="9">
        <v>10.374000000000001</v>
      </c>
      <c r="GB15" s="9">
        <v>4.6070000000000002</v>
      </c>
      <c r="GC15" s="9">
        <v>2.4300000000000002</v>
      </c>
      <c r="GD15" s="9">
        <v>2.177</v>
      </c>
      <c r="GE15" s="9">
        <v>4.0419999999999998</v>
      </c>
      <c r="GF15" s="9">
        <v>0.56599999999999995</v>
      </c>
      <c r="GG15" s="9">
        <v>2.7370000000000001</v>
      </c>
      <c r="GH15" s="9">
        <v>1.304</v>
      </c>
      <c r="GI15" s="9">
        <v>0.56599999999999995</v>
      </c>
      <c r="GJ15" s="9">
        <v>1.694</v>
      </c>
      <c r="GK15" s="9">
        <v>1.1890000000000001</v>
      </c>
      <c r="GL15" s="9">
        <v>1.724</v>
      </c>
      <c r="GM15" s="9">
        <v>3.4159999999999999</v>
      </c>
      <c r="GN15" s="9">
        <v>1.1919999999999999</v>
      </c>
      <c r="GO15" s="9">
        <v>5.7670000000000003</v>
      </c>
      <c r="GP15" s="9">
        <v>45.773000000000003</v>
      </c>
      <c r="GQ15" s="9">
        <v>30.757999999999999</v>
      </c>
      <c r="GR15" s="9">
        <v>28.948</v>
      </c>
      <c r="GS15" s="9">
        <v>0.22500000000000001</v>
      </c>
      <c r="GT15" s="9">
        <v>1.5840000000000001</v>
      </c>
      <c r="GU15" s="9">
        <v>0.22500000000000001</v>
      </c>
      <c r="GV15" s="9">
        <v>0.86399999999999999</v>
      </c>
      <c r="GW15" s="9">
        <v>0.51500000000000001</v>
      </c>
      <c r="GX15" s="9">
        <v>25.873000000000001</v>
      </c>
      <c r="GY15" s="9">
        <v>2.1819999999999999</v>
      </c>
      <c r="GZ15" s="9">
        <v>0.59699999999999998</v>
      </c>
      <c r="HA15" s="9">
        <v>2.1059999999999999</v>
      </c>
      <c r="HB15" s="9">
        <v>6.742</v>
      </c>
      <c r="HC15" s="9">
        <v>24.015999999999998</v>
      </c>
      <c r="HD15" s="9">
        <v>15.015000000000001</v>
      </c>
      <c r="HE15" s="9">
        <v>51.243000000000002</v>
      </c>
      <c r="HF15" s="9">
        <v>4.9039999999999999</v>
      </c>
      <c r="HG15" s="9">
        <v>32.054000000000002</v>
      </c>
      <c r="HH15" s="9">
        <v>32.054000000000002</v>
      </c>
      <c r="HI15" s="9">
        <v>7.6</v>
      </c>
      <c r="HJ15" s="9">
        <v>4.1369999999999996</v>
      </c>
      <c r="HK15" s="9">
        <v>1.2729999999999999</v>
      </c>
      <c r="HL15" s="9">
        <v>2.339</v>
      </c>
      <c r="HM15" s="9">
        <v>2.1629999999999998</v>
      </c>
      <c r="HN15" s="9">
        <v>1.4490000000000001</v>
      </c>
      <c r="HO15" s="9">
        <v>2.214</v>
      </c>
      <c r="HP15" s="9">
        <v>0.314</v>
      </c>
      <c r="HQ15" s="9">
        <v>1.085</v>
      </c>
      <c r="HR15" s="9">
        <v>1.2450000000000001</v>
      </c>
      <c r="HS15" s="9">
        <v>0.99299999999999999</v>
      </c>
      <c r="HT15" s="9">
        <v>1.375</v>
      </c>
      <c r="HU15" s="9">
        <v>2.1749999999999998</v>
      </c>
      <c r="HV15" s="9">
        <v>1.4370000000000001</v>
      </c>
      <c r="HW15" s="9">
        <v>3.4630000000000001</v>
      </c>
      <c r="HX15" s="9">
        <v>24.452999999999999</v>
      </c>
      <c r="HY15" s="9">
        <v>16.526</v>
      </c>
      <c r="HZ15" s="9">
        <v>14.512</v>
      </c>
      <c r="IA15" s="9">
        <v>0.88400000000000001</v>
      </c>
      <c r="IB15" s="9">
        <v>1.1299999999999999</v>
      </c>
      <c r="IC15" s="9">
        <v>0.94</v>
      </c>
      <c r="ID15" s="9">
        <v>0.80800000000000005</v>
      </c>
      <c r="IE15" s="9">
        <v>0.26700000000000002</v>
      </c>
      <c r="IF15" s="9">
        <v>11.465999999999999</v>
      </c>
      <c r="IG15" s="9">
        <v>1.369</v>
      </c>
      <c r="IH15" s="9">
        <v>0.254</v>
      </c>
      <c r="II15" s="9">
        <v>3.4369999999999998</v>
      </c>
      <c r="IJ15" s="9">
        <v>3.8079999999999998</v>
      </c>
      <c r="IK15" s="9">
        <v>12.718</v>
      </c>
      <c r="IL15" s="9">
        <v>7.9269999999999996</v>
      </c>
      <c r="IM15" s="9">
        <v>28.369</v>
      </c>
      <c r="IN15" s="9">
        <v>3.6850000000000001</v>
      </c>
      <c r="IO15" s="9">
        <v>53.17</v>
      </c>
      <c r="IP15" s="9">
        <v>53.17</v>
      </c>
      <c r="IQ15" s="9">
        <v>4.944</v>
      </c>
    </row>
    <row r="16" spans="1:251">
      <c r="A16" s="10">
        <v>43862</v>
      </c>
      <c r="B16" s="9">
        <v>47.192</v>
      </c>
      <c r="C16" s="9">
        <v>3.4929999999999999</v>
      </c>
      <c r="D16" s="9">
        <v>4.0149999999999997</v>
      </c>
      <c r="E16" s="9">
        <v>13.486000000000001</v>
      </c>
      <c r="F16" s="9">
        <v>7.7249999999999996</v>
      </c>
      <c r="G16" s="9">
        <v>60.463000000000001</v>
      </c>
      <c r="H16" s="9">
        <v>11.257999999999999</v>
      </c>
      <c r="I16" s="9">
        <v>84.516999999999996</v>
      </c>
      <c r="J16" s="9">
        <v>9.7309999999999999</v>
      </c>
      <c r="K16" s="9">
        <v>59.014000000000003</v>
      </c>
      <c r="L16" s="9">
        <v>59.014000000000003</v>
      </c>
      <c r="M16" s="9">
        <v>21.326000000000001</v>
      </c>
      <c r="N16" s="9">
        <v>6.9660000000000002</v>
      </c>
      <c r="O16" s="9">
        <v>3.875</v>
      </c>
      <c r="P16" s="9">
        <v>1.502</v>
      </c>
      <c r="Q16" s="9">
        <v>2.855</v>
      </c>
      <c r="R16" s="9">
        <v>2.5230000000000001</v>
      </c>
      <c r="S16" s="9">
        <v>2.87</v>
      </c>
      <c r="T16" s="9">
        <v>1.1339999999999999</v>
      </c>
      <c r="U16" s="9">
        <v>1.373</v>
      </c>
      <c r="V16" s="9">
        <v>0.56000000000000005</v>
      </c>
      <c r="W16" s="9">
        <v>2.2709999999999999</v>
      </c>
      <c r="X16" s="9">
        <v>2.5459999999999998</v>
      </c>
      <c r="Y16" s="9">
        <v>3.105</v>
      </c>
      <c r="Z16" s="9">
        <v>2.2719999999999998</v>
      </c>
      <c r="AA16" s="9">
        <v>14.36</v>
      </c>
      <c r="AB16" s="9">
        <v>37.688000000000002</v>
      </c>
      <c r="AC16" s="9">
        <v>31.727</v>
      </c>
      <c r="AD16" s="9">
        <v>30.803999999999998</v>
      </c>
      <c r="AE16" s="9">
        <v>0</v>
      </c>
      <c r="AF16" s="9">
        <v>0.92300000000000004</v>
      </c>
      <c r="AG16" s="9">
        <v>0</v>
      </c>
      <c r="AH16" s="9">
        <v>0.92300000000000004</v>
      </c>
      <c r="AI16" s="9">
        <v>0</v>
      </c>
      <c r="AJ16" s="9">
        <v>18.184000000000001</v>
      </c>
      <c r="AK16" s="9">
        <v>1.5049999999999999</v>
      </c>
      <c r="AL16" s="9">
        <v>0.59</v>
      </c>
      <c r="AM16" s="9">
        <v>11.448</v>
      </c>
      <c r="AN16" s="9">
        <v>3.613</v>
      </c>
      <c r="AO16" s="9">
        <v>28.113</v>
      </c>
      <c r="AP16" s="9">
        <v>5.9610000000000003</v>
      </c>
      <c r="AQ16" s="9">
        <v>43.905999999999999</v>
      </c>
      <c r="AR16" s="9">
        <v>15.108000000000001</v>
      </c>
      <c r="AS16" s="9">
        <v>33.112000000000002</v>
      </c>
      <c r="AT16" s="9">
        <v>33.112000000000002</v>
      </c>
      <c r="AU16" s="9">
        <v>8.94</v>
      </c>
      <c r="AV16" s="9">
        <v>2.94</v>
      </c>
      <c r="AW16" s="9">
        <v>0.51900000000000002</v>
      </c>
      <c r="AX16" s="9">
        <v>1.7629999999999999</v>
      </c>
      <c r="AY16" s="9">
        <v>1.3420000000000001</v>
      </c>
      <c r="AZ16" s="9">
        <v>0.94</v>
      </c>
      <c r="BA16" s="9">
        <v>2.0539999999999998</v>
      </c>
      <c r="BB16" s="9">
        <v>0</v>
      </c>
      <c r="BC16" s="9">
        <v>0.22800000000000001</v>
      </c>
      <c r="BD16" s="9">
        <v>0.51900000000000002</v>
      </c>
      <c r="BE16" s="9">
        <v>1.2230000000000001</v>
      </c>
      <c r="BF16" s="9">
        <v>0.53900000000000003</v>
      </c>
      <c r="BG16" s="9">
        <v>1.6559999999999999</v>
      </c>
      <c r="BH16" s="9">
        <v>0.626</v>
      </c>
      <c r="BI16" s="9">
        <v>5.9989999999999997</v>
      </c>
      <c r="BJ16" s="9">
        <v>24.172000000000001</v>
      </c>
      <c r="BK16" s="9">
        <v>19.695</v>
      </c>
      <c r="BL16" s="9">
        <v>18.861000000000001</v>
      </c>
      <c r="BM16" s="9">
        <v>0.56699999999999995</v>
      </c>
      <c r="BN16" s="9">
        <v>0.26700000000000002</v>
      </c>
      <c r="BO16" s="9">
        <v>0.83399999999999996</v>
      </c>
      <c r="BP16" s="9">
        <v>0</v>
      </c>
      <c r="BQ16" s="9">
        <v>0</v>
      </c>
      <c r="BR16" s="9">
        <v>13.821999999999999</v>
      </c>
      <c r="BS16" s="9">
        <v>0.83499999999999996</v>
      </c>
      <c r="BT16" s="9">
        <v>0.55800000000000005</v>
      </c>
      <c r="BU16" s="9">
        <v>4.4790000000000001</v>
      </c>
      <c r="BV16" s="9">
        <v>1.653</v>
      </c>
      <c r="BW16" s="9">
        <v>18.042000000000002</v>
      </c>
      <c r="BX16" s="9">
        <v>4.4770000000000003</v>
      </c>
      <c r="BY16" s="9">
        <v>26.847999999999999</v>
      </c>
      <c r="BZ16" s="9">
        <v>6.2640000000000002</v>
      </c>
      <c r="CA16" s="9">
        <v>15.779</v>
      </c>
      <c r="CB16" s="9">
        <v>15.779</v>
      </c>
      <c r="CC16" s="9">
        <v>1.744</v>
      </c>
      <c r="CD16" s="9">
        <v>1.4970000000000001</v>
      </c>
      <c r="CE16" s="9">
        <v>0.28299999999999997</v>
      </c>
      <c r="CF16" s="9">
        <v>1.214</v>
      </c>
      <c r="CG16" s="9">
        <v>0.623</v>
      </c>
      <c r="CH16" s="9">
        <v>0.875</v>
      </c>
      <c r="CI16" s="9">
        <v>0.623</v>
      </c>
      <c r="CJ16" s="9">
        <v>0.26100000000000001</v>
      </c>
      <c r="CK16" s="9">
        <v>0.61399999999999999</v>
      </c>
      <c r="CL16" s="9">
        <v>0.33900000000000002</v>
      </c>
      <c r="CM16" s="9">
        <v>0.90100000000000002</v>
      </c>
      <c r="CN16" s="9">
        <v>0.25700000000000001</v>
      </c>
      <c r="CO16" s="9">
        <v>1.214</v>
      </c>
      <c r="CP16" s="9">
        <v>0.28299999999999997</v>
      </c>
      <c r="CQ16" s="9">
        <v>0.247</v>
      </c>
      <c r="CR16" s="9">
        <v>14.034000000000001</v>
      </c>
      <c r="CS16" s="9">
        <v>11.741</v>
      </c>
      <c r="CT16" s="9">
        <v>11.741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9.6769999999999996</v>
      </c>
      <c r="DA16" s="9">
        <v>0.28699999999999998</v>
      </c>
      <c r="DB16" s="9">
        <v>0</v>
      </c>
      <c r="DC16" s="9">
        <v>1.7769999999999999</v>
      </c>
      <c r="DD16" s="9">
        <v>0.92500000000000004</v>
      </c>
      <c r="DE16" s="9">
        <v>10.816000000000001</v>
      </c>
      <c r="DF16" s="9">
        <v>2.2930000000000001</v>
      </c>
      <c r="DG16" s="9">
        <v>15.779</v>
      </c>
      <c r="DH16" s="9">
        <v>0</v>
      </c>
      <c r="DI16" s="9">
        <v>19.760999999999999</v>
      </c>
      <c r="DJ16" s="9">
        <v>19.760999999999999</v>
      </c>
      <c r="DK16" s="9">
        <v>3.298</v>
      </c>
      <c r="DL16" s="9">
        <v>2.363</v>
      </c>
      <c r="DM16" s="9">
        <v>0.97499999999999998</v>
      </c>
      <c r="DN16" s="9">
        <v>0.82399999999999995</v>
      </c>
      <c r="DO16" s="9">
        <v>0.97499999999999998</v>
      </c>
      <c r="DP16" s="9">
        <v>0.82399999999999995</v>
      </c>
      <c r="DQ16" s="9">
        <v>1.266</v>
      </c>
      <c r="DR16" s="9">
        <v>0</v>
      </c>
      <c r="DS16" s="9">
        <v>0.53300000000000003</v>
      </c>
      <c r="DT16" s="9">
        <v>0.83599999999999997</v>
      </c>
      <c r="DU16" s="9">
        <v>0.35699999999999998</v>
      </c>
      <c r="DV16" s="9">
        <v>0.60599999999999998</v>
      </c>
      <c r="DW16" s="9">
        <v>1.4810000000000001</v>
      </c>
      <c r="DX16" s="9">
        <v>0.318</v>
      </c>
      <c r="DY16" s="9">
        <v>0.93500000000000005</v>
      </c>
      <c r="DZ16" s="9">
        <v>16.463000000000001</v>
      </c>
      <c r="EA16" s="9">
        <v>15.262</v>
      </c>
      <c r="EB16" s="9">
        <v>14.489000000000001</v>
      </c>
      <c r="EC16" s="9">
        <v>0.77300000000000002</v>
      </c>
      <c r="ED16" s="9">
        <v>0</v>
      </c>
      <c r="EE16" s="9">
        <v>0.56200000000000006</v>
      </c>
      <c r="EF16" s="9">
        <v>0</v>
      </c>
      <c r="EG16" s="9">
        <v>0.21099999999999999</v>
      </c>
      <c r="EH16" s="9">
        <v>11.38</v>
      </c>
      <c r="EI16" s="9">
        <v>1.2390000000000001</v>
      </c>
      <c r="EJ16" s="9">
        <v>0.77</v>
      </c>
      <c r="EK16" s="9">
        <v>1.8720000000000001</v>
      </c>
      <c r="EL16" s="9">
        <v>3.2370000000000001</v>
      </c>
      <c r="EM16" s="9">
        <v>12.025</v>
      </c>
      <c r="EN16" s="9">
        <v>1.2010000000000001</v>
      </c>
      <c r="EO16" s="9">
        <v>18.907</v>
      </c>
      <c r="EP16" s="9">
        <v>0.85399999999999998</v>
      </c>
      <c r="EQ16" s="9">
        <v>10.754</v>
      </c>
      <c r="ER16" s="9">
        <v>10.754</v>
      </c>
      <c r="ES16" s="9">
        <v>1.1719999999999999</v>
      </c>
      <c r="ET16" s="9">
        <v>1.1719999999999999</v>
      </c>
      <c r="EU16" s="9">
        <v>0.90300000000000002</v>
      </c>
      <c r="EV16" s="9">
        <v>0.26900000000000002</v>
      </c>
      <c r="EW16" s="9">
        <v>1.1719999999999999</v>
      </c>
      <c r="EX16" s="9">
        <v>0</v>
      </c>
      <c r="EY16" s="9">
        <v>0.629</v>
      </c>
      <c r="EZ16" s="9">
        <v>0.26900000000000002</v>
      </c>
      <c r="FA16" s="9">
        <v>0.27400000000000002</v>
      </c>
      <c r="FB16" s="9">
        <v>1.1719999999999999</v>
      </c>
      <c r="FC16" s="9">
        <v>0</v>
      </c>
      <c r="FD16" s="9">
        <v>0</v>
      </c>
      <c r="FE16" s="9">
        <v>0.89800000000000002</v>
      </c>
      <c r="FF16" s="9">
        <v>0.27400000000000002</v>
      </c>
      <c r="FG16" s="9">
        <v>0</v>
      </c>
      <c r="FH16" s="9">
        <v>9.5820000000000007</v>
      </c>
      <c r="FI16" s="9">
        <v>6.8</v>
      </c>
      <c r="FJ16" s="9">
        <v>6.8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5.7409999999999997</v>
      </c>
      <c r="FQ16" s="9">
        <v>0</v>
      </c>
      <c r="FR16" s="9">
        <v>0</v>
      </c>
      <c r="FS16" s="9">
        <v>1.0580000000000001</v>
      </c>
      <c r="FT16" s="9">
        <v>0.91</v>
      </c>
      <c r="FU16" s="9">
        <v>5.8890000000000002</v>
      </c>
      <c r="FV16" s="9">
        <v>2.782</v>
      </c>
      <c r="FW16" s="9">
        <v>10.754</v>
      </c>
      <c r="FX16" s="9">
        <v>0</v>
      </c>
      <c r="FY16" s="9">
        <v>59.69</v>
      </c>
      <c r="FZ16" s="9">
        <v>59.69</v>
      </c>
      <c r="GA16" s="9">
        <v>11.856999999999999</v>
      </c>
      <c r="GB16" s="9">
        <v>6.4130000000000003</v>
      </c>
      <c r="GC16" s="9">
        <v>2.6349999999999998</v>
      </c>
      <c r="GD16" s="9">
        <v>3.157</v>
      </c>
      <c r="GE16" s="9">
        <v>4.0869999999999997</v>
      </c>
      <c r="GF16" s="9">
        <v>1.704</v>
      </c>
      <c r="GG16" s="9">
        <v>4.6970000000000001</v>
      </c>
      <c r="GH16" s="9">
        <v>0.48499999999999999</v>
      </c>
      <c r="GI16" s="9">
        <v>0.60799999999999998</v>
      </c>
      <c r="GJ16" s="9">
        <v>2.4</v>
      </c>
      <c r="GK16" s="9">
        <v>1.6559999999999999</v>
      </c>
      <c r="GL16" s="9">
        <v>1.7350000000000001</v>
      </c>
      <c r="GM16" s="9">
        <v>4.0540000000000003</v>
      </c>
      <c r="GN16" s="9">
        <v>1.7370000000000001</v>
      </c>
      <c r="GO16" s="9">
        <v>5.444</v>
      </c>
      <c r="GP16" s="9">
        <v>47.834000000000003</v>
      </c>
      <c r="GQ16" s="9">
        <v>33.832999999999998</v>
      </c>
      <c r="GR16" s="9">
        <v>30.98</v>
      </c>
      <c r="GS16" s="9">
        <v>1.655</v>
      </c>
      <c r="GT16" s="9">
        <v>0.89800000000000002</v>
      </c>
      <c r="GU16" s="9">
        <v>1.119</v>
      </c>
      <c r="GV16" s="9">
        <v>0.83799999999999997</v>
      </c>
      <c r="GW16" s="9">
        <v>0.59499999999999997</v>
      </c>
      <c r="GX16" s="9">
        <v>24.530999999999999</v>
      </c>
      <c r="GY16" s="9">
        <v>3.1920000000000002</v>
      </c>
      <c r="GZ16" s="9">
        <v>0.84399999999999997</v>
      </c>
      <c r="HA16" s="9">
        <v>5.266</v>
      </c>
      <c r="HB16" s="9">
        <v>7.3029999999999999</v>
      </c>
      <c r="HC16" s="9">
        <v>26.53</v>
      </c>
      <c r="HD16" s="9">
        <v>14.000999999999999</v>
      </c>
      <c r="HE16" s="9">
        <v>54.174999999999997</v>
      </c>
      <c r="HF16" s="9">
        <v>5.516</v>
      </c>
      <c r="HG16" s="9">
        <v>35.774000000000001</v>
      </c>
      <c r="HH16" s="9">
        <v>35.774000000000001</v>
      </c>
      <c r="HI16" s="9">
        <v>9.593</v>
      </c>
      <c r="HJ16" s="9">
        <v>2.8370000000000002</v>
      </c>
      <c r="HK16" s="9">
        <v>0.52100000000000002</v>
      </c>
      <c r="HL16" s="9">
        <v>1.67</v>
      </c>
      <c r="HM16" s="9">
        <v>1.4039999999999999</v>
      </c>
      <c r="HN16" s="9">
        <v>0.78700000000000003</v>
      </c>
      <c r="HO16" s="9">
        <v>1.6719999999999999</v>
      </c>
      <c r="HP16" s="9">
        <v>0.27800000000000002</v>
      </c>
      <c r="HQ16" s="9">
        <v>0.24</v>
      </c>
      <c r="HR16" s="9">
        <v>0.79900000000000004</v>
      </c>
      <c r="HS16" s="9">
        <v>0.59299999999999997</v>
      </c>
      <c r="HT16" s="9">
        <v>0.79800000000000004</v>
      </c>
      <c r="HU16" s="9">
        <v>1.073</v>
      </c>
      <c r="HV16" s="9">
        <v>1.117</v>
      </c>
      <c r="HW16" s="9">
        <v>6.7549999999999999</v>
      </c>
      <c r="HX16" s="9">
        <v>26.181000000000001</v>
      </c>
      <c r="HY16" s="9">
        <v>17.774999999999999</v>
      </c>
      <c r="HZ16" s="9">
        <v>16.510000000000002</v>
      </c>
      <c r="IA16" s="9">
        <v>1.264</v>
      </c>
      <c r="IB16" s="9">
        <v>0</v>
      </c>
      <c r="IC16" s="9">
        <v>0.59599999999999997</v>
      </c>
      <c r="ID16" s="9">
        <v>0</v>
      </c>
      <c r="IE16" s="9">
        <v>0.66800000000000004</v>
      </c>
      <c r="IF16" s="9">
        <v>12.576000000000001</v>
      </c>
      <c r="IG16" s="9">
        <v>0.57699999999999996</v>
      </c>
      <c r="IH16" s="9">
        <v>1.1100000000000001</v>
      </c>
      <c r="II16" s="9">
        <v>3.512</v>
      </c>
      <c r="IJ16" s="9">
        <v>3.948</v>
      </c>
      <c r="IK16" s="9">
        <v>13.827</v>
      </c>
      <c r="IL16" s="9">
        <v>8.407</v>
      </c>
      <c r="IM16" s="9">
        <v>28.655000000000001</v>
      </c>
      <c r="IN16" s="9">
        <v>7.1189999999999998</v>
      </c>
      <c r="IO16" s="9">
        <v>47.868000000000002</v>
      </c>
      <c r="IP16" s="9">
        <v>47.868000000000002</v>
      </c>
      <c r="IQ16" s="9">
        <v>6.444</v>
      </c>
    </row>
    <row r="17" spans="1:251">
      <c r="A17" s="10">
        <v>44228</v>
      </c>
      <c r="B17" s="9">
        <v>45.215000000000003</v>
      </c>
      <c r="C17" s="9">
        <v>6.1050000000000004</v>
      </c>
      <c r="D17" s="9">
        <v>4.8499999999999996</v>
      </c>
      <c r="E17" s="9">
        <v>11.955</v>
      </c>
      <c r="F17" s="9">
        <v>9.5909999999999993</v>
      </c>
      <c r="G17" s="9">
        <v>58.534999999999997</v>
      </c>
      <c r="H17" s="9">
        <v>7.8879999999999999</v>
      </c>
      <c r="I17" s="9">
        <v>82.495999999999995</v>
      </c>
      <c r="J17" s="9">
        <v>9.032</v>
      </c>
      <c r="K17" s="9">
        <v>57.798999999999999</v>
      </c>
      <c r="L17" s="9">
        <v>57.798999999999999</v>
      </c>
      <c r="M17" s="9">
        <v>18.440000000000001</v>
      </c>
      <c r="N17" s="9">
        <v>8.2870000000000008</v>
      </c>
      <c r="O17" s="9">
        <v>4.9530000000000003</v>
      </c>
      <c r="P17" s="9">
        <v>2.411</v>
      </c>
      <c r="Q17" s="9">
        <v>4.548</v>
      </c>
      <c r="R17" s="9">
        <v>2.5990000000000002</v>
      </c>
      <c r="S17" s="9">
        <v>4.6779999999999999</v>
      </c>
      <c r="T17" s="9">
        <v>1.6839999999999999</v>
      </c>
      <c r="U17" s="9">
        <v>0.48499999999999999</v>
      </c>
      <c r="V17" s="9">
        <v>1.956</v>
      </c>
      <c r="W17" s="9">
        <v>3.859</v>
      </c>
      <c r="X17" s="9">
        <v>1.5489999999999999</v>
      </c>
      <c r="Y17" s="9">
        <v>5.8760000000000003</v>
      </c>
      <c r="Z17" s="9">
        <v>1.488</v>
      </c>
      <c r="AA17" s="9">
        <v>10.153</v>
      </c>
      <c r="AB17" s="9">
        <v>39.359000000000002</v>
      </c>
      <c r="AC17" s="9">
        <v>34.965000000000003</v>
      </c>
      <c r="AD17" s="9">
        <v>33.360999999999997</v>
      </c>
      <c r="AE17" s="9">
        <v>0.77900000000000003</v>
      </c>
      <c r="AF17" s="9">
        <v>0.82399999999999995</v>
      </c>
      <c r="AG17" s="9">
        <v>0.77900000000000003</v>
      </c>
      <c r="AH17" s="9">
        <v>0</v>
      </c>
      <c r="AI17" s="9">
        <v>0.82399999999999995</v>
      </c>
      <c r="AJ17" s="9">
        <v>20.977</v>
      </c>
      <c r="AK17" s="9">
        <v>3.419</v>
      </c>
      <c r="AL17" s="9">
        <v>3.718</v>
      </c>
      <c r="AM17" s="9">
        <v>6.85</v>
      </c>
      <c r="AN17" s="9">
        <v>5.391</v>
      </c>
      <c r="AO17" s="9">
        <v>29.574000000000002</v>
      </c>
      <c r="AP17" s="9">
        <v>4.3949999999999996</v>
      </c>
      <c r="AQ17" s="9">
        <v>47.064999999999998</v>
      </c>
      <c r="AR17" s="9">
        <v>10.734</v>
      </c>
      <c r="AS17" s="9">
        <v>32.941000000000003</v>
      </c>
      <c r="AT17" s="9">
        <v>32.941000000000003</v>
      </c>
      <c r="AU17" s="9">
        <v>3.92</v>
      </c>
      <c r="AV17" s="9">
        <v>2.532</v>
      </c>
      <c r="AW17" s="9">
        <v>0.63900000000000001</v>
      </c>
      <c r="AX17" s="9">
        <v>1.6040000000000001</v>
      </c>
      <c r="AY17" s="9">
        <v>1.4390000000000001</v>
      </c>
      <c r="AZ17" s="9">
        <v>0.80400000000000005</v>
      </c>
      <c r="BA17" s="9">
        <v>1.726</v>
      </c>
      <c r="BB17" s="9">
        <v>0.29199999999999998</v>
      </c>
      <c r="BC17" s="9">
        <v>0.22500000000000001</v>
      </c>
      <c r="BD17" s="9">
        <v>0.214</v>
      </c>
      <c r="BE17" s="9">
        <v>1.2010000000000001</v>
      </c>
      <c r="BF17" s="9">
        <v>0.82799999999999996</v>
      </c>
      <c r="BG17" s="9">
        <v>1.7310000000000001</v>
      </c>
      <c r="BH17" s="9">
        <v>0.51200000000000001</v>
      </c>
      <c r="BI17" s="9">
        <v>1.3879999999999999</v>
      </c>
      <c r="BJ17" s="9">
        <v>29.021000000000001</v>
      </c>
      <c r="BK17" s="9">
        <v>25.143999999999998</v>
      </c>
      <c r="BL17" s="9">
        <v>23.684000000000001</v>
      </c>
      <c r="BM17" s="9">
        <v>1.1319999999999999</v>
      </c>
      <c r="BN17" s="9">
        <v>0.32900000000000001</v>
      </c>
      <c r="BO17" s="9">
        <v>1.1319999999999999</v>
      </c>
      <c r="BP17" s="9">
        <v>0</v>
      </c>
      <c r="BQ17" s="9">
        <v>0.32900000000000001</v>
      </c>
      <c r="BR17" s="9">
        <v>16.623999999999999</v>
      </c>
      <c r="BS17" s="9">
        <v>1.1950000000000001</v>
      </c>
      <c r="BT17" s="9">
        <v>2.2970000000000002</v>
      </c>
      <c r="BU17" s="9">
        <v>5.0289999999999999</v>
      </c>
      <c r="BV17" s="9">
        <v>2.1419999999999999</v>
      </c>
      <c r="BW17" s="9">
        <v>23.001999999999999</v>
      </c>
      <c r="BX17" s="9">
        <v>3.8769999999999998</v>
      </c>
      <c r="BY17" s="9">
        <v>31.562000000000001</v>
      </c>
      <c r="BZ17" s="9">
        <v>1.379</v>
      </c>
      <c r="CA17" s="9">
        <v>8.2579999999999991</v>
      </c>
      <c r="CB17" s="9">
        <v>8.2579999999999991</v>
      </c>
      <c r="CC17" s="9">
        <v>0.58699999999999997</v>
      </c>
      <c r="CD17" s="9">
        <v>0.25900000000000001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0.32800000000000001</v>
      </c>
      <c r="CR17" s="9">
        <v>7.6710000000000003</v>
      </c>
      <c r="CS17" s="9">
        <v>7.165</v>
      </c>
      <c r="CT17" s="9">
        <v>7.165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6.0209999999999999</v>
      </c>
      <c r="DA17" s="9">
        <v>0.24099999999999999</v>
      </c>
      <c r="DB17" s="9">
        <v>0</v>
      </c>
      <c r="DC17" s="9">
        <v>0.90400000000000003</v>
      </c>
      <c r="DD17" s="9">
        <v>0.97899999999999998</v>
      </c>
      <c r="DE17" s="9">
        <v>6.1870000000000003</v>
      </c>
      <c r="DF17" s="9">
        <v>0.50600000000000001</v>
      </c>
      <c r="DG17" s="9">
        <v>7.6710000000000003</v>
      </c>
      <c r="DH17" s="9">
        <v>0.58699999999999997</v>
      </c>
      <c r="DI17" s="9">
        <v>22.949000000000002</v>
      </c>
      <c r="DJ17" s="9">
        <v>22.949000000000002</v>
      </c>
      <c r="DK17" s="9">
        <v>4.0090000000000003</v>
      </c>
      <c r="DL17" s="9">
        <v>1.6659999999999999</v>
      </c>
      <c r="DM17" s="9">
        <v>0.64500000000000002</v>
      </c>
      <c r="DN17" s="9">
        <v>0.29499999999999998</v>
      </c>
      <c r="DO17" s="9">
        <v>0.64500000000000002</v>
      </c>
      <c r="DP17" s="9">
        <v>0.29499999999999998</v>
      </c>
      <c r="DQ17" s="9">
        <v>0.64500000000000002</v>
      </c>
      <c r="DR17" s="9">
        <v>0</v>
      </c>
      <c r="DS17" s="9">
        <v>0.29499999999999998</v>
      </c>
      <c r="DT17" s="9">
        <v>0.39800000000000002</v>
      </c>
      <c r="DU17" s="9">
        <v>0.29499999999999998</v>
      </c>
      <c r="DV17" s="9">
        <v>0.246</v>
      </c>
      <c r="DW17" s="9">
        <v>0.69299999999999995</v>
      </c>
      <c r="DX17" s="9">
        <v>0.246</v>
      </c>
      <c r="DY17" s="9">
        <v>2.343</v>
      </c>
      <c r="DZ17" s="9">
        <v>18.940000000000001</v>
      </c>
      <c r="EA17" s="9">
        <v>16.068999999999999</v>
      </c>
      <c r="EB17" s="9">
        <v>14.561999999999999</v>
      </c>
      <c r="EC17" s="9">
        <v>1.0149999999999999</v>
      </c>
      <c r="ED17" s="9">
        <v>0.49199999999999999</v>
      </c>
      <c r="EE17" s="9">
        <v>1.0149999999999999</v>
      </c>
      <c r="EF17" s="9">
        <v>0.24099999999999999</v>
      </c>
      <c r="EG17" s="9">
        <v>0.251</v>
      </c>
      <c r="EH17" s="9">
        <v>14.122</v>
      </c>
      <c r="EI17" s="9">
        <v>0.26900000000000002</v>
      </c>
      <c r="EJ17" s="9">
        <v>0.66</v>
      </c>
      <c r="EK17" s="9">
        <v>1.018</v>
      </c>
      <c r="EL17" s="9">
        <v>2.069</v>
      </c>
      <c r="EM17" s="9">
        <v>14</v>
      </c>
      <c r="EN17" s="9">
        <v>2.871</v>
      </c>
      <c r="EO17" s="9">
        <v>20.161999999999999</v>
      </c>
      <c r="EP17" s="9">
        <v>2.7869999999999999</v>
      </c>
      <c r="EQ17" s="9">
        <v>10.137</v>
      </c>
      <c r="ER17" s="9">
        <v>10.137</v>
      </c>
      <c r="ES17" s="9">
        <v>1.0669999999999999</v>
      </c>
      <c r="ET17" s="9">
        <v>0.77500000000000002</v>
      </c>
      <c r="EU17" s="9">
        <v>0.26400000000000001</v>
      </c>
      <c r="EV17" s="9">
        <v>0</v>
      </c>
      <c r="EW17" s="9">
        <v>0.26400000000000001</v>
      </c>
      <c r="EX17" s="9">
        <v>0</v>
      </c>
      <c r="EY17" s="9">
        <v>0.26400000000000001</v>
      </c>
      <c r="EZ17" s="9">
        <v>0</v>
      </c>
      <c r="FA17" s="9">
        <v>0</v>
      </c>
      <c r="FB17" s="9">
        <v>0.26400000000000001</v>
      </c>
      <c r="FC17" s="9">
        <v>0</v>
      </c>
      <c r="FD17" s="9">
        <v>0</v>
      </c>
      <c r="FE17" s="9">
        <v>0</v>
      </c>
      <c r="FF17" s="9">
        <v>0.26400000000000001</v>
      </c>
      <c r="FG17" s="9">
        <v>0.29199999999999998</v>
      </c>
      <c r="FH17" s="9">
        <v>9.07</v>
      </c>
      <c r="FI17" s="9">
        <v>6.6749999999999998</v>
      </c>
      <c r="FJ17" s="9">
        <v>5.92</v>
      </c>
      <c r="FK17" s="9">
        <v>0</v>
      </c>
      <c r="FL17" s="9">
        <v>0.754</v>
      </c>
      <c r="FM17" s="9">
        <v>0</v>
      </c>
      <c r="FN17" s="9">
        <v>0.50700000000000001</v>
      </c>
      <c r="FO17" s="9">
        <v>0.247</v>
      </c>
      <c r="FP17" s="9">
        <v>4.5609999999999999</v>
      </c>
      <c r="FQ17" s="9">
        <v>0.63400000000000001</v>
      </c>
      <c r="FR17" s="9">
        <v>0.61299999999999999</v>
      </c>
      <c r="FS17" s="9">
        <v>0.86699999999999999</v>
      </c>
      <c r="FT17" s="9">
        <v>1.0209999999999999</v>
      </c>
      <c r="FU17" s="9">
        <v>5.6539999999999999</v>
      </c>
      <c r="FV17" s="9">
        <v>2.3959999999999999</v>
      </c>
      <c r="FW17" s="9">
        <v>9.6259999999999994</v>
      </c>
      <c r="FX17" s="9">
        <v>0.51200000000000001</v>
      </c>
      <c r="FY17" s="9">
        <v>71.25</v>
      </c>
      <c r="FZ17" s="9">
        <v>71.25</v>
      </c>
      <c r="GA17" s="9">
        <v>10.522</v>
      </c>
      <c r="GB17" s="9">
        <v>5.3150000000000004</v>
      </c>
      <c r="GC17" s="9">
        <v>1.962</v>
      </c>
      <c r="GD17" s="9">
        <v>2.8290000000000002</v>
      </c>
      <c r="GE17" s="9">
        <v>2.5950000000000002</v>
      </c>
      <c r="GF17" s="9">
        <v>2.1960000000000002</v>
      </c>
      <c r="GG17" s="9">
        <v>3.032</v>
      </c>
      <c r="GH17" s="9">
        <v>0.97599999999999998</v>
      </c>
      <c r="GI17" s="9">
        <v>0.34300000000000003</v>
      </c>
      <c r="GJ17" s="9">
        <v>1.796</v>
      </c>
      <c r="GK17" s="9">
        <v>1.252</v>
      </c>
      <c r="GL17" s="9">
        <v>1.7430000000000001</v>
      </c>
      <c r="GM17" s="9">
        <v>3.081</v>
      </c>
      <c r="GN17" s="9">
        <v>1.71</v>
      </c>
      <c r="GO17" s="9">
        <v>5.2069999999999999</v>
      </c>
      <c r="GP17" s="9">
        <v>60.728000000000002</v>
      </c>
      <c r="GQ17" s="9">
        <v>44.911999999999999</v>
      </c>
      <c r="GR17" s="9">
        <v>42.969000000000001</v>
      </c>
      <c r="GS17" s="9">
        <v>0.86899999999999999</v>
      </c>
      <c r="GT17" s="9">
        <v>1.0740000000000001</v>
      </c>
      <c r="GU17" s="9">
        <v>0.86899999999999999</v>
      </c>
      <c r="GV17" s="9">
        <v>0.56000000000000005</v>
      </c>
      <c r="GW17" s="9">
        <v>0.51500000000000001</v>
      </c>
      <c r="GX17" s="9">
        <v>34.625999999999998</v>
      </c>
      <c r="GY17" s="9">
        <v>2.391</v>
      </c>
      <c r="GZ17" s="9">
        <v>2.609</v>
      </c>
      <c r="HA17" s="9">
        <v>5.2869999999999999</v>
      </c>
      <c r="HB17" s="9">
        <v>7.0049999999999999</v>
      </c>
      <c r="HC17" s="9">
        <v>37.906999999999996</v>
      </c>
      <c r="HD17" s="9">
        <v>15.816000000000001</v>
      </c>
      <c r="HE17" s="9">
        <v>65.751000000000005</v>
      </c>
      <c r="HF17" s="9">
        <v>5.4989999999999997</v>
      </c>
      <c r="HG17" s="9">
        <v>30.029</v>
      </c>
      <c r="HH17" s="9">
        <v>30.029</v>
      </c>
      <c r="HI17" s="9">
        <v>6.6139999999999999</v>
      </c>
      <c r="HJ17" s="9">
        <v>3.07</v>
      </c>
      <c r="HK17" s="9">
        <v>0.25900000000000001</v>
      </c>
      <c r="HL17" s="9">
        <v>2.367</v>
      </c>
      <c r="HM17" s="9">
        <v>1.56</v>
      </c>
      <c r="HN17" s="9">
        <v>1.0660000000000001</v>
      </c>
      <c r="HO17" s="9">
        <v>1.56</v>
      </c>
      <c r="HP17" s="9">
        <v>0.56799999999999995</v>
      </c>
      <c r="HQ17" s="9">
        <v>0.498</v>
      </c>
      <c r="HR17" s="9">
        <v>0.75700000000000001</v>
      </c>
      <c r="HS17" s="9">
        <v>0.99199999999999999</v>
      </c>
      <c r="HT17" s="9">
        <v>0.877</v>
      </c>
      <c r="HU17" s="9">
        <v>1.004</v>
      </c>
      <c r="HV17" s="9">
        <v>1.623</v>
      </c>
      <c r="HW17" s="9">
        <v>3.5430000000000001</v>
      </c>
      <c r="HX17" s="9">
        <v>23.416</v>
      </c>
      <c r="HY17" s="9">
        <v>17.882999999999999</v>
      </c>
      <c r="HZ17" s="9">
        <v>16.91</v>
      </c>
      <c r="IA17" s="9">
        <v>0.71799999999999997</v>
      </c>
      <c r="IB17" s="9">
        <v>0.255</v>
      </c>
      <c r="IC17" s="9">
        <v>0.71799999999999997</v>
      </c>
      <c r="ID17" s="9">
        <v>0.255</v>
      </c>
      <c r="IE17" s="9">
        <v>0</v>
      </c>
      <c r="IF17" s="9">
        <v>12.129</v>
      </c>
      <c r="IG17" s="9">
        <v>2.0830000000000002</v>
      </c>
      <c r="IH17" s="9">
        <v>1.115</v>
      </c>
      <c r="II17" s="9">
        <v>2.556</v>
      </c>
      <c r="IJ17" s="9">
        <v>2.9460000000000002</v>
      </c>
      <c r="IK17" s="9">
        <v>14.936999999999999</v>
      </c>
      <c r="IL17" s="9">
        <v>5.5330000000000004</v>
      </c>
      <c r="IM17" s="9">
        <v>26.6</v>
      </c>
      <c r="IN17" s="9">
        <v>3.4289999999999998</v>
      </c>
      <c r="IO17" s="9">
        <v>58.097000000000001</v>
      </c>
      <c r="IP17" s="9">
        <v>58.097000000000001</v>
      </c>
      <c r="IQ17" s="9">
        <v>6.6740000000000004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3.234</v>
      </c>
      <c r="C11" s="9">
        <v>0.58799999999999997</v>
      </c>
      <c r="D11" s="9">
        <v>2.6459999999999999</v>
      </c>
      <c r="E11" s="9">
        <v>2.0939999999999999</v>
      </c>
      <c r="F11" s="9">
        <v>1.1399999999999999</v>
      </c>
      <c r="G11" s="9">
        <v>2.4</v>
      </c>
      <c r="H11" s="9">
        <v>0.55600000000000005</v>
      </c>
      <c r="I11" s="9">
        <v>0.27800000000000002</v>
      </c>
      <c r="J11" s="9">
        <v>1.766</v>
      </c>
      <c r="K11" s="9">
        <v>0.38</v>
      </c>
      <c r="L11" s="9">
        <v>1.087</v>
      </c>
      <c r="M11" s="9">
        <v>2.6779999999999999</v>
      </c>
      <c r="N11" s="9">
        <v>0.55600000000000005</v>
      </c>
      <c r="O11" s="9">
        <v>1.4870000000000001</v>
      </c>
      <c r="P11" s="9">
        <v>47.101999999999997</v>
      </c>
      <c r="Q11" s="9">
        <v>46.343000000000004</v>
      </c>
      <c r="R11" s="9">
        <v>43.71</v>
      </c>
      <c r="S11" s="9">
        <v>1.093</v>
      </c>
      <c r="T11" s="9">
        <v>1.54</v>
      </c>
      <c r="U11" s="9">
        <v>1.08</v>
      </c>
      <c r="V11" s="9">
        <v>0.79400000000000004</v>
      </c>
      <c r="W11" s="9">
        <v>0.54100000000000004</v>
      </c>
      <c r="X11" s="9">
        <v>38.664999999999999</v>
      </c>
      <c r="Y11" s="9">
        <v>3.19</v>
      </c>
      <c r="Z11" s="9">
        <v>1.43</v>
      </c>
      <c r="AA11" s="9">
        <v>3.0590000000000002</v>
      </c>
      <c r="AB11" s="9">
        <v>11.465999999999999</v>
      </c>
      <c r="AC11" s="9">
        <v>34.875999999999998</v>
      </c>
      <c r="AD11" s="9">
        <v>0.76</v>
      </c>
      <c r="AE11" s="9">
        <v>50.612000000000002</v>
      </c>
      <c r="AF11" s="9">
        <v>1.2110000000000001</v>
      </c>
      <c r="AG11" s="9">
        <v>62.305</v>
      </c>
      <c r="AH11" s="9">
        <v>62.305</v>
      </c>
      <c r="AI11" s="9">
        <v>9.0839999999999996</v>
      </c>
      <c r="AJ11" s="9">
        <v>4.3239999999999998</v>
      </c>
      <c r="AK11" s="9">
        <v>2.1619999999999999</v>
      </c>
      <c r="AL11" s="9">
        <v>1.8640000000000001</v>
      </c>
      <c r="AM11" s="9">
        <v>3.3620000000000001</v>
      </c>
      <c r="AN11" s="9">
        <v>0.66500000000000004</v>
      </c>
      <c r="AO11" s="9">
        <v>3.778</v>
      </c>
      <c r="AP11" s="9">
        <v>0.248</v>
      </c>
      <c r="AQ11" s="9">
        <v>0</v>
      </c>
      <c r="AR11" s="9">
        <v>1.141</v>
      </c>
      <c r="AS11" s="9">
        <v>1.1659999999999999</v>
      </c>
      <c r="AT11" s="9">
        <v>1.72</v>
      </c>
      <c r="AU11" s="9">
        <v>1.94</v>
      </c>
      <c r="AV11" s="9">
        <v>2.0870000000000002</v>
      </c>
      <c r="AW11" s="9">
        <v>4.7610000000000001</v>
      </c>
      <c r="AX11" s="9">
        <v>53.220999999999997</v>
      </c>
      <c r="AY11" s="9">
        <v>49.875999999999998</v>
      </c>
      <c r="AZ11" s="9">
        <v>46.902000000000001</v>
      </c>
      <c r="BA11" s="9">
        <v>2.2160000000000002</v>
      </c>
      <c r="BB11" s="9">
        <v>0.75900000000000001</v>
      </c>
      <c r="BC11" s="9">
        <v>2.0430000000000001</v>
      </c>
      <c r="BD11" s="9">
        <v>0.27600000000000002</v>
      </c>
      <c r="BE11" s="9">
        <v>0.39700000000000002</v>
      </c>
      <c r="BF11" s="9">
        <v>38.15</v>
      </c>
      <c r="BG11" s="9">
        <v>5.6849999999999996</v>
      </c>
      <c r="BH11" s="9">
        <v>3.36</v>
      </c>
      <c r="BI11" s="9">
        <v>2.681</v>
      </c>
      <c r="BJ11" s="9">
        <v>10.025</v>
      </c>
      <c r="BK11" s="9">
        <v>39.850999999999999</v>
      </c>
      <c r="BL11" s="9">
        <v>3.3450000000000002</v>
      </c>
      <c r="BM11" s="9">
        <v>58.74</v>
      </c>
      <c r="BN11" s="9">
        <v>3.5649999999999999</v>
      </c>
      <c r="BO11" s="9">
        <v>127.492</v>
      </c>
      <c r="BP11" s="9">
        <v>127.492</v>
      </c>
      <c r="BQ11" s="9">
        <v>17.117000000000001</v>
      </c>
      <c r="BR11" s="9">
        <v>5.319</v>
      </c>
      <c r="BS11" s="9">
        <v>2.0569999999999999</v>
      </c>
      <c r="BT11" s="9">
        <v>2.1190000000000002</v>
      </c>
      <c r="BU11" s="9">
        <v>2.431</v>
      </c>
      <c r="BV11" s="9">
        <v>1.746</v>
      </c>
      <c r="BW11" s="9">
        <v>2.5670000000000002</v>
      </c>
      <c r="BX11" s="9">
        <v>0.28799999999999998</v>
      </c>
      <c r="BY11" s="9">
        <v>1.0209999999999999</v>
      </c>
      <c r="BZ11" s="9">
        <v>1.391</v>
      </c>
      <c r="CA11" s="9">
        <v>1.232</v>
      </c>
      <c r="CB11" s="9">
        <v>1.5529999999999999</v>
      </c>
      <c r="CC11" s="9">
        <v>2.944</v>
      </c>
      <c r="CD11" s="9">
        <v>1.2330000000000001</v>
      </c>
      <c r="CE11" s="9">
        <v>11.798</v>
      </c>
      <c r="CF11" s="9">
        <v>110.375</v>
      </c>
      <c r="CG11" s="9">
        <v>100.773</v>
      </c>
      <c r="CH11" s="9">
        <v>96.646000000000001</v>
      </c>
      <c r="CI11" s="9">
        <v>1.337</v>
      </c>
      <c r="CJ11" s="9">
        <v>2.79</v>
      </c>
      <c r="CK11" s="9">
        <v>1.875</v>
      </c>
      <c r="CL11" s="9">
        <v>0.84599999999999997</v>
      </c>
      <c r="CM11" s="9">
        <v>0.83</v>
      </c>
      <c r="CN11" s="9">
        <v>75.465000000000003</v>
      </c>
      <c r="CO11" s="9">
        <v>7.2039999999999997</v>
      </c>
      <c r="CP11" s="9">
        <v>8.92</v>
      </c>
      <c r="CQ11" s="9">
        <v>9.1839999999999993</v>
      </c>
      <c r="CR11" s="9">
        <v>14.827999999999999</v>
      </c>
      <c r="CS11" s="9">
        <v>85.944999999999993</v>
      </c>
      <c r="CT11" s="9">
        <v>9.6020000000000003</v>
      </c>
      <c r="CU11" s="9">
        <v>116.08799999999999</v>
      </c>
      <c r="CV11" s="9">
        <v>11.404</v>
      </c>
      <c r="CW11" s="9">
        <v>13.734999999999999</v>
      </c>
      <c r="CX11" s="9">
        <v>13.734999999999999</v>
      </c>
      <c r="CY11" s="9">
        <v>2.895</v>
      </c>
      <c r="CZ11" s="9">
        <v>1.472</v>
      </c>
      <c r="DA11" s="9">
        <v>0.28299999999999997</v>
      </c>
      <c r="DB11" s="9">
        <v>0.88200000000000001</v>
      </c>
      <c r="DC11" s="9">
        <v>0.32100000000000001</v>
      </c>
      <c r="DD11" s="9">
        <v>0.84399999999999997</v>
      </c>
      <c r="DE11" s="9">
        <v>0.32100000000000001</v>
      </c>
      <c r="DF11" s="9">
        <v>0.56100000000000005</v>
      </c>
      <c r="DG11" s="9">
        <v>0.28299999999999997</v>
      </c>
      <c r="DH11" s="9">
        <v>0.27200000000000002</v>
      </c>
      <c r="DI11" s="9">
        <v>0.28899999999999998</v>
      </c>
      <c r="DJ11" s="9">
        <v>0.60399999999999998</v>
      </c>
      <c r="DK11" s="9">
        <v>0</v>
      </c>
      <c r="DL11" s="9">
        <v>1.165</v>
      </c>
      <c r="DM11" s="9">
        <v>1.423</v>
      </c>
      <c r="DN11" s="9">
        <v>10.84</v>
      </c>
      <c r="DO11" s="9">
        <v>8.0109999999999992</v>
      </c>
      <c r="DP11" s="9">
        <v>7.2679999999999998</v>
      </c>
      <c r="DQ11" s="9">
        <v>0.74399999999999999</v>
      </c>
      <c r="DR11" s="9">
        <v>0</v>
      </c>
      <c r="DS11" s="9">
        <v>0.74399999999999999</v>
      </c>
      <c r="DT11" s="9">
        <v>0</v>
      </c>
      <c r="DU11" s="9">
        <v>0</v>
      </c>
      <c r="DV11" s="9">
        <v>5.5469999999999997</v>
      </c>
      <c r="DW11" s="9">
        <v>0.77700000000000002</v>
      </c>
      <c r="DX11" s="9">
        <v>0.55000000000000004</v>
      </c>
      <c r="DY11" s="9">
        <v>1.1379999999999999</v>
      </c>
      <c r="DZ11" s="9">
        <v>1.044</v>
      </c>
      <c r="EA11" s="9">
        <v>6.968</v>
      </c>
      <c r="EB11" s="9">
        <v>2.8290000000000002</v>
      </c>
      <c r="EC11" s="9">
        <v>12.005000000000001</v>
      </c>
      <c r="ED11" s="9">
        <v>1.73</v>
      </c>
      <c r="EE11" s="9">
        <v>31.669</v>
      </c>
      <c r="EF11" s="9">
        <v>31.669</v>
      </c>
      <c r="EG11" s="9">
        <v>4.423</v>
      </c>
      <c r="EH11" s="9">
        <v>1.1950000000000001</v>
      </c>
      <c r="EI11" s="9">
        <v>0.86199999999999999</v>
      </c>
      <c r="EJ11" s="9">
        <v>0</v>
      </c>
      <c r="EK11" s="9">
        <v>0.86199999999999999</v>
      </c>
      <c r="EL11" s="9">
        <v>0</v>
      </c>
      <c r="EM11" s="9">
        <v>0.56599999999999995</v>
      </c>
      <c r="EN11" s="9">
        <v>0</v>
      </c>
      <c r="EO11" s="9">
        <v>0</v>
      </c>
      <c r="EP11" s="9">
        <v>0.29599999999999999</v>
      </c>
      <c r="EQ11" s="9">
        <v>0.26700000000000002</v>
      </c>
      <c r="ER11" s="9">
        <v>0.29899999999999999</v>
      </c>
      <c r="ES11" s="9">
        <v>0.59499999999999997</v>
      </c>
      <c r="ET11" s="9">
        <v>0.26700000000000002</v>
      </c>
      <c r="EU11" s="9">
        <v>3.2280000000000002</v>
      </c>
      <c r="EV11" s="9">
        <v>27.245000000000001</v>
      </c>
      <c r="EW11" s="9">
        <v>16.873000000000001</v>
      </c>
      <c r="EX11" s="9">
        <v>16.350999999999999</v>
      </c>
      <c r="EY11" s="9">
        <v>0.52300000000000002</v>
      </c>
      <c r="EZ11" s="9">
        <v>0</v>
      </c>
      <c r="FA11" s="9">
        <v>0.25</v>
      </c>
      <c r="FB11" s="9">
        <v>0.27300000000000002</v>
      </c>
      <c r="FC11" s="9">
        <v>0</v>
      </c>
      <c r="FD11" s="9">
        <v>13.561999999999999</v>
      </c>
      <c r="FE11" s="9">
        <v>0.27300000000000002</v>
      </c>
      <c r="FF11" s="9">
        <v>1.109</v>
      </c>
      <c r="FG11" s="9">
        <v>1.929</v>
      </c>
      <c r="FH11" s="9">
        <v>2.8090000000000002</v>
      </c>
      <c r="FI11" s="9">
        <v>14.065</v>
      </c>
      <c r="FJ11" s="9">
        <v>10.372</v>
      </c>
      <c r="FK11" s="9">
        <v>28.387</v>
      </c>
      <c r="FL11" s="9">
        <v>3.2810000000000001</v>
      </c>
      <c r="FM11" s="9">
        <v>65.733999999999995</v>
      </c>
      <c r="FN11" s="9">
        <v>48.834000000000003</v>
      </c>
      <c r="FO11" s="9">
        <v>16.901</v>
      </c>
      <c r="FP11" s="9">
        <v>1445.2349999999999</v>
      </c>
      <c r="FQ11" s="9">
        <v>1329.2750000000001</v>
      </c>
      <c r="FR11" s="9">
        <v>264.96899999999999</v>
      </c>
      <c r="FS11" s="9">
        <v>121.517</v>
      </c>
      <c r="FT11" s="9">
        <v>45.023000000000003</v>
      </c>
      <c r="FU11" s="9">
        <v>65.254000000000005</v>
      </c>
      <c r="FV11" s="9">
        <v>70.887</v>
      </c>
      <c r="FW11" s="9">
        <v>39.39</v>
      </c>
      <c r="FX11" s="9">
        <v>67.930999999999997</v>
      </c>
      <c r="FY11" s="9">
        <v>14.542</v>
      </c>
      <c r="FZ11" s="9">
        <v>21.596</v>
      </c>
      <c r="GA11" s="9">
        <v>29.611000000000001</v>
      </c>
      <c r="GB11" s="9">
        <v>44.469000000000001</v>
      </c>
      <c r="GC11" s="9">
        <v>36.195999999999998</v>
      </c>
      <c r="GD11" s="9">
        <v>70.599999999999994</v>
      </c>
      <c r="GE11" s="9">
        <v>39.677999999999997</v>
      </c>
      <c r="GF11" s="9">
        <v>143.452</v>
      </c>
      <c r="GG11" s="9">
        <v>1064.306</v>
      </c>
      <c r="GH11" s="9">
        <v>865.30899999999997</v>
      </c>
      <c r="GI11" s="9">
        <v>816.43</v>
      </c>
      <c r="GJ11" s="9">
        <v>23.46</v>
      </c>
      <c r="GK11" s="9">
        <v>25.419</v>
      </c>
      <c r="GL11" s="9">
        <v>21.872</v>
      </c>
      <c r="GM11" s="9">
        <v>11.349</v>
      </c>
      <c r="GN11" s="9">
        <v>11.201000000000001</v>
      </c>
      <c r="GO11" s="9">
        <v>652</v>
      </c>
      <c r="GP11" s="9">
        <v>43.393000000000001</v>
      </c>
      <c r="GQ11" s="9">
        <v>50.906999999999996</v>
      </c>
      <c r="GR11" s="9">
        <v>119.01</v>
      </c>
      <c r="GS11" s="9">
        <v>157.398</v>
      </c>
      <c r="GT11" s="9">
        <v>707.91099999999994</v>
      </c>
      <c r="GU11" s="9">
        <v>198.99700000000001</v>
      </c>
      <c r="GV11" s="9">
        <v>115.96</v>
      </c>
      <c r="GW11" s="9">
        <v>1275.9349999999999</v>
      </c>
      <c r="GX11" s="9">
        <v>169.3</v>
      </c>
      <c r="GY11" s="9">
        <v>31.501000000000001</v>
      </c>
      <c r="GZ11" s="9">
        <v>31.501000000000001</v>
      </c>
      <c r="HA11" s="9">
        <v>2.1579999999999999</v>
      </c>
      <c r="HB11" s="9">
        <v>1.2330000000000001</v>
      </c>
      <c r="HC11" s="9">
        <v>0.36</v>
      </c>
      <c r="HD11" s="9">
        <v>0.45200000000000001</v>
      </c>
      <c r="HE11" s="9">
        <v>0.36</v>
      </c>
      <c r="HF11" s="9">
        <v>0.45200000000000001</v>
      </c>
      <c r="HG11" s="9">
        <v>0.81200000000000006</v>
      </c>
      <c r="HH11" s="9">
        <v>0</v>
      </c>
      <c r="HI11" s="9">
        <v>0</v>
      </c>
      <c r="HJ11" s="9">
        <v>0</v>
      </c>
      <c r="HK11" s="9">
        <v>0.81200000000000006</v>
      </c>
      <c r="HL11" s="9">
        <v>0</v>
      </c>
      <c r="HM11" s="9">
        <v>0.36</v>
      </c>
      <c r="HN11" s="9">
        <v>0.45200000000000001</v>
      </c>
      <c r="HO11" s="9">
        <v>0.92600000000000005</v>
      </c>
      <c r="HP11" s="9">
        <v>29.343</v>
      </c>
      <c r="HQ11" s="9">
        <v>6.1130000000000004</v>
      </c>
      <c r="HR11" s="9">
        <v>6.1130000000000004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3.524</v>
      </c>
      <c r="HY11" s="9">
        <v>1.167</v>
      </c>
      <c r="HZ11" s="9">
        <v>0</v>
      </c>
      <c r="IA11" s="9">
        <v>1.4219999999999999</v>
      </c>
      <c r="IB11" s="9">
        <v>1.179</v>
      </c>
      <c r="IC11" s="9">
        <v>4.9340000000000002</v>
      </c>
      <c r="ID11" s="9">
        <v>23.23</v>
      </c>
      <c r="IE11" s="9">
        <v>30.155000000000001</v>
      </c>
      <c r="IF11" s="9">
        <v>1.3460000000000001</v>
      </c>
      <c r="IG11" s="9">
        <v>84.847999999999999</v>
      </c>
      <c r="IH11" s="9">
        <v>84.847999999999999</v>
      </c>
      <c r="II11" s="9">
        <v>14.926</v>
      </c>
      <c r="IJ11" s="9">
        <v>10.016999999999999</v>
      </c>
      <c r="IK11" s="9">
        <v>6.0119999999999996</v>
      </c>
      <c r="IL11" s="9">
        <v>4.0060000000000002</v>
      </c>
      <c r="IM11" s="9">
        <v>9.1349999999999998</v>
      </c>
      <c r="IN11" s="9">
        <v>0.88200000000000001</v>
      </c>
      <c r="IO11" s="9">
        <v>8.2769999999999992</v>
      </c>
      <c r="IP11" s="9">
        <v>0</v>
      </c>
      <c r="IQ11" s="9">
        <v>0.88200000000000001</v>
      </c>
    </row>
    <row r="12" spans="1:251">
      <c r="A12" s="10">
        <v>42401</v>
      </c>
      <c r="B12" s="9">
        <v>3.6589999999999998</v>
      </c>
      <c r="C12" s="9">
        <v>1.3220000000000001</v>
      </c>
      <c r="D12" s="9">
        <v>2.0739999999999998</v>
      </c>
      <c r="E12" s="9">
        <v>1.8460000000000001</v>
      </c>
      <c r="F12" s="9">
        <v>1.5489999999999999</v>
      </c>
      <c r="G12" s="9">
        <v>2.0459999999999998</v>
      </c>
      <c r="H12" s="9">
        <v>0.35699999999999998</v>
      </c>
      <c r="I12" s="9">
        <v>0.99199999999999999</v>
      </c>
      <c r="J12" s="9">
        <v>1.913</v>
      </c>
      <c r="K12" s="9">
        <v>0.61899999999999999</v>
      </c>
      <c r="L12" s="9">
        <v>0.86299999999999999</v>
      </c>
      <c r="M12" s="9">
        <v>2.1560000000000001</v>
      </c>
      <c r="N12" s="9">
        <v>1.2390000000000001</v>
      </c>
      <c r="O12" s="9">
        <v>4.0350000000000001</v>
      </c>
      <c r="P12" s="9">
        <v>47.991</v>
      </c>
      <c r="Q12" s="9">
        <v>47.75</v>
      </c>
      <c r="R12" s="9">
        <v>45.865000000000002</v>
      </c>
      <c r="S12" s="9">
        <v>1.345</v>
      </c>
      <c r="T12" s="9">
        <v>0.53900000000000003</v>
      </c>
      <c r="U12" s="9">
        <v>0.82699999999999996</v>
      </c>
      <c r="V12" s="9">
        <v>0.81200000000000006</v>
      </c>
      <c r="W12" s="9">
        <v>0.245</v>
      </c>
      <c r="X12" s="9">
        <v>41.841999999999999</v>
      </c>
      <c r="Y12" s="9">
        <v>1.823</v>
      </c>
      <c r="Z12" s="9">
        <v>1.129</v>
      </c>
      <c r="AA12" s="9">
        <v>2.9550000000000001</v>
      </c>
      <c r="AB12" s="9">
        <v>5.734</v>
      </c>
      <c r="AC12" s="9">
        <v>42.015999999999998</v>
      </c>
      <c r="AD12" s="9">
        <v>0.24099999999999999</v>
      </c>
      <c r="AE12" s="9">
        <v>51.386000000000003</v>
      </c>
      <c r="AF12" s="9">
        <v>4.2990000000000004</v>
      </c>
      <c r="AG12" s="9">
        <v>61.033000000000001</v>
      </c>
      <c r="AH12" s="9">
        <v>61.033000000000001</v>
      </c>
      <c r="AI12" s="9">
        <v>8.7910000000000004</v>
      </c>
      <c r="AJ12" s="9">
        <v>4.2969999999999997</v>
      </c>
      <c r="AK12" s="9">
        <v>1.2549999999999999</v>
      </c>
      <c r="AL12" s="9">
        <v>2.1030000000000002</v>
      </c>
      <c r="AM12" s="9">
        <v>2.032</v>
      </c>
      <c r="AN12" s="9">
        <v>1.3260000000000001</v>
      </c>
      <c r="AO12" s="9">
        <v>2.032</v>
      </c>
      <c r="AP12" s="9">
        <v>1.3260000000000001</v>
      </c>
      <c r="AQ12" s="9">
        <v>0</v>
      </c>
      <c r="AR12" s="9">
        <v>0.90300000000000002</v>
      </c>
      <c r="AS12" s="9">
        <v>1.9359999999999999</v>
      </c>
      <c r="AT12" s="9">
        <v>0.51900000000000002</v>
      </c>
      <c r="AU12" s="9">
        <v>2.024</v>
      </c>
      <c r="AV12" s="9">
        <v>1.3340000000000001</v>
      </c>
      <c r="AW12" s="9">
        <v>4.4950000000000001</v>
      </c>
      <c r="AX12" s="9">
        <v>52.241999999999997</v>
      </c>
      <c r="AY12" s="9">
        <v>49.281999999999996</v>
      </c>
      <c r="AZ12" s="9">
        <v>47.073999999999998</v>
      </c>
      <c r="BA12" s="9">
        <v>1.28</v>
      </c>
      <c r="BB12" s="9">
        <v>0.92900000000000005</v>
      </c>
      <c r="BC12" s="9">
        <v>1.637</v>
      </c>
      <c r="BD12" s="9">
        <v>0.33</v>
      </c>
      <c r="BE12" s="9">
        <v>0.24099999999999999</v>
      </c>
      <c r="BF12" s="9">
        <v>31.962</v>
      </c>
      <c r="BG12" s="9">
        <v>6.4039999999999999</v>
      </c>
      <c r="BH12" s="9">
        <v>4.9409999999999998</v>
      </c>
      <c r="BI12" s="9">
        <v>5.9749999999999996</v>
      </c>
      <c r="BJ12" s="9">
        <v>8.5139999999999993</v>
      </c>
      <c r="BK12" s="9">
        <v>40.768999999999998</v>
      </c>
      <c r="BL12" s="9">
        <v>2.9590000000000001</v>
      </c>
      <c r="BM12" s="9">
        <v>55.905000000000001</v>
      </c>
      <c r="BN12" s="9">
        <v>5.1280000000000001</v>
      </c>
      <c r="BO12" s="9">
        <v>119.39400000000001</v>
      </c>
      <c r="BP12" s="9">
        <v>119.39400000000001</v>
      </c>
      <c r="BQ12" s="9">
        <v>20.177</v>
      </c>
      <c r="BR12" s="9">
        <v>8.4949999999999992</v>
      </c>
      <c r="BS12" s="9">
        <v>5.125</v>
      </c>
      <c r="BT12" s="9">
        <v>3.0910000000000002</v>
      </c>
      <c r="BU12" s="9">
        <v>6.6420000000000003</v>
      </c>
      <c r="BV12" s="9">
        <v>1.5740000000000001</v>
      </c>
      <c r="BW12" s="9">
        <v>6.3890000000000002</v>
      </c>
      <c r="BX12" s="9">
        <v>0.33</v>
      </c>
      <c r="BY12" s="9">
        <v>1.4970000000000001</v>
      </c>
      <c r="BZ12" s="9">
        <v>3.0190000000000001</v>
      </c>
      <c r="CA12" s="9">
        <v>3.38</v>
      </c>
      <c r="CB12" s="9">
        <v>1.8180000000000001</v>
      </c>
      <c r="CC12" s="9">
        <v>6.8310000000000004</v>
      </c>
      <c r="CD12" s="9">
        <v>1.385</v>
      </c>
      <c r="CE12" s="9">
        <v>11.683</v>
      </c>
      <c r="CF12" s="9">
        <v>99.215999999999994</v>
      </c>
      <c r="CG12" s="9">
        <v>92.286000000000001</v>
      </c>
      <c r="CH12" s="9">
        <v>86.257999999999996</v>
      </c>
      <c r="CI12" s="9">
        <v>3.976</v>
      </c>
      <c r="CJ12" s="9">
        <v>2.052</v>
      </c>
      <c r="CK12" s="9">
        <v>3.665</v>
      </c>
      <c r="CL12" s="9">
        <v>1.1619999999999999</v>
      </c>
      <c r="CM12" s="9">
        <v>1.2010000000000001</v>
      </c>
      <c r="CN12" s="9">
        <v>70.456000000000003</v>
      </c>
      <c r="CO12" s="9">
        <v>6.9279999999999999</v>
      </c>
      <c r="CP12" s="9">
        <v>6.7919999999999998</v>
      </c>
      <c r="CQ12" s="9">
        <v>8.11</v>
      </c>
      <c r="CR12" s="9">
        <v>15.146000000000001</v>
      </c>
      <c r="CS12" s="9">
        <v>77.14</v>
      </c>
      <c r="CT12" s="9">
        <v>6.931</v>
      </c>
      <c r="CU12" s="9">
        <v>109.459</v>
      </c>
      <c r="CV12" s="9">
        <v>9.9350000000000005</v>
      </c>
      <c r="CW12" s="9">
        <v>13.736000000000001</v>
      </c>
      <c r="CX12" s="9">
        <v>13.736000000000001</v>
      </c>
      <c r="CY12" s="9">
        <v>3.3849999999999998</v>
      </c>
      <c r="CZ12" s="9">
        <v>0.95099999999999996</v>
      </c>
      <c r="DA12" s="9">
        <v>0</v>
      </c>
      <c r="DB12" s="9">
        <v>0.55900000000000005</v>
      </c>
      <c r="DC12" s="9">
        <v>0</v>
      </c>
      <c r="DD12" s="9">
        <v>0.55900000000000005</v>
      </c>
      <c r="DE12" s="9">
        <v>0</v>
      </c>
      <c r="DF12" s="9">
        <v>0.55900000000000005</v>
      </c>
      <c r="DG12" s="9">
        <v>0</v>
      </c>
      <c r="DH12" s="9">
        <v>0.27</v>
      </c>
      <c r="DI12" s="9">
        <v>0</v>
      </c>
      <c r="DJ12" s="9">
        <v>0.28899999999999998</v>
      </c>
      <c r="DK12" s="9">
        <v>0.55900000000000005</v>
      </c>
      <c r="DL12" s="9">
        <v>0</v>
      </c>
      <c r="DM12" s="9">
        <v>2.4340000000000002</v>
      </c>
      <c r="DN12" s="9">
        <v>10.35</v>
      </c>
      <c r="DO12" s="9">
        <v>8.8569999999999993</v>
      </c>
      <c r="DP12" s="9">
        <v>8.8569999999999993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6.7610000000000001</v>
      </c>
      <c r="DW12" s="9">
        <v>0.52500000000000002</v>
      </c>
      <c r="DX12" s="9">
        <v>0.30199999999999999</v>
      </c>
      <c r="DY12" s="9">
        <v>1.2689999999999999</v>
      </c>
      <c r="DZ12" s="9">
        <v>0.57999999999999996</v>
      </c>
      <c r="EA12" s="9">
        <v>8.2759999999999998</v>
      </c>
      <c r="EB12" s="9">
        <v>1.494</v>
      </c>
      <c r="EC12" s="9">
        <v>10.909000000000001</v>
      </c>
      <c r="ED12" s="9">
        <v>2.8260000000000001</v>
      </c>
      <c r="EE12" s="9">
        <v>34.481999999999999</v>
      </c>
      <c r="EF12" s="9">
        <v>34.481999999999999</v>
      </c>
      <c r="EG12" s="9">
        <v>5.0830000000000002</v>
      </c>
      <c r="EH12" s="9">
        <v>2.363</v>
      </c>
      <c r="EI12" s="9">
        <v>0.78400000000000003</v>
      </c>
      <c r="EJ12" s="9">
        <v>1.2170000000000001</v>
      </c>
      <c r="EK12" s="9">
        <v>2.0009999999999999</v>
      </c>
      <c r="EL12" s="9">
        <v>0</v>
      </c>
      <c r="EM12" s="9">
        <v>1.73</v>
      </c>
      <c r="EN12" s="9">
        <v>0</v>
      </c>
      <c r="EO12" s="9">
        <v>0.27100000000000002</v>
      </c>
      <c r="EP12" s="9">
        <v>0.26300000000000001</v>
      </c>
      <c r="EQ12" s="9">
        <v>0.93600000000000005</v>
      </c>
      <c r="ER12" s="9">
        <v>0.80200000000000005</v>
      </c>
      <c r="ES12" s="9">
        <v>1.806</v>
      </c>
      <c r="ET12" s="9">
        <v>0.19400000000000001</v>
      </c>
      <c r="EU12" s="9">
        <v>2.72</v>
      </c>
      <c r="EV12" s="9">
        <v>29.4</v>
      </c>
      <c r="EW12" s="9">
        <v>17.640999999999998</v>
      </c>
      <c r="EX12" s="9">
        <v>17.363</v>
      </c>
      <c r="EY12" s="9">
        <v>0.27800000000000002</v>
      </c>
      <c r="EZ12" s="9">
        <v>0</v>
      </c>
      <c r="FA12" s="9">
        <v>0.27800000000000002</v>
      </c>
      <c r="FB12" s="9">
        <v>0</v>
      </c>
      <c r="FC12" s="9">
        <v>0</v>
      </c>
      <c r="FD12" s="9">
        <v>14.54</v>
      </c>
      <c r="FE12" s="9">
        <v>0.56299999999999994</v>
      </c>
      <c r="FF12" s="9">
        <v>0.28599999999999998</v>
      </c>
      <c r="FG12" s="9">
        <v>2.2519999999999998</v>
      </c>
      <c r="FH12" s="9">
        <v>1.9770000000000001</v>
      </c>
      <c r="FI12" s="9">
        <v>15.664999999999999</v>
      </c>
      <c r="FJ12" s="9">
        <v>11.757999999999999</v>
      </c>
      <c r="FK12" s="9">
        <v>31.951000000000001</v>
      </c>
      <c r="FL12" s="9">
        <v>2.5310000000000001</v>
      </c>
      <c r="FM12" s="9">
        <v>69.021000000000001</v>
      </c>
      <c r="FN12" s="9">
        <v>48.658999999999999</v>
      </c>
      <c r="FO12" s="9">
        <v>20.361999999999998</v>
      </c>
      <c r="FP12" s="9">
        <v>1413.009</v>
      </c>
      <c r="FQ12" s="9">
        <v>1308.1120000000001</v>
      </c>
      <c r="FR12" s="9">
        <v>231.93799999999999</v>
      </c>
      <c r="FS12" s="9">
        <v>108.548</v>
      </c>
      <c r="FT12" s="9">
        <v>44.411999999999999</v>
      </c>
      <c r="FU12" s="9">
        <v>54.828000000000003</v>
      </c>
      <c r="FV12" s="9">
        <v>62.411999999999999</v>
      </c>
      <c r="FW12" s="9">
        <v>36.393999999999998</v>
      </c>
      <c r="FX12" s="9">
        <v>61.783999999999999</v>
      </c>
      <c r="FY12" s="9">
        <v>16.652000000000001</v>
      </c>
      <c r="FZ12" s="9">
        <v>15.196</v>
      </c>
      <c r="GA12" s="9">
        <v>28.295000000000002</v>
      </c>
      <c r="GB12" s="9">
        <v>32.28</v>
      </c>
      <c r="GC12" s="9">
        <v>38.664999999999999</v>
      </c>
      <c r="GD12" s="9">
        <v>63.506999999999998</v>
      </c>
      <c r="GE12" s="9">
        <v>35.732999999999997</v>
      </c>
      <c r="GF12" s="9">
        <v>123.39</v>
      </c>
      <c r="GG12" s="9">
        <v>1076.174</v>
      </c>
      <c r="GH12" s="9">
        <v>877.89099999999996</v>
      </c>
      <c r="GI12" s="9">
        <v>841.06899999999996</v>
      </c>
      <c r="GJ12" s="9">
        <v>18.613</v>
      </c>
      <c r="GK12" s="9">
        <v>18.209</v>
      </c>
      <c r="GL12" s="9">
        <v>18.811</v>
      </c>
      <c r="GM12" s="9">
        <v>9.234</v>
      </c>
      <c r="GN12" s="9">
        <v>6.157</v>
      </c>
      <c r="GO12" s="9">
        <v>671.21400000000006</v>
      </c>
      <c r="GP12" s="9">
        <v>45.494</v>
      </c>
      <c r="GQ12" s="9">
        <v>56.207999999999998</v>
      </c>
      <c r="GR12" s="9">
        <v>104.97499999999999</v>
      </c>
      <c r="GS12" s="9">
        <v>139.4</v>
      </c>
      <c r="GT12" s="9">
        <v>738.49099999999999</v>
      </c>
      <c r="GU12" s="9">
        <v>198.28299999999999</v>
      </c>
      <c r="GV12" s="9">
        <v>104.89700000000001</v>
      </c>
      <c r="GW12" s="9">
        <v>1260.557</v>
      </c>
      <c r="GX12" s="9">
        <v>152.452</v>
      </c>
      <c r="GY12" s="9">
        <v>30.524000000000001</v>
      </c>
      <c r="GZ12" s="9">
        <v>30.524000000000001</v>
      </c>
      <c r="HA12" s="9">
        <v>3.641</v>
      </c>
      <c r="HB12" s="9">
        <v>0.57099999999999995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3.07</v>
      </c>
      <c r="HP12" s="9">
        <v>26.882999999999999</v>
      </c>
      <c r="HQ12" s="9">
        <v>9.3610000000000007</v>
      </c>
      <c r="HR12" s="9">
        <v>9.3610000000000007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5.7759999999999998</v>
      </c>
      <c r="HY12" s="9">
        <v>0</v>
      </c>
      <c r="HZ12" s="9">
        <v>0</v>
      </c>
      <c r="IA12" s="9">
        <v>3.5859999999999999</v>
      </c>
      <c r="IB12" s="9">
        <v>0</v>
      </c>
      <c r="IC12" s="9">
        <v>9.3610000000000007</v>
      </c>
      <c r="ID12" s="9">
        <v>17.521000000000001</v>
      </c>
      <c r="IE12" s="9">
        <v>27.321999999999999</v>
      </c>
      <c r="IF12" s="9">
        <v>3.202</v>
      </c>
      <c r="IG12" s="9">
        <v>95.165999999999997</v>
      </c>
      <c r="IH12" s="9">
        <v>95.165999999999997</v>
      </c>
      <c r="II12" s="9">
        <v>17.190000000000001</v>
      </c>
      <c r="IJ12" s="9">
        <v>11.573</v>
      </c>
      <c r="IK12" s="9">
        <v>6.1849999999999996</v>
      </c>
      <c r="IL12" s="9">
        <v>4.9690000000000003</v>
      </c>
      <c r="IM12" s="9">
        <v>7.2460000000000004</v>
      </c>
      <c r="IN12" s="9">
        <v>3.9079999999999999</v>
      </c>
      <c r="IO12" s="9">
        <v>8.1760000000000002</v>
      </c>
      <c r="IP12" s="9">
        <v>0.71199999999999997</v>
      </c>
      <c r="IQ12" s="9">
        <v>1.395</v>
      </c>
    </row>
    <row r="13" spans="1:251">
      <c r="A13" s="10">
        <v>42767</v>
      </c>
      <c r="B13" s="9">
        <v>1.4930000000000001</v>
      </c>
      <c r="C13" s="9">
        <v>0.94</v>
      </c>
      <c r="D13" s="9">
        <v>0.55300000000000005</v>
      </c>
      <c r="E13" s="9">
        <v>1.2010000000000001</v>
      </c>
      <c r="F13" s="9">
        <v>0.29199999999999998</v>
      </c>
      <c r="G13" s="9">
        <v>1.2010000000000001</v>
      </c>
      <c r="H13" s="9">
        <v>0</v>
      </c>
      <c r="I13" s="9">
        <v>0</v>
      </c>
      <c r="J13" s="9">
        <v>0.60499999999999998</v>
      </c>
      <c r="K13" s="9">
        <v>0.61099999999999999</v>
      </c>
      <c r="L13" s="9">
        <v>0.27800000000000002</v>
      </c>
      <c r="M13" s="9">
        <v>1.4930000000000001</v>
      </c>
      <c r="N13" s="9">
        <v>0</v>
      </c>
      <c r="O13" s="9">
        <v>5.0129999999999999</v>
      </c>
      <c r="P13" s="9">
        <v>51.908999999999999</v>
      </c>
      <c r="Q13" s="9">
        <v>50.848999999999997</v>
      </c>
      <c r="R13" s="9">
        <v>48.777000000000001</v>
      </c>
      <c r="S13" s="9">
        <v>1.218</v>
      </c>
      <c r="T13" s="9">
        <v>0.85399999999999998</v>
      </c>
      <c r="U13" s="9">
        <v>1.232</v>
      </c>
      <c r="V13" s="9">
        <v>0.84</v>
      </c>
      <c r="W13" s="9">
        <v>0</v>
      </c>
      <c r="X13" s="9">
        <v>40.805999999999997</v>
      </c>
      <c r="Y13" s="9">
        <v>1.919</v>
      </c>
      <c r="Z13" s="9">
        <v>3.4929999999999999</v>
      </c>
      <c r="AA13" s="9">
        <v>4.6319999999999997</v>
      </c>
      <c r="AB13" s="9">
        <v>11.109</v>
      </c>
      <c r="AC13" s="9">
        <v>39.741</v>
      </c>
      <c r="AD13" s="9">
        <v>1.06</v>
      </c>
      <c r="AE13" s="9">
        <v>53.402999999999999</v>
      </c>
      <c r="AF13" s="9">
        <v>5.0129999999999999</v>
      </c>
      <c r="AG13" s="9">
        <v>59.853999999999999</v>
      </c>
      <c r="AH13" s="9">
        <v>59.853999999999999</v>
      </c>
      <c r="AI13" s="9">
        <v>4.7489999999999997</v>
      </c>
      <c r="AJ13" s="9">
        <v>1.8939999999999999</v>
      </c>
      <c r="AK13" s="9">
        <v>0.623</v>
      </c>
      <c r="AL13" s="9">
        <v>1.016</v>
      </c>
      <c r="AM13" s="9">
        <v>1.1140000000000001</v>
      </c>
      <c r="AN13" s="9">
        <v>0.52500000000000002</v>
      </c>
      <c r="AO13" s="9">
        <v>1.4330000000000001</v>
      </c>
      <c r="AP13" s="9">
        <v>0.20599999999999999</v>
      </c>
      <c r="AQ13" s="9">
        <v>0</v>
      </c>
      <c r="AR13" s="9">
        <v>0</v>
      </c>
      <c r="AS13" s="9">
        <v>0.53100000000000003</v>
      </c>
      <c r="AT13" s="9">
        <v>1.1080000000000001</v>
      </c>
      <c r="AU13" s="9">
        <v>0.79</v>
      </c>
      <c r="AV13" s="9">
        <v>0.85</v>
      </c>
      <c r="AW13" s="9">
        <v>2.8559999999999999</v>
      </c>
      <c r="AX13" s="9">
        <v>55.104999999999997</v>
      </c>
      <c r="AY13" s="9">
        <v>51.34</v>
      </c>
      <c r="AZ13" s="9">
        <v>46.72</v>
      </c>
      <c r="BA13" s="9">
        <v>2.1179999999999999</v>
      </c>
      <c r="BB13" s="9">
        <v>2.5019999999999998</v>
      </c>
      <c r="BC13" s="9">
        <v>3.464</v>
      </c>
      <c r="BD13" s="9">
        <v>0.55900000000000005</v>
      </c>
      <c r="BE13" s="9">
        <v>0.59699999999999998</v>
      </c>
      <c r="BF13" s="9">
        <v>34.270000000000003</v>
      </c>
      <c r="BG13" s="9">
        <v>7.3179999999999996</v>
      </c>
      <c r="BH13" s="9">
        <v>4.1100000000000003</v>
      </c>
      <c r="BI13" s="9">
        <v>5.6420000000000003</v>
      </c>
      <c r="BJ13" s="9">
        <v>6.4859999999999998</v>
      </c>
      <c r="BK13" s="9">
        <v>44.853999999999999</v>
      </c>
      <c r="BL13" s="9">
        <v>3.7650000000000001</v>
      </c>
      <c r="BM13" s="9">
        <v>57.609000000000002</v>
      </c>
      <c r="BN13" s="9">
        <v>2.246</v>
      </c>
      <c r="BO13" s="9">
        <v>124.79600000000001</v>
      </c>
      <c r="BP13" s="9">
        <v>124.79600000000001</v>
      </c>
      <c r="BQ13" s="9">
        <v>14.093</v>
      </c>
      <c r="BR13" s="9">
        <v>6.976</v>
      </c>
      <c r="BS13" s="9">
        <v>5.2530000000000001</v>
      </c>
      <c r="BT13" s="9">
        <v>1.7230000000000001</v>
      </c>
      <c r="BU13" s="9">
        <v>4.7489999999999997</v>
      </c>
      <c r="BV13" s="9">
        <v>2.226</v>
      </c>
      <c r="BW13" s="9">
        <v>4.53</v>
      </c>
      <c r="BX13" s="9">
        <v>1.1910000000000001</v>
      </c>
      <c r="BY13" s="9">
        <v>0.82799999999999996</v>
      </c>
      <c r="BZ13" s="9">
        <v>0.92500000000000004</v>
      </c>
      <c r="CA13" s="9">
        <v>2.536</v>
      </c>
      <c r="CB13" s="9">
        <v>3.5150000000000001</v>
      </c>
      <c r="CC13" s="9">
        <v>3.496</v>
      </c>
      <c r="CD13" s="9">
        <v>3.4790000000000001</v>
      </c>
      <c r="CE13" s="9">
        <v>7.117</v>
      </c>
      <c r="CF13" s="9">
        <v>110.703</v>
      </c>
      <c r="CG13" s="9">
        <v>101.063</v>
      </c>
      <c r="CH13" s="9">
        <v>98.504000000000005</v>
      </c>
      <c r="CI13" s="9">
        <v>1.6950000000000001</v>
      </c>
      <c r="CJ13" s="9">
        <v>0.86399999999999999</v>
      </c>
      <c r="CK13" s="9">
        <v>1.45</v>
      </c>
      <c r="CL13" s="9">
        <v>0.6</v>
      </c>
      <c r="CM13" s="9">
        <v>0.50900000000000001</v>
      </c>
      <c r="CN13" s="9">
        <v>76.853999999999999</v>
      </c>
      <c r="CO13" s="9">
        <v>6.1459999999999999</v>
      </c>
      <c r="CP13" s="9">
        <v>6.12</v>
      </c>
      <c r="CQ13" s="9">
        <v>11.943</v>
      </c>
      <c r="CR13" s="9">
        <v>10.606999999999999</v>
      </c>
      <c r="CS13" s="9">
        <v>90.456000000000003</v>
      </c>
      <c r="CT13" s="9">
        <v>9.64</v>
      </c>
      <c r="CU13" s="9">
        <v>117.88500000000001</v>
      </c>
      <c r="CV13" s="9">
        <v>6.9109999999999996</v>
      </c>
      <c r="CW13" s="9">
        <v>16.423999999999999</v>
      </c>
      <c r="CX13" s="9">
        <v>16.423999999999999</v>
      </c>
      <c r="CY13" s="9">
        <v>3.004</v>
      </c>
      <c r="CZ13" s="9">
        <v>0.42099999999999999</v>
      </c>
      <c r="DA13" s="9">
        <v>0</v>
      </c>
      <c r="DB13" s="9">
        <v>0.42099999999999999</v>
      </c>
      <c r="DC13" s="9">
        <v>0.42099999999999999</v>
      </c>
      <c r="DD13" s="9">
        <v>0</v>
      </c>
      <c r="DE13" s="9">
        <v>0.42099999999999999</v>
      </c>
      <c r="DF13" s="9">
        <v>0</v>
      </c>
      <c r="DG13" s="9">
        <v>0</v>
      </c>
      <c r="DH13" s="9">
        <v>0</v>
      </c>
      <c r="DI13" s="9">
        <v>0</v>
      </c>
      <c r="DJ13" s="9">
        <v>0.42099999999999999</v>
      </c>
      <c r="DK13" s="9">
        <v>0.42099999999999999</v>
      </c>
      <c r="DL13" s="9">
        <v>0</v>
      </c>
      <c r="DM13" s="9">
        <v>2.5830000000000002</v>
      </c>
      <c r="DN13" s="9">
        <v>13.42</v>
      </c>
      <c r="DO13" s="9">
        <v>11.909000000000001</v>
      </c>
      <c r="DP13" s="9">
        <v>11.909000000000001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8.577</v>
      </c>
      <c r="DW13" s="9">
        <v>0.26800000000000002</v>
      </c>
      <c r="DX13" s="9">
        <v>0.74399999999999999</v>
      </c>
      <c r="DY13" s="9">
        <v>2.319</v>
      </c>
      <c r="DZ13" s="9">
        <v>1.8180000000000001</v>
      </c>
      <c r="EA13" s="9">
        <v>10.090999999999999</v>
      </c>
      <c r="EB13" s="9">
        <v>1.5109999999999999</v>
      </c>
      <c r="EC13" s="9">
        <v>14.7</v>
      </c>
      <c r="ED13" s="9">
        <v>1.724</v>
      </c>
      <c r="EE13" s="9">
        <v>33.003</v>
      </c>
      <c r="EF13" s="9">
        <v>33.003</v>
      </c>
      <c r="EG13" s="9">
        <v>3.2080000000000002</v>
      </c>
      <c r="EH13" s="9">
        <v>1.395</v>
      </c>
      <c r="EI13" s="9">
        <v>0.61299999999999999</v>
      </c>
      <c r="EJ13" s="9">
        <v>0.78200000000000003</v>
      </c>
      <c r="EK13" s="9">
        <v>1.395</v>
      </c>
      <c r="EL13" s="9">
        <v>0</v>
      </c>
      <c r="EM13" s="9">
        <v>1.139</v>
      </c>
      <c r="EN13" s="9">
        <v>0.25700000000000001</v>
      </c>
      <c r="EO13" s="9">
        <v>0</v>
      </c>
      <c r="EP13" s="9">
        <v>0.24099999999999999</v>
      </c>
      <c r="EQ13" s="9">
        <v>1.155</v>
      </c>
      <c r="ER13" s="9">
        <v>0</v>
      </c>
      <c r="ES13" s="9">
        <v>1.395</v>
      </c>
      <c r="ET13" s="9">
        <v>0</v>
      </c>
      <c r="EU13" s="9">
        <v>1.8129999999999999</v>
      </c>
      <c r="EV13" s="9">
        <v>29.795000000000002</v>
      </c>
      <c r="EW13" s="9">
        <v>21.065000000000001</v>
      </c>
      <c r="EX13" s="9">
        <v>20.73</v>
      </c>
      <c r="EY13" s="9">
        <v>0</v>
      </c>
      <c r="EZ13" s="9">
        <v>0.33600000000000002</v>
      </c>
      <c r="FA13" s="9">
        <v>0</v>
      </c>
      <c r="FB13" s="9">
        <v>0.33600000000000002</v>
      </c>
      <c r="FC13" s="9">
        <v>0</v>
      </c>
      <c r="FD13" s="9">
        <v>16.986999999999998</v>
      </c>
      <c r="FE13" s="9">
        <v>0.28199999999999997</v>
      </c>
      <c r="FF13" s="9">
        <v>2.1890000000000001</v>
      </c>
      <c r="FG13" s="9">
        <v>1.607</v>
      </c>
      <c r="FH13" s="9">
        <v>1.3959999999999999</v>
      </c>
      <c r="FI13" s="9">
        <v>19.669</v>
      </c>
      <c r="FJ13" s="9">
        <v>8.73</v>
      </c>
      <c r="FK13" s="9">
        <v>31.19</v>
      </c>
      <c r="FL13" s="9">
        <v>1.8129999999999999</v>
      </c>
      <c r="FM13" s="9">
        <v>62.18</v>
      </c>
      <c r="FN13" s="9">
        <v>45.854999999999997</v>
      </c>
      <c r="FO13" s="9">
        <v>16.324999999999999</v>
      </c>
      <c r="FP13" s="9">
        <v>1420.567</v>
      </c>
      <c r="FQ13" s="9">
        <v>1304.2059999999999</v>
      </c>
      <c r="FR13" s="9">
        <v>224.09899999999999</v>
      </c>
      <c r="FS13" s="9">
        <v>98.638999999999996</v>
      </c>
      <c r="FT13" s="9">
        <v>34.54</v>
      </c>
      <c r="FU13" s="9">
        <v>56.122</v>
      </c>
      <c r="FV13" s="9">
        <v>61.761000000000003</v>
      </c>
      <c r="FW13" s="9">
        <v>28.901</v>
      </c>
      <c r="FX13" s="9">
        <v>52.524000000000001</v>
      </c>
      <c r="FY13" s="9">
        <v>20.472999999999999</v>
      </c>
      <c r="FZ13" s="9">
        <v>13.856999999999999</v>
      </c>
      <c r="GA13" s="9">
        <v>26.015000000000001</v>
      </c>
      <c r="GB13" s="9">
        <v>33.506</v>
      </c>
      <c r="GC13" s="9">
        <v>31.141999999999999</v>
      </c>
      <c r="GD13" s="9">
        <v>55.505000000000003</v>
      </c>
      <c r="GE13" s="9">
        <v>35.158000000000001</v>
      </c>
      <c r="GF13" s="9">
        <v>125.46</v>
      </c>
      <c r="GG13" s="9">
        <v>1080.1079999999999</v>
      </c>
      <c r="GH13" s="9">
        <v>865.90800000000002</v>
      </c>
      <c r="GI13" s="9">
        <v>829.08100000000002</v>
      </c>
      <c r="GJ13" s="9">
        <v>18.859000000000002</v>
      </c>
      <c r="GK13" s="9">
        <v>17.087</v>
      </c>
      <c r="GL13" s="9">
        <v>18.338999999999999</v>
      </c>
      <c r="GM13" s="9">
        <v>7.4059999999999997</v>
      </c>
      <c r="GN13" s="9">
        <v>8.16</v>
      </c>
      <c r="GO13" s="9">
        <v>669.62800000000004</v>
      </c>
      <c r="GP13" s="9">
        <v>45.002000000000002</v>
      </c>
      <c r="GQ13" s="9">
        <v>54.753999999999998</v>
      </c>
      <c r="GR13" s="9">
        <v>96.524000000000001</v>
      </c>
      <c r="GS13" s="9">
        <v>127.80800000000001</v>
      </c>
      <c r="GT13" s="9">
        <v>738.101</v>
      </c>
      <c r="GU13" s="9">
        <v>214.19900000000001</v>
      </c>
      <c r="GV13" s="9">
        <v>116.361</v>
      </c>
      <c r="GW13" s="9">
        <v>1264.769</v>
      </c>
      <c r="GX13" s="9">
        <v>155.798</v>
      </c>
      <c r="GY13" s="9">
        <v>36.113999999999997</v>
      </c>
      <c r="GZ13" s="9">
        <v>36.113999999999997</v>
      </c>
      <c r="HA13" s="9">
        <v>6.8769999999999998</v>
      </c>
      <c r="HB13" s="9">
        <v>2.0350000000000001</v>
      </c>
      <c r="HC13" s="9">
        <v>0.39700000000000002</v>
      </c>
      <c r="HD13" s="9">
        <v>1.1970000000000001</v>
      </c>
      <c r="HE13" s="9">
        <v>0.39700000000000002</v>
      </c>
      <c r="HF13" s="9">
        <v>1.1970000000000001</v>
      </c>
      <c r="HG13" s="9">
        <v>0.39700000000000002</v>
      </c>
      <c r="HH13" s="9">
        <v>0</v>
      </c>
      <c r="HI13" s="9">
        <v>1.1970000000000001</v>
      </c>
      <c r="HJ13" s="9">
        <v>0.76300000000000001</v>
      </c>
      <c r="HK13" s="9">
        <v>0.434</v>
      </c>
      <c r="HL13" s="9">
        <v>0.39700000000000002</v>
      </c>
      <c r="HM13" s="9">
        <v>0.39700000000000002</v>
      </c>
      <c r="HN13" s="9">
        <v>1.1970000000000001</v>
      </c>
      <c r="HO13" s="9">
        <v>4.8419999999999996</v>
      </c>
      <c r="HP13" s="9">
        <v>29.236999999999998</v>
      </c>
      <c r="HQ13" s="9">
        <v>10.757</v>
      </c>
      <c r="HR13" s="9">
        <v>9.7330000000000005</v>
      </c>
      <c r="HS13" s="9">
        <v>0.628</v>
      </c>
      <c r="HT13" s="9">
        <v>0.39600000000000002</v>
      </c>
      <c r="HU13" s="9">
        <v>0.628</v>
      </c>
      <c r="HV13" s="9">
        <v>0.39600000000000002</v>
      </c>
      <c r="HW13" s="9">
        <v>0</v>
      </c>
      <c r="HX13" s="9">
        <v>8.5129999999999999</v>
      </c>
      <c r="HY13" s="9">
        <v>0.39600000000000002</v>
      </c>
      <c r="HZ13" s="9">
        <v>0.504</v>
      </c>
      <c r="IA13" s="9">
        <v>1.3440000000000001</v>
      </c>
      <c r="IB13" s="9">
        <v>1.4630000000000001</v>
      </c>
      <c r="IC13" s="9">
        <v>9.2940000000000005</v>
      </c>
      <c r="ID13" s="9">
        <v>18.48</v>
      </c>
      <c r="IE13" s="9">
        <v>30.831</v>
      </c>
      <c r="IF13" s="9">
        <v>5.2830000000000004</v>
      </c>
      <c r="IG13" s="9">
        <v>94.177999999999997</v>
      </c>
      <c r="IH13" s="9">
        <v>94.177999999999997</v>
      </c>
      <c r="II13" s="9">
        <v>16.475999999999999</v>
      </c>
      <c r="IJ13" s="9">
        <v>12.019</v>
      </c>
      <c r="IK13" s="9">
        <v>3.1960000000000002</v>
      </c>
      <c r="IL13" s="9">
        <v>8.3710000000000004</v>
      </c>
      <c r="IM13" s="9">
        <v>7.5419999999999998</v>
      </c>
      <c r="IN13" s="9">
        <v>4.0250000000000004</v>
      </c>
      <c r="IO13" s="9">
        <v>6.4749999999999996</v>
      </c>
      <c r="IP13" s="9">
        <v>2.4319999999999999</v>
      </c>
      <c r="IQ13" s="9">
        <v>1.444</v>
      </c>
    </row>
    <row r="14" spans="1:251">
      <c r="A14" s="10">
        <v>43132</v>
      </c>
      <c r="B14" s="9">
        <v>3.2690000000000001</v>
      </c>
      <c r="C14" s="9">
        <v>0.54800000000000004</v>
      </c>
      <c r="D14" s="9">
        <v>2.3980000000000001</v>
      </c>
      <c r="E14" s="9">
        <v>1.625</v>
      </c>
      <c r="F14" s="9">
        <v>1.3220000000000001</v>
      </c>
      <c r="G14" s="9">
        <v>1.415</v>
      </c>
      <c r="H14" s="9">
        <v>0.249</v>
      </c>
      <c r="I14" s="9">
        <v>1.282</v>
      </c>
      <c r="J14" s="9">
        <v>1.373</v>
      </c>
      <c r="K14" s="9">
        <v>0.47699999999999998</v>
      </c>
      <c r="L14" s="9">
        <v>1.095</v>
      </c>
      <c r="M14" s="9">
        <v>2.4849999999999999</v>
      </c>
      <c r="N14" s="9">
        <v>0.46100000000000002</v>
      </c>
      <c r="O14" s="9">
        <v>4.8550000000000004</v>
      </c>
      <c r="P14" s="9">
        <v>52.087000000000003</v>
      </c>
      <c r="Q14" s="9">
        <v>51.274999999999999</v>
      </c>
      <c r="R14" s="9">
        <v>47.993000000000002</v>
      </c>
      <c r="S14" s="9">
        <v>1.4179999999999999</v>
      </c>
      <c r="T14" s="9">
        <v>1.865</v>
      </c>
      <c r="U14" s="9">
        <v>2.2280000000000002</v>
      </c>
      <c r="V14" s="9">
        <v>0.78900000000000003</v>
      </c>
      <c r="W14" s="9">
        <v>0.26500000000000001</v>
      </c>
      <c r="X14" s="9">
        <v>44.79</v>
      </c>
      <c r="Y14" s="9">
        <v>1.7130000000000001</v>
      </c>
      <c r="Z14" s="9">
        <v>1.2070000000000001</v>
      </c>
      <c r="AA14" s="9">
        <v>3.5659999999999998</v>
      </c>
      <c r="AB14" s="9">
        <v>8.5289999999999999</v>
      </c>
      <c r="AC14" s="9">
        <v>42.746000000000002</v>
      </c>
      <c r="AD14" s="9">
        <v>0.81200000000000006</v>
      </c>
      <c r="AE14" s="9">
        <v>55.32</v>
      </c>
      <c r="AF14" s="9">
        <v>4.891</v>
      </c>
      <c r="AG14" s="9">
        <v>61.625</v>
      </c>
      <c r="AH14" s="9">
        <v>61.625</v>
      </c>
      <c r="AI14" s="9">
        <v>8.7609999999999992</v>
      </c>
      <c r="AJ14" s="9">
        <v>4.4420000000000002</v>
      </c>
      <c r="AK14" s="9">
        <v>1.484</v>
      </c>
      <c r="AL14" s="9">
        <v>2.5129999999999999</v>
      </c>
      <c r="AM14" s="9">
        <v>3.1509999999999998</v>
      </c>
      <c r="AN14" s="9">
        <v>0.84499999999999997</v>
      </c>
      <c r="AO14" s="9">
        <v>3.1589999999999998</v>
      </c>
      <c r="AP14" s="9">
        <v>0.57399999999999995</v>
      </c>
      <c r="AQ14" s="9">
        <v>0.26400000000000001</v>
      </c>
      <c r="AR14" s="9">
        <v>1.177</v>
      </c>
      <c r="AS14" s="9">
        <v>0.92400000000000004</v>
      </c>
      <c r="AT14" s="9">
        <v>1.8959999999999999</v>
      </c>
      <c r="AU14" s="9">
        <v>1.9770000000000001</v>
      </c>
      <c r="AV14" s="9">
        <v>2.0190000000000001</v>
      </c>
      <c r="AW14" s="9">
        <v>4.3179999999999996</v>
      </c>
      <c r="AX14" s="9">
        <v>52.863999999999997</v>
      </c>
      <c r="AY14" s="9">
        <v>50.222000000000001</v>
      </c>
      <c r="AZ14" s="9">
        <v>47.892000000000003</v>
      </c>
      <c r="BA14" s="9">
        <v>0.82399999999999995</v>
      </c>
      <c r="BB14" s="9">
        <v>1.5069999999999999</v>
      </c>
      <c r="BC14" s="9">
        <v>1.476</v>
      </c>
      <c r="BD14" s="9">
        <v>0.33</v>
      </c>
      <c r="BE14" s="9">
        <v>0.52500000000000002</v>
      </c>
      <c r="BF14" s="9">
        <v>37.656999999999996</v>
      </c>
      <c r="BG14" s="9">
        <v>3.7650000000000001</v>
      </c>
      <c r="BH14" s="9">
        <v>3.617</v>
      </c>
      <c r="BI14" s="9">
        <v>5.1840000000000002</v>
      </c>
      <c r="BJ14" s="9">
        <v>7.1289999999999996</v>
      </c>
      <c r="BK14" s="9">
        <v>43.093000000000004</v>
      </c>
      <c r="BL14" s="9">
        <v>2.6419999999999999</v>
      </c>
      <c r="BM14" s="9">
        <v>57.134999999999998</v>
      </c>
      <c r="BN14" s="9">
        <v>4.49</v>
      </c>
      <c r="BO14" s="9">
        <v>144.30799999999999</v>
      </c>
      <c r="BP14" s="9">
        <v>144.30799999999999</v>
      </c>
      <c r="BQ14" s="9">
        <v>23.09</v>
      </c>
      <c r="BR14" s="9">
        <v>10.503</v>
      </c>
      <c r="BS14" s="9">
        <v>5.4550000000000001</v>
      </c>
      <c r="BT14" s="9">
        <v>3.3210000000000002</v>
      </c>
      <c r="BU14" s="9">
        <v>6.4379999999999997</v>
      </c>
      <c r="BV14" s="9">
        <v>2.3370000000000002</v>
      </c>
      <c r="BW14" s="9">
        <v>5.7380000000000004</v>
      </c>
      <c r="BX14" s="9">
        <v>2.214</v>
      </c>
      <c r="BY14" s="9">
        <v>0.56999999999999995</v>
      </c>
      <c r="BZ14" s="9">
        <v>2.056</v>
      </c>
      <c r="CA14" s="9">
        <v>3.6720000000000002</v>
      </c>
      <c r="CB14" s="9">
        <v>3.048</v>
      </c>
      <c r="CC14" s="9">
        <v>6.49</v>
      </c>
      <c r="CD14" s="9">
        <v>2.2850000000000001</v>
      </c>
      <c r="CE14" s="9">
        <v>12.587</v>
      </c>
      <c r="CF14" s="9">
        <v>121.217</v>
      </c>
      <c r="CG14" s="9">
        <v>111.86799999999999</v>
      </c>
      <c r="CH14" s="9">
        <v>107.934</v>
      </c>
      <c r="CI14" s="9">
        <v>2.1669999999999998</v>
      </c>
      <c r="CJ14" s="9">
        <v>1.766</v>
      </c>
      <c r="CK14" s="9">
        <v>1.821</v>
      </c>
      <c r="CL14" s="9">
        <v>0.98399999999999999</v>
      </c>
      <c r="CM14" s="9">
        <v>0.42399999999999999</v>
      </c>
      <c r="CN14" s="9">
        <v>84.207999999999998</v>
      </c>
      <c r="CO14" s="9">
        <v>4.6390000000000002</v>
      </c>
      <c r="CP14" s="9">
        <v>9.4550000000000001</v>
      </c>
      <c r="CQ14" s="9">
        <v>13.566000000000001</v>
      </c>
      <c r="CR14" s="9">
        <v>11.141</v>
      </c>
      <c r="CS14" s="9">
        <v>100.727</v>
      </c>
      <c r="CT14" s="9">
        <v>9.35</v>
      </c>
      <c r="CU14" s="9">
        <v>131.18600000000001</v>
      </c>
      <c r="CV14" s="9">
        <v>13.122</v>
      </c>
      <c r="CW14" s="9">
        <v>12.388</v>
      </c>
      <c r="CX14" s="9">
        <v>12.388</v>
      </c>
      <c r="CY14" s="9">
        <v>1.8540000000000001</v>
      </c>
      <c r="CZ14" s="9">
        <v>1.006</v>
      </c>
      <c r="DA14" s="9">
        <v>0.26500000000000001</v>
      </c>
      <c r="DB14" s="9">
        <v>0.74099999999999999</v>
      </c>
      <c r="DC14" s="9">
        <v>0.67300000000000004</v>
      </c>
      <c r="DD14" s="9">
        <v>0.33300000000000002</v>
      </c>
      <c r="DE14" s="9">
        <v>0.67300000000000004</v>
      </c>
      <c r="DF14" s="9">
        <v>0.33300000000000002</v>
      </c>
      <c r="DG14" s="9">
        <v>0</v>
      </c>
      <c r="DH14" s="9">
        <v>0.26500000000000001</v>
      </c>
      <c r="DI14" s="9">
        <v>0.74099999999999999</v>
      </c>
      <c r="DJ14" s="9">
        <v>0</v>
      </c>
      <c r="DK14" s="9">
        <v>0.67300000000000004</v>
      </c>
      <c r="DL14" s="9">
        <v>0.33300000000000002</v>
      </c>
      <c r="DM14" s="9">
        <v>0.84799999999999998</v>
      </c>
      <c r="DN14" s="9">
        <v>10.535</v>
      </c>
      <c r="DO14" s="9">
        <v>9.1050000000000004</v>
      </c>
      <c r="DP14" s="9">
        <v>8.8469999999999995</v>
      </c>
      <c r="DQ14" s="9">
        <v>0</v>
      </c>
      <c r="DR14" s="9">
        <v>0.25800000000000001</v>
      </c>
      <c r="DS14" s="9">
        <v>0</v>
      </c>
      <c r="DT14" s="9">
        <v>0.25800000000000001</v>
      </c>
      <c r="DU14" s="9">
        <v>0</v>
      </c>
      <c r="DV14" s="9">
        <v>6.5019999999999998</v>
      </c>
      <c r="DW14" s="9">
        <v>0.79100000000000004</v>
      </c>
      <c r="DX14" s="9">
        <v>0.46899999999999997</v>
      </c>
      <c r="DY14" s="9">
        <v>1.343</v>
      </c>
      <c r="DZ14" s="9">
        <v>1.024</v>
      </c>
      <c r="EA14" s="9">
        <v>8.08</v>
      </c>
      <c r="EB14" s="9">
        <v>1.43</v>
      </c>
      <c r="EC14" s="9">
        <v>11.848000000000001</v>
      </c>
      <c r="ED14" s="9">
        <v>0.54</v>
      </c>
      <c r="EE14" s="9">
        <v>40.686999999999998</v>
      </c>
      <c r="EF14" s="9">
        <v>40.686999999999998</v>
      </c>
      <c r="EG14" s="9">
        <v>7.335</v>
      </c>
      <c r="EH14" s="9">
        <v>3.9489999999999998</v>
      </c>
      <c r="EI14" s="9">
        <v>1.0649999999999999</v>
      </c>
      <c r="EJ14" s="9">
        <v>2.8839999999999999</v>
      </c>
      <c r="EK14" s="9">
        <v>3.9489999999999998</v>
      </c>
      <c r="EL14" s="9">
        <v>0</v>
      </c>
      <c r="EM14" s="9">
        <v>2.544</v>
      </c>
      <c r="EN14" s="9">
        <v>0</v>
      </c>
      <c r="EO14" s="9">
        <v>1.405</v>
      </c>
      <c r="EP14" s="9">
        <v>0.77300000000000002</v>
      </c>
      <c r="EQ14" s="9">
        <v>1.726</v>
      </c>
      <c r="ER14" s="9">
        <v>1.45</v>
      </c>
      <c r="ES14" s="9">
        <v>1.796</v>
      </c>
      <c r="ET14" s="9">
        <v>2.153</v>
      </c>
      <c r="EU14" s="9">
        <v>3.3860000000000001</v>
      </c>
      <c r="EV14" s="9">
        <v>33.351999999999997</v>
      </c>
      <c r="EW14" s="9">
        <v>21.207999999999998</v>
      </c>
      <c r="EX14" s="9">
        <v>20.878</v>
      </c>
      <c r="EY14" s="9">
        <v>0.33</v>
      </c>
      <c r="EZ14" s="9">
        <v>0</v>
      </c>
      <c r="FA14" s="9">
        <v>0.33</v>
      </c>
      <c r="FB14" s="9">
        <v>0</v>
      </c>
      <c r="FC14" s="9">
        <v>0</v>
      </c>
      <c r="FD14" s="9">
        <v>17.381</v>
      </c>
      <c r="FE14" s="9">
        <v>0.83499999999999996</v>
      </c>
      <c r="FF14" s="9">
        <v>0.876</v>
      </c>
      <c r="FG14" s="9">
        <v>2.1160000000000001</v>
      </c>
      <c r="FH14" s="9">
        <v>1.4770000000000001</v>
      </c>
      <c r="FI14" s="9">
        <v>19.731000000000002</v>
      </c>
      <c r="FJ14" s="9">
        <v>12.144</v>
      </c>
      <c r="FK14" s="9">
        <v>37.872</v>
      </c>
      <c r="FL14" s="9">
        <v>2.8149999999999999</v>
      </c>
      <c r="FM14" s="9">
        <v>55.235999999999997</v>
      </c>
      <c r="FN14" s="9">
        <v>42.087000000000003</v>
      </c>
      <c r="FO14" s="9">
        <v>13.148999999999999</v>
      </c>
      <c r="FP14" s="9">
        <v>1432.9580000000001</v>
      </c>
      <c r="FQ14" s="9">
        <v>1331.0229999999999</v>
      </c>
      <c r="FR14" s="9">
        <v>240.46</v>
      </c>
      <c r="FS14" s="9">
        <v>98.468000000000004</v>
      </c>
      <c r="FT14" s="9">
        <v>34.954000000000001</v>
      </c>
      <c r="FU14" s="9">
        <v>50.747999999999998</v>
      </c>
      <c r="FV14" s="9">
        <v>52.231999999999999</v>
      </c>
      <c r="FW14" s="9">
        <v>33.47</v>
      </c>
      <c r="FX14" s="9">
        <v>54.701000000000001</v>
      </c>
      <c r="FY14" s="9">
        <v>14.869</v>
      </c>
      <c r="FZ14" s="9">
        <v>14.904999999999999</v>
      </c>
      <c r="GA14" s="9">
        <v>26.710999999999999</v>
      </c>
      <c r="GB14" s="9">
        <v>28.152000000000001</v>
      </c>
      <c r="GC14" s="9">
        <v>30.838999999999999</v>
      </c>
      <c r="GD14" s="9">
        <v>58.917999999999999</v>
      </c>
      <c r="GE14" s="9">
        <v>26.783000000000001</v>
      </c>
      <c r="GF14" s="9">
        <v>141.99199999999999</v>
      </c>
      <c r="GG14" s="9">
        <v>1090.5630000000001</v>
      </c>
      <c r="GH14" s="9">
        <v>880.53099999999995</v>
      </c>
      <c r="GI14" s="9">
        <v>833.87099999999998</v>
      </c>
      <c r="GJ14" s="9">
        <v>24.605</v>
      </c>
      <c r="GK14" s="9">
        <v>20.89</v>
      </c>
      <c r="GL14" s="9">
        <v>24.609000000000002</v>
      </c>
      <c r="GM14" s="9">
        <v>13.516999999999999</v>
      </c>
      <c r="GN14" s="9">
        <v>5.016</v>
      </c>
      <c r="GO14" s="9">
        <v>670.88400000000001</v>
      </c>
      <c r="GP14" s="9">
        <v>44.973999999999997</v>
      </c>
      <c r="GQ14" s="9">
        <v>50.648000000000003</v>
      </c>
      <c r="GR14" s="9">
        <v>114.02500000000001</v>
      </c>
      <c r="GS14" s="9">
        <v>127.51900000000001</v>
      </c>
      <c r="GT14" s="9">
        <v>753.01199999999994</v>
      </c>
      <c r="GU14" s="9">
        <v>210.03299999999999</v>
      </c>
      <c r="GV14" s="9">
        <v>101.935</v>
      </c>
      <c r="GW14" s="9">
        <v>1262.184</v>
      </c>
      <c r="GX14" s="9">
        <v>170.774</v>
      </c>
      <c r="GY14" s="9">
        <v>39.354999999999997</v>
      </c>
      <c r="GZ14" s="9">
        <v>39.354999999999997</v>
      </c>
      <c r="HA14" s="9">
        <v>3.512</v>
      </c>
      <c r="HB14" s="9">
        <v>0.42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3.0920000000000001</v>
      </c>
      <c r="HP14" s="9">
        <v>35.843000000000004</v>
      </c>
      <c r="HQ14" s="9">
        <v>14.742000000000001</v>
      </c>
      <c r="HR14" s="9">
        <v>14.742000000000001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12.225</v>
      </c>
      <c r="HY14" s="9">
        <v>0.27</v>
      </c>
      <c r="HZ14" s="9">
        <v>0</v>
      </c>
      <c r="IA14" s="9">
        <v>2.2469999999999999</v>
      </c>
      <c r="IB14" s="9">
        <v>1.421</v>
      </c>
      <c r="IC14" s="9">
        <v>13.32</v>
      </c>
      <c r="ID14" s="9">
        <v>21.102</v>
      </c>
      <c r="IE14" s="9">
        <v>35.843000000000004</v>
      </c>
      <c r="IF14" s="9">
        <v>3.512</v>
      </c>
      <c r="IG14" s="9">
        <v>87.12</v>
      </c>
      <c r="IH14" s="9">
        <v>87.12</v>
      </c>
      <c r="II14" s="9">
        <v>20.742000000000001</v>
      </c>
      <c r="IJ14" s="9">
        <v>9.9939999999999998</v>
      </c>
      <c r="IK14" s="9">
        <v>5.2439999999999998</v>
      </c>
      <c r="IL14" s="9">
        <v>3.5070000000000001</v>
      </c>
      <c r="IM14" s="9">
        <v>7.0880000000000001</v>
      </c>
      <c r="IN14" s="9">
        <v>1.663</v>
      </c>
      <c r="IO14" s="9">
        <v>6.7949999999999999</v>
      </c>
      <c r="IP14" s="9">
        <v>0.879</v>
      </c>
      <c r="IQ14" s="9">
        <v>0.73699999999999999</v>
      </c>
    </row>
    <row r="15" spans="1:251">
      <c r="A15" s="10">
        <v>43497</v>
      </c>
      <c r="B15" s="9">
        <v>1.486</v>
      </c>
      <c r="C15" s="9">
        <v>0.59199999999999997</v>
      </c>
      <c r="D15" s="9">
        <v>0.89400000000000002</v>
      </c>
      <c r="E15" s="9">
        <v>0.93799999999999994</v>
      </c>
      <c r="F15" s="9">
        <v>0.54800000000000004</v>
      </c>
      <c r="G15" s="9">
        <v>0.34599999999999997</v>
      </c>
      <c r="H15" s="9">
        <v>0.85799999999999998</v>
      </c>
      <c r="I15" s="9">
        <v>0.28199999999999997</v>
      </c>
      <c r="J15" s="9">
        <v>0</v>
      </c>
      <c r="K15" s="9">
        <v>0.85799999999999998</v>
      </c>
      <c r="L15" s="9">
        <v>0.628</v>
      </c>
      <c r="M15" s="9">
        <v>0.93799999999999994</v>
      </c>
      <c r="N15" s="9">
        <v>0.54800000000000004</v>
      </c>
      <c r="O15" s="9">
        <v>3.4590000000000001</v>
      </c>
      <c r="P15" s="9">
        <v>48.225000000000001</v>
      </c>
      <c r="Q15" s="9">
        <v>47.683</v>
      </c>
      <c r="R15" s="9">
        <v>44.593000000000004</v>
      </c>
      <c r="S15" s="9">
        <v>1.9039999999999999</v>
      </c>
      <c r="T15" s="9">
        <v>1.1870000000000001</v>
      </c>
      <c r="U15" s="9">
        <v>1.5529999999999999</v>
      </c>
      <c r="V15" s="9">
        <v>0.95699999999999996</v>
      </c>
      <c r="W15" s="9">
        <v>0.57999999999999996</v>
      </c>
      <c r="X15" s="9">
        <v>39.118000000000002</v>
      </c>
      <c r="Y15" s="9">
        <v>2.2450000000000001</v>
      </c>
      <c r="Z15" s="9">
        <v>2.2389999999999999</v>
      </c>
      <c r="AA15" s="9">
        <v>4.0810000000000004</v>
      </c>
      <c r="AB15" s="9">
        <v>7.8049999999999997</v>
      </c>
      <c r="AC15" s="9">
        <v>39.878</v>
      </c>
      <c r="AD15" s="9">
        <v>0.54200000000000004</v>
      </c>
      <c r="AE15" s="9">
        <v>50.052</v>
      </c>
      <c r="AF15" s="9">
        <v>3.1179999999999999</v>
      </c>
      <c r="AG15" s="9">
        <v>75.665000000000006</v>
      </c>
      <c r="AH15" s="9">
        <v>75.665000000000006</v>
      </c>
      <c r="AI15" s="9">
        <v>10.994999999999999</v>
      </c>
      <c r="AJ15" s="9">
        <v>4.532</v>
      </c>
      <c r="AK15" s="9">
        <v>2.355</v>
      </c>
      <c r="AL15" s="9">
        <v>1.929</v>
      </c>
      <c r="AM15" s="9">
        <v>3.44</v>
      </c>
      <c r="AN15" s="9">
        <v>0.51</v>
      </c>
      <c r="AO15" s="9">
        <v>3.6629999999999998</v>
      </c>
      <c r="AP15" s="9">
        <v>0.28699999999999998</v>
      </c>
      <c r="AQ15" s="9">
        <v>0</v>
      </c>
      <c r="AR15" s="9">
        <v>1.7529999999999999</v>
      </c>
      <c r="AS15" s="9">
        <v>1.5409999999999999</v>
      </c>
      <c r="AT15" s="9">
        <v>0.99099999999999999</v>
      </c>
      <c r="AU15" s="9">
        <v>3.137</v>
      </c>
      <c r="AV15" s="9">
        <v>1.1479999999999999</v>
      </c>
      <c r="AW15" s="9">
        <v>6.4630000000000001</v>
      </c>
      <c r="AX15" s="9">
        <v>64.67</v>
      </c>
      <c r="AY15" s="9">
        <v>62.911000000000001</v>
      </c>
      <c r="AZ15" s="9">
        <v>60.383000000000003</v>
      </c>
      <c r="BA15" s="9">
        <v>2.0110000000000001</v>
      </c>
      <c r="BB15" s="9">
        <v>0.51700000000000002</v>
      </c>
      <c r="BC15" s="9">
        <v>2.2890000000000001</v>
      </c>
      <c r="BD15" s="9">
        <v>0.23899999999999999</v>
      </c>
      <c r="BE15" s="9">
        <v>0</v>
      </c>
      <c r="BF15" s="9">
        <v>46.392000000000003</v>
      </c>
      <c r="BG15" s="9">
        <v>4.8929999999999998</v>
      </c>
      <c r="BH15" s="9">
        <v>5.2050000000000001</v>
      </c>
      <c r="BI15" s="9">
        <v>6.4210000000000003</v>
      </c>
      <c r="BJ15" s="9">
        <v>9.7520000000000007</v>
      </c>
      <c r="BK15" s="9">
        <v>53.158999999999999</v>
      </c>
      <c r="BL15" s="9">
        <v>1.7589999999999999</v>
      </c>
      <c r="BM15" s="9">
        <v>69.506</v>
      </c>
      <c r="BN15" s="9">
        <v>6.1589999999999998</v>
      </c>
      <c r="BO15" s="9">
        <v>123.264</v>
      </c>
      <c r="BP15" s="9">
        <v>123.264</v>
      </c>
      <c r="BQ15" s="9">
        <v>19.776</v>
      </c>
      <c r="BR15" s="9">
        <v>7.1559999999999997</v>
      </c>
      <c r="BS15" s="9">
        <v>4.5590000000000002</v>
      </c>
      <c r="BT15" s="9">
        <v>1.8939999999999999</v>
      </c>
      <c r="BU15" s="9">
        <v>5.4450000000000003</v>
      </c>
      <c r="BV15" s="9">
        <v>1.2949999999999999</v>
      </c>
      <c r="BW15" s="9">
        <v>4.9569999999999999</v>
      </c>
      <c r="BX15" s="9">
        <v>1.0580000000000001</v>
      </c>
      <c r="BY15" s="9">
        <v>0.72499999999999998</v>
      </c>
      <c r="BZ15" s="9">
        <v>0.72599999999999998</v>
      </c>
      <c r="CA15" s="9">
        <v>2.867</v>
      </c>
      <c r="CB15" s="9">
        <v>3.1480000000000001</v>
      </c>
      <c r="CC15" s="9">
        <v>3.8290000000000002</v>
      </c>
      <c r="CD15" s="9">
        <v>2.911</v>
      </c>
      <c r="CE15" s="9">
        <v>12.62</v>
      </c>
      <c r="CF15" s="9">
        <v>103.488</v>
      </c>
      <c r="CG15" s="9">
        <v>95.626999999999995</v>
      </c>
      <c r="CH15" s="9">
        <v>93.084999999999994</v>
      </c>
      <c r="CI15" s="9">
        <v>1.1439999999999999</v>
      </c>
      <c r="CJ15" s="9">
        <v>1.399</v>
      </c>
      <c r="CK15" s="9">
        <v>1.484</v>
      </c>
      <c r="CL15" s="9">
        <v>0.79200000000000004</v>
      </c>
      <c r="CM15" s="9">
        <v>0.26600000000000001</v>
      </c>
      <c r="CN15" s="9">
        <v>72.287999999999997</v>
      </c>
      <c r="CO15" s="9">
        <v>6.32</v>
      </c>
      <c r="CP15" s="9">
        <v>5.6760000000000002</v>
      </c>
      <c r="CQ15" s="9">
        <v>11.343</v>
      </c>
      <c r="CR15" s="9">
        <v>8.4309999999999992</v>
      </c>
      <c r="CS15" s="9">
        <v>87.195999999999998</v>
      </c>
      <c r="CT15" s="9">
        <v>7.8609999999999998</v>
      </c>
      <c r="CU15" s="9">
        <v>111.625</v>
      </c>
      <c r="CV15" s="9">
        <v>11.638999999999999</v>
      </c>
      <c r="CW15" s="9">
        <v>13.879</v>
      </c>
      <c r="CX15" s="9">
        <v>13.879</v>
      </c>
      <c r="CY15" s="9">
        <v>3.766</v>
      </c>
      <c r="CZ15" s="9">
        <v>1.4630000000000001</v>
      </c>
      <c r="DA15" s="9">
        <v>0.31</v>
      </c>
      <c r="DB15" s="9">
        <v>1.153</v>
      </c>
      <c r="DC15" s="9">
        <v>0.39900000000000002</v>
      </c>
      <c r="DD15" s="9">
        <v>1.0640000000000001</v>
      </c>
      <c r="DE15" s="9">
        <v>0.85</v>
      </c>
      <c r="DF15" s="9">
        <v>0.30299999999999999</v>
      </c>
      <c r="DG15" s="9">
        <v>0.31</v>
      </c>
      <c r="DH15" s="9">
        <v>0</v>
      </c>
      <c r="DI15" s="9">
        <v>0.183</v>
      </c>
      <c r="DJ15" s="9">
        <v>1.28</v>
      </c>
      <c r="DK15" s="9">
        <v>1.2470000000000001</v>
      </c>
      <c r="DL15" s="9">
        <v>0.216</v>
      </c>
      <c r="DM15" s="9">
        <v>2.3039999999999998</v>
      </c>
      <c r="DN15" s="9">
        <v>10.113</v>
      </c>
      <c r="DO15" s="9">
        <v>7.4</v>
      </c>
      <c r="DP15" s="9">
        <v>7.4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4.68</v>
      </c>
      <c r="DW15" s="9">
        <v>0.39</v>
      </c>
      <c r="DX15" s="9">
        <v>0.59099999999999997</v>
      </c>
      <c r="DY15" s="9">
        <v>1.738</v>
      </c>
      <c r="DZ15" s="9">
        <v>0.59899999999999998</v>
      </c>
      <c r="EA15" s="9">
        <v>6.8019999999999996</v>
      </c>
      <c r="EB15" s="9">
        <v>2.7120000000000002</v>
      </c>
      <c r="EC15" s="9">
        <v>11.843999999999999</v>
      </c>
      <c r="ED15" s="9">
        <v>2.0350000000000001</v>
      </c>
      <c r="EE15" s="9">
        <v>32.475000000000001</v>
      </c>
      <c r="EF15" s="9">
        <v>32.475000000000001</v>
      </c>
      <c r="EG15" s="9">
        <v>5.47</v>
      </c>
      <c r="EH15" s="9">
        <v>2.234</v>
      </c>
      <c r="EI15" s="9">
        <v>0.88900000000000001</v>
      </c>
      <c r="EJ15" s="9">
        <v>1.05</v>
      </c>
      <c r="EK15" s="9">
        <v>0.93700000000000006</v>
      </c>
      <c r="EL15" s="9">
        <v>1.0009999999999999</v>
      </c>
      <c r="EM15" s="9">
        <v>0.93700000000000006</v>
      </c>
      <c r="EN15" s="9">
        <v>0.47799999999999998</v>
      </c>
      <c r="EO15" s="9">
        <v>0.52300000000000002</v>
      </c>
      <c r="EP15" s="9">
        <v>0</v>
      </c>
      <c r="EQ15" s="9">
        <v>1.415</v>
      </c>
      <c r="ER15" s="9">
        <v>0.52300000000000002</v>
      </c>
      <c r="ES15" s="9">
        <v>1.046</v>
      </c>
      <c r="ET15" s="9">
        <v>0.89300000000000002</v>
      </c>
      <c r="EU15" s="9">
        <v>3.2360000000000002</v>
      </c>
      <c r="EV15" s="9">
        <v>27.004999999999999</v>
      </c>
      <c r="EW15" s="9">
        <v>20.588999999999999</v>
      </c>
      <c r="EX15" s="9">
        <v>20.283999999999999</v>
      </c>
      <c r="EY15" s="9">
        <v>0.30499999999999999</v>
      </c>
      <c r="EZ15" s="9">
        <v>0</v>
      </c>
      <c r="FA15" s="9">
        <v>0.30499999999999999</v>
      </c>
      <c r="FB15" s="9">
        <v>0</v>
      </c>
      <c r="FC15" s="9">
        <v>0</v>
      </c>
      <c r="FD15" s="9">
        <v>16.145</v>
      </c>
      <c r="FE15" s="9">
        <v>1.0409999999999999</v>
      </c>
      <c r="FF15" s="9">
        <v>0.77400000000000002</v>
      </c>
      <c r="FG15" s="9">
        <v>2.629</v>
      </c>
      <c r="FH15" s="9">
        <v>1.238</v>
      </c>
      <c r="FI15" s="9">
        <v>19.350999999999999</v>
      </c>
      <c r="FJ15" s="9">
        <v>6.4160000000000004</v>
      </c>
      <c r="FK15" s="9">
        <v>30.050999999999998</v>
      </c>
      <c r="FL15" s="9">
        <v>2.4239999999999999</v>
      </c>
      <c r="FM15" s="9">
        <v>55.475000000000001</v>
      </c>
      <c r="FN15" s="9">
        <v>40.39</v>
      </c>
      <c r="FO15" s="9">
        <v>15.085000000000001</v>
      </c>
      <c r="FP15" s="9">
        <v>1443.6210000000001</v>
      </c>
      <c r="FQ15" s="9">
        <v>1338.9780000000001</v>
      </c>
      <c r="FR15" s="9">
        <v>249.58799999999999</v>
      </c>
      <c r="FS15" s="9">
        <v>119.261</v>
      </c>
      <c r="FT15" s="9">
        <v>45.892000000000003</v>
      </c>
      <c r="FU15" s="9">
        <v>63.119</v>
      </c>
      <c r="FV15" s="9">
        <v>74.971000000000004</v>
      </c>
      <c r="FW15" s="9">
        <v>34.04</v>
      </c>
      <c r="FX15" s="9">
        <v>74.316000000000003</v>
      </c>
      <c r="FY15" s="9">
        <v>16.265000000000001</v>
      </c>
      <c r="FZ15" s="9">
        <v>16.666</v>
      </c>
      <c r="GA15" s="9">
        <v>31.919</v>
      </c>
      <c r="GB15" s="9">
        <v>37.222000000000001</v>
      </c>
      <c r="GC15" s="9">
        <v>39.869999999999997</v>
      </c>
      <c r="GD15" s="9">
        <v>69.052000000000007</v>
      </c>
      <c r="GE15" s="9">
        <v>39.959000000000003</v>
      </c>
      <c r="GF15" s="9">
        <v>130.327</v>
      </c>
      <c r="GG15" s="9">
        <v>1089.3900000000001</v>
      </c>
      <c r="GH15" s="9">
        <v>884.96799999999996</v>
      </c>
      <c r="GI15" s="9">
        <v>850.48299999999995</v>
      </c>
      <c r="GJ15" s="9">
        <v>16.088000000000001</v>
      </c>
      <c r="GK15" s="9">
        <v>18.396999999999998</v>
      </c>
      <c r="GL15" s="9">
        <v>15.55</v>
      </c>
      <c r="GM15" s="9">
        <v>9.9269999999999996</v>
      </c>
      <c r="GN15" s="9">
        <v>8.1590000000000007</v>
      </c>
      <c r="GO15" s="9">
        <v>689.29200000000003</v>
      </c>
      <c r="GP15" s="9">
        <v>43.951999999999998</v>
      </c>
      <c r="GQ15" s="9">
        <v>48.262999999999998</v>
      </c>
      <c r="GR15" s="9">
        <v>103.461</v>
      </c>
      <c r="GS15" s="9">
        <v>121.846</v>
      </c>
      <c r="GT15" s="9">
        <v>763.12199999999996</v>
      </c>
      <c r="GU15" s="9">
        <v>204.42099999999999</v>
      </c>
      <c r="GV15" s="9">
        <v>104.643</v>
      </c>
      <c r="GW15" s="9">
        <v>1288.7560000000001</v>
      </c>
      <c r="GX15" s="9">
        <v>154.86500000000001</v>
      </c>
      <c r="GY15" s="9">
        <v>35.018000000000001</v>
      </c>
      <c r="GZ15" s="9">
        <v>35.018000000000001</v>
      </c>
      <c r="HA15" s="9">
        <v>5.1130000000000004</v>
      </c>
      <c r="HB15" s="9">
        <v>3.24</v>
      </c>
      <c r="HC15" s="9">
        <v>1.506</v>
      </c>
      <c r="HD15" s="9">
        <v>1.464</v>
      </c>
      <c r="HE15" s="9">
        <v>1.4239999999999999</v>
      </c>
      <c r="HF15" s="9">
        <v>1.5449999999999999</v>
      </c>
      <c r="HG15" s="9">
        <v>1.464</v>
      </c>
      <c r="HH15" s="9">
        <v>0.50600000000000001</v>
      </c>
      <c r="HI15" s="9">
        <v>0.53200000000000003</v>
      </c>
      <c r="HJ15" s="9">
        <v>0.42399999999999999</v>
      </c>
      <c r="HK15" s="9">
        <v>1.04</v>
      </c>
      <c r="HL15" s="9">
        <v>1.5049999999999999</v>
      </c>
      <c r="HM15" s="9">
        <v>1.4370000000000001</v>
      </c>
      <c r="HN15" s="9">
        <v>1.532</v>
      </c>
      <c r="HO15" s="9">
        <v>1.873</v>
      </c>
      <c r="HP15" s="9">
        <v>29.905000000000001</v>
      </c>
      <c r="HQ15" s="9">
        <v>12.08</v>
      </c>
      <c r="HR15" s="9">
        <v>11.448</v>
      </c>
      <c r="HS15" s="9">
        <v>0</v>
      </c>
      <c r="HT15" s="9">
        <v>0.63200000000000001</v>
      </c>
      <c r="HU15" s="9">
        <v>0</v>
      </c>
      <c r="HV15" s="9">
        <v>0.63200000000000001</v>
      </c>
      <c r="HW15" s="9">
        <v>0</v>
      </c>
      <c r="HX15" s="9">
        <v>7.6180000000000003</v>
      </c>
      <c r="HY15" s="9">
        <v>0</v>
      </c>
      <c r="HZ15" s="9">
        <v>0</v>
      </c>
      <c r="IA15" s="9">
        <v>4.4610000000000003</v>
      </c>
      <c r="IB15" s="9">
        <v>2.0049999999999999</v>
      </c>
      <c r="IC15" s="9">
        <v>10.074999999999999</v>
      </c>
      <c r="ID15" s="9">
        <v>17.824999999999999</v>
      </c>
      <c r="IE15" s="9">
        <v>32.874000000000002</v>
      </c>
      <c r="IF15" s="9">
        <v>2.1429999999999998</v>
      </c>
      <c r="IG15" s="9">
        <v>99.337000000000003</v>
      </c>
      <c r="IH15" s="9">
        <v>99.337000000000003</v>
      </c>
      <c r="II15" s="9">
        <v>20.978000000000002</v>
      </c>
      <c r="IJ15" s="9">
        <v>11.212</v>
      </c>
      <c r="IK15" s="9">
        <v>4.7560000000000002</v>
      </c>
      <c r="IL15" s="9">
        <v>6.0780000000000003</v>
      </c>
      <c r="IM15" s="9">
        <v>8.7379999999999995</v>
      </c>
      <c r="IN15" s="9">
        <v>2.0960000000000001</v>
      </c>
      <c r="IO15" s="9">
        <v>8.4920000000000009</v>
      </c>
      <c r="IP15" s="9">
        <v>0</v>
      </c>
      <c r="IQ15" s="9">
        <v>2</v>
      </c>
    </row>
    <row r="16" spans="1:251">
      <c r="A16" s="10">
        <v>43862</v>
      </c>
      <c r="B16" s="9">
        <v>4.1269999999999998</v>
      </c>
      <c r="C16" s="9">
        <v>0.92700000000000005</v>
      </c>
      <c r="D16" s="9">
        <v>2.9769999999999999</v>
      </c>
      <c r="E16" s="9">
        <v>1.9990000000000001</v>
      </c>
      <c r="F16" s="9">
        <v>1.905</v>
      </c>
      <c r="G16" s="9">
        <v>2.569</v>
      </c>
      <c r="H16" s="9">
        <v>0.27500000000000002</v>
      </c>
      <c r="I16" s="9">
        <v>1.0609999999999999</v>
      </c>
      <c r="J16" s="9">
        <v>2.7570000000000001</v>
      </c>
      <c r="K16" s="9">
        <v>0.86599999999999999</v>
      </c>
      <c r="L16" s="9">
        <v>0.28199999999999997</v>
      </c>
      <c r="M16" s="9">
        <v>3.383</v>
      </c>
      <c r="N16" s="9">
        <v>0.52200000000000002</v>
      </c>
      <c r="O16" s="9">
        <v>2.3170000000000002</v>
      </c>
      <c r="P16" s="9">
        <v>41.423999999999999</v>
      </c>
      <c r="Q16" s="9">
        <v>40.884999999999998</v>
      </c>
      <c r="R16" s="9">
        <v>36.052</v>
      </c>
      <c r="S16" s="9">
        <v>2.3450000000000002</v>
      </c>
      <c r="T16" s="9">
        <v>2.2210000000000001</v>
      </c>
      <c r="U16" s="9">
        <v>2.3450000000000002</v>
      </c>
      <c r="V16" s="9">
        <v>1.1479999999999999</v>
      </c>
      <c r="W16" s="9">
        <v>1.073</v>
      </c>
      <c r="X16" s="9">
        <v>32.805999999999997</v>
      </c>
      <c r="Y16" s="9">
        <v>2.1640000000000001</v>
      </c>
      <c r="Z16" s="9">
        <v>2.4489999999999998</v>
      </c>
      <c r="AA16" s="9">
        <v>3.4660000000000002</v>
      </c>
      <c r="AB16" s="9">
        <v>8.8770000000000007</v>
      </c>
      <c r="AC16" s="9">
        <v>32.008000000000003</v>
      </c>
      <c r="AD16" s="9">
        <v>0.53800000000000003</v>
      </c>
      <c r="AE16" s="9">
        <v>45.603999999999999</v>
      </c>
      <c r="AF16" s="9">
        <v>2.2639999999999998</v>
      </c>
      <c r="AG16" s="9">
        <v>74.992000000000004</v>
      </c>
      <c r="AH16" s="9">
        <v>74.992000000000004</v>
      </c>
      <c r="AI16" s="9">
        <v>9.4390000000000001</v>
      </c>
      <c r="AJ16" s="9">
        <v>3.4769999999999999</v>
      </c>
      <c r="AK16" s="9">
        <v>1.2569999999999999</v>
      </c>
      <c r="AL16" s="9">
        <v>1.9410000000000001</v>
      </c>
      <c r="AM16" s="9">
        <v>2.3090000000000002</v>
      </c>
      <c r="AN16" s="9">
        <v>0.88900000000000001</v>
      </c>
      <c r="AO16" s="9">
        <v>1.6180000000000001</v>
      </c>
      <c r="AP16" s="9">
        <v>0.36299999999999999</v>
      </c>
      <c r="AQ16" s="9">
        <v>0.95099999999999996</v>
      </c>
      <c r="AR16" s="9">
        <v>1.8089999999999999</v>
      </c>
      <c r="AS16" s="9">
        <v>0.45500000000000002</v>
      </c>
      <c r="AT16" s="9">
        <v>0.93400000000000005</v>
      </c>
      <c r="AU16" s="9">
        <v>2.3450000000000002</v>
      </c>
      <c r="AV16" s="9">
        <v>0.85299999999999998</v>
      </c>
      <c r="AW16" s="9">
        <v>5.9610000000000003</v>
      </c>
      <c r="AX16" s="9">
        <v>65.552999999999997</v>
      </c>
      <c r="AY16" s="9">
        <v>61.475999999999999</v>
      </c>
      <c r="AZ16" s="9">
        <v>56.085000000000001</v>
      </c>
      <c r="BA16" s="9">
        <v>2.8460000000000001</v>
      </c>
      <c r="BB16" s="9">
        <v>2.5449999999999999</v>
      </c>
      <c r="BC16" s="9">
        <v>3.7170000000000001</v>
      </c>
      <c r="BD16" s="9">
        <v>1.119</v>
      </c>
      <c r="BE16" s="9">
        <v>0.55500000000000005</v>
      </c>
      <c r="BF16" s="9">
        <v>40.209000000000003</v>
      </c>
      <c r="BG16" s="9">
        <v>7.97</v>
      </c>
      <c r="BH16" s="9">
        <v>7.1459999999999999</v>
      </c>
      <c r="BI16" s="9">
        <v>6.1509999999999998</v>
      </c>
      <c r="BJ16" s="9">
        <v>12.375999999999999</v>
      </c>
      <c r="BK16" s="9">
        <v>49.1</v>
      </c>
      <c r="BL16" s="9">
        <v>4.077</v>
      </c>
      <c r="BM16" s="9">
        <v>70.069000000000003</v>
      </c>
      <c r="BN16" s="9">
        <v>4.923</v>
      </c>
      <c r="BO16" s="9">
        <v>125.718</v>
      </c>
      <c r="BP16" s="9">
        <v>125.718</v>
      </c>
      <c r="BQ16" s="9">
        <v>20.199000000000002</v>
      </c>
      <c r="BR16" s="9">
        <v>9.484</v>
      </c>
      <c r="BS16" s="9">
        <v>5.6639999999999997</v>
      </c>
      <c r="BT16" s="9">
        <v>2.9460000000000002</v>
      </c>
      <c r="BU16" s="9">
        <v>6.6479999999999997</v>
      </c>
      <c r="BV16" s="9">
        <v>1.962</v>
      </c>
      <c r="BW16" s="9">
        <v>4.66</v>
      </c>
      <c r="BX16" s="9">
        <v>1.4</v>
      </c>
      <c r="BY16" s="9">
        <v>2.5499999999999998</v>
      </c>
      <c r="BZ16" s="9">
        <v>3.0070000000000001</v>
      </c>
      <c r="CA16" s="9">
        <v>2.87</v>
      </c>
      <c r="CB16" s="9">
        <v>2.7330000000000001</v>
      </c>
      <c r="CC16" s="9">
        <v>5.2089999999999996</v>
      </c>
      <c r="CD16" s="9">
        <v>3.4009999999999998</v>
      </c>
      <c r="CE16" s="9">
        <v>10.715</v>
      </c>
      <c r="CF16" s="9">
        <v>105.51900000000001</v>
      </c>
      <c r="CG16" s="9">
        <v>97.695999999999998</v>
      </c>
      <c r="CH16" s="9">
        <v>95.067999999999998</v>
      </c>
      <c r="CI16" s="9">
        <v>1.796</v>
      </c>
      <c r="CJ16" s="9">
        <v>0.83099999999999996</v>
      </c>
      <c r="CK16" s="9">
        <v>1.4930000000000001</v>
      </c>
      <c r="CL16" s="9">
        <v>0.57599999999999996</v>
      </c>
      <c r="CM16" s="9">
        <v>0.55800000000000005</v>
      </c>
      <c r="CN16" s="9">
        <v>68.256</v>
      </c>
      <c r="CO16" s="9">
        <v>8.1940000000000008</v>
      </c>
      <c r="CP16" s="9">
        <v>6.7649999999999997</v>
      </c>
      <c r="CQ16" s="9">
        <v>14.48</v>
      </c>
      <c r="CR16" s="9">
        <v>12.638</v>
      </c>
      <c r="CS16" s="9">
        <v>85.057000000000002</v>
      </c>
      <c r="CT16" s="9">
        <v>7.8239999999999998</v>
      </c>
      <c r="CU16" s="9">
        <v>114.688</v>
      </c>
      <c r="CV16" s="9">
        <v>11.03</v>
      </c>
      <c r="CW16" s="9">
        <v>13.028</v>
      </c>
      <c r="CX16" s="9">
        <v>13.028</v>
      </c>
      <c r="CY16" s="9">
        <v>2.3340000000000001</v>
      </c>
      <c r="CZ16" s="9">
        <v>1.175</v>
      </c>
      <c r="DA16" s="9">
        <v>0</v>
      </c>
      <c r="DB16" s="9">
        <v>0.86199999999999999</v>
      </c>
      <c r="DC16" s="9">
        <v>0.86199999999999999</v>
      </c>
      <c r="DD16" s="9">
        <v>0</v>
      </c>
      <c r="DE16" s="9">
        <v>0.86199999999999999</v>
      </c>
      <c r="DF16" s="9">
        <v>0</v>
      </c>
      <c r="DG16" s="9">
        <v>0</v>
      </c>
      <c r="DH16" s="9">
        <v>0.23200000000000001</v>
      </c>
      <c r="DI16" s="9">
        <v>0.63</v>
      </c>
      <c r="DJ16" s="9">
        <v>0</v>
      </c>
      <c r="DK16" s="9">
        <v>0.23200000000000001</v>
      </c>
      <c r="DL16" s="9">
        <v>0.63</v>
      </c>
      <c r="DM16" s="9">
        <v>1.159</v>
      </c>
      <c r="DN16" s="9">
        <v>10.694000000000001</v>
      </c>
      <c r="DO16" s="9">
        <v>8.3360000000000003</v>
      </c>
      <c r="DP16" s="9">
        <v>7.4420000000000002</v>
      </c>
      <c r="DQ16" s="9">
        <v>0.28299999999999997</v>
      </c>
      <c r="DR16" s="9">
        <v>0.61099999999999999</v>
      </c>
      <c r="DS16" s="9">
        <v>0.28299999999999997</v>
      </c>
      <c r="DT16" s="9">
        <v>0</v>
      </c>
      <c r="DU16" s="9">
        <v>0.61099999999999999</v>
      </c>
      <c r="DV16" s="9">
        <v>6.7969999999999997</v>
      </c>
      <c r="DW16" s="9">
        <v>0</v>
      </c>
      <c r="DX16" s="9">
        <v>0</v>
      </c>
      <c r="DY16" s="9">
        <v>1.5389999999999999</v>
      </c>
      <c r="DZ16" s="9">
        <v>0.89400000000000002</v>
      </c>
      <c r="EA16" s="9">
        <v>7.4420000000000002</v>
      </c>
      <c r="EB16" s="9">
        <v>2.3580000000000001</v>
      </c>
      <c r="EC16" s="9">
        <v>11.555999999999999</v>
      </c>
      <c r="ED16" s="9">
        <v>1.472</v>
      </c>
      <c r="EE16" s="9">
        <v>35.450000000000003</v>
      </c>
      <c r="EF16" s="9">
        <v>35.450000000000003</v>
      </c>
      <c r="EG16" s="9">
        <v>5.5279999999999996</v>
      </c>
      <c r="EH16" s="9">
        <v>2.343</v>
      </c>
      <c r="EI16" s="9">
        <v>0.78800000000000003</v>
      </c>
      <c r="EJ16" s="9">
        <v>1.135</v>
      </c>
      <c r="EK16" s="9">
        <v>0.78800000000000003</v>
      </c>
      <c r="EL16" s="9">
        <v>1.135</v>
      </c>
      <c r="EM16" s="9">
        <v>0.8</v>
      </c>
      <c r="EN16" s="9">
        <v>0.85699999999999998</v>
      </c>
      <c r="EO16" s="9">
        <v>0.26700000000000002</v>
      </c>
      <c r="EP16" s="9">
        <v>0.56799999999999995</v>
      </c>
      <c r="EQ16" s="9">
        <v>1.0780000000000001</v>
      </c>
      <c r="ER16" s="9">
        <v>0.27800000000000002</v>
      </c>
      <c r="ES16" s="9">
        <v>1.0720000000000001</v>
      </c>
      <c r="ET16" s="9">
        <v>0.85099999999999998</v>
      </c>
      <c r="EU16" s="9">
        <v>3.1850000000000001</v>
      </c>
      <c r="EV16" s="9">
        <v>29.922000000000001</v>
      </c>
      <c r="EW16" s="9">
        <v>20.946999999999999</v>
      </c>
      <c r="EX16" s="9">
        <v>20.388999999999999</v>
      </c>
      <c r="EY16" s="9">
        <v>0.55700000000000005</v>
      </c>
      <c r="EZ16" s="9">
        <v>0</v>
      </c>
      <c r="FA16" s="9">
        <v>0.29399999999999998</v>
      </c>
      <c r="FB16" s="9">
        <v>0.26300000000000001</v>
      </c>
      <c r="FC16" s="9">
        <v>0</v>
      </c>
      <c r="FD16" s="9">
        <v>15.833</v>
      </c>
      <c r="FE16" s="9">
        <v>2.0739999999999998</v>
      </c>
      <c r="FF16" s="9">
        <v>0</v>
      </c>
      <c r="FG16" s="9">
        <v>3.04</v>
      </c>
      <c r="FH16" s="9">
        <v>1.498</v>
      </c>
      <c r="FI16" s="9">
        <v>19.448</v>
      </c>
      <c r="FJ16" s="9">
        <v>8.9749999999999996</v>
      </c>
      <c r="FK16" s="9">
        <v>32.165999999999997</v>
      </c>
      <c r="FL16" s="9">
        <v>3.2839999999999998</v>
      </c>
      <c r="FM16" s="9">
        <v>64.504999999999995</v>
      </c>
      <c r="FN16" s="9">
        <v>46.585999999999999</v>
      </c>
      <c r="FO16" s="9">
        <v>17.919</v>
      </c>
      <c r="FP16" s="9">
        <v>1477.175</v>
      </c>
      <c r="FQ16" s="9">
        <v>1383.451</v>
      </c>
      <c r="FR16" s="9">
        <v>260.28100000000001</v>
      </c>
      <c r="FS16" s="9">
        <v>111.447</v>
      </c>
      <c r="FT16" s="9">
        <v>46.515000000000001</v>
      </c>
      <c r="FU16" s="9">
        <v>54.844000000000001</v>
      </c>
      <c r="FV16" s="9">
        <v>65.983999999999995</v>
      </c>
      <c r="FW16" s="9">
        <v>34.959000000000003</v>
      </c>
      <c r="FX16" s="9">
        <v>65.260000000000005</v>
      </c>
      <c r="FY16" s="9">
        <v>16.366</v>
      </c>
      <c r="FZ16" s="9">
        <v>18.829999999999998</v>
      </c>
      <c r="GA16" s="9">
        <v>28.552</v>
      </c>
      <c r="GB16" s="9">
        <v>37.682000000000002</v>
      </c>
      <c r="GC16" s="9">
        <v>35.124000000000002</v>
      </c>
      <c r="GD16" s="9">
        <v>65.506</v>
      </c>
      <c r="GE16" s="9">
        <v>35.851999999999997</v>
      </c>
      <c r="GF16" s="9">
        <v>148.834</v>
      </c>
      <c r="GG16" s="9">
        <v>1123.17</v>
      </c>
      <c r="GH16" s="9">
        <v>927.08</v>
      </c>
      <c r="GI16" s="9">
        <v>876.23</v>
      </c>
      <c r="GJ16" s="9">
        <v>24.562999999999999</v>
      </c>
      <c r="GK16" s="9">
        <v>26.286999999999999</v>
      </c>
      <c r="GL16" s="9">
        <v>23.709</v>
      </c>
      <c r="GM16" s="9">
        <v>16.652999999999999</v>
      </c>
      <c r="GN16" s="9">
        <v>10.125</v>
      </c>
      <c r="GO16" s="9">
        <v>690.44500000000005</v>
      </c>
      <c r="GP16" s="9">
        <v>54.34</v>
      </c>
      <c r="GQ16" s="9">
        <v>52.753</v>
      </c>
      <c r="GR16" s="9">
        <v>129.542</v>
      </c>
      <c r="GS16" s="9">
        <v>140.04599999999999</v>
      </c>
      <c r="GT16" s="9">
        <v>787.03399999999999</v>
      </c>
      <c r="GU16" s="9">
        <v>196.09</v>
      </c>
      <c r="GV16" s="9">
        <v>93.724000000000004</v>
      </c>
      <c r="GW16" s="9">
        <v>1308.3330000000001</v>
      </c>
      <c r="GX16" s="9">
        <v>168.84100000000001</v>
      </c>
      <c r="GY16" s="9">
        <v>34.463999999999999</v>
      </c>
      <c r="GZ16" s="9">
        <v>34.463999999999999</v>
      </c>
      <c r="HA16" s="9">
        <v>4.1070000000000002</v>
      </c>
      <c r="HB16" s="9">
        <v>0.67200000000000004</v>
      </c>
      <c r="HC16" s="9">
        <v>0.40699999999999997</v>
      </c>
      <c r="HD16" s="9">
        <v>0.26500000000000001</v>
      </c>
      <c r="HE16" s="9">
        <v>0.67200000000000004</v>
      </c>
      <c r="HF16" s="9">
        <v>0</v>
      </c>
      <c r="HG16" s="9">
        <v>0.67200000000000004</v>
      </c>
      <c r="HH16" s="9">
        <v>0</v>
      </c>
      <c r="HI16" s="9">
        <v>0</v>
      </c>
      <c r="HJ16" s="9">
        <v>0.40699999999999997</v>
      </c>
      <c r="HK16" s="9">
        <v>0.26500000000000001</v>
      </c>
      <c r="HL16" s="9">
        <v>0</v>
      </c>
      <c r="HM16" s="9">
        <v>0.40699999999999997</v>
      </c>
      <c r="HN16" s="9">
        <v>0.26500000000000001</v>
      </c>
      <c r="HO16" s="9">
        <v>3.4350000000000001</v>
      </c>
      <c r="HP16" s="9">
        <v>30.356999999999999</v>
      </c>
      <c r="HQ16" s="9">
        <v>14.327999999999999</v>
      </c>
      <c r="HR16" s="9">
        <v>13.789</v>
      </c>
      <c r="HS16" s="9">
        <v>0.53800000000000003</v>
      </c>
      <c r="HT16" s="9">
        <v>0</v>
      </c>
      <c r="HU16" s="9">
        <v>0.53800000000000003</v>
      </c>
      <c r="HV16" s="9">
        <v>0</v>
      </c>
      <c r="HW16" s="9">
        <v>0</v>
      </c>
      <c r="HX16" s="9">
        <v>12.379</v>
      </c>
      <c r="HY16" s="9">
        <v>0.56599999999999995</v>
      </c>
      <c r="HZ16" s="9">
        <v>0.443</v>
      </c>
      <c r="IA16" s="9">
        <v>0.93899999999999995</v>
      </c>
      <c r="IB16" s="9">
        <v>0.53800000000000003</v>
      </c>
      <c r="IC16" s="9">
        <v>13.789</v>
      </c>
      <c r="ID16" s="9">
        <v>16.029</v>
      </c>
      <c r="IE16" s="9">
        <v>31.888999999999999</v>
      </c>
      <c r="IF16" s="9">
        <v>2.5750000000000002</v>
      </c>
      <c r="IG16" s="9">
        <v>113.494</v>
      </c>
      <c r="IH16" s="9">
        <v>113.494</v>
      </c>
      <c r="II16" s="9">
        <v>21.79</v>
      </c>
      <c r="IJ16" s="9">
        <v>15.544</v>
      </c>
      <c r="IK16" s="9">
        <v>7.8289999999999997</v>
      </c>
      <c r="IL16" s="9">
        <v>6.5419999999999998</v>
      </c>
      <c r="IM16" s="9">
        <v>9.9640000000000004</v>
      </c>
      <c r="IN16" s="9">
        <v>4.407</v>
      </c>
      <c r="IO16" s="9">
        <v>9.8979999999999997</v>
      </c>
      <c r="IP16" s="9">
        <v>2.3519999999999999</v>
      </c>
      <c r="IQ16" s="9">
        <v>2.121</v>
      </c>
    </row>
    <row r="17" spans="1:251">
      <c r="A17" s="10">
        <v>44228</v>
      </c>
      <c r="B17" s="9">
        <v>3.6120000000000001</v>
      </c>
      <c r="C17" s="9">
        <v>1.121</v>
      </c>
      <c r="D17" s="9">
        <v>2.218</v>
      </c>
      <c r="E17" s="9">
        <v>2.78</v>
      </c>
      <c r="F17" s="9">
        <v>0.55800000000000005</v>
      </c>
      <c r="G17" s="9">
        <v>2.7959999999999998</v>
      </c>
      <c r="H17" s="9">
        <v>0.317</v>
      </c>
      <c r="I17" s="9">
        <v>0</v>
      </c>
      <c r="J17" s="9">
        <v>0.76900000000000002</v>
      </c>
      <c r="K17" s="9">
        <v>1.1870000000000001</v>
      </c>
      <c r="L17" s="9">
        <v>1.655</v>
      </c>
      <c r="M17" s="9">
        <v>2.5270000000000001</v>
      </c>
      <c r="N17" s="9">
        <v>1.0840000000000001</v>
      </c>
      <c r="O17" s="9">
        <v>3.0619999999999998</v>
      </c>
      <c r="P17" s="9">
        <v>51.423000000000002</v>
      </c>
      <c r="Q17" s="9">
        <v>51.161999999999999</v>
      </c>
      <c r="R17" s="9">
        <v>46.615000000000002</v>
      </c>
      <c r="S17" s="9">
        <v>2.0990000000000002</v>
      </c>
      <c r="T17" s="9">
        <v>2.4489999999999998</v>
      </c>
      <c r="U17" s="9">
        <v>1.8720000000000001</v>
      </c>
      <c r="V17" s="9">
        <v>2.1589999999999998</v>
      </c>
      <c r="W17" s="9">
        <v>0.51600000000000001</v>
      </c>
      <c r="X17" s="9">
        <v>42.078000000000003</v>
      </c>
      <c r="Y17" s="9">
        <v>1.98</v>
      </c>
      <c r="Z17" s="9">
        <v>2.4289999999999998</v>
      </c>
      <c r="AA17" s="9">
        <v>4.6749999999999998</v>
      </c>
      <c r="AB17" s="9">
        <v>11.1</v>
      </c>
      <c r="AC17" s="9">
        <v>40.063000000000002</v>
      </c>
      <c r="AD17" s="9">
        <v>0.26100000000000001</v>
      </c>
      <c r="AE17" s="9">
        <v>55.034999999999997</v>
      </c>
      <c r="AF17" s="9">
        <v>3.0619999999999998</v>
      </c>
      <c r="AG17" s="9">
        <v>80.164000000000001</v>
      </c>
      <c r="AH17" s="9">
        <v>80.164000000000001</v>
      </c>
      <c r="AI17" s="9">
        <v>9.2639999999999993</v>
      </c>
      <c r="AJ17" s="9">
        <v>3.4460000000000002</v>
      </c>
      <c r="AK17" s="9">
        <v>1.931</v>
      </c>
      <c r="AL17" s="9">
        <v>1.516</v>
      </c>
      <c r="AM17" s="9">
        <v>2.302</v>
      </c>
      <c r="AN17" s="9">
        <v>1.1439999999999999</v>
      </c>
      <c r="AO17" s="9">
        <v>2.5859999999999999</v>
      </c>
      <c r="AP17" s="9">
        <v>0.625</v>
      </c>
      <c r="AQ17" s="9">
        <v>0.23499999999999999</v>
      </c>
      <c r="AR17" s="9">
        <v>0.88</v>
      </c>
      <c r="AS17" s="9">
        <v>1.034</v>
      </c>
      <c r="AT17" s="9">
        <v>1.5329999999999999</v>
      </c>
      <c r="AU17" s="9">
        <v>2.609</v>
      </c>
      <c r="AV17" s="9">
        <v>0.83799999999999997</v>
      </c>
      <c r="AW17" s="9">
        <v>5.8179999999999996</v>
      </c>
      <c r="AX17" s="9">
        <v>70.899000000000001</v>
      </c>
      <c r="AY17" s="9">
        <v>67.150999999999996</v>
      </c>
      <c r="AZ17" s="9">
        <v>63.674999999999997</v>
      </c>
      <c r="BA17" s="9">
        <v>2.9550000000000001</v>
      </c>
      <c r="BB17" s="9">
        <v>0.52100000000000002</v>
      </c>
      <c r="BC17" s="9">
        <v>2.927</v>
      </c>
      <c r="BD17" s="9">
        <v>0.54900000000000004</v>
      </c>
      <c r="BE17" s="9">
        <v>0</v>
      </c>
      <c r="BF17" s="9">
        <v>44.411000000000001</v>
      </c>
      <c r="BG17" s="9">
        <v>4.5940000000000003</v>
      </c>
      <c r="BH17" s="9">
        <v>6.7919999999999998</v>
      </c>
      <c r="BI17" s="9">
        <v>11.355</v>
      </c>
      <c r="BJ17" s="9">
        <v>8.7720000000000002</v>
      </c>
      <c r="BK17" s="9">
        <v>58.378999999999998</v>
      </c>
      <c r="BL17" s="9">
        <v>3.7490000000000001</v>
      </c>
      <c r="BM17" s="9">
        <v>74.346000000000004</v>
      </c>
      <c r="BN17" s="9">
        <v>5.8179999999999996</v>
      </c>
      <c r="BO17" s="9">
        <v>131.63900000000001</v>
      </c>
      <c r="BP17" s="9">
        <v>131.63900000000001</v>
      </c>
      <c r="BQ17" s="9">
        <v>17.89</v>
      </c>
      <c r="BR17" s="9">
        <v>7.3449999999999998</v>
      </c>
      <c r="BS17" s="9">
        <v>4.1059999999999999</v>
      </c>
      <c r="BT17" s="9">
        <v>3.238</v>
      </c>
      <c r="BU17" s="9">
        <v>6.5529999999999999</v>
      </c>
      <c r="BV17" s="9">
        <v>0.79200000000000004</v>
      </c>
      <c r="BW17" s="9">
        <v>6.4850000000000003</v>
      </c>
      <c r="BX17" s="9">
        <v>0.33800000000000002</v>
      </c>
      <c r="BY17" s="9">
        <v>0.52200000000000002</v>
      </c>
      <c r="BZ17" s="9">
        <v>1.536</v>
      </c>
      <c r="CA17" s="9">
        <v>4.0890000000000004</v>
      </c>
      <c r="CB17" s="9">
        <v>1.7190000000000001</v>
      </c>
      <c r="CC17" s="9">
        <v>3.9060000000000001</v>
      </c>
      <c r="CD17" s="9">
        <v>3.4390000000000001</v>
      </c>
      <c r="CE17" s="9">
        <v>10.545999999999999</v>
      </c>
      <c r="CF17" s="9">
        <v>113.748</v>
      </c>
      <c r="CG17" s="9">
        <v>102.97499999999999</v>
      </c>
      <c r="CH17" s="9">
        <v>96.671000000000006</v>
      </c>
      <c r="CI17" s="9">
        <v>4.09</v>
      </c>
      <c r="CJ17" s="9">
        <v>2.214</v>
      </c>
      <c r="CK17" s="9">
        <v>2.464</v>
      </c>
      <c r="CL17" s="9">
        <v>1.718</v>
      </c>
      <c r="CM17" s="9">
        <v>1.486</v>
      </c>
      <c r="CN17" s="9">
        <v>73.376000000000005</v>
      </c>
      <c r="CO17" s="9">
        <v>9.9550000000000001</v>
      </c>
      <c r="CP17" s="9">
        <v>6.14</v>
      </c>
      <c r="CQ17" s="9">
        <v>13.504</v>
      </c>
      <c r="CR17" s="9">
        <v>15.69</v>
      </c>
      <c r="CS17" s="9">
        <v>87.284999999999997</v>
      </c>
      <c r="CT17" s="9">
        <v>10.773</v>
      </c>
      <c r="CU17" s="9">
        <v>121.925</v>
      </c>
      <c r="CV17" s="9">
        <v>9.7140000000000004</v>
      </c>
      <c r="CW17" s="9">
        <v>11.071999999999999</v>
      </c>
      <c r="CX17" s="9">
        <v>11.071999999999999</v>
      </c>
      <c r="CY17" s="9">
        <v>1.6659999999999999</v>
      </c>
      <c r="CZ17" s="9">
        <v>1.03</v>
      </c>
      <c r="DA17" s="9">
        <v>0</v>
      </c>
      <c r="DB17" s="9">
        <v>0.42699999999999999</v>
      </c>
      <c r="DC17" s="9">
        <v>0.183</v>
      </c>
      <c r="DD17" s="9">
        <v>0.24399999999999999</v>
      </c>
      <c r="DE17" s="9">
        <v>0.183</v>
      </c>
      <c r="DF17" s="9">
        <v>0</v>
      </c>
      <c r="DG17" s="9">
        <v>0.24399999999999999</v>
      </c>
      <c r="DH17" s="9">
        <v>0</v>
      </c>
      <c r="DI17" s="9">
        <v>0.183</v>
      </c>
      <c r="DJ17" s="9">
        <v>0.24399999999999999</v>
      </c>
      <c r="DK17" s="9">
        <v>0.183</v>
      </c>
      <c r="DL17" s="9">
        <v>0.24399999999999999</v>
      </c>
      <c r="DM17" s="9">
        <v>0.63600000000000001</v>
      </c>
      <c r="DN17" s="9">
        <v>9.4060000000000006</v>
      </c>
      <c r="DO17" s="9">
        <v>8.423</v>
      </c>
      <c r="DP17" s="9">
        <v>7.8810000000000002</v>
      </c>
      <c r="DQ17" s="9">
        <v>0.54200000000000004</v>
      </c>
      <c r="DR17" s="9">
        <v>0</v>
      </c>
      <c r="DS17" s="9">
        <v>0.54200000000000004</v>
      </c>
      <c r="DT17" s="9">
        <v>0</v>
      </c>
      <c r="DU17" s="9">
        <v>0</v>
      </c>
      <c r="DV17" s="9">
        <v>5.1749999999999998</v>
      </c>
      <c r="DW17" s="9">
        <v>1.2110000000000001</v>
      </c>
      <c r="DX17" s="9">
        <v>1.135</v>
      </c>
      <c r="DY17" s="9">
        <v>0.90200000000000002</v>
      </c>
      <c r="DZ17" s="9">
        <v>2.218</v>
      </c>
      <c r="EA17" s="9">
        <v>6.2050000000000001</v>
      </c>
      <c r="EB17" s="9">
        <v>0.98299999999999998</v>
      </c>
      <c r="EC17" s="9">
        <v>9.8330000000000002</v>
      </c>
      <c r="ED17" s="9">
        <v>1.2390000000000001</v>
      </c>
      <c r="EE17" s="9">
        <v>33.404000000000003</v>
      </c>
      <c r="EF17" s="9">
        <v>33.404000000000003</v>
      </c>
      <c r="EG17" s="9">
        <v>6.06</v>
      </c>
      <c r="EH17" s="9">
        <v>2.5649999999999999</v>
      </c>
      <c r="EI17" s="9">
        <v>1.179</v>
      </c>
      <c r="EJ17" s="9">
        <v>1.3859999999999999</v>
      </c>
      <c r="EK17" s="9">
        <v>2.351</v>
      </c>
      <c r="EL17" s="9">
        <v>0.214</v>
      </c>
      <c r="EM17" s="9">
        <v>2.5649999999999999</v>
      </c>
      <c r="EN17" s="9">
        <v>0</v>
      </c>
      <c r="EO17" s="9">
        <v>0</v>
      </c>
      <c r="EP17" s="9">
        <v>1.1439999999999999</v>
      </c>
      <c r="EQ17" s="9">
        <v>1.137</v>
      </c>
      <c r="ER17" s="9">
        <v>0.28299999999999997</v>
      </c>
      <c r="ES17" s="9">
        <v>1.506</v>
      </c>
      <c r="ET17" s="9">
        <v>1.0589999999999999</v>
      </c>
      <c r="EU17" s="9">
        <v>3.4950000000000001</v>
      </c>
      <c r="EV17" s="9">
        <v>27.344000000000001</v>
      </c>
      <c r="EW17" s="9">
        <v>16.898</v>
      </c>
      <c r="EX17" s="9">
        <v>16.654</v>
      </c>
      <c r="EY17" s="9">
        <v>0.24399999999999999</v>
      </c>
      <c r="EZ17" s="9">
        <v>0</v>
      </c>
      <c r="FA17" s="9">
        <v>0.24399999999999999</v>
      </c>
      <c r="FB17" s="9">
        <v>0</v>
      </c>
      <c r="FC17" s="9">
        <v>0</v>
      </c>
      <c r="FD17" s="9">
        <v>13.766999999999999</v>
      </c>
      <c r="FE17" s="9">
        <v>0.55800000000000005</v>
      </c>
      <c r="FF17" s="9">
        <v>0.58299999999999996</v>
      </c>
      <c r="FG17" s="9">
        <v>1.9890000000000001</v>
      </c>
      <c r="FH17" s="9">
        <v>2.1309999999999998</v>
      </c>
      <c r="FI17" s="9">
        <v>14.766999999999999</v>
      </c>
      <c r="FJ17" s="9">
        <v>10.446</v>
      </c>
      <c r="FK17" s="9">
        <v>30.202999999999999</v>
      </c>
      <c r="FL17" s="9">
        <v>3.2010000000000001</v>
      </c>
      <c r="FM17" s="9">
        <v>50.140999999999998</v>
      </c>
      <c r="FN17" s="9">
        <v>39.152999999999999</v>
      </c>
      <c r="FO17" s="9">
        <v>10.988</v>
      </c>
      <c r="FP17" s="9">
        <v>1480.4649999999999</v>
      </c>
      <c r="FQ17" s="9">
        <v>1363.635</v>
      </c>
      <c r="FR17" s="9">
        <v>266.66399999999999</v>
      </c>
      <c r="FS17" s="9">
        <v>127.407</v>
      </c>
      <c r="FT17" s="9">
        <v>48.445</v>
      </c>
      <c r="FU17" s="9">
        <v>67.477000000000004</v>
      </c>
      <c r="FV17" s="9">
        <v>77.075000000000003</v>
      </c>
      <c r="FW17" s="9">
        <v>39.337000000000003</v>
      </c>
      <c r="FX17" s="9">
        <v>75.897000000000006</v>
      </c>
      <c r="FY17" s="9">
        <v>17.776</v>
      </c>
      <c r="FZ17" s="9">
        <v>21.29</v>
      </c>
      <c r="GA17" s="9">
        <v>31.884</v>
      </c>
      <c r="GB17" s="9">
        <v>43.351999999999997</v>
      </c>
      <c r="GC17" s="9">
        <v>41.853999999999999</v>
      </c>
      <c r="GD17" s="9">
        <v>81.944999999999993</v>
      </c>
      <c r="GE17" s="9">
        <v>35.146000000000001</v>
      </c>
      <c r="GF17" s="9">
        <v>139.256</v>
      </c>
      <c r="GG17" s="9">
        <v>1096.972</v>
      </c>
      <c r="GH17" s="9">
        <v>897.93100000000004</v>
      </c>
      <c r="GI17" s="9">
        <v>849.61</v>
      </c>
      <c r="GJ17" s="9">
        <v>22.015999999999998</v>
      </c>
      <c r="GK17" s="9">
        <v>24.562000000000001</v>
      </c>
      <c r="GL17" s="9">
        <v>23.02</v>
      </c>
      <c r="GM17" s="9">
        <v>15.260999999999999</v>
      </c>
      <c r="GN17" s="9">
        <v>8.2959999999999994</v>
      </c>
      <c r="GO17" s="9">
        <v>658.02200000000005</v>
      </c>
      <c r="GP17" s="9">
        <v>63.329000000000001</v>
      </c>
      <c r="GQ17" s="9">
        <v>59.387999999999998</v>
      </c>
      <c r="GR17" s="9">
        <v>117.19199999999999</v>
      </c>
      <c r="GS17" s="9">
        <v>155.096</v>
      </c>
      <c r="GT17" s="9">
        <v>742.83600000000001</v>
      </c>
      <c r="GU17" s="9">
        <v>199.04</v>
      </c>
      <c r="GV17" s="9">
        <v>116.83</v>
      </c>
      <c r="GW17" s="9">
        <v>1310.807</v>
      </c>
      <c r="GX17" s="9">
        <v>169.65799999999999</v>
      </c>
      <c r="GY17" s="9">
        <v>24.167999999999999</v>
      </c>
      <c r="GZ17" s="9">
        <v>24.167999999999999</v>
      </c>
      <c r="HA17" s="9">
        <v>3.419</v>
      </c>
      <c r="HB17" s="9">
        <v>1.325</v>
      </c>
      <c r="HC17" s="9">
        <v>0.68899999999999995</v>
      </c>
      <c r="HD17" s="9">
        <v>0.63700000000000001</v>
      </c>
      <c r="HE17" s="9">
        <v>0.27200000000000002</v>
      </c>
      <c r="HF17" s="9">
        <v>1.0529999999999999</v>
      </c>
      <c r="HG17" s="9">
        <v>0.27200000000000002</v>
      </c>
      <c r="HH17" s="9">
        <v>0.38700000000000001</v>
      </c>
      <c r="HI17" s="9">
        <v>0.66600000000000004</v>
      </c>
      <c r="HJ17" s="9">
        <v>0.38700000000000001</v>
      </c>
      <c r="HK17" s="9">
        <v>0.93799999999999994</v>
      </c>
      <c r="HL17" s="9">
        <v>0</v>
      </c>
      <c r="HM17" s="9">
        <v>0.68899999999999995</v>
      </c>
      <c r="HN17" s="9">
        <v>0.63700000000000001</v>
      </c>
      <c r="HO17" s="9">
        <v>2.0939999999999999</v>
      </c>
      <c r="HP17" s="9">
        <v>20.748999999999999</v>
      </c>
      <c r="HQ17" s="9">
        <v>9.0359999999999996</v>
      </c>
      <c r="HR17" s="9">
        <v>9.0359999999999996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7.1139999999999999</v>
      </c>
      <c r="HY17" s="9">
        <v>1.1160000000000001</v>
      </c>
      <c r="HZ17" s="9">
        <v>0</v>
      </c>
      <c r="IA17" s="9">
        <v>0.80600000000000005</v>
      </c>
      <c r="IB17" s="9">
        <v>0</v>
      </c>
      <c r="IC17" s="9">
        <v>9.0359999999999996</v>
      </c>
      <c r="ID17" s="9">
        <v>11.712999999999999</v>
      </c>
      <c r="IE17" s="9">
        <v>22.074000000000002</v>
      </c>
      <c r="IF17" s="9">
        <v>2.0939999999999999</v>
      </c>
      <c r="IG17" s="9">
        <v>110.63800000000001</v>
      </c>
      <c r="IH17" s="9">
        <v>110.63800000000001</v>
      </c>
      <c r="II17" s="9">
        <v>26.731000000000002</v>
      </c>
      <c r="IJ17" s="9">
        <v>15.305999999999999</v>
      </c>
      <c r="IK17" s="9">
        <v>5.89</v>
      </c>
      <c r="IL17" s="9">
        <v>6.3689999999999998</v>
      </c>
      <c r="IM17" s="9">
        <v>6.9560000000000004</v>
      </c>
      <c r="IN17" s="9">
        <v>5.3019999999999996</v>
      </c>
      <c r="IO17" s="9">
        <v>7.3860000000000001</v>
      </c>
      <c r="IP17" s="9">
        <v>2.052</v>
      </c>
      <c r="IQ17" s="9">
        <v>2.82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2.4489999999999998</v>
      </c>
      <c r="C11" s="9">
        <v>4.9530000000000003</v>
      </c>
      <c r="D11" s="9">
        <v>2.6160000000000001</v>
      </c>
      <c r="E11" s="9">
        <v>9.0380000000000003</v>
      </c>
      <c r="F11" s="9">
        <v>0.97899999999999998</v>
      </c>
      <c r="G11" s="9">
        <v>4.9080000000000004</v>
      </c>
      <c r="H11" s="9">
        <v>69.921999999999997</v>
      </c>
      <c r="I11" s="9">
        <v>69.259</v>
      </c>
      <c r="J11" s="9">
        <v>64.481999999999999</v>
      </c>
      <c r="K11" s="9">
        <v>0.997</v>
      </c>
      <c r="L11" s="9">
        <v>3.7810000000000001</v>
      </c>
      <c r="M11" s="9">
        <v>0.55300000000000005</v>
      </c>
      <c r="N11" s="9">
        <v>0.94799999999999995</v>
      </c>
      <c r="O11" s="9">
        <v>2.4580000000000002</v>
      </c>
      <c r="P11" s="9">
        <v>56.978999999999999</v>
      </c>
      <c r="Q11" s="9">
        <v>3.1749999999999998</v>
      </c>
      <c r="R11" s="9">
        <v>2.0579999999999998</v>
      </c>
      <c r="S11" s="9">
        <v>7.0469999999999997</v>
      </c>
      <c r="T11" s="9">
        <v>16.510000000000002</v>
      </c>
      <c r="U11" s="9">
        <v>52.749000000000002</v>
      </c>
      <c r="V11" s="9">
        <v>0.66300000000000003</v>
      </c>
      <c r="W11" s="9">
        <v>79.94</v>
      </c>
      <c r="X11" s="9">
        <v>4.9080000000000004</v>
      </c>
      <c r="Y11" s="9">
        <v>87.679000000000002</v>
      </c>
      <c r="Z11" s="9">
        <v>87.679000000000002</v>
      </c>
      <c r="AA11" s="9">
        <v>14.561</v>
      </c>
      <c r="AB11" s="9">
        <v>6.0640000000000001</v>
      </c>
      <c r="AC11" s="9">
        <v>1.5640000000000001</v>
      </c>
      <c r="AD11" s="9">
        <v>4.5</v>
      </c>
      <c r="AE11" s="9">
        <v>3.351</v>
      </c>
      <c r="AF11" s="9">
        <v>2.714</v>
      </c>
      <c r="AG11" s="9">
        <v>2.867</v>
      </c>
      <c r="AH11" s="9">
        <v>1.3560000000000001</v>
      </c>
      <c r="AI11" s="9">
        <v>1.4219999999999999</v>
      </c>
      <c r="AJ11" s="9">
        <v>2.931</v>
      </c>
      <c r="AK11" s="9">
        <v>2.1280000000000001</v>
      </c>
      <c r="AL11" s="9">
        <v>1.0049999999999999</v>
      </c>
      <c r="AM11" s="9">
        <v>4.7300000000000004</v>
      </c>
      <c r="AN11" s="9">
        <v>1.335</v>
      </c>
      <c r="AO11" s="9">
        <v>8.4960000000000004</v>
      </c>
      <c r="AP11" s="9">
        <v>73.117999999999995</v>
      </c>
      <c r="AQ11" s="9">
        <v>58.311999999999998</v>
      </c>
      <c r="AR11" s="9">
        <v>55.924999999999997</v>
      </c>
      <c r="AS11" s="9">
        <v>1.885</v>
      </c>
      <c r="AT11" s="9">
        <v>0.502</v>
      </c>
      <c r="AU11" s="9">
        <v>1.0960000000000001</v>
      </c>
      <c r="AV11" s="9">
        <v>0</v>
      </c>
      <c r="AW11" s="9">
        <v>1.292</v>
      </c>
      <c r="AX11" s="9">
        <v>48.012999999999998</v>
      </c>
      <c r="AY11" s="9">
        <v>2.0699999999999998</v>
      </c>
      <c r="AZ11" s="9">
        <v>3.008</v>
      </c>
      <c r="BA11" s="9">
        <v>5.2210000000000001</v>
      </c>
      <c r="BB11" s="9">
        <v>8.5289999999999999</v>
      </c>
      <c r="BC11" s="9">
        <v>49.783000000000001</v>
      </c>
      <c r="BD11" s="9">
        <v>14.805999999999999</v>
      </c>
      <c r="BE11" s="9">
        <v>79.721000000000004</v>
      </c>
      <c r="BF11" s="9">
        <v>7.9580000000000002</v>
      </c>
      <c r="BG11" s="9">
        <v>12.553000000000001</v>
      </c>
      <c r="BH11" s="9">
        <v>12.553000000000001</v>
      </c>
      <c r="BI11" s="9">
        <v>0.85199999999999998</v>
      </c>
      <c r="BJ11" s="9">
        <v>0.85199999999999998</v>
      </c>
      <c r="BK11" s="9">
        <v>0</v>
      </c>
      <c r="BL11" s="9">
        <v>0.85199999999999998</v>
      </c>
      <c r="BM11" s="9">
        <v>0.38</v>
      </c>
      <c r="BN11" s="9">
        <v>0.47199999999999998</v>
      </c>
      <c r="BO11" s="9">
        <v>0.38</v>
      </c>
      <c r="BP11" s="9">
        <v>0.47199999999999998</v>
      </c>
      <c r="BQ11" s="9">
        <v>0</v>
      </c>
      <c r="BR11" s="9">
        <v>0</v>
      </c>
      <c r="BS11" s="9">
        <v>0.85199999999999998</v>
      </c>
      <c r="BT11" s="9">
        <v>0</v>
      </c>
      <c r="BU11" s="9">
        <v>0.47199999999999998</v>
      </c>
      <c r="BV11" s="9">
        <v>0.38</v>
      </c>
      <c r="BW11" s="9">
        <v>0</v>
      </c>
      <c r="BX11" s="9">
        <v>11.701000000000001</v>
      </c>
      <c r="BY11" s="9">
        <v>11.176</v>
      </c>
      <c r="BZ11" s="9">
        <v>10.478</v>
      </c>
      <c r="CA11" s="9">
        <v>0.33500000000000002</v>
      </c>
      <c r="CB11" s="9">
        <v>0.36299999999999999</v>
      </c>
      <c r="CC11" s="9">
        <v>0.33500000000000002</v>
      </c>
      <c r="CD11" s="9">
        <v>0</v>
      </c>
      <c r="CE11" s="9">
        <v>0</v>
      </c>
      <c r="CF11" s="9">
        <v>9.6590000000000007</v>
      </c>
      <c r="CG11" s="9">
        <v>1.5169999999999999</v>
      </c>
      <c r="CH11" s="9">
        <v>0</v>
      </c>
      <c r="CI11" s="9">
        <v>0</v>
      </c>
      <c r="CJ11" s="9">
        <v>2.6259999999999999</v>
      </c>
      <c r="CK11" s="9">
        <v>8.5500000000000007</v>
      </c>
      <c r="CL11" s="9">
        <v>0.52500000000000002</v>
      </c>
      <c r="CM11" s="9">
        <v>12.553000000000001</v>
      </c>
      <c r="CN11" s="9">
        <v>0</v>
      </c>
      <c r="CO11" s="9">
        <v>131.88499999999999</v>
      </c>
      <c r="CP11" s="9">
        <v>131.88499999999999</v>
      </c>
      <c r="CQ11" s="9">
        <v>31.359000000000002</v>
      </c>
      <c r="CR11" s="9">
        <v>19.303999999999998</v>
      </c>
      <c r="CS11" s="9">
        <v>10.199999999999999</v>
      </c>
      <c r="CT11" s="9">
        <v>7.992</v>
      </c>
      <c r="CU11" s="9">
        <v>12.952</v>
      </c>
      <c r="CV11" s="9">
        <v>5.24</v>
      </c>
      <c r="CW11" s="9">
        <v>12.967000000000001</v>
      </c>
      <c r="CX11" s="9">
        <v>1.6579999999999999</v>
      </c>
      <c r="CY11" s="9">
        <v>2.59</v>
      </c>
      <c r="CZ11" s="9">
        <v>4.4779999999999998</v>
      </c>
      <c r="DA11" s="9">
        <v>6.8869999999999996</v>
      </c>
      <c r="DB11" s="9">
        <v>6.827</v>
      </c>
      <c r="DC11" s="9">
        <v>12.084</v>
      </c>
      <c r="DD11" s="9">
        <v>6.1079999999999997</v>
      </c>
      <c r="DE11" s="9">
        <v>12.055</v>
      </c>
      <c r="DF11" s="9">
        <v>100.526</v>
      </c>
      <c r="DG11" s="9">
        <v>61.848999999999997</v>
      </c>
      <c r="DH11" s="9">
        <v>58.433</v>
      </c>
      <c r="DI11" s="9">
        <v>2.1030000000000002</v>
      </c>
      <c r="DJ11" s="9">
        <v>1.3140000000000001</v>
      </c>
      <c r="DK11" s="9">
        <v>1.66</v>
      </c>
      <c r="DL11" s="9">
        <v>0.94899999999999995</v>
      </c>
      <c r="DM11" s="9">
        <v>0.36499999999999999</v>
      </c>
      <c r="DN11" s="9">
        <v>52.588999999999999</v>
      </c>
      <c r="DO11" s="9">
        <v>1.2809999999999999</v>
      </c>
      <c r="DP11" s="9">
        <v>1.3260000000000001</v>
      </c>
      <c r="DQ11" s="9">
        <v>6.6539999999999999</v>
      </c>
      <c r="DR11" s="9">
        <v>12.558</v>
      </c>
      <c r="DS11" s="9">
        <v>49.29</v>
      </c>
      <c r="DT11" s="9">
        <v>38.677</v>
      </c>
      <c r="DU11" s="9">
        <v>118.718</v>
      </c>
      <c r="DV11" s="9">
        <v>13.167</v>
      </c>
      <c r="DW11" s="9">
        <v>48.213000000000001</v>
      </c>
      <c r="DX11" s="9">
        <v>48.213000000000001</v>
      </c>
      <c r="DY11" s="9">
        <v>11.49</v>
      </c>
      <c r="DZ11" s="9">
        <v>5.9690000000000003</v>
      </c>
      <c r="EA11" s="9">
        <v>0.36699999999999999</v>
      </c>
      <c r="EB11" s="9">
        <v>4.6390000000000002</v>
      </c>
      <c r="EC11" s="9">
        <v>2.8879999999999999</v>
      </c>
      <c r="ED11" s="9">
        <v>2.117</v>
      </c>
      <c r="EE11" s="9">
        <v>3.6419999999999999</v>
      </c>
      <c r="EF11" s="9">
        <v>1.0029999999999999</v>
      </c>
      <c r="EG11" s="9">
        <v>0</v>
      </c>
      <c r="EH11" s="9">
        <v>2.09</v>
      </c>
      <c r="EI11" s="9">
        <v>2.5259999999999998</v>
      </c>
      <c r="EJ11" s="9">
        <v>0.38900000000000001</v>
      </c>
      <c r="EK11" s="9">
        <v>4.0279999999999996</v>
      </c>
      <c r="EL11" s="9">
        <v>0.97699999999999998</v>
      </c>
      <c r="EM11" s="9">
        <v>5.5209999999999999</v>
      </c>
      <c r="EN11" s="9">
        <v>36.722999999999999</v>
      </c>
      <c r="EO11" s="9">
        <v>27.850999999999999</v>
      </c>
      <c r="EP11" s="9">
        <v>26.581</v>
      </c>
      <c r="EQ11" s="9">
        <v>0</v>
      </c>
      <c r="ER11" s="9">
        <v>1.27</v>
      </c>
      <c r="ES11" s="9">
        <v>0</v>
      </c>
      <c r="ET11" s="9">
        <v>0.77400000000000002</v>
      </c>
      <c r="EU11" s="9">
        <v>0</v>
      </c>
      <c r="EV11" s="9">
        <v>24.545999999999999</v>
      </c>
      <c r="EW11" s="9">
        <v>0.36</v>
      </c>
      <c r="EX11" s="9">
        <v>1.127</v>
      </c>
      <c r="EY11" s="9">
        <v>1.8169999999999999</v>
      </c>
      <c r="EZ11" s="9">
        <v>4.0709999999999997</v>
      </c>
      <c r="FA11" s="9">
        <v>23.78</v>
      </c>
      <c r="FB11" s="9">
        <v>8.8719999999999999</v>
      </c>
      <c r="FC11" s="9">
        <v>41.728000000000002</v>
      </c>
      <c r="FD11" s="9">
        <v>6.4850000000000003</v>
      </c>
      <c r="FE11" s="9">
        <v>132.417</v>
      </c>
      <c r="FF11" s="9">
        <v>132.417</v>
      </c>
      <c r="FG11" s="9">
        <v>34.289000000000001</v>
      </c>
      <c r="FH11" s="9">
        <v>10.252000000000001</v>
      </c>
      <c r="FI11" s="9">
        <v>4.6470000000000002</v>
      </c>
      <c r="FJ11" s="9">
        <v>4.9240000000000004</v>
      </c>
      <c r="FK11" s="9">
        <v>5.7789999999999999</v>
      </c>
      <c r="FL11" s="9">
        <v>3.7930000000000001</v>
      </c>
      <c r="FM11" s="9">
        <v>5.6219999999999999</v>
      </c>
      <c r="FN11" s="9">
        <v>0.42599999999999999</v>
      </c>
      <c r="FO11" s="9">
        <v>3.0510000000000002</v>
      </c>
      <c r="FP11" s="9">
        <v>1.9370000000000001</v>
      </c>
      <c r="FQ11" s="9">
        <v>2.8149999999999999</v>
      </c>
      <c r="FR11" s="9">
        <v>4.82</v>
      </c>
      <c r="FS11" s="9">
        <v>6.01</v>
      </c>
      <c r="FT11" s="9">
        <v>3.5619999999999998</v>
      </c>
      <c r="FU11" s="9">
        <v>24.036999999999999</v>
      </c>
      <c r="FV11" s="9">
        <v>98.128</v>
      </c>
      <c r="FW11" s="9">
        <v>91.477000000000004</v>
      </c>
      <c r="FX11" s="9">
        <v>84.765000000000001</v>
      </c>
      <c r="FY11" s="9">
        <v>3.0470000000000002</v>
      </c>
      <c r="FZ11" s="9">
        <v>3.665</v>
      </c>
      <c r="GA11" s="9">
        <v>2.698</v>
      </c>
      <c r="GB11" s="9">
        <v>2.66</v>
      </c>
      <c r="GC11" s="9">
        <v>1.355</v>
      </c>
      <c r="GD11" s="9">
        <v>59.009</v>
      </c>
      <c r="GE11" s="9">
        <v>7.4219999999999997</v>
      </c>
      <c r="GF11" s="9">
        <v>6.2569999999999997</v>
      </c>
      <c r="GG11" s="9">
        <v>18.79</v>
      </c>
      <c r="GH11" s="9">
        <v>16.545000000000002</v>
      </c>
      <c r="GI11" s="9">
        <v>74.932000000000002</v>
      </c>
      <c r="GJ11" s="9">
        <v>6.6509999999999998</v>
      </c>
      <c r="GK11" s="9">
        <v>109.822</v>
      </c>
      <c r="GL11" s="9">
        <v>22.594999999999999</v>
      </c>
      <c r="GM11" s="9">
        <v>88.263999999999996</v>
      </c>
      <c r="GN11" s="9">
        <v>88.263999999999996</v>
      </c>
      <c r="GO11" s="9">
        <v>28.501000000000001</v>
      </c>
      <c r="GP11" s="9">
        <v>10.538</v>
      </c>
      <c r="GQ11" s="9">
        <v>4.2140000000000004</v>
      </c>
      <c r="GR11" s="9">
        <v>4.2380000000000004</v>
      </c>
      <c r="GS11" s="9">
        <v>4.6159999999999997</v>
      </c>
      <c r="GT11" s="9">
        <v>3.8359999999999999</v>
      </c>
      <c r="GU11" s="9">
        <v>4.6159999999999997</v>
      </c>
      <c r="GV11" s="9">
        <v>1.7190000000000001</v>
      </c>
      <c r="GW11" s="9">
        <v>2.117</v>
      </c>
      <c r="GX11" s="9">
        <v>1.409</v>
      </c>
      <c r="GY11" s="9">
        <v>4.2809999999999997</v>
      </c>
      <c r="GZ11" s="9">
        <v>2.762</v>
      </c>
      <c r="HA11" s="9">
        <v>4.6369999999999996</v>
      </c>
      <c r="HB11" s="9">
        <v>3.8149999999999999</v>
      </c>
      <c r="HC11" s="9">
        <v>17.963000000000001</v>
      </c>
      <c r="HD11" s="9">
        <v>59.764000000000003</v>
      </c>
      <c r="HE11" s="9">
        <v>53.545000000000002</v>
      </c>
      <c r="HF11" s="9">
        <v>50.213999999999999</v>
      </c>
      <c r="HG11" s="9">
        <v>1.5289999999999999</v>
      </c>
      <c r="HH11" s="9">
        <v>1.802</v>
      </c>
      <c r="HI11" s="9">
        <v>1.0640000000000001</v>
      </c>
      <c r="HJ11" s="9">
        <v>1.47</v>
      </c>
      <c r="HK11" s="9">
        <v>0</v>
      </c>
      <c r="HL11" s="9">
        <v>26.85</v>
      </c>
      <c r="HM11" s="9">
        <v>3.0169999999999999</v>
      </c>
      <c r="HN11" s="9">
        <v>4.0519999999999996</v>
      </c>
      <c r="HO11" s="9">
        <v>19.626000000000001</v>
      </c>
      <c r="HP11" s="9">
        <v>9.73</v>
      </c>
      <c r="HQ11" s="9">
        <v>43.814999999999998</v>
      </c>
      <c r="HR11" s="9">
        <v>6.218</v>
      </c>
      <c r="HS11" s="9">
        <v>69.403999999999996</v>
      </c>
      <c r="HT11" s="9">
        <v>18.86</v>
      </c>
      <c r="HU11" s="9">
        <v>68.222999999999999</v>
      </c>
      <c r="HV11" s="9">
        <v>68.222999999999999</v>
      </c>
      <c r="HW11" s="9">
        <v>13.223000000000001</v>
      </c>
      <c r="HX11" s="9">
        <v>5.9119999999999999</v>
      </c>
      <c r="HY11" s="9">
        <v>1.9950000000000001</v>
      </c>
      <c r="HZ11" s="9">
        <v>3.4969999999999999</v>
      </c>
      <c r="IA11" s="9">
        <v>3.9180000000000001</v>
      </c>
      <c r="IB11" s="9">
        <v>1.575</v>
      </c>
      <c r="IC11" s="9">
        <v>3.38</v>
      </c>
      <c r="ID11" s="9">
        <v>0</v>
      </c>
      <c r="IE11" s="9">
        <v>1.157</v>
      </c>
      <c r="IF11" s="9">
        <v>0.91900000000000004</v>
      </c>
      <c r="IG11" s="9">
        <v>1.3460000000000001</v>
      </c>
      <c r="IH11" s="9">
        <v>3.2269999999999999</v>
      </c>
      <c r="II11" s="9">
        <v>2.1240000000000001</v>
      </c>
      <c r="IJ11" s="9">
        <v>3.3679999999999999</v>
      </c>
      <c r="IK11" s="9">
        <v>7.3109999999999999</v>
      </c>
      <c r="IL11" s="9">
        <v>55</v>
      </c>
      <c r="IM11" s="9">
        <v>45.216999999999999</v>
      </c>
      <c r="IN11" s="9">
        <v>42.997</v>
      </c>
      <c r="IO11" s="9">
        <v>0.97499999999999998</v>
      </c>
      <c r="IP11" s="9">
        <v>1.2450000000000001</v>
      </c>
      <c r="IQ11" s="9">
        <v>1.0029999999999999</v>
      </c>
    </row>
    <row r="12" spans="1:251">
      <c r="A12" s="10">
        <v>42401</v>
      </c>
      <c r="B12" s="9">
        <v>1.863</v>
      </c>
      <c r="C12" s="9">
        <v>3.9209999999999998</v>
      </c>
      <c r="D12" s="9">
        <v>5.37</v>
      </c>
      <c r="E12" s="9">
        <v>7.1050000000000004</v>
      </c>
      <c r="F12" s="9">
        <v>4.05</v>
      </c>
      <c r="G12" s="9">
        <v>5.617</v>
      </c>
      <c r="H12" s="9">
        <v>77.975999999999999</v>
      </c>
      <c r="I12" s="9">
        <v>77.975999999999999</v>
      </c>
      <c r="J12" s="9">
        <v>73.921999999999997</v>
      </c>
      <c r="K12" s="9">
        <v>1.593</v>
      </c>
      <c r="L12" s="9">
        <v>2.4609999999999999</v>
      </c>
      <c r="M12" s="9">
        <v>1.94</v>
      </c>
      <c r="N12" s="9">
        <v>0</v>
      </c>
      <c r="O12" s="9">
        <v>1.5</v>
      </c>
      <c r="P12" s="9">
        <v>65.417000000000002</v>
      </c>
      <c r="Q12" s="9">
        <v>3.7410000000000001</v>
      </c>
      <c r="R12" s="9">
        <v>5.5540000000000003</v>
      </c>
      <c r="S12" s="9">
        <v>3.2639999999999998</v>
      </c>
      <c r="T12" s="9">
        <v>16.117000000000001</v>
      </c>
      <c r="U12" s="9">
        <v>61.859000000000002</v>
      </c>
      <c r="V12" s="9">
        <v>0</v>
      </c>
      <c r="W12" s="9">
        <v>89.424999999999997</v>
      </c>
      <c r="X12" s="9">
        <v>5.7409999999999997</v>
      </c>
      <c r="Y12" s="9">
        <v>69.721999999999994</v>
      </c>
      <c r="Z12" s="9">
        <v>69.721999999999994</v>
      </c>
      <c r="AA12" s="9">
        <v>16.427</v>
      </c>
      <c r="AB12" s="9">
        <v>8.4130000000000003</v>
      </c>
      <c r="AC12" s="9">
        <v>2.8119999999999998</v>
      </c>
      <c r="AD12" s="9">
        <v>5.601</v>
      </c>
      <c r="AE12" s="9">
        <v>4.7220000000000004</v>
      </c>
      <c r="AF12" s="9">
        <v>3.2559999999999998</v>
      </c>
      <c r="AG12" s="9">
        <v>4.1849999999999996</v>
      </c>
      <c r="AH12" s="9">
        <v>0.85199999999999998</v>
      </c>
      <c r="AI12" s="9">
        <v>1.764</v>
      </c>
      <c r="AJ12" s="9">
        <v>3.698</v>
      </c>
      <c r="AK12" s="9">
        <v>1.776</v>
      </c>
      <c r="AL12" s="9">
        <v>2.9380000000000002</v>
      </c>
      <c r="AM12" s="9">
        <v>6.2789999999999999</v>
      </c>
      <c r="AN12" s="9">
        <v>2.1339999999999999</v>
      </c>
      <c r="AO12" s="9">
        <v>8.0139999999999993</v>
      </c>
      <c r="AP12" s="9">
        <v>53.295000000000002</v>
      </c>
      <c r="AQ12" s="9">
        <v>45.363999999999997</v>
      </c>
      <c r="AR12" s="9">
        <v>43.820999999999998</v>
      </c>
      <c r="AS12" s="9">
        <v>0.47399999999999998</v>
      </c>
      <c r="AT12" s="9">
        <v>1.07</v>
      </c>
      <c r="AU12" s="9">
        <v>1.115</v>
      </c>
      <c r="AV12" s="9">
        <v>0.42799999999999999</v>
      </c>
      <c r="AW12" s="9">
        <v>0</v>
      </c>
      <c r="AX12" s="9">
        <v>35.259</v>
      </c>
      <c r="AY12" s="9">
        <v>2.726</v>
      </c>
      <c r="AZ12" s="9">
        <v>1.8640000000000001</v>
      </c>
      <c r="BA12" s="9">
        <v>5.5149999999999997</v>
      </c>
      <c r="BB12" s="9">
        <v>6.3019999999999996</v>
      </c>
      <c r="BC12" s="9">
        <v>39.061999999999998</v>
      </c>
      <c r="BD12" s="9">
        <v>7.931</v>
      </c>
      <c r="BE12" s="9">
        <v>62.34</v>
      </c>
      <c r="BF12" s="9">
        <v>7.3819999999999997</v>
      </c>
      <c r="BG12" s="9">
        <v>12.8</v>
      </c>
      <c r="BH12" s="9">
        <v>12.8</v>
      </c>
      <c r="BI12" s="9">
        <v>1.8149999999999999</v>
      </c>
      <c r="BJ12" s="9">
        <v>1.8149999999999999</v>
      </c>
      <c r="BK12" s="9">
        <v>0.41</v>
      </c>
      <c r="BL12" s="9">
        <v>1.4059999999999999</v>
      </c>
      <c r="BM12" s="9">
        <v>0.85499999999999998</v>
      </c>
      <c r="BN12" s="9">
        <v>0.96</v>
      </c>
      <c r="BO12" s="9">
        <v>0.85499999999999998</v>
      </c>
      <c r="BP12" s="9">
        <v>0.96</v>
      </c>
      <c r="BQ12" s="9">
        <v>0</v>
      </c>
      <c r="BR12" s="9">
        <v>1.8149999999999999</v>
      </c>
      <c r="BS12" s="9">
        <v>0</v>
      </c>
      <c r="BT12" s="9">
        <v>0</v>
      </c>
      <c r="BU12" s="9">
        <v>1.4059999999999999</v>
      </c>
      <c r="BV12" s="9">
        <v>0.41</v>
      </c>
      <c r="BW12" s="9">
        <v>0</v>
      </c>
      <c r="BX12" s="9">
        <v>10.984999999999999</v>
      </c>
      <c r="BY12" s="9">
        <v>10.984999999999999</v>
      </c>
      <c r="BZ12" s="9">
        <v>10.656000000000001</v>
      </c>
      <c r="CA12" s="9">
        <v>0</v>
      </c>
      <c r="CB12" s="9">
        <v>0.32900000000000001</v>
      </c>
      <c r="CC12" s="9">
        <v>0</v>
      </c>
      <c r="CD12" s="9">
        <v>0.32900000000000001</v>
      </c>
      <c r="CE12" s="9">
        <v>0</v>
      </c>
      <c r="CF12" s="9">
        <v>8.9789999999999992</v>
      </c>
      <c r="CG12" s="9">
        <v>0</v>
      </c>
      <c r="CH12" s="9">
        <v>0.69399999999999995</v>
      </c>
      <c r="CI12" s="9">
        <v>1.3109999999999999</v>
      </c>
      <c r="CJ12" s="9">
        <v>2.3570000000000002</v>
      </c>
      <c r="CK12" s="9">
        <v>8.6280000000000001</v>
      </c>
      <c r="CL12" s="9">
        <v>0</v>
      </c>
      <c r="CM12" s="9">
        <v>12.8</v>
      </c>
      <c r="CN12" s="9">
        <v>0</v>
      </c>
      <c r="CO12" s="9">
        <v>135.696</v>
      </c>
      <c r="CP12" s="9">
        <v>135.696</v>
      </c>
      <c r="CQ12" s="9">
        <v>23.343</v>
      </c>
      <c r="CR12" s="9">
        <v>14.064</v>
      </c>
      <c r="CS12" s="9">
        <v>9.17</v>
      </c>
      <c r="CT12" s="9">
        <v>4.0419999999999998</v>
      </c>
      <c r="CU12" s="9">
        <v>10.499000000000001</v>
      </c>
      <c r="CV12" s="9">
        <v>2.7120000000000002</v>
      </c>
      <c r="CW12" s="9">
        <v>9.6189999999999998</v>
      </c>
      <c r="CX12" s="9">
        <v>2.1800000000000002</v>
      </c>
      <c r="CY12" s="9">
        <v>1.413</v>
      </c>
      <c r="CZ12" s="9">
        <v>5.5629999999999997</v>
      </c>
      <c r="DA12" s="9">
        <v>3.415</v>
      </c>
      <c r="DB12" s="9">
        <v>4.2329999999999997</v>
      </c>
      <c r="DC12" s="9">
        <v>7.8970000000000002</v>
      </c>
      <c r="DD12" s="9">
        <v>5.3150000000000004</v>
      </c>
      <c r="DE12" s="9">
        <v>9.2789999999999999</v>
      </c>
      <c r="DF12" s="9">
        <v>112.35299999999999</v>
      </c>
      <c r="DG12" s="9">
        <v>61.441000000000003</v>
      </c>
      <c r="DH12" s="9">
        <v>60.13</v>
      </c>
      <c r="DI12" s="9">
        <v>0</v>
      </c>
      <c r="DJ12" s="9">
        <v>1.3109999999999999</v>
      </c>
      <c r="DK12" s="9">
        <v>0.84</v>
      </c>
      <c r="DL12" s="9">
        <v>0.47</v>
      </c>
      <c r="DM12" s="9">
        <v>0</v>
      </c>
      <c r="DN12" s="9">
        <v>48.192999999999998</v>
      </c>
      <c r="DO12" s="9">
        <v>3.617</v>
      </c>
      <c r="DP12" s="9">
        <v>3.26</v>
      </c>
      <c r="DQ12" s="9">
        <v>6.37</v>
      </c>
      <c r="DR12" s="9">
        <v>12.096</v>
      </c>
      <c r="DS12" s="9">
        <v>49.344999999999999</v>
      </c>
      <c r="DT12" s="9">
        <v>50.911999999999999</v>
      </c>
      <c r="DU12" s="9">
        <v>125.98399999999999</v>
      </c>
      <c r="DV12" s="9">
        <v>9.7119999999999997</v>
      </c>
      <c r="DW12" s="9">
        <v>33.374000000000002</v>
      </c>
      <c r="DX12" s="9">
        <v>33.374000000000002</v>
      </c>
      <c r="DY12" s="9">
        <v>4.21</v>
      </c>
      <c r="DZ12" s="9">
        <v>2.206</v>
      </c>
      <c r="EA12" s="9">
        <v>0.47899999999999998</v>
      </c>
      <c r="EB12" s="9">
        <v>1.7270000000000001</v>
      </c>
      <c r="EC12" s="9">
        <v>0.88300000000000001</v>
      </c>
      <c r="ED12" s="9">
        <v>1.323</v>
      </c>
      <c r="EE12" s="9">
        <v>0.88300000000000001</v>
      </c>
      <c r="EF12" s="9">
        <v>0.46300000000000002</v>
      </c>
      <c r="EG12" s="9">
        <v>0.86</v>
      </c>
      <c r="EH12" s="9">
        <v>0.79300000000000004</v>
      </c>
      <c r="EI12" s="9">
        <v>0</v>
      </c>
      <c r="EJ12" s="9">
        <v>1.413</v>
      </c>
      <c r="EK12" s="9">
        <v>1.264</v>
      </c>
      <c r="EL12" s="9">
        <v>0.94199999999999995</v>
      </c>
      <c r="EM12" s="9">
        <v>2.004</v>
      </c>
      <c r="EN12" s="9">
        <v>29.164000000000001</v>
      </c>
      <c r="EO12" s="9">
        <v>26.097999999999999</v>
      </c>
      <c r="EP12" s="9">
        <v>24.79</v>
      </c>
      <c r="EQ12" s="9">
        <v>0.82299999999999995</v>
      </c>
      <c r="ER12" s="9">
        <v>0.48499999999999999</v>
      </c>
      <c r="ES12" s="9">
        <v>1.3080000000000001</v>
      </c>
      <c r="ET12" s="9">
        <v>0</v>
      </c>
      <c r="EU12" s="9">
        <v>0</v>
      </c>
      <c r="EV12" s="9">
        <v>21.486999999999998</v>
      </c>
      <c r="EW12" s="9">
        <v>0.52900000000000003</v>
      </c>
      <c r="EX12" s="9">
        <v>1.5780000000000001</v>
      </c>
      <c r="EY12" s="9">
        <v>2.504</v>
      </c>
      <c r="EZ12" s="9">
        <v>3.8820000000000001</v>
      </c>
      <c r="FA12" s="9">
        <v>22.216000000000001</v>
      </c>
      <c r="FB12" s="9">
        <v>3.0659999999999998</v>
      </c>
      <c r="FC12" s="9">
        <v>31.37</v>
      </c>
      <c r="FD12" s="9">
        <v>2.004</v>
      </c>
      <c r="FE12" s="9">
        <v>138.952</v>
      </c>
      <c r="FF12" s="9">
        <v>138.952</v>
      </c>
      <c r="FG12" s="9">
        <v>31.402999999999999</v>
      </c>
      <c r="FH12" s="9">
        <v>12.696</v>
      </c>
      <c r="FI12" s="9">
        <v>2.964</v>
      </c>
      <c r="FJ12" s="9">
        <v>8.3580000000000005</v>
      </c>
      <c r="FK12" s="9">
        <v>5.5640000000000001</v>
      </c>
      <c r="FL12" s="9">
        <v>5.758</v>
      </c>
      <c r="FM12" s="9">
        <v>5.6360000000000001</v>
      </c>
      <c r="FN12" s="9">
        <v>0.93100000000000005</v>
      </c>
      <c r="FO12" s="9">
        <v>4.2789999999999999</v>
      </c>
      <c r="FP12" s="9">
        <v>2.1619999999999999</v>
      </c>
      <c r="FQ12" s="9">
        <v>2.7989999999999999</v>
      </c>
      <c r="FR12" s="9">
        <v>6.36</v>
      </c>
      <c r="FS12" s="9">
        <v>7.1870000000000003</v>
      </c>
      <c r="FT12" s="9">
        <v>4.1349999999999998</v>
      </c>
      <c r="FU12" s="9">
        <v>18.707000000000001</v>
      </c>
      <c r="FV12" s="9">
        <v>107.54900000000001</v>
      </c>
      <c r="FW12" s="9">
        <v>92.174999999999997</v>
      </c>
      <c r="FX12" s="9">
        <v>87.6</v>
      </c>
      <c r="FY12" s="9">
        <v>1.8089999999999999</v>
      </c>
      <c r="FZ12" s="9">
        <v>2.766</v>
      </c>
      <c r="GA12" s="9">
        <v>1.331</v>
      </c>
      <c r="GB12" s="9">
        <v>0.91</v>
      </c>
      <c r="GC12" s="9">
        <v>1.8560000000000001</v>
      </c>
      <c r="GD12" s="9">
        <v>60.631</v>
      </c>
      <c r="GE12" s="9">
        <v>7.65</v>
      </c>
      <c r="GF12" s="9">
        <v>6.5990000000000002</v>
      </c>
      <c r="GG12" s="9">
        <v>17.295000000000002</v>
      </c>
      <c r="GH12" s="9">
        <v>13.535</v>
      </c>
      <c r="GI12" s="9">
        <v>78.638999999999996</v>
      </c>
      <c r="GJ12" s="9">
        <v>15.375</v>
      </c>
      <c r="GK12" s="9">
        <v>119.15</v>
      </c>
      <c r="GL12" s="9">
        <v>19.802</v>
      </c>
      <c r="GM12" s="9">
        <v>94.352000000000004</v>
      </c>
      <c r="GN12" s="9">
        <v>94.352000000000004</v>
      </c>
      <c r="GO12" s="9">
        <v>28.957000000000001</v>
      </c>
      <c r="GP12" s="9">
        <v>8.7260000000000009</v>
      </c>
      <c r="GQ12" s="9">
        <v>4.6369999999999996</v>
      </c>
      <c r="GR12" s="9">
        <v>2.1110000000000002</v>
      </c>
      <c r="GS12" s="9">
        <v>5.9660000000000002</v>
      </c>
      <c r="GT12" s="9">
        <v>0.78100000000000003</v>
      </c>
      <c r="GU12" s="9">
        <v>5.9530000000000003</v>
      </c>
      <c r="GV12" s="9">
        <v>0</v>
      </c>
      <c r="GW12" s="9">
        <v>0.79500000000000004</v>
      </c>
      <c r="GX12" s="9">
        <v>1.468</v>
      </c>
      <c r="GY12" s="9">
        <v>3.5870000000000002</v>
      </c>
      <c r="GZ12" s="9">
        <v>1.6930000000000001</v>
      </c>
      <c r="HA12" s="9">
        <v>4.0289999999999999</v>
      </c>
      <c r="HB12" s="9">
        <v>2.7189999999999999</v>
      </c>
      <c r="HC12" s="9">
        <v>20.231000000000002</v>
      </c>
      <c r="HD12" s="9">
        <v>65.394999999999996</v>
      </c>
      <c r="HE12" s="9">
        <v>57.148000000000003</v>
      </c>
      <c r="HF12" s="9">
        <v>53.865000000000002</v>
      </c>
      <c r="HG12" s="9">
        <v>1.37</v>
      </c>
      <c r="HH12" s="9">
        <v>1.9139999999999999</v>
      </c>
      <c r="HI12" s="9">
        <v>1.37</v>
      </c>
      <c r="HJ12" s="9">
        <v>1.6579999999999999</v>
      </c>
      <c r="HK12" s="9">
        <v>0.255</v>
      </c>
      <c r="HL12" s="9">
        <v>36.808999999999997</v>
      </c>
      <c r="HM12" s="9">
        <v>1.744</v>
      </c>
      <c r="HN12" s="9">
        <v>4.7729999999999997</v>
      </c>
      <c r="HO12" s="9">
        <v>13.821999999999999</v>
      </c>
      <c r="HP12" s="9">
        <v>10.103</v>
      </c>
      <c r="HQ12" s="9">
        <v>47.045000000000002</v>
      </c>
      <c r="HR12" s="9">
        <v>8.2460000000000004</v>
      </c>
      <c r="HS12" s="9">
        <v>73.456999999999994</v>
      </c>
      <c r="HT12" s="9">
        <v>20.895</v>
      </c>
      <c r="HU12" s="9">
        <v>76.756</v>
      </c>
      <c r="HV12" s="9">
        <v>76.756</v>
      </c>
      <c r="HW12" s="9">
        <v>11.606999999999999</v>
      </c>
      <c r="HX12" s="9">
        <v>5.7430000000000003</v>
      </c>
      <c r="HY12" s="9">
        <v>1.3680000000000001</v>
      </c>
      <c r="HZ12" s="9">
        <v>3.9350000000000001</v>
      </c>
      <c r="IA12" s="9">
        <v>2.6019999999999999</v>
      </c>
      <c r="IB12" s="9">
        <v>2.7010000000000001</v>
      </c>
      <c r="IC12" s="9">
        <v>2.72</v>
      </c>
      <c r="ID12" s="9">
        <v>1.202</v>
      </c>
      <c r="IE12" s="9">
        <v>0.54200000000000004</v>
      </c>
      <c r="IF12" s="9">
        <v>0.82199999999999995</v>
      </c>
      <c r="IG12" s="9">
        <v>1.8220000000000001</v>
      </c>
      <c r="IH12" s="9">
        <v>2.6589999999999998</v>
      </c>
      <c r="II12" s="9">
        <v>2.347</v>
      </c>
      <c r="IJ12" s="9">
        <v>2.956</v>
      </c>
      <c r="IK12" s="9">
        <v>5.8639999999999999</v>
      </c>
      <c r="IL12" s="9">
        <v>65.149000000000001</v>
      </c>
      <c r="IM12" s="9">
        <v>47.152000000000001</v>
      </c>
      <c r="IN12" s="9">
        <v>46.301000000000002</v>
      </c>
      <c r="IO12" s="9">
        <v>0</v>
      </c>
      <c r="IP12" s="9">
        <v>0.85099999999999998</v>
      </c>
      <c r="IQ12" s="9">
        <v>0.44800000000000001</v>
      </c>
    </row>
    <row r="13" spans="1:251">
      <c r="A13" s="10">
        <v>42767</v>
      </c>
      <c r="B13" s="9">
        <v>3.9609999999999999</v>
      </c>
      <c r="C13" s="9">
        <v>4.0449999999999999</v>
      </c>
      <c r="D13" s="9">
        <v>3.5609999999999999</v>
      </c>
      <c r="E13" s="9">
        <v>4.2279999999999998</v>
      </c>
      <c r="F13" s="9">
        <v>7.3390000000000004</v>
      </c>
      <c r="G13" s="9">
        <v>4.4569999999999999</v>
      </c>
      <c r="H13" s="9">
        <v>77.703000000000003</v>
      </c>
      <c r="I13" s="9">
        <v>74.513000000000005</v>
      </c>
      <c r="J13" s="9">
        <v>68.846999999999994</v>
      </c>
      <c r="K13" s="9">
        <v>3.5019999999999998</v>
      </c>
      <c r="L13" s="9">
        <v>2.1629999999999998</v>
      </c>
      <c r="M13" s="9">
        <v>3.1389999999999998</v>
      </c>
      <c r="N13" s="9">
        <v>0</v>
      </c>
      <c r="O13" s="9">
        <v>1.774</v>
      </c>
      <c r="P13" s="9">
        <v>68.340999999999994</v>
      </c>
      <c r="Q13" s="9">
        <v>2.113</v>
      </c>
      <c r="R13" s="9">
        <v>0.99299999999999999</v>
      </c>
      <c r="S13" s="9">
        <v>3.0640000000000001</v>
      </c>
      <c r="T13" s="9">
        <v>12.122</v>
      </c>
      <c r="U13" s="9">
        <v>62.390999999999998</v>
      </c>
      <c r="V13" s="9">
        <v>3.19</v>
      </c>
      <c r="W13" s="9">
        <v>90.789000000000001</v>
      </c>
      <c r="X13" s="9">
        <v>3.39</v>
      </c>
      <c r="Y13" s="9">
        <v>77.376000000000005</v>
      </c>
      <c r="Z13" s="9">
        <v>77.376000000000005</v>
      </c>
      <c r="AA13" s="9">
        <v>13.436</v>
      </c>
      <c r="AB13" s="9">
        <v>5.5529999999999999</v>
      </c>
      <c r="AC13" s="9">
        <v>1.415</v>
      </c>
      <c r="AD13" s="9">
        <v>3.319</v>
      </c>
      <c r="AE13" s="9">
        <v>3.4590000000000001</v>
      </c>
      <c r="AF13" s="9">
        <v>1.2749999999999999</v>
      </c>
      <c r="AG13" s="9">
        <v>3.4590000000000001</v>
      </c>
      <c r="AH13" s="9">
        <v>0.88200000000000001</v>
      </c>
      <c r="AI13" s="9">
        <v>0.39300000000000002</v>
      </c>
      <c r="AJ13" s="9">
        <v>1.8560000000000001</v>
      </c>
      <c r="AK13" s="9">
        <v>1.2</v>
      </c>
      <c r="AL13" s="9">
        <v>1.677</v>
      </c>
      <c r="AM13" s="9">
        <v>2.4689999999999999</v>
      </c>
      <c r="AN13" s="9">
        <v>2.2639999999999998</v>
      </c>
      <c r="AO13" s="9">
        <v>7.883</v>
      </c>
      <c r="AP13" s="9">
        <v>63.941000000000003</v>
      </c>
      <c r="AQ13" s="9">
        <v>54.981000000000002</v>
      </c>
      <c r="AR13" s="9">
        <v>52.253</v>
      </c>
      <c r="AS13" s="9">
        <v>0.45</v>
      </c>
      <c r="AT13" s="9">
        <v>2.278</v>
      </c>
      <c r="AU13" s="9">
        <v>1.4139999999999999</v>
      </c>
      <c r="AV13" s="9">
        <v>0.76500000000000001</v>
      </c>
      <c r="AW13" s="9">
        <v>0.54900000000000004</v>
      </c>
      <c r="AX13" s="9">
        <v>37.506999999999998</v>
      </c>
      <c r="AY13" s="9">
        <v>5.3419999999999996</v>
      </c>
      <c r="AZ13" s="9">
        <v>4.2220000000000004</v>
      </c>
      <c r="BA13" s="9">
        <v>7.91</v>
      </c>
      <c r="BB13" s="9">
        <v>7.0090000000000003</v>
      </c>
      <c r="BC13" s="9">
        <v>47.972000000000001</v>
      </c>
      <c r="BD13" s="9">
        <v>8.9589999999999996</v>
      </c>
      <c r="BE13" s="9">
        <v>68.674000000000007</v>
      </c>
      <c r="BF13" s="9">
        <v>8.702</v>
      </c>
      <c r="BG13" s="9">
        <v>15.23</v>
      </c>
      <c r="BH13" s="9">
        <v>15.23</v>
      </c>
      <c r="BI13" s="9">
        <v>0.42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0.42</v>
      </c>
      <c r="BX13" s="9">
        <v>14.81</v>
      </c>
      <c r="BY13" s="9">
        <v>14.002000000000001</v>
      </c>
      <c r="BZ13" s="9">
        <v>13.452999999999999</v>
      </c>
      <c r="CA13" s="9">
        <v>0</v>
      </c>
      <c r="CB13" s="9">
        <v>0.54900000000000004</v>
      </c>
      <c r="CC13" s="9">
        <v>0</v>
      </c>
      <c r="CD13" s="9">
        <v>0.54900000000000004</v>
      </c>
      <c r="CE13" s="9">
        <v>0</v>
      </c>
      <c r="CF13" s="9">
        <v>12.879</v>
      </c>
      <c r="CG13" s="9">
        <v>0.39300000000000002</v>
      </c>
      <c r="CH13" s="9">
        <v>0.42099999999999999</v>
      </c>
      <c r="CI13" s="9">
        <v>0.309</v>
      </c>
      <c r="CJ13" s="9">
        <v>2.7490000000000001</v>
      </c>
      <c r="CK13" s="9">
        <v>11.253</v>
      </c>
      <c r="CL13" s="9">
        <v>0.80800000000000005</v>
      </c>
      <c r="CM13" s="9">
        <v>14.81</v>
      </c>
      <c r="CN13" s="9">
        <v>0.42</v>
      </c>
      <c r="CO13" s="9">
        <v>131.114</v>
      </c>
      <c r="CP13" s="9">
        <v>131.114</v>
      </c>
      <c r="CQ13" s="9">
        <v>17.545999999999999</v>
      </c>
      <c r="CR13" s="9">
        <v>10.021000000000001</v>
      </c>
      <c r="CS13" s="9">
        <v>4.4569999999999999</v>
      </c>
      <c r="CT13" s="9">
        <v>5.0279999999999996</v>
      </c>
      <c r="CU13" s="9">
        <v>7.5149999999999997</v>
      </c>
      <c r="CV13" s="9">
        <v>1.97</v>
      </c>
      <c r="CW13" s="9">
        <v>6.6260000000000003</v>
      </c>
      <c r="CX13" s="9">
        <v>1.661</v>
      </c>
      <c r="CY13" s="9">
        <v>1.1990000000000001</v>
      </c>
      <c r="CZ13" s="9">
        <v>2.0449999999999999</v>
      </c>
      <c r="DA13" s="9">
        <v>2.9089999999999998</v>
      </c>
      <c r="DB13" s="9">
        <v>4.5309999999999997</v>
      </c>
      <c r="DC13" s="9">
        <v>5.8079999999999998</v>
      </c>
      <c r="DD13" s="9">
        <v>3.677</v>
      </c>
      <c r="DE13" s="9">
        <v>7.5250000000000004</v>
      </c>
      <c r="DF13" s="9">
        <v>113.569</v>
      </c>
      <c r="DG13" s="9">
        <v>63.115000000000002</v>
      </c>
      <c r="DH13" s="9">
        <v>61.886000000000003</v>
      </c>
      <c r="DI13" s="9">
        <v>0.78800000000000003</v>
      </c>
      <c r="DJ13" s="9">
        <v>0.441</v>
      </c>
      <c r="DK13" s="9">
        <v>0.40500000000000003</v>
      </c>
      <c r="DL13" s="9">
        <v>0</v>
      </c>
      <c r="DM13" s="9">
        <v>0.82399999999999995</v>
      </c>
      <c r="DN13" s="9">
        <v>48.573999999999998</v>
      </c>
      <c r="DO13" s="9">
        <v>4.375</v>
      </c>
      <c r="DP13" s="9">
        <v>3.202</v>
      </c>
      <c r="DQ13" s="9">
        <v>6.9640000000000004</v>
      </c>
      <c r="DR13" s="9">
        <v>8.01</v>
      </c>
      <c r="DS13" s="9">
        <v>55.106000000000002</v>
      </c>
      <c r="DT13" s="9">
        <v>50.454000000000001</v>
      </c>
      <c r="DU13" s="9">
        <v>123.054</v>
      </c>
      <c r="DV13" s="9">
        <v>8.06</v>
      </c>
      <c r="DW13" s="9">
        <v>40.061999999999998</v>
      </c>
      <c r="DX13" s="9">
        <v>40.061999999999998</v>
      </c>
      <c r="DY13" s="9">
        <v>5.0380000000000003</v>
      </c>
      <c r="DZ13" s="9">
        <v>4.194</v>
      </c>
      <c r="EA13" s="9">
        <v>0.98299999999999998</v>
      </c>
      <c r="EB13" s="9">
        <v>3.2109999999999999</v>
      </c>
      <c r="EC13" s="9">
        <v>2.3460000000000001</v>
      </c>
      <c r="ED13" s="9">
        <v>1.8480000000000001</v>
      </c>
      <c r="EE13" s="9">
        <v>1.952</v>
      </c>
      <c r="EF13" s="9">
        <v>2.2429999999999999</v>
      </c>
      <c r="EG13" s="9">
        <v>0</v>
      </c>
      <c r="EH13" s="9">
        <v>0.98299999999999998</v>
      </c>
      <c r="EI13" s="9">
        <v>2.3849999999999998</v>
      </c>
      <c r="EJ13" s="9">
        <v>0.82599999999999996</v>
      </c>
      <c r="EK13" s="9">
        <v>2.8690000000000002</v>
      </c>
      <c r="EL13" s="9">
        <v>1.325</v>
      </c>
      <c r="EM13" s="9">
        <v>0.84299999999999997</v>
      </c>
      <c r="EN13" s="9">
        <v>35.024999999999999</v>
      </c>
      <c r="EO13" s="9">
        <v>26.187000000000001</v>
      </c>
      <c r="EP13" s="9">
        <v>25.137</v>
      </c>
      <c r="EQ13" s="9">
        <v>0.52300000000000002</v>
      </c>
      <c r="ER13" s="9">
        <v>0.52800000000000002</v>
      </c>
      <c r="ES13" s="9">
        <v>0</v>
      </c>
      <c r="ET13" s="9">
        <v>0.52300000000000002</v>
      </c>
      <c r="EU13" s="9">
        <v>0.52800000000000002</v>
      </c>
      <c r="EV13" s="9">
        <v>23.163</v>
      </c>
      <c r="EW13" s="9">
        <v>0.93500000000000005</v>
      </c>
      <c r="EX13" s="9">
        <v>0.78300000000000003</v>
      </c>
      <c r="EY13" s="9">
        <v>1.306</v>
      </c>
      <c r="EZ13" s="9">
        <v>3.669</v>
      </c>
      <c r="FA13" s="9">
        <v>22.518000000000001</v>
      </c>
      <c r="FB13" s="9">
        <v>8.8369999999999997</v>
      </c>
      <c r="FC13" s="9">
        <v>39.591000000000001</v>
      </c>
      <c r="FD13" s="9">
        <v>0.47099999999999997</v>
      </c>
      <c r="FE13" s="9">
        <v>137.679</v>
      </c>
      <c r="FF13" s="9">
        <v>137.679</v>
      </c>
      <c r="FG13" s="9">
        <v>31.972000000000001</v>
      </c>
      <c r="FH13" s="9">
        <v>10.291</v>
      </c>
      <c r="FI13" s="9">
        <v>4.4640000000000004</v>
      </c>
      <c r="FJ13" s="9">
        <v>5.08</v>
      </c>
      <c r="FK13" s="9">
        <v>5.5880000000000001</v>
      </c>
      <c r="FL13" s="9">
        <v>3.956</v>
      </c>
      <c r="FM13" s="9">
        <v>5.9779999999999998</v>
      </c>
      <c r="FN13" s="9">
        <v>1.8169999999999999</v>
      </c>
      <c r="FO13" s="9">
        <v>1.7490000000000001</v>
      </c>
      <c r="FP13" s="9">
        <v>2.3220000000000001</v>
      </c>
      <c r="FQ13" s="9">
        <v>5.1310000000000002</v>
      </c>
      <c r="FR13" s="9">
        <v>2.0910000000000002</v>
      </c>
      <c r="FS13" s="9">
        <v>7.3780000000000001</v>
      </c>
      <c r="FT13" s="9">
        <v>2.1659999999999999</v>
      </c>
      <c r="FU13" s="9">
        <v>21.681000000000001</v>
      </c>
      <c r="FV13" s="9">
        <v>105.70699999999999</v>
      </c>
      <c r="FW13" s="9">
        <v>96.756</v>
      </c>
      <c r="FX13" s="9">
        <v>92.899000000000001</v>
      </c>
      <c r="FY13" s="9">
        <v>2.1309999999999998</v>
      </c>
      <c r="FZ13" s="9">
        <v>1.726</v>
      </c>
      <c r="GA13" s="9">
        <v>2.6419999999999999</v>
      </c>
      <c r="GB13" s="9">
        <v>1.2150000000000001</v>
      </c>
      <c r="GC13" s="9">
        <v>0</v>
      </c>
      <c r="GD13" s="9">
        <v>70.497</v>
      </c>
      <c r="GE13" s="9">
        <v>5.8120000000000003</v>
      </c>
      <c r="GF13" s="9">
        <v>10.021000000000001</v>
      </c>
      <c r="GG13" s="9">
        <v>10.426</v>
      </c>
      <c r="GH13" s="9">
        <v>15.519</v>
      </c>
      <c r="GI13" s="9">
        <v>81.236999999999995</v>
      </c>
      <c r="GJ13" s="9">
        <v>8.9510000000000005</v>
      </c>
      <c r="GK13" s="9">
        <v>115.733</v>
      </c>
      <c r="GL13" s="9">
        <v>21.946000000000002</v>
      </c>
      <c r="GM13" s="9">
        <v>88.876999999999995</v>
      </c>
      <c r="GN13" s="9">
        <v>88.876999999999995</v>
      </c>
      <c r="GO13" s="9">
        <v>30.771999999999998</v>
      </c>
      <c r="GP13" s="9">
        <v>7.06</v>
      </c>
      <c r="GQ13" s="9">
        <v>1.59</v>
      </c>
      <c r="GR13" s="9">
        <v>5.16</v>
      </c>
      <c r="GS13" s="9">
        <v>3.51</v>
      </c>
      <c r="GT13" s="9">
        <v>3.24</v>
      </c>
      <c r="GU13" s="9">
        <v>1.2490000000000001</v>
      </c>
      <c r="GV13" s="9">
        <v>3.863</v>
      </c>
      <c r="GW13" s="9">
        <v>0.91300000000000003</v>
      </c>
      <c r="GX13" s="9">
        <v>1.917</v>
      </c>
      <c r="GY13" s="9">
        <v>1.3069999999999999</v>
      </c>
      <c r="GZ13" s="9">
        <v>3.5259999999999998</v>
      </c>
      <c r="HA13" s="9">
        <v>3.4409999999999998</v>
      </c>
      <c r="HB13" s="9">
        <v>3.3090000000000002</v>
      </c>
      <c r="HC13" s="9">
        <v>23.712</v>
      </c>
      <c r="HD13" s="9">
        <v>58.106000000000002</v>
      </c>
      <c r="HE13" s="9">
        <v>46.414000000000001</v>
      </c>
      <c r="HF13" s="9">
        <v>45.401000000000003</v>
      </c>
      <c r="HG13" s="9">
        <v>0.55100000000000005</v>
      </c>
      <c r="HH13" s="9">
        <v>0.46200000000000002</v>
      </c>
      <c r="HI13" s="9">
        <v>0.55100000000000005</v>
      </c>
      <c r="HJ13" s="9">
        <v>0.46200000000000002</v>
      </c>
      <c r="HK13" s="9">
        <v>0</v>
      </c>
      <c r="HL13" s="9">
        <v>27.690999999999999</v>
      </c>
      <c r="HM13" s="9">
        <v>3.9289999999999998</v>
      </c>
      <c r="HN13" s="9">
        <v>5.133</v>
      </c>
      <c r="HO13" s="9">
        <v>9.66</v>
      </c>
      <c r="HP13" s="9">
        <v>10.041</v>
      </c>
      <c r="HQ13" s="9">
        <v>36.374000000000002</v>
      </c>
      <c r="HR13" s="9">
        <v>11.692</v>
      </c>
      <c r="HS13" s="9">
        <v>65.763999999999996</v>
      </c>
      <c r="HT13" s="9">
        <v>23.113</v>
      </c>
      <c r="HU13" s="9">
        <v>62.668999999999997</v>
      </c>
      <c r="HV13" s="9">
        <v>62.668999999999997</v>
      </c>
      <c r="HW13" s="9">
        <v>11.095000000000001</v>
      </c>
      <c r="HX13" s="9">
        <v>5.8289999999999997</v>
      </c>
      <c r="HY13" s="9">
        <v>1.9830000000000001</v>
      </c>
      <c r="HZ13" s="9">
        <v>3.0659999999999998</v>
      </c>
      <c r="IA13" s="9">
        <v>2.3159999999999998</v>
      </c>
      <c r="IB13" s="9">
        <v>2.7330000000000001</v>
      </c>
      <c r="IC13" s="9">
        <v>2.6880000000000002</v>
      </c>
      <c r="ID13" s="9">
        <v>1.5069999999999999</v>
      </c>
      <c r="IE13" s="9">
        <v>0.38300000000000001</v>
      </c>
      <c r="IF13" s="9">
        <v>1.236</v>
      </c>
      <c r="IG13" s="9">
        <v>1.64</v>
      </c>
      <c r="IH13" s="9">
        <v>2.1749999999999998</v>
      </c>
      <c r="II13" s="9">
        <v>2.5249999999999999</v>
      </c>
      <c r="IJ13" s="9">
        <v>2.5249999999999999</v>
      </c>
      <c r="IK13" s="9">
        <v>5.266</v>
      </c>
      <c r="IL13" s="9">
        <v>51.573999999999998</v>
      </c>
      <c r="IM13" s="9">
        <v>41.411000000000001</v>
      </c>
      <c r="IN13" s="9">
        <v>40.408000000000001</v>
      </c>
      <c r="IO13" s="9">
        <v>0</v>
      </c>
      <c r="IP13" s="9">
        <v>0.62</v>
      </c>
      <c r="IQ13" s="9">
        <v>0</v>
      </c>
    </row>
    <row r="14" spans="1:251">
      <c r="A14" s="10">
        <v>43132</v>
      </c>
      <c r="B14" s="9">
        <v>4.42</v>
      </c>
      <c r="C14" s="9">
        <v>1.9079999999999999</v>
      </c>
      <c r="D14" s="9">
        <v>2.423</v>
      </c>
      <c r="E14" s="9">
        <v>4.63</v>
      </c>
      <c r="F14" s="9">
        <v>4.1210000000000004</v>
      </c>
      <c r="G14" s="9">
        <v>10.747999999999999</v>
      </c>
      <c r="H14" s="9">
        <v>66.378</v>
      </c>
      <c r="I14" s="9">
        <v>65.995999999999995</v>
      </c>
      <c r="J14" s="9">
        <v>61.49</v>
      </c>
      <c r="K14" s="9">
        <v>2.4969999999999999</v>
      </c>
      <c r="L14" s="9">
        <v>2.008</v>
      </c>
      <c r="M14" s="9">
        <v>2.9809999999999999</v>
      </c>
      <c r="N14" s="9">
        <v>0.78500000000000003</v>
      </c>
      <c r="O14" s="9">
        <v>0.32</v>
      </c>
      <c r="P14" s="9">
        <v>57.552999999999997</v>
      </c>
      <c r="Q14" s="9">
        <v>1.99</v>
      </c>
      <c r="R14" s="9">
        <v>2.5649999999999999</v>
      </c>
      <c r="S14" s="9">
        <v>3.8879999999999999</v>
      </c>
      <c r="T14" s="9">
        <v>12.879</v>
      </c>
      <c r="U14" s="9">
        <v>53.116</v>
      </c>
      <c r="V14" s="9">
        <v>0.38200000000000001</v>
      </c>
      <c r="W14" s="9">
        <v>76.415999999999997</v>
      </c>
      <c r="X14" s="9">
        <v>10.702999999999999</v>
      </c>
      <c r="Y14" s="9">
        <v>85.417000000000002</v>
      </c>
      <c r="Z14" s="9">
        <v>85.417000000000002</v>
      </c>
      <c r="AA14" s="9">
        <v>14.177</v>
      </c>
      <c r="AB14" s="9">
        <v>7.31</v>
      </c>
      <c r="AC14" s="9">
        <v>1.542</v>
      </c>
      <c r="AD14" s="9">
        <v>5.3010000000000002</v>
      </c>
      <c r="AE14" s="9">
        <v>4.4119999999999999</v>
      </c>
      <c r="AF14" s="9">
        <v>2.4300000000000002</v>
      </c>
      <c r="AG14" s="9">
        <v>5.1970000000000001</v>
      </c>
      <c r="AH14" s="9">
        <v>1.3169999999999999</v>
      </c>
      <c r="AI14" s="9">
        <v>0.32800000000000001</v>
      </c>
      <c r="AJ14" s="9">
        <v>1.7</v>
      </c>
      <c r="AK14" s="9">
        <v>1.6539999999999999</v>
      </c>
      <c r="AL14" s="9">
        <v>3.4889999999999999</v>
      </c>
      <c r="AM14" s="9">
        <v>5.3109999999999999</v>
      </c>
      <c r="AN14" s="9">
        <v>1.5309999999999999</v>
      </c>
      <c r="AO14" s="9">
        <v>6.867</v>
      </c>
      <c r="AP14" s="9">
        <v>71.239999999999995</v>
      </c>
      <c r="AQ14" s="9">
        <v>56.994</v>
      </c>
      <c r="AR14" s="9">
        <v>54.957999999999998</v>
      </c>
      <c r="AS14" s="9">
        <v>0.49099999999999999</v>
      </c>
      <c r="AT14" s="9">
        <v>1.5449999999999999</v>
      </c>
      <c r="AU14" s="9">
        <v>0.49099999999999999</v>
      </c>
      <c r="AV14" s="9">
        <v>0</v>
      </c>
      <c r="AW14" s="9">
        <v>1.5449999999999999</v>
      </c>
      <c r="AX14" s="9">
        <v>40.085000000000001</v>
      </c>
      <c r="AY14" s="9">
        <v>2.8439999999999999</v>
      </c>
      <c r="AZ14" s="9">
        <v>2.2999999999999998</v>
      </c>
      <c r="BA14" s="9">
        <v>11.766</v>
      </c>
      <c r="BB14" s="9">
        <v>7.2930000000000001</v>
      </c>
      <c r="BC14" s="9">
        <v>49.701000000000001</v>
      </c>
      <c r="BD14" s="9">
        <v>14.246</v>
      </c>
      <c r="BE14" s="9">
        <v>78.082999999999998</v>
      </c>
      <c r="BF14" s="9">
        <v>7.3339999999999996</v>
      </c>
      <c r="BG14" s="9">
        <v>20.84</v>
      </c>
      <c r="BH14" s="9">
        <v>20.84</v>
      </c>
      <c r="BI14" s="9">
        <v>1.9419999999999999</v>
      </c>
      <c r="BJ14" s="9">
        <v>1.1659999999999999</v>
      </c>
      <c r="BK14" s="9">
        <v>0</v>
      </c>
      <c r="BL14" s="9">
        <v>0.73399999999999999</v>
      </c>
      <c r="BM14" s="9">
        <v>0.73399999999999999</v>
      </c>
      <c r="BN14" s="9">
        <v>0</v>
      </c>
      <c r="BO14" s="9">
        <v>0.39400000000000002</v>
      </c>
      <c r="BP14" s="9">
        <v>0.34</v>
      </c>
      <c r="BQ14" s="9">
        <v>0</v>
      </c>
      <c r="BR14" s="9">
        <v>0</v>
      </c>
      <c r="BS14" s="9">
        <v>0</v>
      </c>
      <c r="BT14" s="9">
        <v>0.73399999999999999</v>
      </c>
      <c r="BU14" s="9">
        <v>0.73399999999999999</v>
      </c>
      <c r="BV14" s="9">
        <v>0</v>
      </c>
      <c r="BW14" s="9">
        <v>0.77600000000000002</v>
      </c>
      <c r="BX14" s="9">
        <v>18.898</v>
      </c>
      <c r="BY14" s="9">
        <v>17.675000000000001</v>
      </c>
      <c r="BZ14" s="9">
        <v>16.841000000000001</v>
      </c>
      <c r="CA14" s="9">
        <v>0</v>
      </c>
      <c r="CB14" s="9">
        <v>0.83299999999999996</v>
      </c>
      <c r="CC14" s="9">
        <v>0</v>
      </c>
      <c r="CD14" s="9">
        <v>0.499</v>
      </c>
      <c r="CE14" s="9">
        <v>0.33400000000000002</v>
      </c>
      <c r="CF14" s="9">
        <v>12.586</v>
      </c>
      <c r="CG14" s="9">
        <v>1.629</v>
      </c>
      <c r="CH14" s="9">
        <v>1.806</v>
      </c>
      <c r="CI14" s="9">
        <v>1.6539999999999999</v>
      </c>
      <c r="CJ14" s="9">
        <v>3.9780000000000002</v>
      </c>
      <c r="CK14" s="9">
        <v>13.696</v>
      </c>
      <c r="CL14" s="9">
        <v>1.2230000000000001</v>
      </c>
      <c r="CM14" s="9">
        <v>19.632000000000001</v>
      </c>
      <c r="CN14" s="9">
        <v>1.208</v>
      </c>
      <c r="CO14" s="9">
        <v>132.47800000000001</v>
      </c>
      <c r="CP14" s="9">
        <v>132.47800000000001</v>
      </c>
      <c r="CQ14" s="9">
        <v>25.387</v>
      </c>
      <c r="CR14" s="9">
        <v>12.92</v>
      </c>
      <c r="CS14" s="9">
        <v>5.5730000000000004</v>
      </c>
      <c r="CT14" s="9">
        <v>6.4589999999999996</v>
      </c>
      <c r="CU14" s="9">
        <v>8.5310000000000006</v>
      </c>
      <c r="CV14" s="9">
        <v>3.5</v>
      </c>
      <c r="CW14" s="9">
        <v>8.1110000000000007</v>
      </c>
      <c r="CX14" s="9">
        <v>1.9670000000000001</v>
      </c>
      <c r="CY14" s="9">
        <v>1.954</v>
      </c>
      <c r="CZ14" s="9">
        <v>5.5970000000000004</v>
      </c>
      <c r="DA14" s="9">
        <v>2.7890000000000001</v>
      </c>
      <c r="DB14" s="9">
        <v>3.6459999999999999</v>
      </c>
      <c r="DC14" s="9">
        <v>8.9380000000000006</v>
      </c>
      <c r="DD14" s="9">
        <v>3.0939999999999999</v>
      </c>
      <c r="DE14" s="9">
        <v>12.467000000000001</v>
      </c>
      <c r="DF14" s="9">
        <v>107.09099999999999</v>
      </c>
      <c r="DG14" s="9">
        <v>66.543999999999997</v>
      </c>
      <c r="DH14" s="9">
        <v>63.787999999999997</v>
      </c>
      <c r="DI14" s="9">
        <v>2.2530000000000001</v>
      </c>
      <c r="DJ14" s="9">
        <v>0.503</v>
      </c>
      <c r="DK14" s="9">
        <v>1.415</v>
      </c>
      <c r="DL14" s="9">
        <v>0.503</v>
      </c>
      <c r="DM14" s="9">
        <v>0.441</v>
      </c>
      <c r="DN14" s="9">
        <v>50.356999999999999</v>
      </c>
      <c r="DO14" s="9">
        <v>2.1949999999999998</v>
      </c>
      <c r="DP14" s="9">
        <v>1.36</v>
      </c>
      <c r="DQ14" s="9">
        <v>12.632</v>
      </c>
      <c r="DR14" s="9">
        <v>7.5590000000000002</v>
      </c>
      <c r="DS14" s="9">
        <v>58.984999999999999</v>
      </c>
      <c r="DT14" s="9">
        <v>40.546999999999997</v>
      </c>
      <c r="DU14" s="9">
        <v>119.907</v>
      </c>
      <c r="DV14" s="9">
        <v>12.571</v>
      </c>
      <c r="DW14" s="9">
        <v>32.985999999999997</v>
      </c>
      <c r="DX14" s="9">
        <v>32.985999999999997</v>
      </c>
      <c r="DY14" s="9">
        <v>6.0369999999999999</v>
      </c>
      <c r="DZ14" s="9">
        <v>2.4359999999999999</v>
      </c>
      <c r="EA14" s="9">
        <v>0</v>
      </c>
      <c r="EB14" s="9">
        <v>2.069</v>
      </c>
      <c r="EC14" s="9">
        <v>0.73799999999999999</v>
      </c>
      <c r="ED14" s="9">
        <v>1.331</v>
      </c>
      <c r="EE14" s="9">
        <v>0.73799999999999999</v>
      </c>
      <c r="EF14" s="9">
        <v>0.45300000000000001</v>
      </c>
      <c r="EG14" s="9">
        <v>0.503</v>
      </c>
      <c r="EH14" s="9">
        <v>0</v>
      </c>
      <c r="EI14" s="9">
        <v>0.95599999999999996</v>
      </c>
      <c r="EJ14" s="9">
        <v>1.113</v>
      </c>
      <c r="EK14" s="9">
        <v>0.38300000000000001</v>
      </c>
      <c r="EL14" s="9">
        <v>1.6859999999999999</v>
      </c>
      <c r="EM14" s="9">
        <v>3.601</v>
      </c>
      <c r="EN14" s="9">
        <v>26.949000000000002</v>
      </c>
      <c r="EO14" s="9">
        <v>18.992000000000001</v>
      </c>
      <c r="EP14" s="9">
        <v>17.864999999999998</v>
      </c>
      <c r="EQ14" s="9">
        <v>0.72199999999999998</v>
      </c>
      <c r="ER14" s="9">
        <v>0.40400000000000003</v>
      </c>
      <c r="ES14" s="9">
        <v>0.72199999999999998</v>
      </c>
      <c r="ET14" s="9">
        <v>0.40400000000000003</v>
      </c>
      <c r="EU14" s="9">
        <v>0</v>
      </c>
      <c r="EV14" s="9">
        <v>13.768000000000001</v>
      </c>
      <c r="EW14" s="9">
        <v>1.9219999999999999</v>
      </c>
      <c r="EX14" s="9">
        <v>0.95299999999999996</v>
      </c>
      <c r="EY14" s="9">
        <v>2.35</v>
      </c>
      <c r="EZ14" s="9">
        <v>1.6359999999999999</v>
      </c>
      <c r="FA14" s="9">
        <v>17.356000000000002</v>
      </c>
      <c r="FB14" s="9">
        <v>7.9580000000000002</v>
      </c>
      <c r="FC14" s="9">
        <v>29.018000000000001</v>
      </c>
      <c r="FD14" s="9">
        <v>3.968</v>
      </c>
      <c r="FE14" s="9">
        <v>121.542</v>
      </c>
      <c r="FF14" s="9">
        <v>121.542</v>
      </c>
      <c r="FG14" s="9">
        <v>29.373000000000001</v>
      </c>
      <c r="FH14" s="9">
        <v>8.4420000000000002</v>
      </c>
      <c r="FI14" s="9">
        <v>3.0539999999999998</v>
      </c>
      <c r="FJ14" s="9">
        <v>3.4089999999999998</v>
      </c>
      <c r="FK14" s="9">
        <v>2.3149999999999999</v>
      </c>
      <c r="FL14" s="9">
        <v>4.1479999999999997</v>
      </c>
      <c r="FM14" s="9">
        <v>3.2629999999999999</v>
      </c>
      <c r="FN14" s="9">
        <v>1.4359999999999999</v>
      </c>
      <c r="FO14" s="9">
        <v>1.764</v>
      </c>
      <c r="FP14" s="9">
        <v>1.8360000000000001</v>
      </c>
      <c r="FQ14" s="9">
        <v>3.31</v>
      </c>
      <c r="FR14" s="9">
        <v>1.3169999999999999</v>
      </c>
      <c r="FS14" s="9">
        <v>4.4409999999999998</v>
      </c>
      <c r="FT14" s="9">
        <v>2.0219999999999998</v>
      </c>
      <c r="FU14" s="9">
        <v>20.93</v>
      </c>
      <c r="FV14" s="9">
        <v>92.168999999999997</v>
      </c>
      <c r="FW14" s="9">
        <v>82.436000000000007</v>
      </c>
      <c r="FX14" s="9">
        <v>78.328999999999994</v>
      </c>
      <c r="FY14" s="9">
        <v>2.3410000000000002</v>
      </c>
      <c r="FZ14" s="9">
        <v>1.3240000000000001</v>
      </c>
      <c r="GA14" s="9">
        <v>2.4220000000000002</v>
      </c>
      <c r="GB14" s="9">
        <v>0.42799999999999999</v>
      </c>
      <c r="GC14" s="9">
        <v>0.81499999999999995</v>
      </c>
      <c r="GD14" s="9">
        <v>60.481999999999999</v>
      </c>
      <c r="GE14" s="9">
        <v>3.3620000000000001</v>
      </c>
      <c r="GF14" s="9">
        <v>6.09</v>
      </c>
      <c r="GG14" s="9">
        <v>12.502000000000001</v>
      </c>
      <c r="GH14" s="9">
        <v>8.6170000000000009</v>
      </c>
      <c r="GI14" s="9">
        <v>73.819999999999993</v>
      </c>
      <c r="GJ14" s="9">
        <v>9.7319999999999993</v>
      </c>
      <c r="GK14" s="9">
        <v>98.632000000000005</v>
      </c>
      <c r="GL14" s="9">
        <v>22.91</v>
      </c>
      <c r="GM14" s="9">
        <v>94.808000000000007</v>
      </c>
      <c r="GN14" s="9">
        <v>94.808000000000007</v>
      </c>
      <c r="GO14" s="9">
        <v>33.646000000000001</v>
      </c>
      <c r="GP14" s="9">
        <v>10.917999999999999</v>
      </c>
      <c r="GQ14" s="9">
        <v>5.101</v>
      </c>
      <c r="GR14" s="9">
        <v>3.5</v>
      </c>
      <c r="GS14" s="9">
        <v>5.8760000000000003</v>
      </c>
      <c r="GT14" s="9">
        <v>2.7250000000000001</v>
      </c>
      <c r="GU14" s="9">
        <v>6.2089999999999996</v>
      </c>
      <c r="GV14" s="9">
        <v>0.77900000000000003</v>
      </c>
      <c r="GW14" s="9">
        <v>1.613</v>
      </c>
      <c r="GX14" s="9">
        <v>1.7529999999999999</v>
      </c>
      <c r="GY14" s="9">
        <v>3.444</v>
      </c>
      <c r="GZ14" s="9">
        <v>3.4039999999999999</v>
      </c>
      <c r="HA14" s="9">
        <v>5.3289999999999997</v>
      </c>
      <c r="HB14" s="9">
        <v>3.2719999999999998</v>
      </c>
      <c r="HC14" s="9">
        <v>22.728000000000002</v>
      </c>
      <c r="HD14" s="9">
        <v>61.161999999999999</v>
      </c>
      <c r="HE14" s="9">
        <v>50.529000000000003</v>
      </c>
      <c r="HF14" s="9">
        <v>49.116999999999997</v>
      </c>
      <c r="HG14" s="9">
        <v>1.2410000000000001</v>
      </c>
      <c r="HH14" s="9">
        <v>0.17100000000000001</v>
      </c>
      <c r="HI14" s="9">
        <v>0.499</v>
      </c>
      <c r="HJ14" s="9">
        <v>0</v>
      </c>
      <c r="HK14" s="9">
        <v>0.17100000000000001</v>
      </c>
      <c r="HL14" s="9">
        <v>33.94</v>
      </c>
      <c r="HM14" s="9">
        <v>2.1190000000000002</v>
      </c>
      <c r="HN14" s="9">
        <v>4.6890000000000001</v>
      </c>
      <c r="HO14" s="9">
        <v>9.7810000000000006</v>
      </c>
      <c r="HP14" s="9">
        <v>6.5780000000000003</v>
      </c>
      <c r="HQ14" s="9">
        <v>43.951000000000001</v>
      </c>
      <c r="HR14" s="9">
        <v>10.632999999999999</v>
      </c>
      <c r="HS14" s="9">
        <v>70.067999999999998</v>
      </c>
      <c r="HT14" s="9">
        <v>24.741</v>
      </c>
      <c r="HU14" s="9">
        <v>66.444000000000003</v>
      </c>
      <c r="HV14" s="9">
        <v>66.444000000000003</v>
      </c>
      <c r="HW14" s="9">
        <v>14.173</v>
      </c>
      <c r="HX14" s="9">
        <v>6.3230000000000004</v>
      </c>
      <c r="HY14" s="9">
        <v>0.80600000000000005</v>
      </c>
      <c r="HZ14" s="9">
        <v>4.5609999999999999</v>
      </c>
      <c r="IA14" s="9">
        <v>1.8260000000000001</v>
      </c>
      <c r="IB14" s="9">
        <v>3.5409999999999999</v>
      </c>
      <c r="IC14" s="9">
        <v>2.5529999999999999</v>
      </c>
      <c r="ID14" s="9">
        <v>0.83499999999999996</v>
      </c>
      <c r="IE14" s="9">
        <v>1.9790000000000001</v>
      </c>
      <c r="IF14" s="9">
        <v>0.4</v>
      </c>
      <c r="IG14" s="9">
        <v>2.14</v>
      </c>
      <c r="IH14" s="9">
        <v>2.827</v>
      </c>
      <c r="II14" s="9">
        <v>3.8260000000000001</v>
      </c>
      <c r="IJ14" s="9">
        <v>1.542</v>
      </c>
      <c r="IK14" s="9">
        <v>7.85</v>
      </c>
      <c r="IL14" s="9">
        <v>52.271999999999998</v>
      </c>
      <c r="IM14" s="9">
        <v>43.953000000000003</v>
      </c>
      <c r="IN14" s="9">
        <v>40.534999999999997</v>
      </c>
      <c r="IO14" s="9">
        <v>1.6539999999999999</v>
      </c>
      <c r="IP14" s="9">
        <v>1.764</v>
      </c>
      <c r="IQ14" s="9">
        <v>0.95</v>
      </c>
    </row>
    <row r="15" spans="1:251">
      <c r="A15" s="10">
        <v>43497</v>
      </c>
      <c r="B15" s="9">
        <v>3.0390000000000001</v>
      </c>
      <c r="C15" s="9">
        <v>5.399</v>
      </c>
      <c r="D15" s="9">
        <v>2.395</v>
      </c>
      <c r="E15" s="9">
        <v>6.8239999999999998</v>
      </c>
      <c r="F15" s="9">
        <v>4.01</v>
      </c>
      <c r="G15" s="9">
        <v>9.7669999999999995</v>
      </c>
      <c r="H15" s="9">
        <v>78.358999999999995</v>
      </c>
      <c r="I15" s="9">
        <v>76.831999999999994</v>
      </c>
      <c r="J15" s="9">
        <v>70.667000000000002</v>
      </c>
      <c r="K15" s="9">
        <v>3.5750000000000002</v>
      </c>
      <c r="L15" s="9">
        <v>2.59</v>
      </c>
      <c r="M15" s="9">
        <v>4.4039999999999999</v>
      </c>
      <c r="N15" s="9">
        <v>0.98399999999999999</v>
      </c>
      <c r="O15" s="9">
        <v>0.29699999999999999</v>
      </c>
      <c r="P15" s="9">
        <v>67.494</v>
      </c>
      <c r="Q15" s="9">
        <v>2.331</v>
      </c>
      <c r="R15" s="9">
        <v>1.829</v>
      </c>
      <c r="S15" s="9">
        <v>5.1769999999999996</v>
      </c>
      <c r="T15" s="9">
        <v>13.457000000000001</v>
      </c>
      <c r="U15" s="9">
        <v>63.375</v>
      </c>
      <c r="V15" s="9">
        <v>1.5269999999999999</v>
      </c>
      <c r="W15" s="9">
        <v>90.227999999999994</v>
      </c>
      <c r="X15" s="9">
        <v>9.109</v>
      </c>
      <c r="Y15" s="9">
        <v>84.144000000000005</v>
      </c>
      <c r="Z15" s="9">
        <v>84.144000000000005</v>
      </c>
      <c r="AA15" s="9">
        <v>11.871</v>
      </c>
      <c r="AB15" s="9">
        <v>6.2859999999999996</v>
      </c>
      <c r="AC15" s="9">
        <v>1.92</v>
      </c>
      <c r="AD15" s="9">
        <v>4.3659999999999997</v>
      </c>
      <c r="AE15" s="9">
        <v>4.2359999999999998</v>
      </c>
      <c r="AF15" s="9">
        <v>2.0499999999999998</v>
      </c>
      <c r="AG15" s="9">
        <v>4.3810000000000002</v>
      </c>
      <c r="AH15" s="9">
        <v>1.1120000000000001</v>
      </c>
      <c r="AI15" s="9">
        <v>0.79300000000000004</v>
      </c>
      <c r="AJ15" s="9">
        <v>1.1519999999999999</v>
      </c>
      <c r="AK15" s="9">
        <v>2.0619999999999998</v>
      </c>
      <c r="AL15" s="9">
        <v>3.0720000000000001</v>
      </c>
      <c r="AM15" s="9">
        <v>3.2610000000000001</v>
      </c>
      <c r="AN15" s="9">
        <v>3.0249999999999999</v>
      </c>
      <c r="AO15" s="9">
        <v>5.585</v>
      </c>
      <c r="AP15" s="9">
        <v>72.272999999999996</v>
      </c>
      <c r="AQ15" s="9">
        <v>62.122999999999998</v>
      </c>
      <c r="AR15" s="9">
        <v>60.463000000000001</v>
      </c>
      <c r="AS15" s="9">
        <v>0</v>
      </c>
      <c r="AT15" s="9">
        <v>1.66</v>
      </c>
      <c r="AU15" s="9">
        <v>0</v>
      </c>
      <c r="AV15" s="9">
        <v>1.66</v>
      </c>
      <c r="AW15" s="9">
        <v>0</v>
      </c>
      <c r="AX15" s="9">
        <v>54.363999999999997</v>
      </c>
      <c r="AY15" s="9">
        <v>1.6970000000000001</v>
      </c>
      <c r="AZ15" s="9">
        <v>1.6040000000000001</v>
      </c>
      <c r="BA15" s="9">
        <v>4.4589999999999996</v>
      </c>
      <c r="BB15" s="9">
        <v>5.1890000000000001</v>
      </c>
      <c r="BC15" s="9">
        <v>56.933999999999997</v>
      </c>
      <c r="BD15" s="9">
        <v>10.15</v>
      </c>
      <c r="BE15" s="9">
        <v>78.558999999999997</v>
      </c>
      <c r="BF15" s="9">
        <v>5.585</v>
      </c>
      <c r="BG15" s="9">
        <v>22.45</v>
      </c>
      <c r="BH15" s="9">
        <v>22.45</v>
      </c>
      <c r="BI15" s="9">
        <v>4.0709999999999997</v>
      </c>
      <c r="BJ15" s="9">
        <v>3.335</v>
      </c>
      <c r="BK15" s="9">
        <v>0.47299999999999998</v>
      </c>
      <c r="BL15" s="9">
        <v>2.0579999999999998</v>
      </c>
      <c r="BM15" s="9">
        <v>1.375</v>
      </c>
      <c r="BN15" s="9">
        <v>1.157</v>
      </c>
      <c r="BO15" s="9">
        <v>1.375</v>
      </c>
      <c r="BP15" s="9">
        <v>0.45300000000000001</v>
      </c>
      <c r="BQ15" s="9">
        <v>0.70299999999999996</v>
      </c>
      <c r="BR15" s="9">
        <v>1.5089999999999999</v>
      </c>
      <c r="BS15" s="9">
        <v>1.022</v>
      </c>
      <c r="BT15" s="9">
        <v>0</v>
      </c>
      <c r="BU15" s="9">
        <v>1.63</v>
      </c>
      <c r="BV15" s="9">
        <v>0.90100000000000002</v>
      </c>
      <c r="BW15" s="9">
        <v>0.73599999999999999</v>
      </c>
      <c r="BX15" s="9">
        <v>18.379000000000001</v>
      </c>
      <c r="BY15" s="9">
        <v>15.938000000000001</v>
      </c>
      <c r="BZ15" s="9">
        <v>15.079000000000001</v>
      </c>
      <c r="CA15" s="9">
        <v>0.85899999999999999</v>
      </c>
      <c r="CB15" s="9">
        <v>0</v>
      </c>
      <c r="CC15" s="9">
        <v>0.85899999999999999</v>
      </c>
      <c r="CD15" s="9">
        <v>0</v>
      </c>
      <c r="CE15" s="9">
        <v>0</v>
      </c>
      <c r="CF15" s="9">
        <v>12.329000000000001</v>
      </c>
      <c r="CG15" s="9">
        <v>0.35499999999999998</v>
      </c>
      <c r="CH15" s="9">
        <v>0.55200000000000005</v>
      </c>
      <c r="CI15" s="9">
        <v>2.7029999999999998</v>
      </c>
      <c r="CJ15" s="9">
        <v>2.7029999999999998</v>
      </c>
      <c r="CK15" s="9">
        <v>13.234999999999999</v>
      </c>
      <c r="CL15" s="9">
        <v>2.4409999999999998</v>
      </c>
      <c r="CM15" s="9">
        <v>20.91</v>
      </c>
      <c r="CN15" s="9">
        <v>1.54</v>
      </c>
      <c r="CO15" s="9">
        <v>121.845</v>
      </c>
      <c r="CP15" s="9">
        <v>121.845</v>
      </c>
      <c r="CQ15" s="9">
        <v>21.617999999999999</v>
      </c>
      <c r="CR15" s="9">
        <v>13.701000000000001</v>
      </c>
      <c r="CS15" s="9">
        <v>8.2289999999999992</v>
      </c>
      <c r="CT15" s="9">
        <v>5.1310000000000002</v>
      </c>
      <c r="CU15" s="9">
        <v>11.132</v>
      </c>
      <c r="CV15" s="9">
        <v>2.2280000000000002</v>
      </c>
      <c r="CW15" s="9">
        <v>11.141</v>
      </c>
      <c r="CX15" s="9">
        <v>0.83899999999999997</v>
      </c>
      <c r="CY15" s="9">
        <v>0.93899999999999995</v>
      </c>
      <c r="CZ15" s="9">
        <v>6.1319999999999997</v>
      </c>
      <c r="DA15" s="9">
        <v>4.2089999999999996</v>
      </c>
      <c r="DB15" s="9">
        <v>3.0179999999999998</v>
      </c>
      <c r="DC15" s="9">
        <v>9.2149999999999999</v>
      </c>
      <c r="DD15" s="9">
        <v>4.1449999999999996</v>
      </c>
      <c r="DE15" s="9">
        <v>7.9169999999999998</v>
      </c>
      <c r="DF15" s="9">
        <v>100.227</v>
      </c>
      <c r="DG15" s="9">
        <v>58.158000000000001</v>
      </c>
      <c r="DH15" s="9">
        <v>56.664999999999999</v>
      </c>
      <c r="DI15" s="9">
        <v>0.34599999999999997</v>
      </c>
      <c r="DJ15" s="9">
        <v>1.147</v>
      </c>
      <c r="DK15" s="9">
        <v>0.91300000000000003</v>
      </c>
      <c r="DL15" s="9">
        <v>0.58099999999999996</v>
      </c>
      <c r="DM15" s="9">
        <v>0</v>
      </c>
      <c r="DN15" s="9">
        <v>44.353000000000002</v>
      </c>
      <c r="DO15" s="9">
        <v>2.5960000000000001</v>
      </c>
      <c r="DP15" s="9">
        <v>4.819</v>
      </c>
      <c r="DQ15" s="9">
        <v>6.39</v>
      </c>
      <c r="DR15" s="9">
        <v>7.1820000000000004</v>
      </c>
      <c r="DS15" s="9">
        <v>50.975999999999999</v>
      </c>
      <c r="DT15" s="9">
        <v>42.069000000000003</v>
      </c>
      <c r="DU15" s="9">
        <v>113.95099999999999</v>
      </c>
      <c r="DV15" s="9">
        <v>7.8949999999999996</v>
      </c>
      <c r="DW15" s="9">
        <v>41.264000000000003</v>
      </c>
      <c r="DX15" s="9">
        <v>41.264000000000003</v>
      </c>
      <c r="DY15" s="9">
        <v>7.7679999999999998</v>
      </c>
      <c r="DZ15" s="9">
        <v>3.9430000000000001</v>
      </c>
      <c r="EA15" s="9">
        <v>0.42099999999999999</v>
      </c>
      <c r="EB15" s="9">
        <v>2.7570000000000001</v>
      </c>
      <c r="EC15" s="9">
        <v>2.3769999999999998</v>
      </c>
      <c r="ED15" s="9">
        <v>0.80100000000000005</v>
      </c>
      <c r="EE15" s="9">
        <v>2.3769999999999998</v>
      </c>
      <c r="EF15" s="9">
        <v>0.38</v>
      </c>
      <c r="EG15" s="9">
        <v>0.42099999999999999</v>
      </c>
      <c r="EH15" s="9">
        <v>1.6519999999999999</v>
      </c>
      <c r="EI15" s="9">
        <v>0.53200000000000003</v>
      </c>
      <c r="EJ15" s="9">
        <v>0.99399999999999999</v>
      </c>
      <c r="EK15" s="9">
        <v>2.798</v>
      </c>
      <c r="EL15" s="9">
        <v>0.38</v>
      </c>
      <c r="EM15" s="9">
        <v>3.8250000000000002</v>
      </c>
      <c r="EN15" s="9">
        <v>33.496000000000002</v>
      </c>
      <c r="EO15" s="9">
        <v>26.795000000000002</v>
      </c>
      <c r="EP15" s="9">
        <v>26.033000000000001</v>
      </c>
      <c r="EQ15" s="9">
        <v>0.39700000000000002</v>
      </c>
      <c r="ER15" s="9">
        <v>0.36499999999999999</v>
      </c>
      <c r="ES15" s="9">
        <v>0.39700000000000002</v>
      </c>
      <c r="ET15" s="9">
        <v>0</v>
      </c>
      <c r="EU15" s="9">
        <v>0.36499999999999999</v>
      </c>
      <c r="EV15" s="9">
        <v>22.213000000000001</v>
      </c>
      <c r="EW15" s="9">
        <v>0.79600000000000004</v>
      </c>
      <c r="EX15" s="9">
        <v>1.081</v>
      </c>
      <c r="EY15" s="9">
        <v>2.7040000000000002</v>
      </c>
      <c r="EZ15" s="9">
        <v>2.915</v>
      </c>
      <c r="FA15" s="9">
        <v>23.879000000000001</v>
      </c>
      <c r="FB15" s="9">
        <v>6.702</v>
      </c>
      <c r="FC15" s="9">
        <v>36.673999999999999</v>
      </c>
      <c r="FD15" s="9">
        <v>4.59</v>
      </c>
      <c r="FE15" s="9">
        <v>133.905</v>
      </c>
      <c r="FF15" s="9">
        <v>133.905</v>
      </c>
      <c r="FG15" s="9">
        <v>27.672999999999998</v>
      </c>
      <c r="FH15" s="9">
        <v>7.931</v>
      </c>
      <c r="FI15" s="9">
        <v>1.7869999999999999</v>
      </c>
      <c r="FJ15" s="9">
        <v>4.4649999999999999</v>
      </c>
      <c r="FK15" s="9">
        <v>3.6259999999999999</v>
      </c>
      <c r="FL15" s="9">
        <v>2.6259999999999999</v>
      </c>
      <c r="FM15" s="9">
        <v>4.2320000000000002</v>
      </c>
      <c r="FN15" s="9">
        <v>0</v>
      </c>
      <c r="FO15" s="9">
        <v>2.02</v>
      </c>
      <c r="FP15" s="9">
        <v>1.425</v>
      </c>
      <c r="FQ15" s="9">
        <v>2.3929999999999998</v>
      </c>
      <c r="FR15" s="9">
        <v>2.4329999999999998</v>
      </c>
      <c r="FS15" s="9">
        <v>2.2280000000000002</v>
      </c>
      <c r="FT15" s="9">
        <v>4.024</v>
      </c>
      <c r="FU15" s="9">
        <v>19.742999999999999</v>
      </c>
      <c r="FV15" s="9">
        <v>106.23099999999999</v>
      </c>
      <c r="FW15" s="9">
        <v>94.471000000000004</v>
      </c>
      <c r="FX15" s="9">
        <v>91.793000000000006</v>
      </c>
      <c r="FY15" s="9">
        <v>0.57899999999999996</v>
      </c>
      <c r="FZ15" s="9">
        <v>2.1</v>
      </c>
      <c r="GA15" s="9">
        <v>0.438</v>
      </c>
      <c r="GB15" s="9">
        <v>0.78300000000000003</v>
      </c>
      <c r="GC15" s="9">
        <v>1.4570000000000001</v>
      </c>
      <c r="GD15" s="9">
        <v>70.959999999999994</v>
      </c>
      <c r="GE15" s="9">
        <v>4.1470000000000002</v>
      </c>
      <c r="GF15" s="9">
        <v>4.431</v>
      </c>
      <c r="GG15" s="9">
        <v>14.933999999999999</v>
      </c>
      <c r="GH15" s="9">
        <v>10.068</v>
      </c>
      <c r="GI15" s="9">
        <v>84.403000000000006</v>
      </c>
      <c r="GJ15" s="9">
        <v>11.76</v>
      </c>
      <c r="GK15" s="9">
        <v>113.47799999999999</v>
      </c>
      <c r="GL15" s="9">
        <v>20.427</v>
      </c>
      <c r="GM15" s="9">
        <v>91.498999999999995</v>
      </c>
      <c r="GN15" s="9">
        <v>91.498999999999995</v>
      </c>
      <c r="GO15" s="9">
        <v>23.974</v>
      </c>
      <c r="GP15" s="9">
        <v>8.1929999999999996</v>
      </c>
      <c r="GQ15" s="9">
        <v>4.3440000000000003</v>
      </c>
      <c r="GR15" s="9">
        <v>2.7829999999999999</v>
      </c>
      <c r="GS15" s="9">
        <v>5.1029999999999998</v>
      </c>
      <c r="GT15" s="9">
        <v>2.024</v>
      </c>
      <c r="GU15" s="9">
        <v>5.1029999999999998</v>
      </c>
      <c r="GV15" s="9">
        <v>0.80100000000000005</v>
      </c>
      <c r="GW15" s="9">
        <v>0.70799999999999996</v>
      </c>
      <c r="GX15" s="9">
        <v>1.2949999999999999</v>
      </c>
      <c r="GY15" s="9">
        <v>2.5409999999999999</v>
      </c>
      <c r="GZ15" s="9">
        <v>3.2909999999999999</v>
      </c>
      <c r="HA15" s="9">
        <v>3.43</v>
      </c>
      <c r="HB15" s="9">
        <v>3.6970000000000001</v>
      </c>
      <c r="HC15" s="9">
        <v>15.781000000000001</v>
      </c>
      <c r="HD15" s="9">
        <v>67.525000000000006</v>
      </c>
      <c r="HE15" s="9">
        <v>56.722999999999999</v>
      </c>
      <c r="HF15" s="9">
        <v>54.363</v>
      </c>
      <c r="HG15" s="9">
        <v>1.0840000000000001</v>
      </c>
      <c r="HH15" s="9">
        <v>1.2749999999999999</v>
      </c>
      <c r="HI15" s="9">
        <v>0.71399999999999997</v>
      </c>
      <c r="HJ15" s="9">
        <v>0.76</v>
      </c>
      <c r="HK15" s="9">
        <v>0.88500000000000001</v>
      </c>
      <c r="HL15" s="9">
        <v>36.143000000000001</v>
      </c>
      <c r="HM15" s="9">
        <v>3.3010000000000002</v>
      </c>
      <c r="HN15" s="9">
        <v>3.8090000000000002</v>
      </c>
      <c r="HO15" s="9">
        <v>13.468999999999999</v>
      </c>
      <c r="HP15" s="9">
        <v>7.3120000000000003</v>
      </c>
      <c r="HQ15" s="9">
        <v>49.41</v>
      </c>
      <c r="HR15" s="9">
        <v>10.802</v>
      </c>
      <c r="HS15" s="9">
        <v>75.531000000000006</v>
      </c>
      <c r="HT15" s="9">
        <v>15.968</v>
      </c>
      <c r="HU15" s="9">
        <v>69.876999999999995</v>
      </c>
      <c r="HV15" s="9">
        <v>69.876999999999995</v>
      </c>
      <c r="HW15" s="9">
        <v>19.751999999999999</v>
      </c>
      <c r="HX15" s="9">
        <v>12.521000000000001</v>
      </c>
      <c r="HY15" s="9">
        <v>2.9870000000000001</v>
      </c>
      <c r="HZ15" s="9">
        <v>9.1120000000000001</v>
      </c>
      <c r="IA15" s="9">
        <v>7.7409999999999997</v>
      </c>
      <c r="IB15" s="9">
        <v>4.3570000000000002</v>
      </c>
      <c r="IC15" s="9">
        <v>8.5210000000000008</v>
      </c>
      <c r="ID15" s="9">
        <v>2.5640000000000001</v>
      </c>
      <c r="IE15" s="9">
        <v>1.0129999999999999</v>
      </c>
      <c r="IF15" s="9">
        <v>2.2410000000000001</v>
      </c>
      <c r="IG15" s="9">
        <v>4.2220000000000004</v>
      </c>
      <c r="IH15" s="9">
        <v>5.6349999999999998</v>
      </c>
      <c r="II15" s="9">
        <v>6.26</v>
      </c>
      <c r="IJ15" s="9">
        <v>5.8390000000000004</v>
      </c>
      <c r="IK15" s="9">
        <v>7.2309999999999999</v>
      </c>
      <c r="IL15" s="9">
        <v>50.125999999999998</v>
      </c>
      <c r="IM15" s="9">
        <v>37.154000000000003</v>
      </c>
      <c r="IN15" s="9">
        <v>36.746000000000002</v>
      </c>
      <c r="IO15" s="9">
        <v>0</v>
      </c>
      <c r="IP15" s="9">
        <v>0.40799999999999997</v>
      </c>
      <c r="IQ15" s="9">
        <v>0</v>
      </c>
    </row>
    <row r="16" spans="1:251">
      <c r="A16" s="10">
        <v>43862</v>
      </c>
      <c r="B16" s="9">
        <v>5.5540000000000003</v>
      </c>
      <c r="C16" s="9">
        <v>4.0220000000000002</v>
      </c>
      <c r="D16" s="9">
        <v>4.7949999999999999</v>
      </c>
      <c r="E16" s="9">
        <v>10.004</v>
      </c>
      <c r="F16" s="9">
        <v>4.367</v>
      </c>
      <c r="G16" s="9">
        <v>6.2460000000000004</v>
      </c>
      <c r="H16" s="9">
        <v>91.703999999999994</v>
      </c>
      <c r="I16" s="9">
        <v>89.585999999999999</v>
      </c>
      <c r="J16" s="9">
        <v>82.445999999999998</v>
      </c>
      <c r="K16" s="9">
        <v>3.8210000000000002</v>
      </c>
      <c r="L16" s="9">
        <v>3.319</v>
      </c>
      <c r="M16" s="9">
        <v>3.9049999999999998</v>
      </c>
      <c r="N16" s="9">
        <v>1.589</v>
      </c>
      <c r="O16" s="9">
        <v>1.282</v>
      </c>
      <c r="P16" s="9">
        <v>74.856999999999999</v>
      </c>
      <c r="Q16" s="9">
        <v>4.0179999999999998</v>
      </c>
      <c r="R16" s="9">
        <v>0.98099999999999998</v>
      </c>
      <c r="S16" s="9">
        <v>9.7309999999999999</v>
      </c>
      <c r="T16" s="9">
        <v>20.465</v>
      </c>
      <c r="U16" s="9">
        <v>69.120999999999995</v>
      </c>
      <c r="V16" s="9">
        <v>2.1179999999999999</v>
      </c>
      <c r="W16" s="9">
        <v>106.46599999999999</v>
      </c>
      <c r="X16" s="9">
        <v>7.0279999999999996</v>
      </c>
      <c r="Y16" s="9">
        <v>72.876999999999995</v>
      </c>
      <c r="Z16" s="9">
        <v>72.876999999999995</v>
      </c>
      <c r="AA16" s="9">
        <v>15.14</v>
      </c>
      <c r="AB16" s="9">
        <v>8.1280000000000001</v>
      </c>
      <c r="AC16" s="9">
        <v>3.3980000000000001</v>
      </c>
      <c r="AD16" s="9">
        <v>4.7300000000000004</v>
      </c>
      <c r="AE16" s="9">
        <v>5.1349999999999998</v>
      </c>
      <c r="AF16" s="9">
        <v>2.9929999999999999</v>
      </c>
      <c r="AG16" s="9">
        <v>5.5220000000000002</v>
      </c>
      <c r="AH16" s="9">
        <v>2.246</v>
      </c>
      <c r="AI16" s="9">
        <v>0.36</v>
      </c>
      <c r="AJ16" s="9">
        <v>2.0419999999999998</v>
      </c>
      <c r="AK16" s="9">
        <v>3.125</v>
      </c>
      <c r="AL16" s="9">
        <v>2.96</v>
      </c>
      <c r="AM16" s="9">
        <v>5.0839999999999996</v>
      </c>
      <c r="AN16" s="9">
        <v>3.0430000000000001</v>
      </c>
      <c r="AO16" s="9">
        <v>7.0119999999999996</v>
      </c>
      <c r="AP16" s="9">
        <v>57.737000000000002</v>
      </c>
      <c r="AQ16" s="9">
        <v>47.917000000000002</v>
      </c>
      <c r="AR16" s="9">
        <v>45.512</v>
      </c>
      <c r="AS16" s="9">
        <v>1.474</v>
      </c>
      <c r="AT16" s="9">
        <v>0.93</v>
      </c>
      <c r="AU16" s="9">
        <v>1.383</v>
      </c>
      <c r="AV16" s="9">
        <v>1.022</v>
      </c>
      <c r="AW16" s="9">
        <v>0</v>
      </c>
      <c r="AX16" s="9">
        <v>39.103999999999999</v>
      </c>
      <c r="AY16" s="9">
        <v>2.33</v>
      </c>
      <c r="AZ16" s="9">
        <v>1.532</v>
      </c>
      <c r="BA16" s="9">
        <v>4.952</v>
      </c>
      <c r="BB16" s="9">
        <v>5.8659999999999997</v>
      </c>
      <c r="BC16" s="9">
        <v>42.051000000000002</v>
      </c>
      <c r="BD16" s="9">
        <v>9.82</v>
      </c>
      <c r="BE16" s="9">
        <v>65.864999999999995</v>
      </c>
      <c r="BF16" s="9">
        <v>7.0119999999999996</v>
      </c>
      <c r="BG16" s="9">
        <v>14.566000000000001</v>
      </c>
      <c r="BH16" s="9">
        <v>14.566000000000001</v>
      </c>
      <c r="BI16" s="9">
        <v>2.1520000000000001</v>
      </c>
      <c r="BJ16" s="9">
        <v>0.44800000000000001</v>
      </c>
      <c r="BK16" s="9">
        <v>0</v>
      </c>
      <c r="BL16" s="9">
        <v>0.44800000000000001</v>
      </c>
      <c r="BM16" s="9">
        <v>0.44800000000000001</v>
      </c>
      <c r="BN16" s="9">
        <v>0</v>
      </c>
      <c r="BO16" s="9">
        <v>0.44800000000000001</v>
      </c>
      <c r="BP16" s="9">
        <v>0</v>
      </c>
      <c r="BQ16" s="9">
        <v>0</v>
      </c>
      <c r="BR16" s="9">
        <v>0</v>
      </c>
      <c r="BS16" s="9">
        <v>0.44800000000000001</v>
      </c>
      <c r="BT16" s="9">
        <v>0</v>
      </c>
      <c r="BU16" s="9">
        <v>0.44800000000000001</v>
      </c>
      <c r="BV16" s="9">
        <v>0</v>
      </c>
      <c r="BW16" s="9">
        <v>1.704</v>
      </c>
      <c r="BX16" s="9">
        <v>12.414</v>
      </c>
      <c r="BY16" s="9">
        <v>11.672000000000001</v>
      </c>
      <c r="BZ16" s="9">
        <v>11.186</v>
      </c>
      <c r="CA16" s="9">
        <v>0.48499999999999999</v>
      </c>
      <c r="CB16" s="9">
        <v>0</v>
      </c>
      <c r="CC16" s="9">
        <v>0.48499999999999999</v>
      </c>
      <c r="CD16" s="9">
        <v>0</v>
      </c>
      <c r="CE16" s="9">
        <v>0</v>
      </c>
      <c r="CF16" s="9">
        <v>9.8949999999999996</v>
      </c>
      <c r="CG16" s="9">
        <v>0</v>
      </c>
      <c r="CH16" s="9">
        <v>0</v>
      </c>
      <c r="CI16" s="9">
        <v>1.7769999999999999</v>
      </c>
      <c r="CJ16" s="9">
        <v>1.405</v>
      </c>
      <c r="CK16" s="9">
        <v>10.266999999999999</v>
      </c>
      <c r="CL16" s="9">
        <v>0.74199999999999999</v>
      </c>
      <c r="CM16" s="9">
        <v>12.862</v>
      </c>
      <c r="CN16" s="9">
        <v>1.704</v>
      </c>
      <c r="CO16" s="9">
        <v>123.925</v>
      </c>
      <c r="CP16" s="9">
        <v>123.925</v>
      </c>
      <c r="CQ16" s="9">
        <v>20.82</v>
      </c>
      <c r="CR16" s="9">
        <v>9.6999999999999993</v>
      </c>
      <c r="CS16" s="9">
        <v>3.37</v>
      </c>
      <c r="CT16" s="9">
        <v>5.6470000000000002</v>
      </c>
      <c r="CU16" s="9">
        <v>4.9930000000000003</v>
      </c>
      <c r="CV16" s="9">
        <v>4.024</v>
      </c>
      <c r="CW16" s="9">
        <v>4.9969999999999999</v>
      </c>
      <c r="CX16" s="9">
        <v>0.78400000000000003</v>
      </c>
      <c r="CY16" s="9">
        <v>3.2370000000000001</v>
      </c>
      <c r="CZ16" s="9">
        <v>2.9910000000000001</v>
      </c>
      <c r="DA16" s="9">
        <v>3.363</v>
      </c>
      <c r="DB16" s="9">
        <v>2.6640000000000001</v>
      </c>
      <c r="DC16" s="9">
        <v>5.12</v>
      </c>
      <c r="DD16" s="9">
        <v>3.8969999999999998</v>
      </c>
      <c r="DE16" s="9">
        <v>11.119</v>
      </c>
      <c r="DF16" s="9">
        <v>103.105</v>
      </c>
      <c r="DG16" s="9">
        <v>62.432000000000002</v>
      </c>
      <c r="DH16" s="9">
        <v>60.51</v>
      </c>
      <c r="DI16" s="9">
        <v>0.76500000000000001</v>
      </c>
      <c r="DJ16" s="9">
        <v>1.157</v>
      </c>
      <c r="DK16" s="9">
        <v>0.375</v>
      </c>
      <c r="DL16" s="9">
        <v>0.71799999999999997</v>
      </c>
      <c r="DM16" s="9">
        <v>0.82899999999999996</v>
      </c>
      <c r="DN16" s="9">
        <v>43.948</v>
      </c>
      <c r="DO16" s="9">
        <v>3.7029999999999998</v>
      </c>
      <c r="DP16" s="9">
        <v>3.097</v>
      </c>
      <c r="DQ16" s="9">
        <v>11.683999999999999</v>
      </c>
      <c r="DR16" s="9">
        <v>5.7649999999999997</v>
      </c>
      <c r="DS16" s="9">
        <v>56.667999999999999</v>
      </c>
      <c r="DT16" s="9">
        <v>40.673000000000002</v>
      </c>
      <c r="DU16" s="9">
        <v>112.122</v>
      </c>
      <c r="DV16" s="9">
        <v>11.803000000000001</v>
      </c>
      <c r="DW16" s="9">
        <v>44.823999999999998</v>
      </c>
      <c r="DX16" s="9">
        <v>44.823999999999998</v>
      </c>
      <c r="DY16" s="9">
        <v>8.3230000000000004</v>
      </c>
      <c r="DZ16" s="9">
        <v>4.6379999999999999</v>
      </c>
      <c r="EA16" s="9">
        <v>0</v>
      </c>
      <c r="EB16" s="9">
        <v>3.7759999999999998</v>
      </c>
      <c r="EC16" s="9">
        <v>3.04</v>
      </c>
      <c r="ED16" s="9">
        <v>0.73599999999999999</v>
      </c>
      <c r="EE16" s="9">
        <v>3.335</v>
      </c>
      <c r="EF16" s="9">
        <v>0.442</v>
      </c>
      <c r="EG16" s="9">
        <v>0</v>
      </c>
      <c r="EH16" s="9">
        <v>0.96599999999999997</v>
      </c>
      <c r="EI16" s="9">
        <v>1.982</v>
      </c>
      <c r="EJ16" s="9">
        <v>0.82799999999999996</v>
      </c>
      <c r="EK16" s="9">
        <v>3.04</v>
      </c>
      <c r="EL16" s="9">
        <v>0.73599999999999999</v>
      </c>
      <c r="EM16" s="9">
        <v>3.6850000000000001</v>
      </c>
      <c r="EN16" s="9">
        <v>36.502000000000002</v>
      </c>
      <c r="EO16" s="9">
        <v>27.58</v>
      </c>
      <c r="EP16" s="9">
        <v>27.219000000000001</v>
      </c>
      <c r="EQ16" s="9">
        <v>0.36099999999999999</v>
      </c>
      <c r="ER16" s="9">
        <v>0</v>
      </c>
      <c r="ES16" s="9">
        <v>0.36099999999999999</v>
      </c>
      <c r="ET16" s="9">
        <v>0</v>
      </c>
      <c r="EU16" s="9">
        <v>0</v>
      </c>
      <c r="EV16" s="9">
        <v>20.385999999999999</v>
      </c>
      <c r="EW16" s="9">
        <v>0.86299999999999999</v>
      </c>
      <c r="EX16" s="9">
        <v>1.173</v>
      </c>
      <c r="EY16" s="9">
        <v>5.1580000000000004</v>
      </c>
      <c r="EZ16" s="9">
        <v>1.1990000000000001</v>
      </c>
      <c r="FA16" s="9">
        <v>26.381</v>
      </c>
      <c r="FB16" s="9">
        <v>8.9220000000000006</v>
      </c>
      <c r="FC16" s="9">
        <v>40.277999999999999</v>
      </c>
      <c r="FD16" s="9">
        <v>4.5460000000000003</v>
      </c>
      <c r="FE16" s="9">
        <v>126.38500000000001</v>
      </c>
      <c r="FF16" s="9">
        <v>126.38500000000001</v>
      </c>
      <c r="FG16" s="9">
        <v>26.422000000000001</v>
      </c>
      <c r="FH16" s="9">
        <v>6.9390000000000001</v>
      </c>
      <c r="FI16" s="9">
        <v>2.355</v>
      </c>
      <c r="FJ16" s="9">
        <v>3.7949999999999999</v>
      </c>
      <c r="FK16" s="9">
        <v>4.1070000000000002</v>
      </c>
      <c r="FL16" s="9">
        <v>2.0430000000000001</v>
      </c>
      <c r="FM16" s="9">
        <v>4.1070000000000002</v>
      </c>
      <c r="FN16" s="9">
        <v>0</v>
      </c>
      <c r="FO16" s="9">
        <v>2.0430000000000001</v>
      </c>
      <c r="FP16" s="9">
        <v>0.93799999999999994</v>
      </c>
      <c r="FQ16" s="9">
        <v>2.4870000000000001</v>
      </c>
      <c r="FR16" s="9">
        <v>2.7250000000000001</v>
      </c>
      <c r="FS16" s="9">
        <v>4.3369999999999997</v>
      </c>
      <c r="FT16" s="9">
        <v>1.8129999999999999</v>
      </c>
      <c r="FU16" s="9">
        <v>19.483000000000001</v>
      </c>
      <c r="FV16" s="9">
        <v>99.963999999999999</v>
      </c>
      <c r="FW16" s="9">
        <v>89.325999999999993</v>
      </c>
      <c r="FX16" s="9">
        <v>82.832999999999998</v>
      </c>
      <c r="FY16" s="9">
        <v>2.2970000000000002</v>
      </c>
      <c r="FZ16" s="9">
        <v>4.1959999999999997</v>
      </c>
      <c r="GA16" s="9">
        <v>1.242</v>
      </c>
      <c r="GB16" s="9">
        <v>2.9159999999999999</v>
      </c>
      <c r="GC16" s="9">
        <v>2.335</v>
      </c>
      <c r="GD16" s="9">
        <v>62.683</v>
      </c>
      <c r="GE16" s="9">
        <v>3.9790000000000001</v>
      </c>
      <c r="GF16" s="9">
        <v>6.9509999999999996</v>
      </c>
      <c r="GG16" s="9">
        <v>15.714</v>
      </c>
      <c r="GH16" s="9">
        <v>13.621</v>
      </c>
      <c r="GI16" s="9">
        <v>75.704999999999998</v>
      </c>
      <c r="GJ16" s="9">
        <v>10.637</v>
      </c>
      <c r="GK16" s="9">
        <v>108.337</v>
      </c>
      <c r="GL16" s="9">
        <v>18.048999999999999</v>
      </c>
      <c r="GM16" s="9">
        <v>97.754999999999995</v>
      </c>
      <c r="GN16" s="9">
        <v>97.754999999999995</v>
      </c>
      <c r="GO16" s="9">
        <v>32.743000000000002</v>
      </c>
      <c r="GP16" s="9">
        <v>10.188000000000001</v>
      </c>
      <c r="GQ16" s="9">
        <v>6.101</v>
      </c>
      <c r="GR16" s="9">
        <v>2.4889999999999999</v>
      </c>
      <c r="GS16" s="9">
        <v>5.2990000000000004</v>
      </c>
      <c r="GT16" s="9">
        <v>3.2909999999999999</v>
      </c>
      <c r="GU16" s="9">
        <v>4.9000000000000004</v>
      </c>
      <c r="GV16" s="9">
        <v>0.94099999999999995</v>
      </c>
      <c r="GW16" s="9">
        <v>2.7480000000000002</v>
      </c>
      <c r="GX16" s="9">
        <v>1.2030000000000001</v>
      </c>
      <c r="GY16" s="9">
        <v>2.5840000000000001</v>
      </c>
      <c r="GZ16" s="9">
        <v>4.8029999999999999</v>
      </c>
      <c r="HA16" s="9">
        <v>5.0540000000000003</v>
      </c>
      <c r="HB16" s="9">
        <v>3.536</v>
      </c>
      <c r="HC16" s="9">
        <v>22.555</v>
      </c>
      <c r="HD16" s="9">
        <v>65.012</v>
      </c>
      <c r="HE16" s="9">
        <v>58.692999999999998</v>
      </c>
      <c r="HF16" s="9">
        <v>52.573999999999998</v>
      </c>
      <c r="HG16" s="9">
        <v>2.7759999999999998</v>
      </c>
      <c r="HH16" s="9">
        <v>3.3439999999999999</v>
      </c>
      <c r="HI16" s="9">
        <v>3.8759999999999999</v>
      </c>
      <c r="HJ16" s="9">
        <v>1.841</v>
      </c>
      <c r="HK16" s="9">
        <v>0.40200000000000002</v>
      </c>
      <c r="HL16" s="9">
        <v>34.914999999999999</v>
      </c>
      <c r="HM16" s="9">
        <v>2.6829999999999998</v>
      </c>
      <c r="HN16" s="9">
        <v>4.1219999999999999</v>
      </c>
      <c r="HO16" s="9">
        <v>16.972999999999999</v>
      </c>
      <c r="HP16" s="9">
        <v>11.375999999999999</v>
      </c>
      <c r="HQ16" s="9">
        <v>47.317999999999998</v>
      </c>
      <c r="HR16" s="9">
        <v>6.319</v>
      </c>
      <c r="HS16" s="9">
        <v>74.567999999999998</v>
      </c>
      <c r="HT16" s="9">
        <v>23.187000000000001</v>
      </c>
      <c r="HU16" s="9">
        <v>63.08</v>
      </c>
      <c r="HV16" s="9">
        <v>63.08</v>
      </c>
      <c r="HW16" s="9">
        <v>14.521000000000001</v>
      </c>
      <c r="HX16" s="9">
        <v>10.784000000000001</v>
      </c>
      <c r="HY16" s="9">
        <v>5.3780000000000001</v>
      </c>
      <c r="HZ16" s="9">
        <v>4.266</v>
      </c>
      <c r="IA16" s="9">
        <v>4.88</v>
      </c>
      <c r="IB16" s="9">
        <v>4.7640000000000002</v>
      </c>
      <c r="IC16" s="9">
        <v>6.1879999999999997</v>
      </c>
      <c r="ID16" s="9">
        <v>1</v>
      </c>
      <c r="IE16" s="9">
        <v>2.456</v>
      </c>
      <c r="IF16" s="9">
        <v>3.6749999999999998</v>
      </c>
      <c r="IG16" s="9">
        <v>2.5550000000000002</v>
      </c>
      <c r="IH16" s="9">
        <v>3.415</v>
      </c>
      <c r="II16" s="9">
        <v>4.7569999999999997</v>
      </c>
      <c r="IJ16" s="9">
        <v>4.8869999999999996</v>
      </c>
      <c r="IK16" s="9">
        <v>3.7370000000000001</v>
      </c>
      <c r="IL16" s="9">
        <v>48.558999999999997</v>
      </c>
      <c r="IM16" s="9">
        <v>37.402999999999999</v>
      </c>
      <c r="IN16" s="9">
        <v>36.177999999999997</v>
      </c>
      <c r="IO16" s="9">
        <v>0.41899999999999998</v>
      </c>
      <c r="IP16" s="9">
        <v>0.80700000000000005</v>
      </c>
      <c r="IQ16" s="9">
        <v>0.79900000000000004</v>
      </c>
    </row>
    <row r="17" spans="1:251">
      <c r="A17" s="10">
        <v>44228</v>
      </c>
      <c r="B17" s="9">
        <v>4.2949999999999999</v>
      </c>
      <c r="C17" s="9">
        <v>5.5810000000000004</v>
      </c>
      <c r="D17" s="9">
        <v>2.3820000000000001</v>
      </c>
      <c r="E17" s="9">
        <v>9.0020000000000007</v>
      </c>
      <c r="F17" s="9">
        <v>3.2559999999999998</v>
      </c>
      <c r="G17" s="9">
        <v>11.425000000000001</v>
      </c>
      <c r="H17" s="9">
        <v>83.906999999999996</v>
      </c>
      <c r="I17" s="9">
        <v>83.491</v>
      </c>
      <c r="J17" s="9">
        <v>77.406000000000006</v>
      </c>
      <c r="K17" s="9">
        <v>3.32</v>
      </c>
      <c r="L17" s="9">
        <v>2.7650000000000001</v>
      </c>
      <c r="M17" s="9">
        <v>2.99</v>
      </c>
      <c r="N17" s="9">
        <v>2.2370000000000001</v>
      </c>
      <c r="O17" s="9">
        <v>0.85699999999999998</v>
      </c>
      <c r="P17" s="9">
        <v>72.572999999999993</v>
      </c>
      <c r="Q17" s="9">
        <v>2.31</v>
      </c>
      <c r="R17" s="9">
        <v>3.8159999999999998</v>
      </c>
      <c r="S17" s="9">
        <v>4.7919999999999998</v>
      </c>
      <c r="T17" s="9">
        <v>18.417999999999999</v>
      </c>
      <c r="U17" s="9">
        <v>65.072999999999993</v>
      </c>
      <c r="V17" s="9">
        <v>0.41599999999999998</v>
      </c>
      <c r="W17" s="9">
        <v>96.471999999999994</v>
      </c>
      <c r="X17" s="9">
        <v>14.166</v>
      </c>
      <c r="Y17" s="9">
        <v>77.161000000000001</v>
      </c>
      <c r="Z17" s="9">
        <v>77.161000000000001</v>
      </c>
      <c r="AA17" s="9">
        <v>9.8879999999999999</v>
      </c>
      <c r="AB17" s="9">
        <v>6.4050000000000002</v>
      </c>
      <c r="AC17" s="9">
        <v>0.76200000000000001</v>
      </c>
      <c r="AD17" s="9">
        <v>5.6429999999999998</v>
      </c>
      <c r="AE17" s="9">
        <v>4.5129999999999999</v>
      </c>
      <c r="AF17" s="9">
        <v>1.893</v>
      </c>
      <c r="AG17" s="9">
        <v>4.0739999999999998</v>
      </c>
      <c r="AH17" s="9">
        <v>1.5029999999999999</v>
      </c>
      <c r="AI17" s="9">
        <v>0.38900000000000001</v>
      </c>
      <c r="AJ17" s="9">
        <v>1.6919999999999999</v>
      </c>
      <c r="AK17" s="9">
        <v>1.2310000000000001</v>
      </c>
      <c r="AL17" s="9">
        <v>3.4820000000000002</v>
      </c>
      <c r="AM17" s="9">
        <v>5.0469999999999997</v>
      </c>
      <c r="AN17" s="9">
        <v>1.359</v>
      </c>
      <c r="AO17" s="9">
        <v>3.4830000000000001</v>
      </c>
      <c r="AP17" s="9">
        <v>67.272999999999996</v>
      </c>
      <c r="AQ17" s="9">
        <v>51.414999999999999</v>
      </c>
      <c r="AR17" s="9">
        <v>48.993000000000002</v>
      </c>
      <c r="AS17" s="9">
        <v>0.58699999999999997</v>
      </c>
      <c r="AT17" s="9">
        <v>1.3480000000000001</v>
      </c>
      <c r="AU17" s="9">
        <v>1.4359999999999999</v>
      </c>
      <c r="AV17" s="9">
        <v>0</v>
      </c>
      <c r="AW17" s="9">
        <v>0.5</v>
      </c>
      <c r="AX17" s="9">
        <v>36.084000000000003</v>
      </c>
      <c r="AY17" s="9">
        <v>4.9489999999999998</v>
      </c>
      <c r="AZ17" s="9">
        <v>2.319</v>
      </c>
      <c r="BA17" s="9">
        <v>8.0630000000000006</v>
      </c>
      <c r="BB17" s="9">
        <v>7.532</v>
      </c>
      <c r="BC17" s="9">
        <v>43.881999999999998</v>
      </c>
      <c r="BD17" s="9">
        <v>15.859</v>
      </c>
      <c r="BE17" s="9">
        <v>73.97</v>
      </c>
      <c r="BF17" s="9">
        <v>3.1909999999999998</v>
      </c>
      <c r="BG17" s="9">
        <v>25.474</v>
      </c>
      <c r="BH17" s="9">
        <v>25.474</v>
      </c>
      <c r="BI17" s="9">
        <v>5.4770000000000003</v>
      </c>
      <c r="BJ17" s="9">
        <v>5.0880000000000001</v>
      </c>
      <c r="BK17" s="9">
        <v>0.78500000000000003</v>
      </c>
      <c r="BL17" s="9">
        <v>3.8130000000000002</v>
      </c>
      <c r="BM17" s="9">
        <v>4.72</v>
      </c>
      <c r="BN17" s="9">
        <v>0.36799999999999999</v>
      </c>
      <c r="BO17" s="9">
        <v>3.7389999999999999</v>
      </c>
      <c r="BP17" s="9">
        <v>0.49099999999999999</v>
      </c>
      <c r="BQ17" s="9">
        <v>0.36799999999999999</v>
      </c>
      <c r="BR17" s="9">
        <v>1.65</v>
      </c>
      <c r="BS17" s="9">
        <v>2.266</v>
      </c>
      <c r="BT17" s="9">
        <v>1.1719999999999999</v>
      </c>
      <c r="BU17" s="9">
        <v>4.4260000000000002</v>
      </c>
      <c r="BV17" s="9">
        <v>0.66200000000000003</v>
      </c>
      <c r="BW17" s="9">
        <v>0.38900000000000001</v>
      </c>
      <c r="BX17" s="9">
        <v>19.997</v>
      </c>
      <c r="BY17" s="9">
        <v>19.257000000000001</v>
      </c>
      <c r="BZ17" s="9">
        <v>18.582999999999998</v>
      </c>
      <c r="CA17" s="9">
        <v>0.45600000000000002</v>
      </c>
      <c r="CB17" s="9">
        <v>0.218</v>
      </c>
      <c r="CC17" s="9">
        <v>0.45600000000000002</v>
      </c>
      <c r="CD17" s="9">
        <v>0.218</v>
      </c>
      <c r="CE17" s="9">
        <v>0</v>
      </c>
      <c r="CF17" s="9">
        <v>15.271000000000001</v>
      </c>
      <c r="CG17" s="9">
        <v>1.0309999999999999</v>
      </c>
      <c r="CH17" s="9">
        <v>0.36899999999999999</v>
      </c>
      <c r="CI17" s="9">
        <v>2.5859999999999999</v>
      </c>
      <c r="CJ17" s="9">
        <v>4.4160000000000004</v>
      </c>
      <c r="CK17" s="9">
        <v>14.840999999999999</v>
      </c>
      <c r="CL17" s="9">
        <v>0.74</v>
      </c>
      <c r="CM17" s="9">
        <v>25.474</v>
      </c>
      <c r="CN17" s="9">
        <v>0</v>
      </c>
      <c r="CO17" s="9">
        <v>115.059</v>
      </c>
      <c r="CP17" s="9">
        <v>115.059</v>
      </c>
      <c r="CQ17" s="9">
        <v>23.981999999999999</v>
      </c>
      <c r="CR17" s="9">
        <v>10.647</v>
      </c>
      <c r="CS17" s="9">
        <v>4.5359999999999996</v>
      </c>
      <c r="CT17" s="9">
        <v>5.4939999999999998</v>
      </c>
      <c r="CU17" s="9">
        <v>8.4350000000000005</v>
      </c>
      <c r="CV17" s="9">
        <v>1.595</v>
      </c>
      <c r="CW17" s="9">
        <v>8.4350000000000005</v>
      </c>
      <c r="CX17" s="9">
        <v>0.746</v>
      </c>
      <c r="CY17" s="9">
        <v>0.84799999999999998</v>
      </c>
      <c r="CZ17" s="9">
        <v>1.758</v>
      </c>
      <c r="DA17" s="9">
        <v>2.758</v>
      </c>
      <c r="DB17" s="9">
        <v>5.5129999999999999</v>
      </c>
      <c r="DC17" s="9">
        <v>7.2590000000000003</v>
      </c>
      <c r="DD17" s="9">
        <v>2.77</v>
      </c>
      <c r="DE17" s="9">
        <v>13.335000000000001</v>
      </c>
      <c r="DF17" s="9">
        <v>91.076999999999998</v>
      </c>
      <c r="DG17" s="9">
        <v>56.957999999999998</v>
      </c>
      <c r="DH17" s="9">
        <v>55.603999999999999</v>
      </c>
      <c r="DI17" s="9">
        <v>0.45100000000000001</v>
      </c>
      <c r="DJ17" s="9">
        <v>0.90200000000000002</v>
      </c>
      <c r="DK17" s="9">
        <v>0.45100000000000001</v>
      </c>
      <c r="DL17" s="9">
        <v>0.90200000000000002</v>
      </c>
      <c r="DM17" s="9">
        <v>0</v>
      </c>
      <c r="DN17" s="9">
        <v>42.015999999999998</v>
      </c>
      <c r="DO17" s="9">
        <v>3.2690000000000001</v>
      </c>
      <c r="DP17" s="9">
        <v>2.17</v>
      </c>
      <c r="DQ17" s="9">
        <v>9.5039999999999996</v>
      </c>
      <c r="DR17" s="9">
        <v>6.5609999999999999</v>
      </c>
      <c r="DS17" s="9">
        <v>50.396999999999998</v>
      </c>
      <c r="DT17" s="9">
        <v>34.119</v>
      </c>
      <c r="DU17" s="9">
        <v>103.021</v>
      </c>
      <c r="DV17" s="9">
        <v>12.038</v>
      </c>
      <c r="DW17" s="9">
        <v>47.183</v>
      </c>
      <c r="DX17" s="9">
        <v>47.183</v>
      </c>
      <c r="DY17" s="9">
        <v>9.0749999999999993</v>
      </c>
      <c r="DZ17" s="9">
        <v>4.327</v>
      </c>
      <c r="EA17" s="9">
        <v>0.72899999999999998</v>
      </c>
      <c r="EB17" s="9">
        <v>3.2040000000000002</v>
      </c>
      <c r="EC17" s="9">
        <v>2.2599999999999998</v>
      </c>
      <c r="ED17" s="9">
        <v>1.673</v>
      </c>
      <c r="EE17" s="9">
        <v>3.2429999999999999</v>
      </c>
      <c r="EF17" s="9">
        <v>0.34699999999999998</v>
      </c>
      <c r="EG17" s="9">
        <v>0.34200000000000003</v>
      </c>
      <c r="EH17" s="9">
        <v>1.159</v>
      </c>
      <c r="EI17" s="9">
        <v>1.665</v>
      </c>
      <c r="EJ17" s="9">
        <v>1.109</v>
      </c>
      <c r="EK17" s="9">
        <v>1.851</v>
      </c>
      <c r="EL17" s="9">
        <v>2.0819999999999999</v>
      </c>
      <c r="EM17" s="9">
        <v>4.7480000000000002</v>
      </c>
      <c r="EN17" s="9">
        <v>38.107999999999997</v>
      </c>
      <c r="EO17" s="9">
        <v>31.05</v>
      </c>
      <c r="EP17" s="9">
        <v>29.428999999999998</v>
      </c>
      <c r="EQ17" s="9">
        <v>0.90600000000000003</v>
      </c>
      <c r="ER17" s="9">
        <v>0.71499999999999997</v>
      </c>
      <c r="ES17" s="9">
        <v>1.214</v>
      </c>
      <c r="ET17" s="9">
        <v>0</v>
      </c>
      <c r="EU17" s="9">
        <v>0.40699999999999997</v>
      </c>
      <c r="EV17" s="9">
        <v>25.678999999999998</v>
      </c>
      <c r="EW17" s="9">
        <v>1.1890000000000001</v>
      </c>
      <c r="EX17" s="9">
        <v>1.3680000000000001</v>
      </c>
      <c r="EY17" s="9">
        <v>2.8140000000000001</v>
      </c>
      <c r="EZ17" s="9">
        <v>3.37</v>
      </c>
      <c r="FA17" s="9">
        <v>27.68</v>
      </c>
      <c r="FB17" s="9">
        <v>7.0579999999999998</v>
      </c>
      <c r="FC17" s="9">
        <v>42.040999999999997</v>
      </c>
      <c r="FD17" s="9">
        <v>5.1420000000000003</v>
      </c>
      <c r="FE17" s="9">
        <v>114.221</v>
      </c>
      <c r="FF17" s="9">
        <v>114.221</v>
      </c>
      <c r="FG17" s="9">
        <v>27.888000000000002</v>
      </c>
      <c r="FH17" s="9">
        <v>11.272</v>
      </c>
      <c r="FI17" s="9">
        <v>4.4749999999999996</v>
      </c>
      <c r="FJ17" s="9">
        <v>6.3250000000000002</v>
      </c>
      <c r="FK17" s="9">
        <v>4.9450000000000003</v>
      </c>
      <c r="FL17" s="9">
        <v>5.8540000000000001</v>
      </c>
      <c r="FM17" s="9">
        <v>4.9820000000000002</v>
      </c>
      <c r="FN17" s="9">
        <v>0.71299999999999997</v>
      </c>
      <c r="FO17" s="9">
        <v>5.1040000000000001</v>
      </c>
      <c r="FP17" s="9">
        <v>2.302</v>
      </c>
      <c r="FQ17" s="9">
        <v>3.2589999999999999</v>
      </c>
      <c r="FR17" s="9">
        <v>5.2380000000000004</v>
      </c>
      <c r="FS17" s="9">
        <v>8.0719999999999992</v>
      </c>
      <c r="FT17" s="9">
        <v>2.7269999999999999</v>
      </c>
      <c r="FU17" s="9">
        <v>16.616</v>
      </c>
      <c r="FV17" s="9">
        <v>86.332999999999998</v>
      </c>
      <c r="FW17" s="9">
        <v>78.477000000000004</v>
      </c>
      <c r="FX17" s="9">
        <v>74.596000000000004</v>
      </c>
      <c r="FY17" s="9">
        <v>0.85499999999999998</v>
      </c>
      <c r="FZ17" s="9">
        <v>3.0270000000000001</v>
      </c>
      <c r="GA17" s="9">
        <v>0.85499999999999998</v>
      </c>
      <c r="GB17" s="9">
        <v>1.87</v>
      </c>
      <c r="GC17" s="9">
        <v>1.1559999999999999</v>
      </c>
      <c r="GD17" s="9">
        <v>48.308999999999997</v>
      </c>
      <c r="GE17" s="9">
        <v>10.311999999999999</v>
      </c>
      <c r="GF17" s="9">
        <v>8.0690000000000008</v>
      </c>
      <c r="GG17" s="9">
        <v>11.787000000000001</v>
      </c>
      <c r="GH17" s="9">
        <v>11.193</v>
      </c>
      <c r="GI17" s="9">
        <v>67.284000000000006</v>
      </c>
      <c r="GJ17" s="9">
        <v>7.8559999999999999</v>
      </c>
      <c r="GK17" s="9">
        <v>98.391000000000005</v>
      </c>
      <c r="GL17" s="9">
        <v>15.83</v>
      </c>
      <c r="GM17" s="9">
        <v>100.925</v>
      </c>
      <c r="GN17" s="9">
        <v>100.925</v>
      </c>
      <c r="GO17" s="9">
        <v>33.314</v>
      </c>
      <c r="GP17" s="9">
        <v>9.4689999999999994</v>
      </c>
      <c r="GQ17" s="9">
        <v>6.5</v>
      </c>
      <c r="GR17" s="9">
        <v>1.5529999999999999</v>
      </c>
      <c r="GS17" s="9">
        <v>6.6669999999999998</v>
      </c>
      <c r="GT17" s="9">
        <v>1.385</v>
      </c>
      <c r="GU17" s="9">
        <v>6.6669999999999998</v>
      </c>
      <c r="GV17" s="9">
        <v>1.073</v>
      </c>
      <c r="GW17" s="9">
        <v>0.312</v>
      </c>
      <c r="GX17" s="9">
        <v>1.329</v>
      </c>
      <c r="GY17" s="9">
        <v>3.2749999999999999</v>
      </c>
      <c r="GZ17" s="9">
        <v>3.448</v>
      </c>
      <c r="HA17" s="9">
        <v>6.63</v>
      </c>
      <c r="HB17" s="9">
        <v>1.423</v>
      </c>
      <c r="HC17" s="9">
        <v>23.844999999999999</v>
      </c>
      <c r="HD17" s="9">
        <v>67.611000000000004</v>
      </c>
      <c r="HE17" s="9">
        <v>55.030999999999999</v>
      </c>
      <c r="HF17" s="9">
        <v>50.41</v>
      </c>
      <c r="HG17" s="9">
        <v>1.046</v>
      </c>
      <c r="HH17" s="9">
        <v>3.5750000000000002</v>
      </c>
      <c r="HI17" s="9">
        <v>2.0139999999999998</v>
      </c>
      <c r="HJ17" s="9">
        <v>2.1819999999999999</v>
      </c>
      <c r="HK17" s="9">
        <v>0.42499999999999999</v>
      </c>
      <c r="HL17" s="9">
        <v>29.044</v>
      </c>
      <c r="HM17" s="9">
        <v>5.6559999999999997</v>
      </c>
      <c r="HN17" s="9">
        <v>2.8839999999999999</v>
      </c>
      <c r="HO17" s="9">
        <v>17.446999999999999</v>
      </c>
      <c r="HP17" s="9">
        <v>11.81</v>
      </c>
      <c r="HQ17" s="9">
        <v>43.220999999999997</v>
      </c>
      <c r="HR17" s="9">
        <v>12.58</v>
      </c>
      <c r="HS17" s="9">
        <v>76.608000000000004</v>
      </c>
      <c r="HT17" s="9">
        <v>24.315999999999999</v>
      </c>
      <c r="HU17" s="9">
        <v>67.215000000000003</v>
      </c>
      <c r="HV17" s="9">
        <v>67.215000000000003</v>
      </c>
      <c r="HW17" s="9">
        <v>14.377000000000001</v>
      </c>
      <c r="HX17" s="9">
        <v>6.3730000000000002</v>
      </c>
      <c r="HY17" s="9">
        <v>3.036</v>
      </c>
      <c r="HZ17" s="9">
        <v>2.6019999999999999</v>
      </c>
      <c r="IA17" s="9">
        <v>3.5790000000000002</v>
      </c>
      <c r="IB17" s="9">
        <v>2.06</v>
      </c>
      <c r="IC17" s="9">
        <v>4.4610000000000003</v>
      </c>
      <c r="ID17" s="9">
        <v>0.31</v>
      </c>
      <c r="IE17" s="9">
        <v>0.86799999999999999</v>
      </c>
      <c r="IF17" s="9">
        <v>0.317</v>
      </c>
      <c r="IG17" s="9">
        <v>3.4350000000000001</v>
      </c>
      <c r="IH17" s="9">
        <v>2.2589999999999999</v>
      </c>
      <c r="II17" s="9">
        <v>3.8450000000000002</v>
      </c>
      <c r="IJ17" s="9">
        <v>2.1659999999999999</v>
      </c>
      <c r="IK17" s="9">
        <v>8.0039999999999996</v>
      </c>
      <c r="IL17" s="9">
        <v>52.838000000000001</v>
      </c>
      <c r="IM17" s="9">
        <v>41.329000000000001</v>
      </c>
      <c r="IN17" s="9">
        <v>40.228999999999999</v>
      </c>
      <c r="IO17" s="9">
        <v>0.748</v>
      </c>
      <c r="IP17" s="9">
        <v>0.35299999999999998</v>
      </c>
      <c r="IQ17" s="9">
        <v>0.36799999999999999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0</v>
      </c>
      <c r="C11" s="9">
        <v>0.871</v>
      </c>
      <c r="D11" s="9">
        <v>33.262999999999998</v>
      </c>
      <c r="E11" s="9">
        <v>0.36099999999999999</v>
      </c>
      <c r="F11" s="9">
        <v>3.5190000000000001</v>
      </c>
      <c r="G11" s="9">
        <v>8.0739999999999998</v>
      </c>
      <c r="H11" s="9">
        <v>7.6790000000000003</v>
      </c>
      <c r="I11" s="9">
        <v>37.537999999999997</v>
      </c>
      <c r="J11" s="9">
        <v>9.7829999999999995</v>
      </c>
      <c r="K11" s="9">
        <v>61.344999999999999</v>
      </c>
      <c r="L11" s="9">
        <v>6.8780000000000001</v>
      </c>
      <c r="M11" s="9">
        <v>12.792</v>
      </c>
      <c r="N11" s="9">
        <v>12.792</v>
      </c>
      <c r="O11" s="9">
        <v>1.6240000000000001</v>
      </c>
      <c r="P11" s="9">
        <v>0.874</v>
      </c>
      <c r="Q11" s="9">
        <v>0.44900000000000001</v>
      </c>
      <c r="R11" s="9">
        <v>0.42499999999999999</v>
      </c>
      <c r="S11" s="9">
        <v>0</v>
      </c>
      <c r="T11" s="9">
        <v>0.874</v>
      </c>
      <c r="U11" s="9">
        <v>0</v>
      </c>
      <c r="V11" s="9">
        <v>0</v>
      </c>
      <c r="W11" s="9">
        <v>0.874</v>
      </c>
      <c r="X11" s="9">
        <v>0</v>
      </c>
      <c r="Y11" s="9">
        <v>0</v>
      </c>
      <c r="Z11" s="9">
        <v>0.874</v>
      </c>
      <c r="AA11" s="9">
        <v>0.42499999999999999</v>
      </c>
      <c r="AB11" s="9">
        <v>0.44900000000000001</v>
      </c>
      <c r="AC11" s="9">
        <v>0.751</v>
      </c>
      <c r="AD11" s="9">
        <v>11.167999999999999</v>
      </c>
      <c r="AE11" s="9">
        <v>9.6229999999999993</v>
      </c>
      <c r="AF11" s="9">
        <v>8.6050000000000004</v>
      </c>
      <c r="AG11" s="9">
        <v>0.48699999999999999</v>
      </c>
      <c r="AH11" s="9">
        <v>0.53</v>
      </c>
      <c r="AI11" s="9">
        <v>0.48699999999999999</v>
      </c>
      <c r="AJ11" s="9">
        <v>0.53</v>
      </c>
      <c r="AK11" s="9">
        <v>0</v>
      </c>
      <c r="AL11" s="9">
        <v>6.6689999999999996</v>
      </c>
      <c r="AM11" s="9">
        <v>1.0649999999999999</v>
      </c>
      <c r="AN11" s="9">
        <v>1.38</v>
      </c>
      <c r="AO11" s="9">
        <v>0.50900000000000001</v>
      </c>
      <c r="AP11" s="9">
        <v>2.2370000000000001</v>
      </c>
      <c r="AQ11" s="9">
        <v>7.3860000000000001</v>
      </c>
      <c r="AR11" s="9">
        <v>1.5449999999999999</v>
      </c>
      <c r="AS11" s="9">
        <v>12.042</v>
      </c>
      <c r="AT11" s="9">
        <v>0.751</v>
      </c>
      <c r="AU11" s="9">
        <v>35.045000000000002</v>
      </c>
      <c r="AV11" s="9">
        <v>35.045000000000002</v>
      </c>
      <c r="AW11" s="9">
        <v>2.8730000000000002</v>
      </c>
      <c r="AX11" s="9">
        <v>1.5</v>
      </c>
      <c r="AY11" s="9">
        <v>0.77700000000000002</v>
      </c>
      <c r="AZ11" s="9">
        <v>0.72399999999999998</v>
      </c>
      <c r="BA11" s="9">
        <v>1.1279999999999999</v>
      </c>
      <c r="BB11" s="9">
        <v>0.372</v>
      </c>
      <c r="BC11" s="9">
        <v>1.1279999999999999</v>
      </c>
      <c r="BD11" s="9">
        <v>0.372</v>
      </c>
      <c r="BE11" s="9">
        <v>0</v>
      </c>
      <c r="BF11" s="9">
        <v>1.1279999999999999</v>
      </c>
      <c r="BG11" s="9">
        <v>0.372</v>
      </c>
      <c r="BH11" s="9">
        <v>0</v>
      </c>
      <c r="BI11" s="9">
        <v>1.1279999999999999</v>
      </c>
      <c r="BJ11" s="9">
        <v>0.372</v>
      </c>
      <c r="BK11" s="9">
        <v>1.3720000000000001</v>
      </c>
      <c r="BL11" s="9">
        <v>32.173000000000002</v>
      </c>
      <c r="BM11" s="9">
        <v>27.640999999999998</v>
      </c>
      <c r="BN11" s="9">
        <v>25.989000000000001</v>
      </c>
      <c r="BO11" s="9">
        <v>1.6519999999999999</v>
      </c>
      <c r="BP11" s="9">
        <v>0</v>
      </c>
      <c r="BQ11" s="9">
        <v>1.6519999999999999</v>
      </c>
      <c r="BR11" s="9">
        <v>0</v>
      </c>
      <c r="BS11" s="9">
        <v>0</v>
      </c>
      <c r="BT11" s="9">
        <v>22.122</v>
      </c>
      <c r="BU11" s="9">
        <v>2.0939999999999999</v>
      </c>
      <c r="BV11" s="9">
        <v>0.84499999999999997</v>
      </c>
      <c r="BW11" s="9">
        <v>2.581</v>
      </c>
      <c r="BX11" s="9">
        <v>6.1109999999999998</v>
      </c>
      <c r="BY11" s="9">
        <v>21.529</v>
      </c>
      <c r="BZ11" s="9">
        <v>4.532</v>
      </c>
      <c r="CA11" s="9">
        <v>33.673000000000002</v>
      </c>
      <c r="CB11" s="9">
        <v>1.3720000000000001</v>
      </c>
      <c r="CC11" s="9">
        <v>27.050999999999998</v>
      </c>
      <c r="CD11" s="9">
        <v>27.050999999999998</v>
      </c>
      <c r="CE11" s="9">
        <v>3.109</v>
      </c>
      <c r="CF11" s="9">
        <v>1.53</v>
      </c>
      <c r="CG11" s="9">
        <v>0</v>
      </c>
      <c r="CH11" s="9">
        <v>1.53</v>
      </c>
      <c r="CI11" s="9">
        <v>0.49199999999999999</v>
      </c>
      <c r="CJ11" s="9">
        <v>1.038</v>
      </c>
      <c r="CK11" s="9">
        <v>1.53</v>
      </c>
      <c r="CL11" s="9">
        <v>0</v>
      </c>
      <c r="CM11" s="9">
        <v>0</v>
      </c>
      <c r="CN11" s="9">
        <v>0</v>
      </c>
      <c r="CO11" s="9">
        <v>1.038</v>
      </c>
      <c r="CP11" s="9">
        <v>0.49199999999999999</v>
      </c>
      <c r="CQ11" s="9">
        <v>1.002</v>
      </c>
      <c r="CR11" s="9">
        <v>0.52800000000000002</v>
      </c>
      <c r="CS11" s="9">
        <v>1.58</v>
      </c>
      <c r="CT11" s="9">
        <v>23.942</v>
      </c>
      <c r="CU11" s="9">
        <v>16.183</v>
      </c>
      <c r="CV11" s="9">
        <v>14.324999999999999</v>
      </c>
      <c r="CW11" s="9">
        <v>0</v>
      </c>
      <c r="CX11" s="9">
        <v>1.857</v>
      </c>
      <c r="CY11" s="9">
        <v>0</v>
      </c>
      <c r="CZ11" s="9">
        <v>0.68400000000000005</v>
      </c>
      <c r="DA11" s="9">
        <v>1.1739999999999999</v>
      </c>
      <c r="DB11" s="9">
        <v>13.523</v>
      </c>
      <c r="DC11" s="9">
        <v>1.0860000000000001</v>
      </c>
      <c r="DD11" s="9">
        <v>0.39700000000000002</v>
      </c>
      <c r="DE11" s="9">
        <v>1.177</v>
      </c>
      <c r="DF11" s="9">
        <v>2.802</v>
      </c>
      <c r="DG11" s="9">
        <v>13.381</v>
      </c>
      <c r="DH11" s="9">
        <v>7.7590000000000003</v>
      </c>
      <c r="DI11" s="9">
        <v>25.869</v>
      </c>
      <c r="DJ11" s="9">
        <v>1.1819999999999999</v>
      </c>
      <c r="DK11" s="9">
        <v>107.813</v>
      </c>
      <c r="DL11" s="9">
        <v>107.813</v>
      </c>
      <c r="DM11" s="9">
        <v>19.695</v>
      </c>
      <c r="DN11" s="9">
        <v>9.4239999999999995</v>
      </c>
      <c r="DO11" s="9">
        <v>3.05</v>
      </c>
      <c r="DP11" s="9">
        <v>5.548</v>
      </c>
      <c r="DQ11" s="9">
        <v>6.86</v>
      </c>
      <c r="DR11" s="9">
        <v>1.7390000000000001</v>
      </c>
      <c r="DS11" s="9">
        <v>6.4279999999999999</v>
      </c>
      <c r="DT11" s="9">
        <v>1.3819999999999999</v>
      </c>
      <c r="DU11" s="9">
        <v>0.78900000000000003</v>
      </c>
      <c r="DV11" s="9">
        <v>3.839</v>
      </c>
      <c r="DW11" s="9">
        <v>2.15</v>
      </c>
      <c r="DX11" s="9">
        <v>2.61</v>
      </c>
      <c r="DY11" s="9">
        <v>6.4950000000000001</v>
      </c>
      <c r="DZ11" s="9">
        <v>2.1040000000000001</v>
      </c>
      <c r="EA11" s="9">
        <v>10.271000000000001</v>
      </c>
      <c r="EB11" s="9">
        <v>88.119</v>
      </c>
      <c r="EC11" s="9">
        <v>62.689</v>
      </c>
      <c r="ED11" s="9">
        <v>59.951000000000001</v>
      </c>
      <c r="EE11" s="9">
        <v>0.81</v>
      </c>
      <c r="EF11" s="9">
        <v>1.9279999999999999</v>
      </c>
      <c r="EG11" s="9">
        <v>0.82499999999999996</v>
      </c>
      <c r="EH11" s="9">
        <v>0.81200000000000006</v>
      </c>
      <c r="EI11" s="9">
        <v>0.72799999999999998</v>
      </c>
      <c r="EJ11" s="9">
        <v>51.75</v>
      </c>
      <c r="EK11" s="9">
        <v>2.4540000000000002</v>
      </c>
      <c r="EL11" s="9">
        <v>2.8250000000000002</v>
      </c>
      <c r="EM11" s="9">
        <v>5.66</v>
      </c>
      <c r="EN11" s="9">
        <v>13.77</v>
      </c>
      <c r="EO11" s="9">
        <v>48.918999999999997</v>
      </c>
      <c r="EP11" s="9">
        <v>25.43</v>
      </c>
      <c r="EQ11" s="9">
        <v>97.162000000000006</v>
      </c>
      <c r="ER11" s="9">
        <v>10.651</v>
      </c>
      <c r="ES11" s="9">
        <v>52.287999999999997</v>
      </c>
      <c r="ET11" s="9">
        <v>52.287999999999997</v>
      </c>
      <c r="EU11" s="9">
        <v>17.353999999999999</v>
      </c>
      <c r="EV11" s="9">
        <v>6.649</v>
      </c>
      <c r="EW11" s="9">
        <v>1.0249999999999999</v>
      </c>
      <c r="EX11" s="9">
        <v>3.7629999999999999</v>
      </c>
      <c r="EY11" s="9">
        <v>1.962</v>
      </c>
      <c r="EZ11" s="9">
        <v>2.8260000000000001</v>
      </c>
      <c r="FA11" s="9">
        <v>1.988</v>
      </c>
      <c r="FB11" s="9">
        <v>0.70499999999999996</v>
      </c>
      <c r="FC11" s="9">
        <v>2.0939999999999999</v>
      </c>
      <c r="FD11" s="9">
        <v>1.1870000000000001</v>
      </c>
      <c r="FE11" s="9">
        <v>2.2519999999999998</v>
      </c>
      <c r="FF11" s="9">
        <v>1.3480000000000001</v>
      </c>
      <c r="FG11" s="9">
        <v>2.1080000000000001</v>
      </c>
      <c r="FH11" s="9">
        <v>2.6789999999999998</v>
      </c>
      <c r="FI11" s="9">
        <v>10.706</v>
      </c>
      <c r="FJ11" s="9">
        <v>34.933999999999997</v>
      </c>
      <c r="FK11" s="9">
        <v>22.117000000000001</v>
      </c>
      <c r="FL11" s="9">
        <v>22.117000000000001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16.687999999999999</v>
      </c>
      <c r="FS11" s="9">
        <v>1.4330000000000001</v>
      </c>
      <c r="FT11" s="9">
        <v>1.282</v>
      </c>
      <c r="FU11" s="9">
        <v>2.714</v>
      </c>
      <c r="FV11" s="9">
        <v>2.2890000000000001</v>
      </c>
      <c r="FW11" s="9">
        <v>19.827999999999999</v>
      </c>
      <c r="FX11" s="9">
        <v>12.817</v>
      </c>
      <c r="FY11" s="9">
        <v>40.256</v>
      </c>
      <c r="FZ11" s="9">
        <v>12.032</v>
      </c>
      <c r="GA11" s="9">
        <v>78.03</v>
      </c>
      <c r="GB11" s="9">
        <v>78.03</v>
      </c>
      <c r="GC11" s="9">
        <v>11.419</v>
      </c>
      <c r="GD11" s="9">
        <v>6.2389999999999999</v>
      </c>
      <c r="GE11" s="9">
        <v>1.2949999999999999</v>
      </c>
      <c r="GF11" s="9">
        <v>4.9450000000000003</v>
      </c>
      <c r="GG11" s="9">
        <v>4.242</v>
      </c>
      <c r="GH11" s="9">
        <v>1.998</v>
      </c>
      <c r="GI11" s="9">
        <v>3.5449999999999999</v>
      </c>
      <c r="GJ11" s="9">
        <v>0.34599999999999997</v>
      </c>
      <c r="GK11" s="9">
        <v>1.907</v>
      </c>
      <c r="GL11" s="9">
        <v>2.7010000000000001</v>
      </c>
      <c r="GM11" s="9">
        <v>1.988</v>
      </c>
      <c r="GN11" s="9">
        <v>1.5509999999999999</v>
      </c>
      <c r="GO11" s="9">
        <v>2.984</v>
      </c>
      <c r="GP11" s="9">
        <v>3.2559999999999998</v>
      </c>
      <c r="GQ11" s="9">
        <v>5.18</v>
      </c>
      <c r="GR11" s="9">
        <v>66.61</v>
      </c>
      <c r="GS11" s="9">
        <v>66.61</v>
      </c>
      <c r="GT11" s="9">
        <v>60.506999999999998</v>
      </c>
      <c r="GU11" s="9">
        <v>4.6219999999999999</v>
      </c>
      <c r="GV11" s="9">
        <v>1.4810000000000001</v>
      </c>
      <c r="GW11" s="9">
        <v>5.2039999999999997</v>
      </c>
      <c r="GX11" s="9">
        <v>0.89900000000000002</v>
      </c>
      <c r="GY11" s="9">
        <v>0</v>
      </c>
      <c r="GZ11" s="9">
        <v>52.695</v>
      </c>
      <c r="HA11" s="9">
        <v>2.3210000000000002</v>
      </c>
      <c r="HB11" s="9">
        <v>5.9850000000000003</v>
      </c>
      <c r="HC11" s="9">
        <v>5.609</v>
      </c>
      <c r="HD11" s="9">
        <v>8.9489999999999998</v>
      </c>
      <c r="HE11" s="9">
        <v>57.661999999999999</v>
      </c>
      <c r="HF11" s="9">
        <v>0</v>
      </c>
      <c r="HG11" s="9">
        <v>73.635000000000005</v>
      </c>
      <c r="HH11" s="9">
        <v>4.3949999999999996</v>
      </c>
      <c r="HI11" s="9">
        <v>99.71</v>
      </c>
      <c r="HJ11" s="9">
        <v>99.71</v>
      </c>
      <c r="HK11" s="9">
        <v>13.709</v>
      </c>
      <c r="HL11" s="9">
        <v>5.1369999999999996</v>
      </c>
      <c r="HM11" s="9">
        <v>2.2989999999999999</v>
      </c>
      <c r="HN11" s="9">
        <v>1.9019999999999999</v>
      </c>
      <c r="HO11" s="9">
        <v>3.1819999999999999</v>
      </c>
      <c r="HP11" s="9">
        <v>1.0189999999999999</v>
      </c>
      <c r="HQ11" s="9">
        <v>3.1819999999999999</v>
      </c>
      <c r="HR11" s="9">
        <v>0.54</v>
      </c>
      <c r="HS11" s="9">
        <v>0</v>
      </c>
      <c r="HT11" s="9">
        <v>1.37</v>
      </c>
      <c r="HU11" s="9">
        <v>2.4620000000000002</v>
      </c>
      <c r="HV11" s="9">
        <v>0.36899999999999999</v>
      </c>
      <c r="HW11" s="9">
        <v>2.2090000000000001</v>
      </c>
      <c r="HX11" s="9">
        <v>1.992</v>
      </c>
      <c r="HY11" s="9">
        <v>8.5719999999999992</v>
      </c>
      <c r="HZ11" s="9">
        <v>86.001000000000005</v>
      </c>
      <c r="IA11" s="9">
        <v>78.927999999999997</v>
      </c>
      <c r="IB11" s="9">
        <v>76.585999999999999</v>
      </c>
      <c r="IC11" s="9">
        <v>1.0629999999999999</v>
      </c>
      <c r="ID11" s="9">
        <v>1.2789999999999999</v>
      </c>
      <c r="IE11" s="9">
        <v>1.0629999999999999</v>
      </c>
      <c r="IF11" s="9">
        <v>0.34399999999999997</v>
      </c>
      <c r="IG11" s="9">
        <v>0.93500000000000005</v>
      </c>
      <c r="IH11" s="9">
        <v>55.905000000000001</v>
      </c>
      <c r="II11" s="9">
        <v>5.4720000000000004</v>
      </c>
      <c r="IJ11" s="9">
        <v>6.2880000000000003</v>
      </c>
      <c r="IK11" s="9">
        <v>11.262</v>
      </c>
      <c r="IL11" s="9">
        <v>14.375999999999999</v>
      </c>
      <c r="IM11" s="9">
        <v>64.552000000000007</v>
      </c>
      <c r="IN11" s="9">
        <v>7.0730000000000004</v>
      </c>
      <c r="IO11" s="9">
        <v>90.59</v>
      </c>
      <c r="IP11" s="9">
        <v>9.1199999999999992</v>
      </c>
      <c r="IQ11" s="9">
        <v>145.06</v>
      </c>
    </row>
    <row r="12" spans="1:251">
      <c r="A12" s="10">
        <v>42401</v>
      </c>
      <c r="B12" s="9">
        <v>0</v>
      </c>
      <c r="C12" s="9">
        <v>0.40300000000000002</v>
      </c>
      <c r="D12" s="9">
        <v>37.341999999999999</v>
      </c>
      <c r="E12" s="9">
        <v>0.91400000000000003</v>
      </c>
      <c r="F12" s="9">
        <v>3.2330000000000001</v>
      </c>
      <c r="G12" s="9">
        <v>5.6630000000000003</v>
      </c>
      <c r="H12" s="9">
        <v>6.7329999999999997</v>
      </c>
      <c r="I12" s="9">
        <v>40.418999999999997</v>
      </c>
      <c r="J12" s="9">
        <v>17.997</v>
      </c>
      <c r="K12" s="9">
        <v>71.180999999999997</v>
      </c>
      <c r="L12" s="9">
        <v>5.5750000000000002</v>
      </c>
      <c r="M12" s="9">
        <v>15.191000000000001</v>
      </c>
      <c r="N12" s="9">
        <v>15.191000000000001</v>
      </c>
      <c r="O12" s="9">
        <v>2.1</v>
      </c>
      <c r="P12" s="9">
        <v>1.585</v>
      </c>
      <c r="Q12" s="9">
        <v>0.80400000000000005</v>
      </c>
      <c r="R12" s="9">
        <v>0.78</v>
      </c>
      <c r="S12" s="9">
        <v>1.585</v>
      </c>
      <c r="T12" s="9">
        <v>0</v>
      </c>
      <c r="U12" s="9">
        <v>1.585</v>
      </c>
      <c r="V12" s="9">
        <v>0</v>
      </c>
      <c r="W12" s="9">
        <v>0</v>
      </c>
      <c r="X12" s="9">
        <v>0</v>
      </c>
      <c r="Y12" s="9">
        <v>0.77700000000000002</v>
      </c>
      <c r="Z12" s="9">
        <v>0.80800000000000005</v>
      </c>
      <c r="AA12" s="9">
        <v>1.1439999999999999</v>
      </c>
      <c r="AB12" s="9">
        <v>0.441</v>
      </c>
      <c r="AC12" s="9">
        <v>0.51500000000000001</v>
      </c>
      <c r="AD12" s="9">
        <v>13.090999999999999</v>
      </c>
      <c r="AE12" s="9">
        <v>10.898999999999999</v>
      </c>
      <c r="AF12" s="9">
        <v>10.407999999999999</v>
      </c>
      <c r="AG12" s="9">
        <v>0.49099999999999999</v>
      </c>
      <c r="AH12" s="9">
        <v>0</v>
      </c>
      <c r="AI12" s="9">
        <v>0.49099999999999999</v>
      </c>
      <c r="AJ12" s="9">
        <v>0</v>
      </c>
      <c r="AK12" s="9">
        <v>0</v>
      </c>
      <c r="AL12" s="9">
        <v>9.6489999999999991</v>
      </c>
      <c r="AM12" s="9">
        <v>0</v>
      </c>
      <c r="AN12" s="9">
        <v>0.81299999999999994</v>
      </c>
      <c r="AO12" s="9">
        <v>0.437</v>
      </c>
      <c r="AP12" s="9">
        <v>0.91600000000000004</v>
      </c>
      <c r="AQ12" s="9">
        <v>9.9830000000000005</v>
      </c>
      <c r="AR12" s="9">
        <v>2.1920000000000002</v>
      </c>
      <c r="AS12" s="9">
        <v>14.676</v>
      </c>
      <c r="AT12" s="9">
        <v>0.51500000000000001</v>
      </c>
      <c r="AU12" s="9">
        <v>24.492000000000001</v>
      </c>
      <c r="AV12" s="9">
        <v>24.492000000000001</v>
      </c>
      <c r="AW12" s="9">
        <v>2.6349999999999998</v>
      </c>
      <c r="AX12" s="9">
        <v>1.375</v>
      </c>
      <c r="AY12" s="9">
        <v>0.90600000000000003</v>
      </c>
      <c r="AZ12" s="9">
        <v>0.46899999999999997</v>
      </c>
      <c r="BA12" s="9">
        <v>0.90600000000000003</v>
      </c>
      <c r="BB12" s="9">
        <v>0.46899999999999997</v>
      </c>
      <c r="BC12" s="9">
        <v>1.375</v>
      </c>
      <c r="BD12" s="9">
        <v>0</v>
      </c>
      <c r="BE12" s="9">
        <v>0</v>
      </c>
      <c r="BF12" s="9">
        <v>0</v>
      </c>
      <c r="BG12" s="9">
        <v>0.54400000000000004</v>
      </c>
      <c r="BH12" s="9">
        <v>0.83099999999999996</v>
      </c>
      <c r="BI12" s="9">
        <v>0.36199999999999999</v>
      </c>
      <c r="BJ12" s="9">
        <v>1.0129999999999999</v>
      </c>
      <c r="BK12" s="9">
        <v>1.26</v>
      </c>
      <c r="BL12" s="9">
        <v>21.858000000000001</v>
      </c>
      <c r="BM12" s="9">
        <v>19.390999999999998</v>
      </c>
      <c r="BN12" s="9">
        <v>18.207999999999998</v>
      </c>
      <c r="BO12" s="9">
        <v>0.438</v>
      </c>
      <c r="BP12" s="9">
        <v>0.746</v>
      </c>
      <c r="BQ12" s="9">
        <v>0.43099999999999999</v>
      </c>
      <c r="BR12" s="9">
        <v>0</v>
      </c>
      <c r="BS12" s="9">
        <v>0.752</v>
      </c>
      <c r="BT12" s="9">
        <v>16.666</v>
      </c>
      <c r="BU12" s="9">
        <v>0.94599999999999995</v>
      </c>
      <c r="BV12" s="9">
        <v>1.341</v>
      </c>
      <c r="BW12" s="9">
        <v>0.438</v>
      </c>
      <c r="BX12" s="9">
        <v>4.0960000000000001</v>
      </c>
      <c r="BY12" s="9">
        <v>15.295999999999999</v>
      </c>
      <c r="BZ12" s="9">
        <v>2.4670000000000001</v>
      </c>
      <c r="CA12" s="9">
        <v>23.233000000000001</v>
      </c>
      <c r="CB12" s="9">
        <v>1.26</v>
      </c>
      <c r="CC12" s="9">
        <v>25.172000000000001</v>
      </c>
      <c r="CD12" s="9">
        <v>25.172000000000001</v>
      </c>
      <c r="CE12" s="9">
        <v>7.1219999999999999</v>
      </c>
      <c r="CF12" s="9">
        <v>3.78</v>
      </c>
      <c r="CG12" s="9">
        <v>0.88200000000000001</v>
      </c>
      <c r="CH12" s="9">
        <v>2.8980000000000001</v>
      </c>
      <c r="CI12" s="9">
        <v>3.2629999999999999</v>
      </c>
      <c r="CJ12" s="9">
        <v>0.51700000000000002</v>
      </c>
      <c r="CK12" s="9">
        <v>2.89</v>
      </c>
      <c r="CL12" s="9">
        <v>0.88900000000000001</v>
      </c>
      <c r="CM12" s="9">
        <v>0</v>
      </c>
      <c r="CN12" s="9">
        <v>0.81399999999999995</v>
      </c>
      <c r="CO12" s="9">
        <v>2.4060000000000001</v>
      </c>
      <c r="CP12" s="9">
        <v>0.56000000000000005</v>
      </c>
      <c r="CQ12" s="9">
        <v>2.415</v>
      </c>
      <c r="CR12" s="9">
        <v>1.365</v>
      </c>
      <c r="CS12" s="9">
        <v>3.3420000000000001</v>
      </c>
      <c r="CT12" s="9">
        <v>18.050999999999998</v>
      </c>
      <c r="CU12" s="9">
        <v>13.106</v>
      </c>
      <c r="CV12" s="9">
        <v>13.106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10.595000000000001</v>
      </c>
      <c r="DC12" s="9">
        <v>0</v>
      </c>
      <c r="DD12" s="9">
        <v>1.1950000000000001</v>
      </c>
      <c r="DE12" s="9">
        <v>1.3149999999999999</v>
      </c>
      <c r="DF12" s="9">
        <v>1.5169999999999999</v>
      </c>
      <c r="DG12" s="9">
        <v>11.587999999999999</v>
      </c>
      <c r="DH12" s="9">
        <v>4.9450000000000003</v>
      </c>
      <c r="DI12" s="9">
        <v>22.36</v>
      </c>
      <c r="DJ12" s="9">
        <v>2.8119999999999998</v>
      </c>
      <c r="DK12" s="9">
        <v>101.383</v>
      </c>
      <c r="DL12" s="9">
        <v>101.383</v>
      </c>
      <c r="DM12" s="9">
        <v>14.337</v>
      </c>
      <c r="DN12" s="9">
        <v>7.9580000000000002</v>
      </c>
      <c r="DO12" s="9">
        <v>3.9660000000000002</v>
      </c>
      <c r="DP12" s="9">
        <v>3.992</v>
      </c>
      <c r="DQ12" s="9">
        <v>4.8010000000000002</v>
      </c>
      <c r="DR12" s="9">
        <v>3.157</v>
      </c>
      <c r="DS12" s="9">
        <v>5.1040000000000001</v>
      </c>
      <c r="DT12" s="9">
        <v>2.4590000000000001</v>
      </c>
      <c r="DU12" s="9">
        <v>0</v>
      </c>
      <c r="DV12" s="9">
        <v>2.419</v>
      </c>
      <c r="DW12" s="9">
        <v>3.6709999999999998</v>
      </c>
      <c r="DX12" s="9">
        <v>1.8680000000000001</v>
      </c>
      <c r="DY12" s="9">
        <v>5.7549999999999999</v>
      </c>
      <c r="DZ12" s="9">
        <v>2.2029999999999998</v>
      </c>
      <c r="EA12" s="9">
        <v>6.3789999999999996</v>
      </c>
      <c r="EB12" s="9">
        <v>87.046000000000006</v>
      </c>
      <c r="EC12" s="9">
        <v>66.346000000000004</v>
      </c>
      <c r="ED12" s="9">
        <v>65.001999999999995</v>
      </c>
      <c r="EE12" s="9">
        <v>0</v>
      </c>
      <c r="EF12" s="9">
        <v>1.3440000000000001</v>
      </c>
      <c r="EG12" s="9">
        <v>0.48</v>
      </c>
      <c r="EH12" s="9">
        <v>0.86399999999999999</v>
      </c>
      <c r="EI12" s="9">
        <v>0</v>
      </c>
      <c r="EJ12" s="9">
        <v>50.716000000000001</v>
      </c>
      <c r="EK12" s="9">
        <v>2.8929999999999998</v>
      </c>
      <c r="EL12" s="9">
        <v>2.899</v>
      </c>
      <c r="EM12" s="9">
        <v>9.8369999999999997</v>
      </c>
      <c r="EN12" s="9">
        <v>11.75</v>
      </c>
      <c r="EO12" s="9">
        <v>54.595999999999997</v>
      </c>
      <c r="EP12" s="9">
        <v>20.7</v>
      </c>
      <c r="EQ12" s="9">
        <v>96.465000000000003</v>
      </c>
      <c r="ER12" s="9">
        <v>4.9180000000000001</v>
      </c>
      <c r="ES12" s="9">
        <v>44.207000000000001</v>
      </c>
      <c r="ET12" s="9">
        <v>44.207000000000001</v>
      </c>
      <c r="EU12" s="9">
        <v>8.3979999999999997</v>
      </c>
      <c r="EV12" s="9">
        <v>2.5129999999999999</v>
      </c>
      <c r="EW12" s="9">
        <v>0.77500000000000002</v>
      </c>
      <c r="EX12" s="9">
        <v>1.361</v>
      </c>
      <c r="EY12" s="9">
        <v>0</v>
      </c>
      <c r="EZ12" s="9">
        <v>2.1360000000000001</v>
      </c>
      <c r="FA12" s="9">
        <v>0</v>
      </c>
      <c r="FB12" s="9">
        <v>1.361</v>
      </c>
      <c r="FC12" s="9">
        <v>0.77500000000000002</v>
      </c>
      <c r="FD12" s="9">
        <v>0</v>
      </c>
      <c r="FE12" s="9">
        <v>0.92500000000000004</v>
      </c>
      <c r="FF12" s="9">
        <v>1.2110000000000001</v>
      </c>
      <c r="FG12" s="9">
        <v>1.796</v>
      </c>
      <c r="FH12" s="9">
        <v>0.34</v>
      </c>
      <c r="FI12" s="9">
        <v>5.8860000000000001</v>
      </c>
      <c r="FJ12" s="9">
        <v>35.808</v>
      </c>
      <c r="FK12" s="9">
        <v>25.893000000000001</v>
      </c>
      <c r="FL12" s="9">
        <v>24.545000000000002</v>
      </c>
      <c r="FM12" s="9">
        <v>0.878</v>
      </c>
      <c r="FN12" s="9">
        <v>0.47</v>
      </c>
      <c r="FO12" s="9">
        <v>0.42</v>
      </c>
      <c r="FP12" s="9">
        <v>0.92800000000000005</v>
      </c>
      <c r="FQ12" s="9">
        <v>0</v>
      </c>
      <c r="FR12" s="9">
        <v>21.27</v>
      </c>
      <c r="FS12" s="9">
        <v>0</v>
      </c>
      <c r="FT12" s="9">
        <v>2.2890000000000001</v>
      </c>
      <c r="FU12" s="9">
        <v>2.335</v>
      </c>
      <c r="FV12" s="9">
        <v>3.3149999999999999</v>
      </c>
      <c r="FW12" s="9">
        <v>22.577999999999999</v>
      </c>
      <c r="FX12" s="9">
        <v>9.9149999999999991</v>
      </c>
      <c r="FY12" s="9">
        <v>37.944000000000003</v>
      </c>
      <c r="FZ12" s="9">
        <v>6.2629999999999999</v>
      </c>
      <c r="GA12" s="9">
        <v>75.778999999999996</v>
      </c>
      <c r="GB12" s="9">
        <v>75.778999999999996</v>
      </c>
      <c r="GC12" s="9">
        <v>10.481999999999999</v>
      </c>
      <c r="GD12" s="9">
        <v>6.423</v>
      </c>
      <c r="GE12" s="9">
        <v>2.2120000000000002</v>
      </c>
      <c r="GF12" s="9">
        <v>3.6930000000000001</v>
      </c>
      <c r="GG12" s="9">
        <v>2.3660000000000001</v>
      </c>
      <c r="GH12" s="9">
        <v>3.5390000000000001</v>
      </c>
      <c r="GI12" s="9">
        <v>2.294</v>
      </c>
      <c r="GJ12" s="9">
        <v>1.42</v>
      </c>
      <c r="GK12" s="9">
        <v>2.1909999999999998</v>
      </c>
      <c r="GL12" s="9">
        <v>0.84699999999999998</v>
      </c>
      <c r="GM12" s="9">
        <v>1.1000000000000001</v>
      </c>
      <c r="GN12" s="9">
        <v>3.9580000000000002</v>
      </c>
      <c r="GO12" s="9">
        <v>4.4649999999999999</v>
      </c>
      <c r="GP12" s="9">
        <v>1.44</v>
      </c>
      <c r="GQ12" s="9">
        <v>4.0590000000000002</v>
      </c>
      <c r="GR12" s="9">
        <v>65.296999999999997</v>
      </c>
      <c r="GS12" s="9">
        <v>65.296999999999997</v>
      </c>
      <c r="GT12" s="9">
        <v>61.405000000000001</v>
      </c>
      <c r="GU12" s="9">
        <v>2.242</v>
      </c>
      <c r="GV12" s="9">
        <v>1.65</v>
      </c>
      <c r="GW12" s="9">
        <v>2.5139999999999998</v>
      </c>
      <c r="GX12" s="9">
        <v>1.377</v>
      </c>
      <c r="GY12" s="9">
        <v>0</v>
      </c>
      <c r="GZ12" s="9">
        <v>53.128</v>
      </c>
      <c r="HA12" s="9">
        <v>4.4119999999999999</v>
      </c>
      <c r="HB12" s="9">
        <v>3.35</v>
      </c>
      <c r="HC12" s="9">
        <v>4.4059999999999997</v>
      </c>
      <c r="HD12" s="9">
        <v>11.676</v>
      </c>
      <c r="HE12" s="9">
        <v>53.621000000000002</v>
      </c>
      <c r="HF12" s="9">
        <v>0</v>
      </c>
      <c r="HG12" s="9">
        <v>71.201999999999998</v>
      </c>
      <c r="HH12" s="9">
        <v>4.577</v>
      </c>
      <c r="HI12" s="9">
        <v>95.704999999999998</v>
      </c>
      <c r="HJ12" s="9">
        <v>95.704999999999998</v>
      </c>
      <c r="HK12" s="9">
        <v>10.025</v>
      </c>
      <c r="HL12" s="9">
        <v>2.94</v>
      </c>
      <c r="HM12" s="9">
        <v>0.34300000000000003</v>
      </c>
      <c r="HN12" s="9">
        <v>2.597</v>
      </c>
      <c r="HO12" s="9">
        <v>2.4430000000000001</v>
      </c>
      <c r="HP12" s="9">
        <v>0.497</v>
      </c>
      <c r="HQ12" s="9">
        <v>1.9079999999999999</v>
      </c>
      <c r="HR12" s="9">
        <v>0.497</v>
      </c>
      <c r="HS12" s="9">
        <v>0</v>
      </c>
      <c r="HT12" s="9">
        <v>1.677</v>
      </c>
      <c r="HU12" s="9">
        <v>0.92</v>
      </c>
      <c r="HV12" s="9">
        <v>0.34300000000000003</v>
      </c>
      <c r="HW12" s="9">
        <v>2.02</v>
      </c>
      <c r="HX12" s="9">
        <v>0.92</v>
      </c>
      <c r="HY12" s="9">
        <v>7.085</v>
      </c>
      <c r="HZ12" s="9">
        <v>85.68</v>
      </c>
      <c r="IA12" s="9">
        <v>82.114999999999995</v>
      </c>
      <c r="IB12" s="9">
        <v>79.593999999999994</v>
      </c>
      <c r="IC12" s="9">
        <v>2.1589999999999998</v>
      </c>
      <c r="ID12" s="9">
        <v>0.36199999999999999</v>
      </c>
      <c r="IE12" s="9">
        <v>1.7270000000000001</v>
      </c>
      <c r="IF12" s="9">
        <v>0</v>
      </c>
      <c r="IG12" s="9">
        <v>0</v>
      </c>
      <c r="IH12" s="9">
        <v>63.341000000000001</v>
      </c>
      <c r="II12" s="9">
        <v>7.7839999999999998</v>
      </c>
      <c r="IJ12" s="9">
        <v>3.871</v>
      </c>
      <c r="IK12" s="9">
        <v>7.1189999999999998</v>
      </c>
      <c r="IL12" s="9">
        <v>10.561</v>
      </c>
      <c r="IM12" s="9">
        <v>71.554000000000002</v>
      </c>
      <c r="IN12" s="9">
        <v>3.5649999999999999</v>
      </c>
      <c r="IO12" s="9">
        <v>89.986000000000004</v>
      </c>
      <c r="IP12" s="9">
        <v>5.7190000000000003</v>
      </c>
      <c r="IQ12" s="9">
        <v>152.70500000000001</v>
      </c>
    </row>
    <row r="13" spans="1:251">
      <c r="A13" s="10">
        <v>42767</v>
      </c>
      <c r="B13" s="9">
        <v>0</v>
      </c>
      <c r="C13" s="9">
        <v>0.62</v>
      </c>
      <c r="D13" s="9">
        <v>27.527999999999999</v>
      </c>
      <c r="E13" s="9">
        <v>2.12</v>
      </c>
      <c r="F13" s="9">
        <v>2.472</v>
      </c>
      <c r="G13" s="9">
        <v>9.2910000000000004</v>
      </c>
      <c r="H13" s="9">
        <v>2.9359999999999999</v>
      </c>
      <c r="I13" s="9">
        <v>38.475000000000001</v>
      </c>
      <c r="J13" s="9">
        <v>10.163</v>
      </c>
      <c r="K13" s="9">
        <v>57.082000000000001</v>
      </c>
      <c r="L13" s="9">
        <v>5.5860000000000003</v>
      </c>
      <c r="M13" s="9">
        <v>12.945</v>
      </c>
      <c r="N13" s="9">
        <v>12.945</v>
      </c>
      <c r="O13" s="9">
        <v>2.3410000000000002</v>
      </c>
      <c r="P13" s="9">
        <v>1.377</v>
      </c>
      <c r="Q13" s="9">
        <v>0</v>
      </c>
      <c r="R13" s="9">
        <v>0.36699999999999999</v>
      </c>
      <c r="S13" s="9">
        <v>0.36699999999999999</v>
      </c>
      <c r="T13" s="9">
        <v>0</v>
      </c>
      <c r="U13" s="9">
        <v>0</v>
      </c>
      <c r="V13" s="9">
        <v>0</v>
      </c>
      <c r="W13" s="9">
        <v>0.36699999999999999</v>
      </c>
      <c r="X13" s="9">
        <v>0</v>
      </c>
      <c r="Y13" s="9">
        <v>0.36699999999999999</v>
      </c>
      <c r="Z13" s="9">
        <v>0</v>
      </c>
      <c r="AA13" s="9">
        <v>0.36699999999999999</v>
      </c>
      <c r="AB13" s="9">
        <v>0</v>
      </c>
      <c r="AC13" s="9">
        <v>0.96399999999999997</v>
      </c>
      <c r="AD13" s="9">
        <v>10.603999999999999</v>
      </c>
      <c r="AE13" s="9">
        <v>7.7910000000000004</v>
      </c>
      <c r="AF13" s="9">
        <v>6.8150000000000004</v>
      </c>
      <c r="AG13" s="9">
        <v>0.97599999999999998</v>
      </c>
      <c r="AH13" s="9">
        <v>0</v>
      </c>
      <c r="AI13" s="9">
        <v>0.97599999999999998</v>
      </c>
      <c r="AJ13" s="9">
        <v>0</v>
      </c>
      <c r="AK13" s="9">
        <v>0</v>
      </c>
      <c r="AL13" s="9">
        <v>5.8769999999999998</v>
      </c>
      <c r="AM13" s="9">
        <v>0.51800000000000002</v>
      </c>
      <c r="AN13" s="9">
        <v>0</v>
      </c>
      <c r="AO13" s="9">
        <v>1.395</v>
      </c>
      <c r="AP13" s="9">
        <v>1.524</v>
      </c>
      <c r="AQ13" s="9">
        <v>6.2670000000000003</v>
      </c>
      <c r="AR13" s="9">
        <v>2.8130000000000002</v>
      </c>
      <c r="AS13" s="9">
        <v>10.971</v>
      </c>
      <c r="AT13" s="9">
        <v>1.974</v>
      </c>
      <c r="AU13" s="9">
        <v>38.908000000000001</v>
      </c>
      <c r="AV13" s="9">
        <v>38.908000000000001</v>
      </c>
      <c r="AW13" s="9">
        <v>3.75</v>
      </c>
      <c r="AX13" s="9">
        <v>3.1509999999999998</v>
      </c>
      <c r="AY13" s="9">
        <v>0.86099999999999999</v>
      </c>
      <c r="AZ13" s="9">
        <v>2.29</v>
      </c>
      <c r="BA13" s="9">
        <v>1.7929999999999999</v>
      </c>
      <c r="BB13" s="9">
        <v>1.3580000000000001</v>
      </c>
      <c r="BC13" s="9">
        <v>1.7929999999999999</v>
      </c>
      <c r="BD13" s="9">
        <v>0.46100000000000002</v>
      </c>
      <c r="BE13" s="9">
        <v>0.48199999999999998</v>
      </c>
      <c r="BF13" s="9">
        <v>0.94499999999999995</v>
      </c>
      <c r="BG13" s="9">
        <v>1.724</v>
      </c>
      <c r="BH13" s="9">
        <v>0.48199999999999998</v>
      </c>
      <c r="BI13" s="9">
        <v>1.373</v>
      </c>
      <c r="BJ13" s="9">
        <v>1.778</v>
      </c>
      <c r="BK13" s="9">
        <v>0.59899999999999998</v>
      </c>
      <c r="BL13" s="9">
        <v>35.158000000000001</v>
      </c>
      <c r="BM13" s="9">
        <v>27</v>
      </c>
      <c r="BN13" s="9">
        <v>25.318000000000001</v>
      </c>
      <c r="BO13" s="9">
        <v>0.92500000000000004</v>
      </c>
      <c r="BP13" s="9">
        <v>0.75700000000000001</v>
      </c>
      <c r="BQ13" s="9">
        <v>0</v>
      </c>
      <c r="BR13" s="9">
        <v>0.35799999999999998</v>
      </c>
      <c r="BS13" s="9">
        <v>0.86699999999999999</v>
      </c>
      <c r="BT13" s="9">
        <v>24.535</v>
      </c>
      <c r="BU13" s="9">
        <v>0.63300000000000001</v>
      </c>
      <c r="BV13" s="9">
        <v>0.89600000000000002</v>
      </c>
      <c r="BW13" s="9">
        <v>0.93600000000000005</v>
      </c>
      <c r="BX13" s="9">
        <v>3.3879999999999999</v>
      </c>
      <c r="BY13" s="9">
        <v>23.611000000000001</v>
      </c>
      <c r="BZ13" s="9">
        <v>8.1579999999999995</v>
      </c>
      <c r="CA13" s="9">
        <v>38.308999999999997</v>
      </c>
      <c r="CB13" s="9">
        <v>0.59899999999999998</v>
      </c>
      <c r="CC13" s="9">
        <v>22.902999999999999</v>
      </c>
      <c r="CD13" s="9">
        <v>22.902999999999999</v>
      </c>
      <c r="CE13" s="9">
        <v>2.4209999999999998</v>
      </c>
      <c r="CF13" s="9">
        <v>1.115</v>
      </c>
      <c r="CG13" s="9">
        <v>0.74299999999999999</v>
      </c>
      <c r="CH13" s="9">
        <v>0.371</v>
      </c>
      <c r="CI13" s="9">
        <v>0.74299999999999999</v>
      </c>
      <c r="CJ13" s="9">
        <v>0.371</v>
      </c>
      <c r="CK13" s="9">
        <v>0.74299999999999999</v>
      </c>
      <c r="CL13" s="9">
        <v>0.371</v>
      </c>
      <c r="CM13" s="9">
        <v>0</v>
      </c>
      <c r="CN13" s="9">
        <v>0</v>
      </c>
      <c r="CO13" s="9">
        <v>1.115</v>
      </c>
      <c r="CP13" s="9">
        <v>0</v>
      </c>
      <c r="CQ13" s="9">
        <v>1.115</v>
      </c>
      <c r="CR13" s="9">
        <v>0</v>
      </c>
      <c r="CS13" s="9">
        <v>1.3069999999999999</v>
      </c>
      <c r="CT13" s="9">
        <v>20.481999999999999</v>
      </c>
      <c r="CU13" s="9">
        <v>12.291</v>
      </c>
      <c r="CV13" s="9">
        <v>11.637</v>
      </c>
      <c r="CW13" s="9">
        <v>0.65400000000000003</v>
      </c>
      <c r="CX13" s="9">
        <v>0</v>
      </c>
      <c r="CY13" s="9">
        <v>0.65400000000000003</v>
      </c>
      <c r="CZ13" s="9">
        <v>0</v>
      </c>
      <c r="DA13" s="9">
        <v>0</v>
      </c>
      <c r="DB13" s="9">
        <v>9.9339999999999993</v>
      </c>
      <c r="DC13" s="9">
        <v>0.65400000000000003</v>
      </c>
      <c r="DD13" s="9">
        <v>0.33900000000000002</v>
      </c>
      <c r="DE13" s="9">
        <v>1.3640000000000001</v>
      </c>
      <c r="DF13" s="9">
        <v>2.2639999999999998</v>
      </c>
      <c r="DG13" s="9">
        <v>10.026999999999999</v>
      </c>
      <c r="DH13" s="9">
        <v>8.1910000000000007</v>
      </c>
      <c r="DI13" s="9">
        <v>21.597000000000001</v>
      </c>
      <c r="DJ13" s="9">
        <v>1.3069999999999999</v>
      </c>
      <c r="DK13" s="9">
        <v>87.894000000000005</v>
      </c>
      <c r="DL13" s="9">
        <v>87.894000000000005</v>
      </c>
      <c r="DM13" s="9">
        <v>14.052</v>
      </c>
      <c r="DN13" s="9">
        <v>9.3179999999999996</v>
      </c>
      <c r="DO13" s="9">
        <v>4.6079999999999997</v>
      </c>
      <c r="DP13" s="9">
        <v>4.71</v>
      </c>
      <c r="DQ13" s="9">
        <v>7.766</v>
      </c>
      <c r="DR13" s="9">
        <v>1.5529999999999999</v>
      </c>
      <c r="DS13" s="9">
        <v>7.4610000000000003</v>
      </c>
      <c r="DT13" s="9">
        <v>0.377</v>
      </c>
      <c r="DU13" s="9">
        <v>1.0760000000000001</v>
      </c>
      <c r="DV13" s="9">
        <v>3.3159999999999998</v>
      </c>
      <c r="DW13" s="9">
        <v>1.554</v>
      </c>
      <c r="DX13" s="9">
        <v>4.4480000000000004</v>
      </c>
      <c r="DY13" s="9">
        <v>5.492</v>
      </c>
      <c r="DZ13" s="9">
        <v>3.8260000000000001</v>
      </c>
      <c r="EA13" s="9">
        <v>4.7329999999999997</v>
      </c>
      <c r="EB13" s="9">
        <v>73.843000000000004</v>
      </c>
      <c r="EC13" s="9">
        <v>50.134999999999998</v>
      </c>
      <c r="ED13" s="9">
        <v>48.262999999999998</v>
      </c>
      <c r="EE13" s="9">
        <v>0.91</v>
      </c>
      <c r="EF13" s="9">
        <v>0.46400000000000002</v>
      </c>
      <c r="EG13" s="9">
        <v>0.997</v>
      </c>
      <c r="EH13" s="9">
        <v>0.376</v>
      </c>
      <c r="EI13" s="9">
        <v>0</v>
      </c>
      <c r="EJ13" s="9">
        <v>42.011000000000003</v>
      </c>
      <c r="EK13" s="9">
        <v>1.405</v>
      </c>
      <c r="EL13" s="9">
        <v>2.2930000000000001</v>
      </c>
      <c r="EM13" s="9">
        <v>4.4249999999999998</v>
      </c>
      <c r="EN13" s="9">
        <v>8.83</v>
      </c>
      <c r="EO13" s="9">
        <v>41.305</v>
      </c>
      <c r="EP13" s="9">
        <v>23.707999999999998</v>
      </c>
      <c r="EQ13" s="9">
        <v>83.71</v>
      </c>
      <c r="ER13" s="9">
        <v>4.1840000000000002</v>
      </c>
      <c r="ES13" s="9">
        <v>49.926000000000002</v>
      </c>
      <c r="ET13" s="9">
        <v>49.926000000000002</v>
      </c>
      <c r="EU13" s="9">
        <v>10.62</v>
      </c>
      <c r="EV13" s="9">
        <v>3.4740000000000002</v>
      </c>
      <c r="EW13" s="9">
        <v>0</v>
      </c>
      <c r="EX13" s="9">
        <v>2.71</v>
      </c>
      <c r="EY13" s="9">
        <v>2.3690000000000002</v>
      </c>
      <c r="EZ13" s="9">
        <v>0.34</v>
      </c>
      <c r="FA13" s="9">
        <v>1.7430000000000001</v>
      </c>
      <c r="FB13" s="9">
        <v>0</v>
      </c>
      <c r="FC13" s="9">
        <v>0.96599999999999997</v>
      </c>
      <c r="FD13" s="9">
        <v>0</v>
      </c>
      <c r="FE13" s="9">
        <v>2.34</v>
      </c>
      <c r="FF13" s="9">
        <v>0.36899999999999999</v>
      </c>
      <c r="FG13" s="9">
        <v>1.4590000000000001</v>
      </c>
      <c r="FH13" s="9">
        <v>1.2509999999999999</v>
      </c>
      <c r="FI13" s="9">
        <v>7.1449999999999996</v>
      </c>
      <c r="FJ13" s="9">
        <v>39.307000000000002</v>
      </c>
      <c r="FK13" s="9">
        <v>24.466000000000001</v>
      </c>
      <c r="FL13" s="9">
        <v>23.667000000000002</v>
      </c>
      <c r="FM13" s="9">
        <v>0.79900000000000004</v>
      </c>
      <c r="FN13" s="9">
        <v>0</v>
      </c>
      <c r="FO13" s="9">
        <v>0.79900000000000004</v>
      </c>
      <c r="FP13" s="9">
        <v>0</v>
      </c>
      <c r="FQ13" s="9">
        <v>0</v>
      </c>
      <c r="FR13" s="9">
        <v>17.978999999999999</v>
      </c>
      <c r="FS13" s="9">
        <v>1.7010000000000001</v>
      </c>
      <c r="FT13" s="9">
        <v>2.0539999999999998</v>
      </c>
      <c r="FU13" s="9">
        <v>2.7320000000000002</v>
      </c>
      <c r="FV13" s="9">
        <v>4.1020000000000003</v>
      </c>
      <c r="FW13" s="9">
        <v>20.363</v>
      </c>
      <c r="FX13" s="9">
        <v>14.840999999999999</v>
      </c>
      <c r="FY13" s="9">
        <v>43.058999999999997</v>
      </c>
      <c r="FZ13" s="9">
        <v>6.867</v>
      </c>
      <c r="GA13" s="9">
        <v>87.355999999999995</v>
      </c>
      <c r="GB13" s="9">
        <v>87.355999999999995</v>
      </c>
      <c r="GC13" s="9">
        <v>8.8209999999999997</v>
      </c>
      <c r="GD13" s="9">
        <v>2.9470000000000001</v>
      </c>
      <c r="GE13" s="9">
        <v>1.3959999999999999</v>
      </c>
      <c r="GF13" s="9">
        <v>1.552</v>
      </c>
      <c r="GG13" s="9">
        <v>2.1259999999999999</v>
      </c>
      <c r="GH13" s="9">
        <v>0.82099999999999995</v>
      </c>
      <c r="GI13" s="9">
        <v>1.0860000000000001</v>
      </c>
      <c r="GJ13" s="9">
        <v>0.46600000000000003</v>
      </c>
      <c r="GK13" s="9">
        <v>1.3959999999999999</v>
      </c>
      <c r="GL13" s="9">
        <v>0.89100000000000001</v>
      </c>
      <c r="GM13" s="9">
        <v>1.04</v>
      </c>
      <c r="GN13" s="9">
        <v>1.0169999999999999</v>
      </c>
      <c r="GO13" s="9">
        <v>2.4119999999999999</v>
      </c>
      <c r="GP13" s="9">
        <v>0.53500000000000003</v>
      </c>
      <c r="GQ13" s="9">
        <v>5.8739999999999997</v>
      </c>
      <c r="GR13" s="9">
        <v>78.534000000000006</v>
      </c>
      <c r="GS13" s="9">
        <v>78.120999999999995</v>
      </c>
      <c r="GT13" s="9">
        <v>75.418999999999997</v>
      </c>
      <c r="GU13" s="9">
        <v>1.1080000000000001</v>
      </c>
      <c r="GV13" s="9">
        <v>1.5940000000000001</v>
      </c>
      <c r="GW13" s="9">
        <v>0.82799999999999996</v>
      </c>
      <c r="GX13" s="9">
        <v>0.84099999999999997</v>
      </c>
      <c r="GY13" s="9">
        <v>1.0329999999999999</v>
      </c>
      <c r="GZ13" s="9">
        <v>64.497</v>
      </c>
      <c r="HA13" s="9">
        <v>1.8120000000000001</v>
      </c>
      <c r="HB13" s="9">
        <v>6.0949999999999998</v>
      </c>
      <c r="HC13" s="9">
        <v>5.7169999999999996</v>
      </c>
      <c r="HD13" s="9">
        <v>13.563000000000001</v>
      </c>
      <c r="HE13" s="9">
        <v>64.558000000000007</v>
      </c>
      <c r="HF13" s="9">
        <v>0.41399999999999998</v>
      </c>
      <c r="HG13" s="9">
        <v>82.126999999999995</v>
      </c>
      <c r="HH13" s="9">
        <v>5.2290000000000001</v>
      </c>
      <c r="HI13" s="9">
        <v>98.45</v>
      </c>
      <c r="HJ13" s="9">
        <v>98.45</v>
      </c>
      <c r="HK13" s="9">
        <v>13.504</v>
      </c>
      <c r="HL13" s="9">
        <v>7.024</v>
      </c>
      <c r="HM13" s="9">
        <v>3.0329999999999999</v>
      </c>
      <c r="HN13" s="9">
        <v>2.7759999999999998</v>
      </c>
      <c r="HO13" s="9">
        <v>4.4269999999999996</v>
      </c>
      <c r="HP13" s="9">
        <v>1.383</v>
      </c>
      <c r="HQ13" s="9">
        <v>3.4350000000000001</v>
      </c>
      <c r="HR13" s="9">
        <v>1.798</v>
      </c>
      <c r="HS13" s="9">
        <v>0</v>
      </c>
      <c r="HT13" s="9">
        <v>2.4529999999999998</v>
      </c>
      <c r="HU13" s="9">
        <v>2.88</v>
      </c>
      <c r="HV13" s="9">
        <v>0.47599999999999998</v>
      </c>
      <c r="HW13" s="9">
        <v>4.157</v>
      </c>
      <c r="HX13" s="9">
        <v>1.6519999999999999</v>
      </c>
      <c r="HY13" s="9">
        <v>6.48</v>
      </c>
      <c r="HZ13" s="9">
        <v>84.947000000000003</v>
      </c>
      <c r="IA13" s="9">
        <v>79.441000000000003</v>
      </c>
      <c r="IB13" s="9">
        <v>75.616</v>
      </c>
      <c r="IC13" s="9">
        <v>1.532</v>
      </c>
      <c r="ID13" s="9">
        <v>2.2930000000000001</v>
      </c>
      <c r="IE13" s="9">
        <v>1.9219999999999999</v>
      </c>
      <c r="IF13" s="9">
        <v>1.107</v>
      </c>
      <c r="IG13" s="9">
        <v>0.436</v>
      </c>
      <c r="IH13" s="9">
        <v>57.847000000000001</v>
      </c>
      <c r="II13" s="9">
        <v>5.9180000000000001</v>
      </c>
      <c r="IJ13" s="9">
        <v>3.9169999999999998</v>
      </c>
      <c r="IK13" s="9">
        <v>11.759</v>
      </c>
      <c r="IL13" s="9">
        <v>10.965999999999999</v>
      </c>
      <c r="IM13" s="9">
        <v>68.474999999999994</v>
      </c>
      <c r="IN13" s="9">
        <v>5.5060000000000002</v>
      </c>
      <c r="IO13" s="9">
        <v>90.756</v>
      </c>
      <c r="IP13" s="9">
        <v>7.6950000000000003</v>
      </c>
      <c r="IQ13" s="9">
        <v>142.911</v>
      </c>
    </row>
    <row r="14" spans="1:251">
      <c r="A14" s="10">
        <v>43132</v>
      </c>
      <c r="B14" s="9">
        <v>1.7869999999999999</v>
      </c>
      <c r="C14" s="9">
        <v>0.68200000000000005</v>
      </c>
      <c r="D14" s="9">
        <v>31.67</v>
      </c>
      <c r="E14" s="9">
        <v>1.3340000000000001</v>
      </c>
      <c r="F14" s="9">
        <v>2.4260000000000002</v>
      </c>
      <c r="G14" s="9">
        <v>8.5229999999999997</v>
      </c>
      <c r="H14" s="9">
        <v>4.069</v>
      </c>
      <c r="I14" s="9">
        <v>39.884</v>
      </c>
      <c r="J14" s="9">
        <v>8.3179999999999996</v>
      </c>
      <c r="K14" s="9">
        <v>58.033000000000001</v>
      </c>
      <c r="L14" s="9">
        <v>8.4120000000000008</v>
      </c>
      <c r="M14" s="9">
        <v>13.005000000000001</v>
      </c>
      <c r="N14" s="9">
        <v>13.005000000000001</v>
      </c>
      <c r="O14" s="9">
        <v>2.7240000000000002</v>
      </c>
      <c r="P14" s="9">
        <v>1.3220000000000001</v>
      </c>
      <c r="Q14" s="9">
        <v>0.90600000000000003</v>
      </c>
      <c r="R14" s="9">
        <v>0.41499999999999998</v>
      </c>
      <c r="S14" s="9">
        <v>0.90600000000000003</v>
      </c>
      <c r="T14" s="9">
        <v>0.41499999999999998</v>
      </c>
      <c r="U14" s="9">
        <v>0.90600000000000003</v>
      </c>
      <c r="V14" s="9">
        <v>0.41499999999999998</v>
      </c>
      <c r="W14" s="9">
        <v>0</v>
      </c>
      <c r="X14" s="9">
        <v>0.41499999999999998</v>
      </c>
      <c r="Y14" s="9">
        <v>0.90600000000000003</v>
      </c>
      <c r="Z14" s="9">
        <v>0</v>
      </c>
      <c r="AA14" s="9">
        <v>0.83099999999999996</v>
      </c>
      <c r="AB14" s="9">
        <v>0.49099999999999999</v>
      </c>
      <c r="AC14" s="9">
        <v>1.4019999999999999</v>
      </c>
      <c r="AD14" s="9">
        <v>10.281000000000001</v>
      </c>
      <c r="AE14" s="9">
        <v>9.8339999999999996</v>
      </c>
      <c r="AF14" s="9">
        <v>8.5890000000000004</v>
      </c>
      <c r="AG14" s="9">
        <v>0.41499999999999998</v>
      </c>
      <c r="AH14" s="9">
        <v>0.83</v>
      </c>
      <c r="AI14" s="9">
        <v>0.41499999999999998</v>
      </c>
      <c r="AJ14" s="9">
        <v>0.83</v>
      </c>
      <c r="AK14" s="9">
        <v>0</v>
      </c>
      <c r="AL14" s="9">
        <v>6.923</v>
      </c>
      <c r="AM14" s="9">
        <v>0</v>
      </c>
      <c r="AN14" s="9">
        <v>0.76700000000000002</v>
      </c>
      <c r="AO14" s="9">
        <v>2.1440000000000001</v>
      </c>
      <c r="AP14" s="9">
        <v>2.0640000000000001</v>
      </c>
      <c r="AQ14" s="9">
        <v>7.7709999999999999</v>
      </c>
      <c r="AR14" s="9">
        <v>0.44700000000000001</v>
      </c>
      <c r="AS14" s="9">
        <v>11.603</v>
      </c>
      <c r="AT14" s="9">
        <v>1.4019999999999999</v>
      </c>
      <c r="AU14" s="9">
        <v>31.056000000000001</v>
      </c>
      <c r="AV14" s="9">
        <v>31.056000000000001</v>
      </c>
      <c r="AW14" s="9">
        <v>4.556</v>
      </c>
      <c r="AX14" s="9">
        <v>1.321</v>
      </c>
      <c r="AY14" s="9">
        <v>0.39200000000000002</v>
      </c>
      <c r="AZ14" s="9">
        <v>0.92900000000000005</v>
      </c>
      <c r="BA14" s="9">
        <v>0.39200000000000002</v>
      </c>
      <c r="BB14" s="9">
        <v>0.92900000000000005</v>
      </c>
      <c r="BC14" s="9">
        <v>1.321</v>
      </c>
      <c r="BD14" s="9">
        <v>0</v>
      </c>
      <c r="BE14" s="9">
        <v>0</v>
      </c>
      <c r="BF14" s="9">
        <v>0</v>
      </c>
      <c r="BG14" s="9">
        <v>1.321</v>
      </c>
      <c r="BH14" s="9">
        <v>0</v>
      </c>
      <c r="BI14" s="9">
        <v>0.92900000000000005</v>
      </c>
      <c r="BJ14" s="9">
        <v>0.39200000000000002</v>
      </c>
      <c r="BK14" s="9">
        <v>3.2349999999999999</v>
      </c>
      <c r="BL14" s="9">
        <v>26.5</v>
      </c>
      <c r="BM14" s="9">
        <v>22.123000000000001</v>
      </c>
      <c r="BN14" s="9">
        <v>21.027999999999999</v>
      </c>
      <c r="BO14" s="9">
        <v>0.35599999999999998</v>
      </c>
      <c r="BP14" s="9">
        <v>0.36099999999999999</v>
      </c>
      <c r="BQ14" s="9">
        <v>0</v>
      </c>
      <c r="BR14" s="9">
        <v>0.71699999999999997</v>
      </c>
      <c r="BS14" s="9">
        <v>0</v>
      </c>
      <c r="BT14" s="9">
        <v>18.751000000000001</v>
      </c>
      <c r="BU14" s="9">
        <v>0.45100000000000001</v>
      </c>
      <c r="BV14" s="9">
        <v>2.5630000000000002</v>
      </c>
      <c r="BW14" s="9">
        <v>0.35699999999999998</v>
      </c>
      <c r="BX14" s="9">
        <v>4.3840000000000003</v>
      </c>
      <c r="BY14" s="9">
        <v>17.739000000000001</v>
      </c>
      <c r="BZ14" s="9">
        <v>4.3769999999999998</v>
      </c>
      <c r="CA14" s="9">
        <v>28.759</v>
      </c>
      <c r="CB14" s="9">
        <v>2.2959999999999998</v>
      </c>
      <c r="CC14" s="9">
        <v>14.074</v>
      </c>
      <c r="CD14" s="9">
        <v>14.074</v>
      </c>
      <c r="CE14" s="9">
        <v>1.9119999999999999</v>
      </c>
      <c r="CF14" s="9">
        <v>0.39500000000000002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1.5169999999999999</v>
      </c>
      <c r="CT14" s="9">
        <v>12.162000000000001</v>
      </c>
      <c r="CU14" s="9">
        <v>9.9920000000000009</v>
      </c>
      <c r="CV14" s="9">
        <v>9.9920000000000009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8.2690000000000001</v>
      </c>
      <c r="DC14" s="9">
        <v>0</v>
      </c>
      <c r="DD14" s="9">
        <v>0</v>
      </c>
      <c r="DE14" s="9">
        <v>1.7230000000000001</v>
      </c>
      <c r="DF14" s="9">
        <v>1.1599999999999999</v>
      </c>
      <c r="DG14" s="9">
        <v>8.8320000000000007</v>
      </c>
      <c r="DH14" s="9">
        <v>2.17</v>
      </c>
      <c r="DI14" s="9">
        <v>12.162000000000001</v>
      </c>
      <c r="DJ14" s="9">
        <v>1.9119999999999999</v>
      </c>
      <c r="DK14" s="9">
        <v>94.501999999999995</v>
      </c>
      <c r="DL14" s="9">
        <v>94.501999999999995</v>
      </c>
      <c r="DM14" s="9">
        <v>13.013</v>
      </c>
      <c r="DN14" s="9">
        <v>6.3019999999999996</v>
      </c>
      <c r="DO14" s="9">
        <v>2.0350000000000001</v>
      </c>
      <c r="DP14" s="9">
        <v>2.9769999999999999</v>
      </c>
      <c r="DQ14" s="9">
        <v>2.9220000000000002</v>
      </c>
      <c r="DR14" s="9">
        <v>2.09</v>
      </c>
      <c r="DS14" s="9">
        <v>2.9220000000000002</v>
      </c>
      <c r="DT14" s="9">
        <v>1.1930000000000001</v>
      </c>
      <c r="DU14" s="9">
        <v>0.89700000000000002</v>
      </c>
      <c r="DV14" s="9">
        <v>2.8730000000000002</v>
      </c>
      <c r="DW14" s="9">
        <v>0.88100000000000001</v>
      </c>
      <c r="DX14" s="9">
        <v>1.258</v>
      </c>
      <c r="DY14" s="9">
        <v>4.28</v>
      </c>
      <c r="DZ14" s="9">
        <v>0.73299999999999998</v>
      </c>
      <c r="EA14" s="9">
        <v>6.71</v>
      </c>
      <c r="EB14" s="9">
        <v>81.489999999999995</v>
      </c>
      <c r="EC14" s="9">
        <v>51.401000000000003</v>
      </c>
      <c r="ED14" s="9">
        <v>47.23</v>
      </c>
      <c r="EE14" s="9">
        <v>1.625</v>
      </c>
      <c r="EF14" s="9">
        <v>2.2010000000000001</v>
      </c>
      <c r="EG14" s="9">
        <v>2.5030000000000001</v>
      </c>
      <c r="EH14" s="9">
        <v>1.323</v>
      </c>
      <c r="EI14" s="9">
        <v>0</v>
      </c>
      <c r="EJ14" s="9">
        <v>42.441000000000003</v>
      </c>
      <c r="EK14" s="9">
        <v>0.91800000000000004</v>
      </c>
      <c r="EL14" s="9">
        <v>2.4089999999999998</v>
      </c>
      <c r="EM14" s="9">
        <v>5.633</v>
      </c>
      <c r="EN14" s="9">
        <v>13.054</v>
      </c>
      <c r="EO14" s="9">
        <v>38.347000000000001</v>
      </c>
      <c r="EP14" s="9">
        <v>30.088000000000001</v>
      </c>
      <c r="EQ14" s="9">
        <v>87.415000000000006</v>
      </c>
      <c r="ER14" s="9">
        <v>7.0880000000000001</v>
      </c>
      <c r="ES14" s="9">
        <v>45.122999999999998</v>
      </c>
      <c r="ET14" s="9">
        <v>45.122999999999998</v>
      </c>
      <c r="EU14" s="9">
        <v>9.2919999999999998</v>
      </c>
      <c r="EV14" s="9">
        <v>3.9550000000000001</v>
      </c>
      <c r="EW14" s="9">
        <v>0.93700000000000006</v>
      </c>
      <c r="EX14" s="9">
        <v>3.0179999999999998</v>
      </c>
      <c r="EY14" s="9">
        <v>2.1070000000000002</v>
      </c>
      <c r="EZ14" s="9">
        <v>1.8480000000000001</v>
      </c>
      <c r="FA14" s="9">
        <v>2.5579999999999998</v>
      </c>
      <c r="FB14" s="9">
        <v>1.3959999999999999</v>
      </c>
      <c r="FC14" s="9">
        <v>0</v>
      </c>
      <c r="FD14" s="9">
        <v>0.84899999999999998</v>
      </c>
      <c r="FE14" s="9">
        <v>2.597</v>
      </c>
      <c r="FF14" s="9">
        <v>0.50800000000000001</v>
      </c>
      <c r="FG14" s="9">
        <v>3.1309999999999998</v>
      </c>
      <c r="FH14" s="9">
        <v>0.82399999999999995</v>
      </c>
      <c r="FI14" s="9">
        <v>5.3380000000000001</v>
      </c>
      <c r="FJ14" s="9">
        <v>35.831000000000003</v>
      </c>
      <c r="FK14" s="9">
        <v>24.925999999999998</v>
      </c>
      <c r="FL14" s="9">
        <v>23.518000000000001</v>
      </c>
      <c r="FM14" s="9">
        <v>0.60299999999999998</v>
      </c>
      <c r="FN14" s="9">
        <v>0.80500000000000005</v>
      </c>
      <c r="FO14" s="9">
        <v>0.60299999999999998</v>
      </c>
      <c r="FP14" s="9">
        <v>0.42599999999999999</v>
      </c>
      <c r="FQ14" s="9">
        <v>0</v>
      </c>
      <c r="FR14" s="9">
        <v>20.474</v>
      </c>
      <c r="FS14" s="9">
        <v>0.84</v>
      </c>
      <c r="FT14" s="9">
        <v>1.7609999999999999</v>
      </c>
      <c r="FU14" s="9">
        <v>1.851</v>
      </c>
      <c r="FV14" s="9">
        <v>3.95</v>
      </c>
      <c r="FW14" s="9">
        <v>20.975999999999999</v>
      </c>
      <c r="FX14" s="9">
        <v>10.904999999999999</v>
      </c>
      <c r="FY14" s="9">
        <v>39.786000000000001</v>
      </c>
      <c r="FZ14" s="9">
        <v>5.3380000000000001</v>
      </c>
      <c r="GA14" s="9">
        <v>80.256</v>
      </c>
      <c r="GB14" s="9">
        <v>80.256</v>
      </c>
      <c r="GC14" s="9">
        <v>7.0609999999999999</v>
      </c>
      <c r="GD14" s="9">
        <v>4.6840000000000002</v>
      </c>
      <c r="GE14" s="9">
        <v>1.2350000000000001</v>
      </c>
      <c r="GF14" s="9">
        <v>3.4489999999999998</v>
      </c>
      <c r="GG14" s="9">
        <v>1.266</v>
      </c>
      <c r="GH14" s="9">
        <v>3.4180000000000001</v>
      </c>
      <c r="GI14" s="9">
        <v>2.044</v>
      </c>
      <c r="GJ14" s="9">
        <v>0.90300000000000002</v>
      </c>
      <c r="GK14" s="9">
        <v>1.738</v>
      </c>
      <c r="GL14" s="9">
        <v>1.2350000000000001</v>
      </c>
      <c r="GM14" s="9">
        <v>0.36099999999999999</v>
      </c>
      <c r="GN14" s="9">
        <v>3.0870000000000002</v>
      </c>
      <c r="GO14" s="9">
        <v>4.6840000000000002</v>
      </c>
      <c r="GP14" s="9">
        <v>0</v>
      </c>
      <c r="GQ14" s="9">
        <v>2.3780000000000001</v>
      </c>
      <c r="GR14" s="9">
        <v>73.194999999999993</v>
      </c>
      <c r="GS14" s="9">
        <v>72.022000000000006</v>
      </c>
      <c r="GT14" s="9">
        <v>67.263000000000005</v>
      </c>
      <c r="GU14" s="9">
        <v>1.5940000000000001</v>
      </c>
      <c r="GV14" s="9">
        <v>3.165</v>
      </c>
      <c r="GW14" s="9">
        <v>2.3319999999999999</v>
      </c>
      <c r="GX14" s="9">
        <v>1.7270000000000001</v>
      </c>
      <c r="GY14" s="9">
        <v>0.28499999999999998</v>
      </c>
      <c r="GZ14" s="9">
        <v>59.558999999999997</v>
      </c>
      <c r="HA14" s="9">
        <v>3.3820000000000001</v>
      </c>
      <c r="HB14" s="9">
        <v>2.4409999999999998</v>
      </c>
      <c r="HC14" s="9">
        <v>6.64</v>
      </c>
      <c r="HD14" s="9">
        <v>13.371</v>
      </c>
      <c r="HE14" s="9">
        <v>58.651000000000003</v>
      </c>
      <c r="HF14" s="9">
        <v>1.1719999999999999</v>
      </c>
      <c r="HG14" s="9">
        <v>77.879000000000005</v>
      </c>
      <c r="HH14" s="9">
        <v>2.3780000000000001</v>
      </c>
      <c r="HI14" s="9">
        <v>116.352</v>
      </c>
      <c r="HJ14" s="9">
        <v>116.352</v>
      </c>
      <c r="HK14" s="9">
        <v>11.12</v>
      </c>
      <c r="HL14" s="9">
        <v>4.0650000000000004</v>
      </c>
      <c r="HM14" s="9">
        <v>1.9450000000000001</v>
      </c>
      <c r="HN14" s="9">
        <v>1.6240000000000001</v>
      </c>
      <c r="HO14" s="9">
        <v>2.4969999999999999</v>
      </c>
      <c r="HP14" s="9">
        <v>1.0720000000000001</v>
      </c>
      <c r="HQ14" s="9">
        <v>2.4969999999999999</v>
      </c>
      <c r="HR14" s="9">
        <v>0.34100000000000003</v>
      </c>
      <c r="HS14" s="9">
        <v>0.73</v>
      </c>
      <c r="HT14" s="9">
        <v>0.89900000000000002</v>
      </c>
      <c r="HU14" s="9">
        <v>0.84399999999999997</v>
      </c>
      <c r="HV14" s="9">
        <v>1.8260000000000001</v>
      </c>
      <c r="HW14" s="9">
        <v>2.0369999999999999</v>
      </c>
      <c r="HX14" s="9">
        <v>1.532</v>
      </c>
      <c r="HY14" s="9">
        <v>7.0549999999999997</v>
      </c>
      <c r="HZ14" s="9">
        <v>105.232</v>
      </c>
      <c r="IA14" s="9">
        <v>96.661000000000001</v>
      </c>
      <c r="IB14" s="9">
        <v>90.707999999999998</v>
      </c>
      <c r="IC14" s="9">
        <v>3.2120000000000002</v>
      </c>
      <c r="ID14" s="9">
        <v>2.7410000000000001</v>
      </c>
      <c r="IE14" s="9">
        <v>3.637</v>
      </c>
      <c r="IF14" s="9">
        <v>2.3159999999999998</v>
      </c>
      <c r="IG14" s="9">
        <v>0</v>
      </c>
      <c r="IH14" s="9">
        <v>72.555000000000007</v>
      </c>
      <c r="II14" s="9">
        <v>8.9469999999999992</v>
      </c>
      <c r="IJ14" s="9">
        <v>7.96</v>
      </c>
      <c r="IK14" s="9">
        <v>7.1989999999999998</v>
      </c>
      <c r="IL14" s="9">
        <v>12.483000000000001</v>
      </c>
      <c r="IM14" s="9">
        <v>84.179000000000002</v>
      </c>
      <c r="IN14" s="9">
        <v>8.57</v>
      </c>
      <c r="IO14" s="9">
        <v>110.032</v>
      </c>
      <c r="IP14" s="9">
        <v>6.32</v>
      </c>
      <c r="IQ14" s="9">
        <v>169.64699999999999</v>
      </c>
    </row>
    <row r="15" spans="1:251">
      <c r="A15" s="10">
        <v>43497</v>
      </c>
      <c r="B15" s="9">
        <v>0</v>
      </c>
      <c r="C15" s="9">
        <v>0.40799999999999997</v>
      </c>
      <c r="D15" s="9">
        <v>28.582000000000001</v>
      </c>
      <c r="E15" s="9">
        <v>1.998</v>
      </c>
      <c r="F15" s="9">
        <v>1.282</v>
      </c>
      <c r="G15" s="9">
        <v>5.2919999999999998</v>
      </c>
      <c r="H15" s="9">
        <v>4.069</v>
      </c>
      <c r="I15" s="9">
        <v>33.085000000000001</v>
      </c>
      <c r="J15" s="9">
        <v>12.972</v>
      </c>
      <c r="K15" s="9">
        <v>62.683999999999997</v>
      </c>
      <c r="L15" s="9">
        <v>7.1929999999999996</v>
      </c>
      <c r="M15" s="9">
        <v>15.044</v>
      </c>
      <c r="N15" s="9">
        <v>15.044</v>
      </c>
      <c r="O15" s="9">
        <v>2.6080000000000001</v>
      </c>
      <c r="P15" s="9">
        <v>1.7569999999999999</v>
      </c>
      <c r="Q15" s="9">
        <v>0.872</v>
      </c>
      <c r="R15" s="9">
        <v>0.88600000000000001</v>
      </c>
      <c r="S15" s="9">
        <v>1.28</v>
      </c>
      <c r="T15" s="9">
        <v>0.47699999999999998</v>
      </c>
      <c r="U15" s="9">
        <v>0.872</v>
      </c>
      <c r="V15" s="9">
        <v>0</v>
      </c>
      <c r="W15" s="9">
        <v>0.88600000000000001</v>
      </c>
      <c r="X15" s="9">
        <v>0.40899999999999997</v>
      </c>
      <c r="Y15" s="9">
        <v>0.85</v>
      </c>
      <c r="Z15" s="9">
        <v>0.499</v>
      </c>
      <c r="AA15" s="9">
        <v>1.258</v>
      </c>
      <c r="AB15" s="9">
        <v>0.499</v>
      </c>
      <c r="AC15" s="9">
        <v>0.85099999999999998</v>
      </c>
      <c r="AD15" s="9">
        <v>12.436</v>
      </c>
      <c r="AE15" s="9">
        <v>11.628</v>
      </c>
      <c r="AF15" s="9">
        <v>11.193</v>
      </c>
      <c r="AG15" s="9">
        <v>0.435</v>
      </c>
      <c r="AH15" s="9">
        <v>0</v>
      </c>
      <c r="AI15" s="9">
        <v>0.435</v>
      </c>
      <c r="AJ15" s="9">
        <v>0</v>
      </c>
      <c r="AK15" s="9">
        <v>0</v>
      </c>
      <c r="AL15" s="9">
        <v>10.048</v>
      </c>
      <c r="AM15" s="9">
        <v>0.435</v>
      </c>
      <c r="AN15" s="9">
        <v>0</v>
      </c>
      <c r="AO15" s="9">
        <v>1.145</v>
      </c>
      <c r="AP15" s="9">
        <v>1.5389999999999999</v>
      </c>
      <c r="AQ15" s="9">
        <v>10.089</v>
      </c>
      <c r="AR15" s="9">
        <v>0.80700000000000005</v>
      </c>
      <c r="AS15" s="9">
        <v>14.193</v>
      </c>
      <c r="AT15" s="9">
        <v>0.85099999999999998</v>
      </c>
      <c r="AU15" s="9">
        <v>26.850999999999999</v>
      </c>
      <c r="AV15" s="9">
        <v>26.850999999999999</v>
      </c>
      <c r="AW15" s="9">
        <v>2.5960000000000001</v>
      </c>
      <c r="AX15" s="9">
        <v>1.365</v>
      </c>
      <c r="AY15" s="9">
        <v>0.54100000000000004</v>
      </c>
      <c r="AZ15" s="9">
        <v>0.82399999999999995</v>
      </c>
      <c r="BA15" s="9">
        <v>0.54100000000000004</v>
      </c>
      <c r="BB15" s="9">
        <v>0.82399999999999995</v>
      </c>
      <c r="BC15" s="9">
        <v>0.54100000000000004</v>
      </c>
      <c r="BD15" s="9">
        <v>0.82399999999999995</v>
      </c>
      <c r="BE15" s="9">
        <v>0</v>
      </c>
      <c r="BF15" s="9">
        <v>0.995</v>
      </c>
      <c r="BG15" s="9">
        <v>0.36899999999999999</v>
      </c>
      <c r="BH15" s="9">
        <v>0</v>
      </c>
      <c r="BI15" s="9">
        <v>1.365</v>
      </c>
      <c r="BJ15" s="9">
        <v>0</v>
      </c>
      <c r="BK15" s="9">
        <v>1.2310000000000001</v>
      </c>
      <c r="BL15" s="9">
        <v>24.254999999999999</v>
      </c>
      <c r="BM15" s="9">
        <v>20.728999999999999</v>
      </c>
      <c r="BN15" s="9">
        <v>19.440000000000001</v>
      </c>
      <c r="BO15" s="9">
        <v>0.49099999999999999</v>
      </c>
      <c r="BP15" s="9">
        <v>0.79800000000000004</v>
      </c>
      <c r="BQ15" s="9">
        <v>0</v>
      </c>
      <c r="BR15" s="9">
        <v>0</v>
      </c>
      <c r="BS15" s="9">
        <v>1.2889999999999999</v>
      </c>
      <c r="BT15" s="9">
        <v>15.814</v>
      </c>
      <c r="BU15" s="9">
        <v>1.3280000000000001</v>
      </c>
      <c r="BV15" s="9">
        <v>1.052</v>
      </c>
      <c r="BW15" s="9">
        <v>2.5350000000000001</v>
      </c>
      <c r="BX15" s="9">
        <v>4.0979999999999999</v>
      </c>
      <c r="BY15" s="9">
        <v>16.63</v>
      </c>
      <c r="BZ15" s="9">
        <v>3.5259999999999998</v>
      </c>
      <c r="CA15" s="9">
        <v>26.44</v>
      </c>
      <c r="CB15" s="9">
        <v>0.41099999999999998</v>
      </c>
      <c r="CC15" s="9">
        <v>19.021999999999998</v>
      </c>
      <c r="CD15" s="9">
        <v>19.021999999999998</v>
      </c>
      <c r="CE15" s="9">
        <v>3.8679999999999999</v>
      </c>
      <c r="CF15" s="9">
        <v>2.6339999999999999</v>
      </c>
      <c r="CG15" s="9">
        <v>0.72299999999999998</v>
      </c>
      <c r="CH15" s="9">
        <v>1.468</v>
      </c>
      <c r="CI15" s="9">
        <v>1.756</v>
      </c>
      <c r="CJ15" s="9">
        <v>0.435</v>
      </c>
      <c r="CK15" s="9">
        <v>1.1870000000000001</v>
      </c>
      <c r="CL15" s="9">
        <v>0</v>
      </c>
      <c r="CM15" s="9">
        <v>1.004</v>
      </c>
      <c r="CN15" s="9">
        <v>0.29599999999999999</v>
      </c>
      <c r="CO15" s="9">
        <v>1.004</v>
      </c>
      <c r="CP15" s="9">
        <v>0.89</v>
      </c>
      <c r="CQ15" s="9">
        <v>1.1950000000000001</v>
      </c>
      <c r="CR15" s="9">
        <v>0.996</v>
      </c>
      <c r="CS15" s="9">
        <v>1.234</v>
      </c>
      <c r="CT15" s="9">
        <v>15.153</v>
      </c>
      <c r="CU15" s="9">
        <v>9.1750000000000007</v>
      </c>
      <c r="CV15" s="9">
        <v>9.1750000000000007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6.7069999999999999</v>
      </c>
      <c r="DC15" s="9">
        <v>0.308</v>
      </c>
      <c r="DD15" s="9">
        <v>0.73</v>
      </c>
      <c r="DE15" s="9">
        <v>1.429</v>
      </c>
      <c r="DF15" s="9">
        <v>0.32300000000000001</v>
      </c>
      <c r="DG15" s="9">
        <v>8.8520000000000003</v>
      </c>
      <c r="DH15" s="9">
        <v>5.9779999999999998</v>
      </c>
      <c r="DI15" s="9">
        <v>17.344000000000001</v>
      </c>
      <c r="DJ15" s="9">
        <v>1.677</v>
      </c>
      <c r="DK15" s="9">
        <v>106.149</v>
      </c>
      <c r="DL15" s="9">
        <v>106.149</v>
      </c>
      <c r="DM15" s="9">
        <v>19.972000000000001</v>
      </c>
      <c r="DN15" s="9">
        <v>12.167</v>
      </c>
      <c r="DO15" s="9">
        <v>5.3639999999999999</v>
      </c>
      <c r="DP15" s="9">
        <v>6.077</v>
      </c>
      <c r="DQ15" s="9">
        <v>8.625</v>
      </c>
      <c r="DR15" s="9">
        <v>2.8159999999999998</v>
      </c>
      <c r="DS15" s="9">
        <v>8.8650000000000002</v>
      </c>
      <c r="DT15" s="9">
        <v>2.048</v>
      </c>
      <c r="DU15" s="9">
        <v>0.52900000000000003</v>
      </c>
      <c r="DV15" s="9">
        <v>2.988</v>
      </c>
      <c r="DW15" s="9">
        <v>4.202</v>
      </c>
      <c r="DX15" s="9">
        <v>4.2519999999999998</v>
      </c>
      <c r="DY15" s="9">
        <v>10.218999999999999</v>
      </c>
      <c r="DZ15" s="9">
        <v>1.2230000000000001</v>
      </c>
      <c r="EA15" s="9">
        <v>7.8049999999999997</v>
      </c>
      <c r="EB15" s="9">
        <v>86.176000000000002</v>
      </c>
      <c r="EC15" s="9">
        <v>60.359000000000002</v>
      </c>
      <c r="ED15" s="9">
        <v>59.219000000000001</v>
      </c>
      <c r="EE15" s="9">
        <v>0.57099999999999995</v>
      </c>
      <c r="EF15" s="9">
        <v>0.56899999999999995</v>
      </c>
      <c r="EG15" s="9">
        <v>0.25600000000000001</v>
      </c>
      <c r="EH15" s="9">
        <v>0.88400000000000001</v>
      </c>
      <c r="EI15" s="9">
        <v>0</v>
      </c>
      <c r="EJ15" s="9">
        <v>46.15</v>
      </c>
      <c r="EK15" s="9">
        <v>4.4359999999999999</v>
      </c>
      <c r="EL15" s="9">
        <v>3.173</v>
      </c>
      <c r="EM15" s="9">
        <v>6.6</v>
      </c>
      <c r="EN15" s="9">
        <v>7.3120000000000003</v>
      </c>
      <c r="EO15" s="9">
        <v>53.046999999999997</v>
      </c>
      <c r="EP15" s="9">
        <v>25.817</v>
      </c>
      <c r="EQ15" s="9">
        <v>98.307000000000002</v>
      </c>
      <c r="ER15" s="9">
        <v>7.8410000000000002</v>
      </c>
      <c r="ES15" s="9">
        <v>38.713000000000001</v>
      </c>
      <c r="ET15" s="9">
        <v>38.713000000000001</v>
      </c>
      <c r="EU15" s="9">
        <v>12.167999999999999</v>
      </c>
      <c r="EV15" s="9">
        <v>6.3659999999999997</v>
      </c>
      <c r="EW15" s="9">
        <v>1.415</v>
      </c>
      <c r="EX15" s="9">
        <v>3.9</v>
      </c>
      <c r="EY15" s="9">
        <v>2.3650000000000002</v>
      </c>
      <c r="EZ15" s="9">
        <v>2.9510000000000001</v>
      </c>
      <c r="FA15" s="9">
        <v>2.3650000000000002</v>
      </c>
      <c r="FB15" s="9">
        <v>0.872</v>
      </c>
      <c r="FC15" s="9">
        <v>2.0779999999999998</v>
      </c>
      <c r="FD15" s="9">
        <v>0.59599999999999997</v>
      </c>
      <c r="FE15" s="9">
        <v>2.585</v>
      </c>
      <c r="FF15" s="9">
        <v>2.1349999999999998</v>
      </c>
      <c r="FG15" s="9">
        <v>2.9660000000000002</v>
      </c>
      <c r="FH15" s="9">
        <v>2.3490000000000002</v>
      </c>
      <c r="FI15" s="9">
        <v>5.8019999999999996</v>
      </c>
      <c r="FJ15" s="9">
        <v>26.544</v>
      </c>
      <c r="FK15" s="9">
        <v>17.687000000000001</v>
      </c>
      <c r="FL15" s="9">
        <v>15.449</v>
      </c>
      <c r="FM15" s="9">
        <v>0.78100000000000003</v>
      </c>
      <c r="FN15" s="9">
        <v>1.4570000000000001</v>
      </c>
      <c r="FO15" s="9">
        <v>0.40899999999999997</v>
      </c>
      <c r="FP15" s="9">
        <v>0.71399999999999997</v>
      </c>
      <c r="FQ15" s="9">
        <v>0.745</v>
      </c>
      <c r="FR15" s="9">
        <v>14.369</v>
      </c>
      <c r="FS15" s="9">
        <v>0.34200000000000003</v>
      </c>
      <c r="FT15" s="9">
        <v>1.617</v>
      </c>
      <c r="FU15" s="9">
        <v>1.359</v>
      </c>
      <c r="FV15" s="9">
        <v>4.4720000000000004</v>
      </c>
      <c r="FW15" s="9">
        <v>13.215</v>
      </c>
      <c r="FX15" s="9">
        <v>8.8569999999999993</v>
      </c>
      <c r="FY15" s="9">
        <v>31.86</v>
      </c>
      <c r="FZ15" s="9">
        <v>6.8529999999999998</v>
      </c>
      <c r="GA15" s="9">
        <v>93.600999999999999</v>
      </c>
      <c r="GB15" s="9">
        <v>93.600999999999999</v>
      </c>
      <c r="GC15" s="9">
        <v>13.613</v>
      </c>
      <c r="GD15" s="9">
        <v>5.6440000000000001</v>
      </c>
      <c r="GE15" s="9">
        <v>3.2050000000000001</v>
      </c>
      <c r="GF15" s="9">
        <v>2.4390000000000001</v>
      </c>
      <c r="GG15" s="9">
        <v>2.93</v>
      </c>
      <c r="GH15" s="9">
        <v>2.714</v>
      </c>
      <c r="GI15" s="9">
        <v>2.1549999999999998</v>
      </c>
      <c r="GJ15" s="9">
        <v>2.2559999999999998</v>
      </c>
      <c r="GK15" s="9">
        <v>1.234</v>
      </c>
      <c r="GL15" s="9">
        <v>1.357</v>
      </c>
      <c r="GM15" s="9">
        <v>1.7470000000000001</v>
      </c>
      <c r="GN15" s="9">
        <v>2.54</v>
      </c>
      <c r="GO15" s="9">
        <v>4.4539999999999997</v>
      </c>
      <c r="GP15" s="9">
        <v>1.19</v>
      </c>
      <c r="GQ15" s="9">
        <v>7.9690000000000003</v>
      </c>
      <c r="GR15" s="9">
        <v>79.988</v>
      </c>
      <c r="GS15" s="9">
        <v>79.325000000000003</v>
      </c>
      <c r="GT15" s="9">
        <v>74.983000000000004</v>
      </c>
      <c r="GU15" s="9">
        <v>2.3490000000000002</v>
      </c>
      <c r="GV15" s="9">
        <v>1.9930000000000001</v>
      </c>
      <c r="GW15" s="9">
        <v>1.897</v>
      </c>
      <c r="GX15" s="9">
        <v>0.80600000000000005</v>
      </c>
      <c r="GY15" s="9">
        <v>1.6379999999999999</v>
      </c>
      <c r="GZ15" s="9">
        <v>67.817999999999998</v>
      </c>
      <c r="HA15" s="9">
        <v>1.966</v>
      </c>
      <c r="HB15" s="9">
        <v>3.177</v>
      </c>
      <c r="HC15" s="9">
        <v>6.3639999999999999</v>
      </c>
      <c r="HD15" s="9">
        <v>16.902999999999999</v>
      </c>
      <c r="HE15" s="9">
        <v>62.421999999999997</v>
      </c>
      <c r="HF15" s="9">
        <v>0.66300000000000003</v>
      </c>
      <c r="HG15" s="9">
        <v>85.632000000000005</v>
      </c>
      <c r="HH15" s="9">
        <v>7.9690000000000003</v>
      </c>
      <c r="HI15" s="9">
        <v>101.005</v>
      </c>
      <c r="HJ15" s="9">
        <v>101.005</v>
      </c>
      <c r="HK15" s="9">
        <v>10.683</v>
      </c>
      <c r="HL15" s="9">
        <v>3.9990000000000001</v>
      </c>
      <c r="HM15" s="9">
        <v>1.786</v>
      </c>
      <c r="HN15" s="9">
        <v>1.8</v>
      </c>
      <c r="HO15" s="9">
        <v>2.8410000000000002</v>
      </c>
      <c r="HP15" s="9">
        <v>0.745</v>
      </c>
      <c r="HQ15" s="9">
        <v>2.3650000000000002</v>
      </c>
      <c r="HR15" s="9">
        <v>1.222</v>
      </c>
      <c r="HS15" s="9">
        <v>0</v>
      </c>
      <c r="HT15" s="9">
        <v>1.101</v>
      </c>
      <c r="HU15" s="9">
        <v>1.0620000000000001</v>
      </c>
      <c r="HV15" s="9">
        <v>1.423</v>
      </c>
      <c r="HW15" s="9">
        <v>3.2709999999999999</v>
      </c>
      <c r="HX15" s="9">
        <v>0.315</v>
      </c>
      <c r="HY15" s="9">
        <v>6.6840000000000002</v>
      </c>
      <c r="HZ15" s="9">
        <v>90.322000000000003</v>
      </c>
      <c r="IA15" s="9">
        <v>80.643000000000001</v>
      </c>
      <c r="IB15" s="9">
        <v>78.772000000000006</v>
      </c>
      <c r="IC15" s="9">
        <v>1.4159999999999999</v>
      </c>
      <c r="ID15" s="9">
        <v>0.45500000000000002</v>
      </c>
      <c r="IE15" s="9">
        <v>1.4570000000000001</v>
      </c>
      <c r="IF15" s="9">
        <v>0.41299999999999998</v>
      </c>
      <c r="IG15" s="9">
        <v>0</v>
      </c>
      <c r="IH15" s="9">
        <v>60.890999999999998</v>
      </c>
      <c r="II15" s="9">
        <v>7.6479999999999997</v>
      </c>
      <c r="IJ15" s="9">
        <v>5.8760000000000003</v>
      </c>
      <c r="IK15" s="9">
        <v>6.2279999999999998</v>
      </c>
      <c r="IL15" s="9">
        <v>13.898</v>
      </c>
      <c r="IM15" s="9">
        <v>66.744</v>
      </c>
      <c r="IN15" s="9">
        <v>9.68</v>
      </c>
      <c r="IO15" s="9">
        <v>94.954999999999998</v>
      </c>
      <c r="IP15" s="9">
        <v>6.05</v>
      </c>
      <c r="IQ15" s="9">
        <v>159.28200000000001</v>
      </c>
    </row>
    <row r="16" spans="1:251">
      <c r="A16" s="10">
        <v>43862</v>
      </c>
      <c r="B16" s="9">
        <v>0.42599999999999999</v>
      </c>
      <c r="C16" s="9">
        <v>0</v>
      </c>
      <c r="D16" s="9">
        <v>24.919</v>
      </c>
      <c r="E16" s="9">
        <v>2.202</v>
      </c>
      <c r="F16" s="9">
        <v>2.8540000000000001</v>
      </c>
      <c r="G16" s="9">
        <v>7.4279999999999999</v>
      </c>
      <c r="H16" s="9">
        <v>4.1970000000000001</v>
      </c>
      <c r="I16" s="9">
        <v>33.206000000000003</v>
      </c>
      <c r="J16" s="9">
        <v>11.156000000000001</v>
      </c>
      <c r="K16" s="9">
        <v>58.203000000000003</v>
      </c>
      <c r="L16" s="9">
        <v>4.8769999999999998</v>
      </c>
      <c r="M16" s="9">
        <v>13.984999999999999</v>
      </c>
      <c r="N16" s="9">
        <v>13.984999999999999</v>
      </c>
      <c r="O16" s="9">
        <v>1.9350000000000001</v>
      </c>
      <c r="P16" s="9">
        <v>1.1180000000000001</v>
      </c>
      <c r="Q16" s="9">
        <v>0.755</v>
      </c>
      <c r="R16" s="9">
        <v>0.36299999999999999</v>
      </c>
      <c r="S16" s="9">
        <v>1.1180000000000001</v>
      </c>
      <c r="T16" s="9">
        <v>0</v>
      </c>
      <c r="U16" s="9">
        <v>1.1180000000000001</v>
      </c>
      <c r="V16" s="9">
        <v>0</v>
      </c>
      <c r="W16" s="9">
        <v>0</v>
      </c>
      <c r="X16" s="9">
        <v>0.35599999999999998</v>
      </c>
      <c r="Y16" s="9">
        <v>0</v>
      </c>
      <c r="Z16" s="9">
        <v>0.76200000000000001</v>
      </c>
      <c r="AA16" s="9">
        <v>1.1180000000000001</v>
      </c>
      <c r="AB16" s="9">
        <v>0</v>
      </c>
      <c r="AC16" s="9">
        <v>0.81699999999999995</v>
      </c>
      <c r="AD16" s="9">
        <v>12.048999999999999</v>
      </c>
      <c r="AE16" s="9">
        <v>10.356</v>
      </c>
      <c r="AF16" s="9">
        <v>8.8010000000000002</v>
      </c>
      <c r="AG16" s="9">
        <v>0.48799999999999999</v>
      </c>
      <c r="AH16" s="9">
        <v>1.0669999999999999</v>
      </c>
      <c r="AI16" s="9">
        <v>0.48799999999999999</v>
      </c>
      <c r="AJ16" s="9">
        <v>0.83799999999999997</v>
      </c>
      <c r="AK16" s="9">
        <v>0.22900000000000001</v>
      </c>
      <c r="AL16" s="9">
        <v>6.0309999999999997</v>
      </c>
      <c r="AM16" s="9">
        <v>0</v>
      </c>
      <c r="AN16" s="9">
        <v>0.68899999999999995</v>
      </c>
      <c r="AO16" s="9">
        <v>3.6360000000000001</v>
      </c>
      <c r="AP16" s="9">
        <v>0.64</v>
      </c>
      <c r="AQ16" s="9">
        <v>9.7170000000000005</v>
      </c>
      <c r="AR16" s="9">
        <v>1.6930000000000001</v>
      </c>
      <c r="AS16" s="9">
        <v>13.167</v>
      </c>
      <c r="AT16" s="9">
        <v>0.81699999999999995</v>
      </c>
      <c r="AU16" s="9">
        <v>31.975999999999999</v>
      </c>
      <c r="AV16" s="9">
        <v>31.975999999999999</v>
      </c>
      <c r="AW16" s="9">
        <v>1.7969999999999999</v>
      </c>
      <c r="AX16" s="9">
        <v>0.47299999999999998</v>
      </c>
      <c r="AY16" s="9">
        <v>0</v>
      </c>
      <c r="AZ16" s="9">
        <v>0.47299999999999998</v>
      </c>
      <c r="BA16" s="9">
        <v>0.47299999999999998</v>
      </c>
      <c r="BB16" s="9">
        <v>0</v>
      </c>
      <c r="BC16" s="9">
        <v>0.47299999999999998</v>
      </c>
      <c r="BD16" s="9">
        <v>0</v>
      </c>
      <c r="BE16" s="9">
        <v>0</v>
      </c>
      <c r="BF16" s="9">
        <v>0</v>
      </c>
      <c r="BG16" s="9">
        <v>0</v>
      </c>
      <c r="BH16" s="9">
        <v>0.47299999999999998</v>
      </c>
      <c r="BI16" s="9">
        <v>0.47299999999999998</v>
      </c>
      <c r="BJ16" s="9">
        <v>0</v>
      </c>
      <c r="BK16" s="9">
        <v>1.3240000000000001</v>
      </c>
      <c r="BL16" s="9">
        <v>30.178999999999998</v>
      </c>
      <c r="BM16" s="9">
        <v>24.449000000000002</v>
      </c>
      <c r="BN16" s="9">
        <v>23.125</v>
      </c>
      <c r="BO16" s="9">
        <v>0.40699999999999997</v>
      </c>
      <c r="BP16" s="9">
        <v>0.91800000000000004</v>
      </c>
      <c r="BQ16" s="9">
        <v>0.40699999999999997</v>
      </c>
      <c r="BR16" s="9">
        <v>0.45700000000000002</v>
      </c>
      <c r="BS16" s="9">
        <v>0.46</v>
      </c>
      <c r="BT16" s="9">
        <v>20.582999999999998</v>
      </c>
      <c r="BU16" s="9">
        <v>0.871</v>
      </c>
      <c r="BV16" s="9">
        <v>1.252</v>
      </c>
      <c r="BW16" s="9">
        <v>1.7430000000000001</v>
      </c>
      <c r="BX16" s="9">
        <v>5.04</v>
      </c>
      <c r="BY16" s="9">
        <v>19.408999999999999</v>
      </c>
      <c r="BZ16" s="9">
        <v>5.73</v>
      </c>
      <c r="CA16" s="9">
        <v>30.652000000000001</v>
      </c>
      <c r="CB16" s="9">
        <v>1.3240000000000001</v>
      </c>
      <c r="CC16" s="9">
        <v>26.219000000000001</v>
      </c>
      <c r="CD16" s="9">
        <v>26.219000000000001</v>
      </c>
      <c r="CE16" s="9">
        <v>4.8609999999999998</v>
      </c>
      <c r="CF16" s="9">
        <v>3.1920000000000002</v>
      </c>
      <c r="CG16" s="9">
        <v>1.1759999999999999</v>
      </c>
      <c r="CH16" s="9">
        <v>0.94899999999999995</v>
      </c>
      <c r="CI16" s="9">
        <v>1.298</v>
      </c>
      <c r="CJ16" s="9">
        <v>0.82699999999999996</v>
      </c>
      <c r="CK16" s="9">
        <v>0.89400000000000002</v>
      </c>
      <c r="CL16" s="9">
        <v>0.40400000000000003</v>
      </c>
      <c r="CM16" s="9">
        <v>0.82699999999999996</v>
      </c>
      <c r="CN16" s="9">
        <v>0</v>
      </c>
      <c r="CO16" s="9">
        <v>0.53100000000000003</v>
      </c>
      <c r="CP16" s="9">
        <v>1.5940000000000001</v>
      </c>
      <c r="CQ16" s="9">
        <v>1.7070000000000001</v>
      </c>
      <c r="CR16" s="9">
        <v>0.41799999999999998</v>
      </c>
      <c r="CS16" s="9">
        <v>1.669</v>
      </c>
      <c r="CT16" s="9">
        <v>21.358000000000001</v>
      </c>
      <c r="CU16" s="9">
        <v>16.157</v>
      </c>
      <c r="CV16" s="9">
        <v>14.031000000000001</v>
      </c>
      <c r="CW16" s="9">
        <v>0.35099999999999998</v>
      </c>
      <c r="CX16" s="9">
        <v>1.7749999999999999</v>
      </c>
      <c r="CY16" s="9">
        <v>0.35099999999999998</v>
      </c>
      <c r="CZ16" s="9">
        <v>0.94599999999999995</v>
      </c>
      <c r="DA16" s="9">
        <v>0.82899999999999996</v>
      </c>
      <c r="DB16" s="9">
        <v>12.629</v>
      </c>
      <c r="DC16" s="9">
        <v>1.6519999999999999</v>
      </c>
      <c r="DD16" s="9">
        <v>1.0669999999999999</v>
      </c>
      <c r="DE16" s="9">
        <v>0.80900000000000005</v>
      </c>
      <c r="DF16" s="9">
        <v>4.3879999999999999</v>
      </c>
      <c r="DG16" s="9">
        <v>11.769</v>
      </c>
      <c r="DH16" s="9">
        <v>5.202</v>
      </c>
      <c r="DI16" s="9">
        <v>23.483000000000001</v>
      </c>
      <c r="DJ16" s="9">
        <v>2.7360000000000002</v>
      </c>
      <c r="DK16" s="9">
        <v>110.32299999999999</v>
      </c>
      <c r="DL16" s="9">
        <v>110.32299999999999</v>
      </c>
      <c r="DM16" s="9">
        <v>23.449000000000002</v>
      </c>
      <c r="DN16" s="9">
        <v>7.7590000000000003</v>
      </c>
      <c r="DO16" s="9">
        <v>2.3559999999999999</v>
      </c>
      <c r="DP16" s="9">
        <v>4.5259999999999998</v>
      </c>
      <c r="DQ16" s="9">
        <v>4.6749999999999998</v>
      </c>
      <c r="DR16" s="9">
        <v>1.7909999999999999</v>
      </c>
      <c r="DS16" s="9">
        <v>4.2089999999999996</v>
      </c>
      <c r="DT16" s="9">
        <v>0.84099999999999997</v>
      </c>
      <c r="DU16" s="9">
        <v>1.4159999999999999</v>
      </c>
      <c r="DV16" s="9">
        <v>3.5840000000000001</v>
      </c>
      <c r="DW16" s="9">
        <v>1.796</v>
      </c>
      <c r="DX16" s="9">
        <v>1.502</v>
      </c>
      <c r="DY16" s="9">
        <v>3.9369999999999998</v>
      </c>
      <c r="DZ16" s="9">
        <v>2.9449999999999998</v>
      </c>
      <c r="EA16" s="9">
        <v>15.689</v>
      </c>
      <c r="EB16" s="9">
        <v>86.873999999999995</v>
      </c>
      <c r="EC16" s="9">
        <v>59.530999999999999</v>
      </c>
      <c r="ED16" s="9">
        <v>57.704000000000001</v>
      </c>
      <c r="EE16" s="9">
        <v>0.92400000000000004</v>
      </c>
      <c r="EF16" s="9">
        <v>0.90300000000000002</v>
      </c>
      <c r="EG16" s="9">
        <v>1.351</v>
      </c>
      <c r="EH16" s="9">
        <v>0.47599999999999998</v>
      </c>
      <c r="EI16" s="9">
        <v>0</v>
      </c>
      <c r="EJ16" s="9">
        <v>47.113</v>
      </c>
      <c r="EK16" s="9">
        <v>2.1659999999999999</v>
      </c>
      <c r="EL16" s="9">
        <v>3.081</v>
      </c>
      <c r="EM16" s="9">
        <v>7.1710000000000003</v>
      </c>
      <c r="EN16" s="9">
        <v>10.525</v>
      </c>
      <c r="EO16" s="9">
        <v>49.005000000000003</v>
      </c>
      <c r="EP16" s="9">
        <v>27.344000000000001</v>
      </c>
      <c r="EQ16" s="9">
        <v>96.478999999999999</v>
      </c>
      <c r="ER16" s="9">
        <v>13.845000000000001</v>
      </c>
      <c r="ES16" s="9">
        <v>39.637</v>
      </c>
      <c r="ET16" s="9">
        <v>39.637</v>
      </c>
      <c r="EU16" s="9">
        <v>11.16</v>
      </c>
      <c r="EV16" s="9">
        <v>3.4380000000000002</v>
      </c>
      <c r="EW16" s="9">
        <v>0.94499999999999995</v>
      </c>
      <c r="EX16" s="9">
        <v>2.028</v>
      </c>
      <c r="EY16" s="9">
        <v>1.766</v>
      </c>
      <c r="EZ16" s="9">
        <v>1.2070000000000001</v>
      </c>
      <c r="FA16" s="9">
        <v>1.3320000000000001</v>
      </c>
      <c r="FB16" s="9">
        <v>0.81499999999999995</v>
      </c>
      <c r="FC16" s="9">
        <v>0.82499999999999996</v>
      </c>
      <c r="FD16" s="9">
        <v>0</v>
      </c>
      <c r="FE16" s="9">
        <v>2.585</v>
      </c>
      <c r="FF16" s="9">
        <v>0.38700000000000001</v>
      </c>
      <c r="FG16" s="9">
        <v>1.2050000000000001</v>
      </c>
      <c r="FH16" s="9">
        <v>1.7669999999999999</v>
      </c>
      <c r="FI16" s="9">
        <v>7.7220000000000004</v>
      </c>
      <c r="FJ16" s="9">
        <v>28.477</v>
      </c>
      <c r="FK16" s="9">
        <v>17.965</v>
      </c>
      <c r="FL16" s="9">
        <v>16.850000000000001</v>
      </c>
      <c r="FM16" s="9">
        <v>0.80700000000000005</v>
      </c>
      <c r="FN16" s="9">
        <v>0.309</v>
      </c>
      <c r="FO16" s="9">
        <v>0.34699999999999998</v>
      </c>
      <c r="FP16" s="9">
        <v>0</v>
      </c>
      <c r="FQ16" s="9">
        <v>0.76900000000000002</v>
      </c>
      <c r="FR16" s="9">
        <v>14.231999999999999</v>
      </c>
      <c r="FS16" s="9">
        <v>1.6910000000000001</v>
      </c>
      <c r="FT16" s="9">
        <v>0.81299999999999994</v>
      </c>
      <c r="FU16" s="9">
        <v>1.23</v>
      </c>
      <c r="FV16" s="9">
        <v>2.875</v>
      </c>
      <c r="FW16" s="9">
        <v>15.09</v>
      </c>
      <c r="FX16" s="9">
        <v>10.512</v>
      </c>
      <c r="FY16" s="9">
        <v>31.881</v>
      </c>
      <c r="FZ16" s="9">
        <v>7.7560000000000002</v>
      </c>
      <c r="GA16" s="9">
        <v>101.17400000000001</v>
      </c>
      <c r="GB16" s="9">
        <v>101.17400000000001</v>
      </c>
      <c r="GC16" s="9">
        <v>12.199</v>
      </c>
      <c r="GD16" s="9">
        <v>6.1459999999999999</v>
      </c>
      <c r="GE16" s="9">
        <v>2.3940000000000001</v>
      </c>
      <c r="GF16" s="9">
        <v>3.7519999999999998</v>
      </c>
      <c r="GG16" s="9">
        <v>3.4750000000000001</v>
      </c>
      <c r="GH16" s="9">
        <v>2.6720000000000002</v>
      </c>
      <c r="GI16" s="9">
        <v>3.4990000000000001</v>
      </c>
      <c r="GJ16" s="9">
        <v>0.89200000000000002</v>
      </c>
      <c r="GK16" s="9">
        <v>1.2689999999999999</v>
      </c>
      <c r="GL16" s="9">
        <v>2.4750000000000001</v>
      </c>
      <c r="GM16" s="9">
        <v>1.82</v>
      </c>
      <c r="GN16" s="9">
        <v>1.8520000000000001</v>
      </c>
      <c r="GO16" s="9">
        <v>4.3620000000000001</v>
      </c>
      <c r="GP16" s="9">
        <v>1.7849999999999999</v>
      </c>
      <c r="GQ16" s="9">
        <v>6.0519999999999996</v>
      </c>
      <c r="GR16" s="9">
        <v>88.974999999999994</v>
      </c>
      <c r="GS16" s="9">
        <v>88.2</v>
      </c>
      <c r="GT16" s="9">
        <v>80.930000000000007</v>
      </c>
      <c r="GU16" s="9">
        <v>3.3439999999999999</v>
      </c>
      <c r="GV16" s="9">
        <v>3.9260000000000002</v>
      </c>
      <c r="GW16" s="9">
        <v>2.8889999999999998</v>
      </c>
      <c r="GX16" s="9">
        <v>2.3079999999999998</v>
      </c>
      <c r="GY16" s="9">
        <v>2.073</v>
      </c>
      <c r="GZ16" s="9">
        <v>74.022999999999996</v>
      </c>
      <c r="HA16" s="9">
        <v>3.0790000000000002</v>
      </c>
      <c r="HB16" s="9">
        <v>3.4809999999999999</v>
      </c>
      <c r="HC16" s="9">
        <v>7.617</v>
      </c>
      <c r="HD16" s="9">
        <v>15.366</v>
      </c>
      <c r="HE16" s="9">
        <v>72.834000000000003</v>
      </c>
      <c r="HF16" s="9">
        <v>0.77500000000000002</v>
      </c>
      <c r="HG16" s="9">
        <v>96.411000000000001</v>
      </c>
      <c r="HH16" s="9">
        <v>4.7629999999999999</v>
      </c>
      <c r="HI16" s="9">
        <v>112.65300000000001</v>
      </c>
      <c r="HJ16" s="9">
        <v>112.65300000000001</v>
      </c>
      <c r="HK16" s="9">
        <v>12.894</v>
      </c>
      <c r="HL16" s="9">
        <v>3.5720000000000001</v>
      </c>
      <c r="HM16" s="9">
        <v>0.38800000000000001</v>
      </c>
      <c r="HN16" s="9">
        <v>2.702</v>
      </c>
      <c r="HO16" s="9">
        <v>1.7629999999999999</v>
      </c>
      <c r="HP16" s="9">
        <v>1.327</v>
      </c>
      <c r="HQ16" s="9">
        <v>1.774</v>
      </c>
      <c r="HR16" s="9">
        <v>0.81599999999999995</v>
      </c>
      <c r="HS16" s="9">
        <v>0.5</v>
      </c>
      <c r="HT16" s="9">
        <v>2.19</v>
      </c>
      <c r="HU16" s="9">
        <v>0.9</v>
      </c>
      <c r="HV16" s="9">
        <v>0</v>
      </c>
      <c r="HW16" s="9">
        <v>2.274</v>
      </c>
      <c r="HX16" s="9">
        <v>0.81599999999999995</v>
      </c>
      <c r="HY16" s="9">
        <v>9.3219999999999992</v>
      </c>
      <c r="HZ16" s="9">
        <v>99.759</v>
      </c>
      <c r="IA16" s="9">
        <v>92.932000000000002</v>
      </c>
      <c r="IB16" s="9">
        <v>89.977000000000004</v>
      </c>
      <c r="IC16" s="9">
        <v>2.145</v>
      </c>
      <c r="ID16" s="9">
        <v>0.81</v>
      </c>
      <c r="IE16" s="9">
        <v>2.145</v>
      </c>
      <c r="IF16" s="9">
        <v>0.81</v>
      </c>
      <c r="IG16" s="9">
        <v>0</v>
      </c>
      <c r="IH16" s="9">
        <v>63.503</v>
      </c>
      <c r="II16" s="9">
        <v>10.978999999999999</v>
      </c>
      <c r="IJ16" s="9">
        <v>9.2780000000000005</v>
      </c>
      <c r="IK16" s="9">
        <v>9.173</v>
      </c>
      <c r="IL16" s="9">
        <v>12.477</v>
      </c>
      <c r="IM16" s="9">
        <v>80.453999999999994</v>
      </c>
      <c r="IN16" s="9">
        <v>6.827</v>
      </c>
      <c r="IO16" s="9">
        <v>103.217</v>
      </c>
      <c r="IP16" s="9">
        <v>9.4359999999999999</v>
      </c>
      <c r="IQ16" s="9">
        <v>165.65700000000001</v>
      </c>
    </row>
    <row r="17" spans="1:251">
      <c r="A17" s="10">
        <v>44228</v>
      </c>
      <c r="B17" s="9">
        <v>0</v>
      </c>
      <c r="C17" s="9">
        <v>0.73199999999999998</v>
      </c>
      <c r="D17" s="9">
        <v>30.145</v>
      </c>
      <c r="E17" s="9">
        <v>1.018</v>
      </c>
      <c r="F17" s="9">
        <v>3.8759999999999999</v>
      </c>
      <c r="G17" s="9">
        <v>6.29</v>
      </c>
      <c r="H17" s="9">
        <v>6.6760000000000002</v>
      </c>
      <c r="I17" s="9">
        <v>34.652999999999999</v>
      </c>
      <c r="J17" s="9">
        <v>11.509</v>
      </c>
      <c r="K17" s="9">
        <v>59.215000000000003</v>
      </c>
      <c r="L17" s="9">
        <v>8</v>
      </c>
      <c r="M17" s="9">
        <v>10.122</v>
      </c>
      <c r="N17" s="9">
        <v>10.122</v>
      </c>
      <c r="O17" s="9">
        <v>0.45900000000000002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0.45900000000000002</v>
      </c>
      <c r="AD17" s="9">
        <v>9.6630000000000003</v>
      </c>
      <c r="AE17" s="9">
        <v>8.827</v>
      </c>
      <c r="AF17" s="9">
        <v>8.827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7.5030000000000001</v>
      </c>
      <c r="AM17" s="9">
        <v>0</v>
      </c>
      <c r="AN17" s="9">
        <v>0.47699999999999998</v>
      </c>
      <c r="AO17" s="9">
        <v>0.84599999999999997</v>
      </c>
      <c r="AP17" s="9">
        <v>1.6870000000000001</v>
      </c>
      <c r="AQ17" s="9">
        <v>7.1390000000000002</v>
      </c>
      <c r="AR17" s="9">
        <v>0.83699999999999997</v>
      </c>
      <c r="AS17" s="9">
        <v>9.6630000000000003</v>
      </c>
      <c r="AT17" s="9">
        <v>0.45900000000000002</v>
      </c>
      <c r="AU17" s="9">
        <v>33.130000000000003</v>
      </c>
      <c r="AV17" s="9">
        <v>33.130000000000003</v>
      </c>
      <c r="AW17" s="9">
        <v>3.3239999999999998</v>
      </c>
      <c r="AX17" s="9">
        <v>2.9129999999999998</v>
      </c>
      <c r="AY17" s="9">
        <v>1.7090000000000001</v>
      </c>
      <c r="AZ17" s="9">
        <v>1.204</v>
      </c>
      <c r="BA17" s="9">
        <v>1.7090000000000001</v>
      </c>
      <c r="BB17" s="9">
        <v>1.204</v>
      </c>
      <c r="BC17" s="9">
        <v>1.0569999999999999</v>
      </c>
      <c r="BD17" s="9">
        <v>0.82699999999999996</v>
      </c>
      <c r="BE17" s="9">
        <v>1.03</v>
      </c>
      <c r="BF17" s="9">
        <v>0.70099999999999996</v>
      </c>
      <c r="BG17" s="9">
        <v>1.4790000000000001</v>
      </c>
      <c r="BH17" s="9">
        <v>0.73299999999999998</v>
      </c>
      <c r="BI17" s="9">
        <v>2.9129999999999998</v>
      </c>
      <c r="BJ17" s="9">
        <v>0</v>
      </c>
      <c r="BK17" s="9">
        <v>0.41099999999999998</v>
      </c>
      <c r="BL17" s="9">
        <v>29.806999999999999</v>
      </c>
      <c r="BM17" s="9">
        <v>24.350999999999999</v>
      </c>
      <c r="BN17" s="9">
        <v>23.972999999999999</v>
      </c>
      <c r="BO17" s="9">
        <v>0.377</v>
      </c>
      <c r="BP17" s="9">
        <v>0</v>
      </c>
      <c r="BQ17" s="9">
        <v>0.377</v>
      </c>
      <c r="BR17" s="9">
        <v>0</v>
      </c>
      <c r="BS17" s="9">
        <v>0</v>
      </c>
      <c r="BT17" s="9">
        <v>19.201000000000001</v>
      </c>
      <c r="BU17" s="9">
        <v>1.4710000000000001</v>
      </c>
      <c r="BV17" s="9">
        <v>2.1480000000000001</v>
      </c>
      <c r="BW17" s="9">
        <v>1.53</v>
      </c>
      <c r="BX17" s="9">
        <v>4.3369999999999997</v>
      </c>
      <c r="BY17" s="9">
        <v>20.013999999999999</v>
      </c>
      <c r="BZ17" s="9">
        <v>5.4560000000000004</v>
      </c>
      <c r="CA17" s="9">
        <v>32.72</v>
      </c>
      <c r="CB17" s="9">
        <v>0.41099999999999998</v>
      </c>
      <c r="CC17" s="9">
        <v>23.550999999999998</v>
      </c>
      <c r="CD17" s="9">
        <v>23.550999999999998</v>
      </c>
      <c r="CE17" s="9">
        <v>4.992</v>
      </c>
      <c r="CF17" s="9">
        <v>4.29</v>
      </c>
      <c r="CG17" s="9">
        <v>1.087</v>
      </c>
      <c r="CH17" s="9">
        <v>3.202</v>
      </c>
      <c r="CI17" s="9">
        <v>4.29</v>
      </c>
      <c r="CJ17" s="9">
        <v>0</v>
      </c>
      <c r="CK17" s="9">
        <v>3.1789999999999998</v>
      </c>
      <c r="CL17" s="9">
        <v>1.111</v>
      </c>
      <c r="CM17" s="9">
        <v>0</v>
      </c>
      <c r="CN17" s="9">
        <v>3.589</v>
      </c>
      <c r="CO17" s="9">
        <v>0</v>
      </c>
      <c r="CP17" s="9">
        <v>0.70099999999999996</v>
      </c>
      <c r="CQ17" s="9">
        <v>4.29</v>
      </c>
      <c r="CR17" s="9">
        <v>0</v>
      </c>
      <c r="CS17" s="9">
        <v>0.70199999999999996</v>
      </c>
      <c r="CT17" s="9">
        <v>18.559000000000001</v>
      </c>
      <c r="CU17" s="9">
        <v>13.473000000000001</v>
      </c>
      <c r="CV17" s="9">
        <v>13.082000000000001</v>
      </c>
      <c r="CW17" s="9">
        <v>0</v>
      </c>
      <c r="CX17" s="9">
        <v>0.39</v>
      </c>
      <c r="CY17" s="9">
        <v>0</v>
      </c>
      <c r="CZ17" s="9">
        <v>0</v>
      </c>
      <c r="DA17" s="9">
        <v>0.39</v>
      </c>
      <c r="DB17" s="9">
        <v>10.619</v>
      </c>
      <c r="DC17" s="9">
        <v>0</v>
      </c>
      <c r="DD17" s="9">
        <v>0.75900000000000001</v>
      </c>
      <c r="DE17" s="9">
        <v>2.0939999999999999</v>
      </c>
      <c r="DF17" s="9">
        <v>1.6890000000000001</v>
      </c>
      <c r="DG17" s="9">
        <v>11.784000000000001</v>
      </c>
      <c r="DH17" s="9">
        <v>5.0869999999999997</v>
      </c>
      <c r="DI17" s="9">
        <v>22.849</v>
      </c>
      <c r="DJ17" s="9">
        <v>0.70199999999999996</v>
      </c>
      <c r="DK17" s="9">
        <v>98.965000000000003</v>
      </c>
      <c r="DL17" s="9">
        <v>98.965000000000003</v>
      </c>
      <c r="DM17" s="9">
        <v>17.824999999999999</v>
      </c>
      <c r="DN17" s="9">
        <v>6.782</v>
      </c>
      <c r="DO17" s="9">
        <v>2.4780000000000002</v>
      </c>
      <c r="DP17" s="9">
        <v>2.6779999999999999</v>
      </c>
      <c r="DQ17" s="9">
        <v>3.242</v>
      </c>
      <c r="DR17" s="9">
        <v>1.9139999999999999</v>
      </c>
      <c r="DS17" s="9">
        <v>3.242</v>
      </c>
      <c r="DT17" s="9">
        <v>1.6419999999999999</v>
      </c>
      <c r="DU17" s="9">
        <v>0.27300000000000002</v>
      </c>
      <c r="DV17" s="9">
        <v>2.6120000000000001</v>
      </c>
      <c r="DW17" s="9">
        <v>1.1870000000000001</v>
      </c>
      <c r="DX17" s="9">
        <v>1.357</v>
      </c>
      <c r="DY17" s="9">
        <v>3.2240000000000002</v>
      </c>
      <c r="DZ17" s="9">
        <v>1.9319999999999999</v>
      </c>
      <c r="EA17" s="9">
        <v>11.042999999999999</v>
      </c>
      <c r="EB17" s="9">
        <v>81.14</v>
      </c>
      <c r="EC17" s="9">
        <v>53.429000000000002</v>
      </c>
      <c r="ED17" s="9">
        <v>49.335000000000001</v>
      </c>
      <c r="EE17" s="9">
        <v>2.2490000000000001</v>
      </c>
      <c r="EF17" s="9">
        <v>1.845</v>
      </c>
      <c r="EG17" s="9">
        <v>2.57</v>
      </c>
      <c r="EH17" s="9">
        <v>1.524</v>
      </c>
      <c r="EI17" s="9">
        <v>0</v>
      </c>
      <c r="EJ17" s="9">
        <v>42.262</v>
      </c>
      <c r="EK17" s="9">
        <v>4.2539999999999996</v>
      </c>
      <c r="EL17" s="9">
        <v>2.4460000000000002</v>
      </c>
      <c r="EM17" s="9">
        <v>4.4669999999999996</v>
      </c>
      <c r="EN17" s="9">
        <v>13.737</v>
      </c>
      <c r="EO17" s="9">
        <v>39.692</v>
      </c>
      <c r="EP17" s="9">
        <v>27.710999999999999</v>
      </c>
      <c r="EQ17" s="9">
        <v>86.813000000000002</v>
      </c>
      <c r="ER17" s="9">
        <v>12.151999999999999</v>
      </c>
      <c r="ES17" s="9">
        <v>39.220999999999997</v>
      </c>
      <c r="ET17" s="9">
        <v>39.220999999999997</v>
      </c>
      <c r="EU17" s="9">
        <v>9.3239999999999998</v>
      </c>
      <c r="EV17" s="9">
        <v>3.7109999999999999</v>
      </c>
      <c r="EW17" s="9">
        <v>1.968</v>
      </c>
      <c r="EX17" s="9">
        <v>1.7430000000000001</v>
      </c>
      <c r="EY17" s="9">
        <v>2.5350000000000001</v>
      </c>
      <c r="EZ17" s="9">
        <v>1.1759999999999999</v>
      </c>
      <c r="FA17" s="9">
        <v>2.5110000000000001</v>
      </c>
      <c r="FB17" s="9">
        <v>0.80800000000000005</v>
      </c>
      <c r="FC17" s="9">
        <v>0.39200000000000002</v>
      </c>
      <c r="FD17" s="9">
        <v>0.78100000000000003</v>
      </c>
      <c r="FE17" s="9">
        <v>1.633</v>
      </c>
      <c r="FF17" s="9">
        <v>1.296</v>
      </c>
      <c r="FG17" s="9">
        <v>2.38</v>
      </c>
      <c r="FH17" s="9">
        <v>1.331</v>
      </c>
      <c r="FI17" s="9">
        <v>5.6130000000000004</v>
      </c>
      <c r="FJ17" s="9">
        <v>29.896999999999998</v>
      </c>
      <c r="FK17" s="9">
        <v>18.14</v>
      </c>
      <c r="FL17" s="9">
        <v>18.14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11.964</v>
      </c>
      <c r="FS17" s="9">
        <v>1.85</v>
      </c>
      <c r="FT17" s="9">
        <v>0.38400000000000001</v>
      </c>
      <c r="FU17" s="9">
        <v>3.9420000000000002</v>
      </c>
      <c r="FV17" s="9">
        <v>3.1110000000000002</v>
      </c>
      <c r="FW17" s="9">
        <v>15.028</v>
      </c>
      <c r="FX17" s="9">
        <v>11.757</v>
      </c>
      <c r="FY17" s="9">
        <v>33.606999999999999</v>
      </c>
      <c r="FZ17" s="9">
        <v>5.6130000000000004</v>
      </c>
      <c r="GA17" s="9">
        <v>79.254999999999995</v>
      </c>
      <c r="GB17" s="9">
        <v>79.254999999999995</v>
      </c>
      <c r="GC17" s="9">
        <v>9.0069999999999997</v>
      </c>
      <c r="GD17" s="9">
        <v>5.8029999999999999</v>
      </c>
      <c r="GE17" s="9">
        <v>0.96299999999999997</v>
      </c>
      <c r="GF17" s="9">
        <v>4.5179999999999998</v>
      </c>
      <c r="GG17" s="9">
        <v>4.742</v>
      </c>
      <c r="GH17" s="9">
        <v>0.73899999999999999</v>
      </c>
      <c r="GI17" s="9">
        <v>4.7679999999999998</v>
      </c>
      <c r="GJ17" s="9">
        <v>0.71399999999999997</v>
      </c>
      <c r="GK17" s="9">
        <v>0</v>
      </c>
      <c r="GL17" s="9">
        <v>1.5489999999999999</v>
      </c>
      <c r="GM17" s="9">
        <v>2.7269999999999999</v>
      </c>
      <c r="GN17" s="9">
        <v>1.2050000000000001</v>
      </c>
      <c r="GO17" s="9">
        <v>2.95</v>
      </c>
      <c r="GP17" s="9">
        <v>2.5310000000000001</v>
      </c>
      <c r="GQ17" s="9">
        <v>3.2040000000000002</v>
      </c>
      <c r="GR17" s="9">
        <v>70.248000000000005</v>
      </c>
      <c r="GS17" s="9">
        <v>70.248000000000005</v>
      </c>
      <c r="GT17" s="9">
        <v>64.495999999999995</v>
      </c>
      <c r="GU17" s="9">
        <v>2.1419999999999999</v>
      </c>
      <c r="GV17" s="9">
        <v>2.3519999999999999</v>
      </c>
      <c r="GW17" s="9">
        <v>1.17</v>
      </c>
      <c r="GX17" s="9">
        <v>0.995</v>
      </c>
      <c r="GY17" s="9">
        <v>2.3290000000000002</v>
      </c>
      <c r="GZ17" s="9">
        <v>60.515999999999998</v>
      </c>
      <c r="HA17" s="9">
        <v>2.7450000000000001</v>
      </c>
      <c r="HB17" s="9">
        <v>2.609</v>
      </c>
      <c r="HC17" s="9">
        <v>4.3780000000000001</v>
      </c>
      <c r="HD17" s="9">
        <v>13.561</v>
      </c>
      <c r="HE17" s="9">
        <v>56.686999999999998</v>
      </c>
      <c r="HF17" s="9">
        <v>0</v>
      </c>
      <c r="HG17" s="9">
        <v>75.73</v>
      </c>
      <c r="HH17" s="9">
        <v>3.5249999999999999</v>
      </c>
      <c r="HI17" s="9">
        <v>109.81699999999999</v>
      </c>
      <c r="HJ17" s="9">
        <v>109.81699999999999</v>
      </c>
      <c r="HK17" s="9">
        <v>11.239000000000001</v>
      </c>
      <c r="HL17" s="9">
        <v>4.0309999999999997</v>
      </c>
      <c r="HM17" s="9">
        <v>1.329</v>
      </c>
      <c r="HN17" s="9">
        <v>2.355</v>
      </c>
      <c r="HO17" s="9">
        <v>1.595</v>
      </c>
      <c r="HP17" s="9">
        <v>2.089</v>
      </c>
      <c r="HQ17" s="9">
        <v>1.7509999999999999</v>
      </c>
      <c r="HR17" s="9">
        <v>1.1779999999999999</v>
      </c>
      <c r="HS17" s="9">
        <v>0.754</v>
      </c>
      <c r="HT17" s="9">
        <v>0.40500000000000003</v>
      </c>
      <c r="HU17" s="9">
        <v>0.86799999999999999</v>
      </c>
      <c r="HV17" s="9">
        <v>2.411</v>
      </c>
      <c r="HW17" s="9">
        <v>1.5109999999999999</v>
      </c>
      <c r="HX17" s="9">
        <v>2.1720000000000002</v>
      </c>
      <c r="HY17" s="9">
        <v>7.2080000000000002</v>
      </c>
      <c r="HZ17" s="9">
        <v>98.578000000000003</v>
      </c>
      <c r="IA17" s="9">
        <v>93.052000000000007</v>
      </c>
      <c r="IB17" s="9">
        <v>87.91</v>
      </c>
      <c r="IC17" s="9">
        <v>2.9390000000000001</v>
      </c>
      <c r="ID17" s="9">
        <v>2.2029999999999998</v>
      </c>
      <c r="IE17" s="9">
        <v>2.9390000000000001</v>
      </c>
      <c r="IF17" s="9">
        <v>2.2029999999999998</v>
      </c>
      <c r="IG17" s="9">
        <v>0</v>
      </c>
      <c r="IH17" s="9">
        <v>66.254999999999995</v>
      </c>
      <c r="II17" s="9">
        <v>8.4410000000000007</v>
      </c>
      <c r="IJ17" s="9">
        <v>5.8879999999999999</v>
      </c>
      <c r="IK17" s="9">
        <v>12.468</v>
      </c>
      <c r="IL17" s="9">
        <v>14.807</v>
      </c>
      <c r="IM17" s="9">
        <v>78.245000000000005</v>
      </c>
      <c r="IN17" s="9">
        <v>5.5259999999999998</v>
      </c>
      <c r="IO17" s="9">
        <v>102.262</v>
      </c>
      <c r="IP17" s="9">
        <v>7.5549999999999997</v>
      </c>
      <c r="IQ17" s="9">
        <v>207.95099999999999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14AC4-C740-49B6-A61A-46A86BA6A5C2}">
  <sheetPr>
    <pageSetUpPr fitToPage="1"/>
  </sheetPr>
  <dimension ref="A1:GJ254"/>
  <sheetViews>
    <sheetView zoomScaleNormal="100" workbookViewId="0">
      <pane ySplit="14" topLeftCell="A20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5" t="str">
        <f>Contents!B5</f>
        <v>6223.0 Job Mobility</v>
      </c>
      <c r="C5" s="75"/>
      <c r="D5" s="75"/>
      <c r="E5" s="75"/>
      <c r="F5" s="75"/>
      <c r="G5" s="75"/>
      <c r="H5" s="75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5" t="str">
        <f>Contents!B6</f>
        <v>Table 5. Engagements and other changes in employment of people employed last year by industry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8" t="str">
        <f>Contents!C11</f>
        <v>Table 5.1 - Engagements and other changes in employment of people employed last year by industry of current main job, February 2021</v>
      </c>
      <c r="B8" s="78"/>
      <c r="C8" s="78"/>
      <c r="D8" s="78"/>
      <c r="E8" s="78"/>
      <c r="F8" s="78"/>
      <c r="G8" s="35"/>
      <c r="H8" s="36"/>
      <c r="I8" s="78"/>
      <c r="J8" s="78"/>
      <c r="K8" s="78"/>
      <c r="L8" s="35"/>
      <c r="M8" s="78"/>
      <c r="N8" s="78"/>
      <c r="O8" s="78"/>
      <c r="P8" s="78"/>
      <c r="Q8" s="36"/>
      <c r="R8" s="78"/>
      <c r="S8" s="78"/>
      <c r="T8" s="78"/>
      <c r="U8" s="35"/>
      <c r="V8" s="78"/>
      <c r="W8" s="78"/>
      <c r="X8" s="78"/>
      <c r="Y8" s="78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12347</v>
      </c>
      <c r="C10" s="76" t="s">
        <v>12348</v>
      </c>
      <c r="D10" s="76"/>
      <c r="E10" s="76"/>
      <c r="F10" s="40"/>
      <c r="G10" s="77" t="s">
        <v>12349</v>
      </c>
      <c r="H10" s="77"/>
      <c r="I10" s="77"/>
      <c r="J10" s="40"/>
      <c r="K10" s="40"/>
      <c r="L10" s="40"/>
      <c r="M10" s="40"/>
      <c r="N10" s="41"/>
    </row>
    <row r="11" spans="1:26" ht="15" customHeight="1">
      <c r="A11" s="37"/>
      <c r="B11" s="39" t="s">
        <v>12350</v>
      </c>
      <c r="C11" s="76" t="s">
        <v>12351</v>
      </c>
      <c r="D11" s="76"/>
      <c r="E11" s="76"/>
      <c r="F11" s="40"/>
      <c r="G11" s="77"/>
      <c r="H11" s="77"/>
      <c r="I11" s="77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12352</v>
      </c>
      <c r="D12" s="80" t="s">
        <v>12353</v>
      </c>
      <c r="E12" s="79" t="s">
        <v>12354</v>
      </c>
      <c r="G12" s="42" t="s">
        <v>12352</v>
      </c>
      <c r="H12" s="80" t="s">
        <v>12353</v>
      </c>
      <c r="I12" s="79" t="s">
        <v>12354</v>
      </c>
    </row>
    <row r="13" spans="1:26" ht="45" customHeight="1">
      <c r="A13" s="37"/>
      <c r="B13" s="37"/>
      <c r="C13" s="43" t="str">
        <f>C11</f>
        <v>Agriculture, forestry and fishing</v>
      </c>
      <c r="D13" s="80"/>
      <c r="E13" s="79"/>
      <c r="G13" s="43" t="str">
        <f>C11</f>
        <v>Agriculture, forestry and fishing</v>
      </c>
      <c r="H13" s="80"/>
      <c r="I13" s="79"/>
    </row>
    <row r="14" spans="1:26">
      <c r="A14" s="37"/>
      <c r="B14" s="37"/>
      <c r="C14" s="44" t="s">
        <v>12355</v>
      </c>
      <c r="D14" s="44" t="s">
        <v>12355</v>
      </c>
      <c r="E14" s="44" t="s">
        <v>12355</v>
      </c>
      <c r="G14" s="44" t="s">
        <v>12355</v>
      </c>
      <c r="H14" s="44" t="s">
        <v>12355</v>
      </c>
      <c r="I14" s="44" t="s">
        <v>12355</v>
      </c>
    </row>
    <row r="15" spans="1:26">
      <c r="A15" s="45" t="s">
        <v>12356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12357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12358</v>
      </c>
      <c r="C17" s="52" cm="1">
        <f t="array" ref="C17">INDEX($D$124:$GJ$182,$C124,E$114)</f>
        <v>309.64299999999997</v>
      </c>
      <c r="D17" s="52" cm="1">
        <f t="array" ref="D17">INDEX($D$124:$GJ$182,$C124,F$114)</f>
        <v>653.49</v>
      </c>
      <c r="E17" s="52" cm="1">
        <f t="array" ref="E17">INDEX($D$124:$GJ$182,$C124,G$114)</f>
        <v>12310.732</v>
      </c>
      <c r="G17" s="53" t="str" cm="1">
        <f t="array" ref="G17">HYPERLINK(TEXT("#"&amp;INDEX($D$193:$GJ$251,$C193,E$114),),INDEX($D$193:$GJ$251,$C193,E$114))</f>
        <v>A128022670X</v>
      </c>
      <c r="H17" s="53" t="str" cm="1">
        <f t="array" ref="H17">HYPERLINK(TEXT("#"&amp;INDEX($D$193:$GJ$251,$C193,F$114),),INDEX($D$193:$GJ$251,$C193,F$114))</f>
        <v>A128081398X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12359</v>
      </c>
      <c r="C18" s="52" cm="1">
        <f t="array" ref="C18">INDEX($D$124:$GJ$182,$C125,E$114)</f>
        <v>22.547999999999998</v>
      </c>
      <c r="D18" s="52" cm="1">
        <f t="array" ref="D18">INDEX($D$124:$GJ$182,$C125,F$114)</f>
        <v>182.92500000000001</v>
      </c>
      <c r="E18" s="52" cm="1">
        <f t="array" ref="E18">INDEX($D$124:$GJ$182,$C125,G$114)</f>
        <v>1473.008</v>
      </c>
      <c r="G18" s="53" t="str" cm="1">
        <f t="array" ref="G18">HYPERLINK(TEXT("#"&amp;INDEX($D$193:$GJ$251,$C194,E$114),),INDEX($D$193:$GJ$251,$C194,E$114))</f>
        <v>A127964766J</v>
      </c>
      <c r="H18" s="53" t="str" cm="1">
        <f t="array" ref="H18">HYPERLINK(TEXT("#"&amp;INDEX($D$193:$GJ$251,$C194,F$114),),INDEX($D$193:$GJ$251,$C194,F$114))</f>
        <v>A128081402C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12360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12361</v>
      </c>
      <c r="C20" s="52" cm="1">
        <f t="array" ref="C20">INDEX($D$124:$GJ$182,$C127,$E$114)</f>
        <v>332.19</v>
      </c>
      <c r="D20" s="52" t="s">
        <v>12362</v>
      </c>
      <c r="E20" s="52" cm="1">
        <f t="array" ref="E20">INDEX($D$124:$GJ$182,$C127,G$114)</f>
        <v>12947.324000000001</v>
      </c>
      <c r="G20" s="53" t="str" cm="1">
        <f t="array" ref="G20">HYPERLINK(TEXT("#"&amp;INDEX($D$193:$GJ$251,$C196,E$114),),INDEX($D$193:$GJ$251,$C196,E$114))</f>
        <v>A128061670A</v>
      </c>
      <c r="H20" s="52" t="s">
        <v>12362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12353</v>
      </c>
      <c r="C21" s="52" t="s">
        <v>12362</v>
      </c>
      <c r="D21" s="52" cm="1">
        <f t="array" ref="D21">INDEX($D$124:$GJ$182,$C129,F$114)</f>
        <v>836.41499999999996</v>
      </c>
      <c r="E21" s="52" cm="1">
        <f t="array" ref="E21">INDEX($D$124:$GJ$182,$C128,G$114)</f>
        <v>836.41499999999996</v>
      </c>
      <c r="G21" s="52" t="s">
        <v>12362</v>
      </c>
      <c r="H21" s="53" t="str" cm="1">
        <f t="array" ref="H21">HYPERLINK(TEXT("#"&amp;INDEX($D$193:$GJ$251,$C198,F$114),),INDEX($D$193:$GJ$251,$C198,F$114))</f>
        <v>A128003646V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12354</v>
      </c>
      <c r="B22" s="49"/>
      <c r="C22" s="54" cm="1">
        <f t="array" ref="C22">INDEX($D$124:$GJ$182,$C129,$E$114)</f>
        <v>332.19</v>
      </c>
      <c r="D22" s="54" cm="1">
        <f t="array" ref="D22">INDEX($D$124:$GJ$182,$C129,F$114)</f>
        <v>836.41499999999996</v>
      </c>
      <c r="E22" s="54" cm="1">
        <f t="array" ref="E22">INDEX($D$124:$GJ$182,$C129,G$114)</f>
        <v>13783.74</v>
      </c>
      <c r="G22" s="53" t="str" cm="1">
        <f t="array" ref="G22">HYPERLINK(TEXT("#"&amp;INDEX($D$193:$GJ$251,$C198,E$114),),INDEX($D$193:$GJ$251,$C198,E$114))</f>
        <v>A128042210J</v>
      </c>
      <c r="H22" s="53" t="str" cm="1">
        <f t="array" ref="H22">HYPERLINK(TEXT("#"&amp;INDEX($D$193:$GJ$251,$C198,F$114),),INDEX($D$193:$GJ$251,$C198,F$114))</f>
        <v>A128003646V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12363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12364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12365</v>
      </c>
      <c r="C25" s="52" cm="1">
        <f t="array" ref="C25">INDEX($D$124:$GJ$182,$C132,$E$114)</f>
        <v>41.48</v>
      </c>
      <c r="D25" s="52" t="s">
        <v>12362</v>
      </c>
      <c r="E25" s="52" cm="1">
        <f t="array" ref="E25">INDEX($D$124:$GJ$182,$C132,G$114)</f>
        <v>2276.9609999999998</v>
      </c>
      <c r="G25" s="53" t="str" cm="1">
        <f t="array" ref="G25">HYPERLINK(TEXT("#"&amp;INDEX($D$193:$GJ$251,$C201,E$114),),INDEX($D$193:$GJ$251,$C201,E$114))</f>
        <v>A127983978R</v>
      </c>
      <c r="H25" s="52" t="s">
        <v>12362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12366</v>
      </c>
      <c r="C26" s="52" cm="1">
        <f t="array" ref="C26">INDEX($D$124:$GJ$182,$C133,$E$114)</f>
        <v>290.70999999999998</v>
      </c>
      <c r="D26" s="52" t="s">
        <v>12362</v>
      </c>
      <c r="E26" s="52" cm="1">
        <f t="array" ref="E26">INDEX($D$124:$GJ$182,$C133,G$114)</f>
        <v>10670.362999999999</v>
      </c>
      <c r="G26" s="53" t="str" cm="1">
        <f t="array" ref="G26">HYPERLINK(TEXT("#"&amp;INDEX($D$193:$GJ$251,$C202,E$114),),INDEX($D$193:$GJ$251,$C202,E$114))</f>
        <v>A127945222F</v>
      </c>
      <c r="H26" s="52" t="s">
        <v>12362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12354</v>
      </c>
      <c r="B27" s="49"/>
      <c r="C27" s="54" cm="1">
        <f t="array" ref="C27">INDEX($D$124:$GJ$182,$C134,$E$114)</f>
        <v>332.19</v>
      </c>
      <c r="D27" s="54" t="s">
        <v>12362</v>
      </c>
      <c r="E27" s="54" cm="1">
        <f t="array" ref="E27">INDEX($D$124:$GJ$182,$C134,G$114)</f>
        <v>12947.324000000001</v>
      </c>
      <c r="G27" s="53" t="str" cm="1">
        <f t="array" ref="G27">HYPERLINK(TEXT("#"&amp;INDEX($D$193:$GJ$251,$C203,E$114),),INDEX($D$193:$GJ$251,$C203,E$114))</f>
        <v>A128061670A</v>
      </c>
      <c r="H27" s="54" t="s">
        <v>12362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12367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12368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12906</v>
      </c>
      <c r="C30" s="52" cm="1">
        <f t="array" ref="C30">INDEX($D$124:$GJ$182,$C137,$E$114)</f>
        <v>24.672000000000001</v>
      </c>
      <c r="D30" s="52" t="s">
        <v>12362</v>
      </c>
      <c r="E30" s="52" cm="1">
        <f t="array" ref="E30">INDEX($D$124:$GJ$182,$C137,G$114)</f>
        <v>1303.1120000000001</v>
      </c>
      <c r="G30" s="53" t="str" cm="1">
        <f t="array" ref="G30">HYPERLINK(TEXT("#"&amp;INDEX($D$193:$GJ$251,$C206,E$114),),INDEX($D$193:$GJ$251,$C206,E$114))</f>
        <v>A127945218R</v>
      </c>
      <c r="H30" s="52" t="s">
        <v>12362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12369</v>
      </c>
      <c r="C31" s="52" cm="1">
        <f t="array" ref="C31">INDEX($D$124:$GJ$182,$C138,$E$114)</f>
        <v>16.806999999999999</v>
      </c>
      <c r="D31" s="52" t="s">
        <v>12362</v>
      </c>
      <c r="E31" s="52" cm="1">
        <f t="array" ref="E31">INDEX($D$124:$GJ$182,$C138,G$114)</f>
        <v>973.84900000000005</v>
      </c>
      <c r="G31" s="53" t="str" cm="1">
        <f t="array" ref="G31">HYPERLINK(TEXT("#"&amp;INDEX($D$193:$GJ$251,$C207,E$114),),INDEX($D$193:$GJ$251,$C207,E$114))</f>
        <v>A127983986R</v>
      </c>
      <c r="H31" s="52" t="s">
        <v>12362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12354</v>
      </c>
      <c r="B32" s="48"/>
      <c r="C32" s="54" cm="1">
        <f t="array" ref="C32">INDEX($D$124:$GJ$182,$C139,$E$114)</f>
        <v>41.48</v>
      </c>
      <c r="D32" s="54" t="s">
        <v>12362</v>
      </c>
      <c r="E32" s="54" cm="1">
        <f t="array" ref="E32">INDEX($D$124:$GJ$182,$C139,G$114)</f>
        <v>2276.9609999999998</v>
      </c>
      <c r="G32" s="53" t="str" cm="1">
        <f t="array" ref="G32">HYPERLINK(TEXT("#"&amp;INDEX($D$193:$GJ$251,$C208,E$114),),INDEX($D$193:$GJ$251,$C208,E$114))</f>
        <v>A127983978R</v>
      </c>
      <c r="H32" s="54" t="s">
        <v>12362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12370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12371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12372</v>
      </c>
      <c r="C35" s="52" cm="1">
        <f t="array" ref="C35">INDEX($D$124:$GJ$182,$C142,$E$114)</f>
        <v>4.157</v>
      </c>
      <c r="D35" s="52" t="s">
        <v>12362</v>
      </c>
      <c r="E35" s="52" cm="1">
        <f t="array" ref="E35">INDEX($D$124:$GJ$182,$C142,G$114)</f>
        <v>365.93799999999999</v>
      </c>
      <c r="G35" s="53" t="str" cm="1">
        <f t="array" ref="G35">HYPERLINK(TEXT("#"&amp;INDEX($D$193:$GJ$251,$C211,E$114),),INDEX($D$193:$GJ$251,$C211,E$114))</f>
        <v>A128042214T</v>
      </c>
      <c r="H35" s="52" t="s">
        <v>12362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12373</v>
      </c>
      <c r="C36" s="52" cm="1">
        <f t="array" ref="C36">INDEX($D$124:$GJ$182,$C143,$E$114)</f>
        <v>11.817</v>
      </c>
      <c r="D36" s="52" t="s">
        <v>12362</v>
      </c>
      <c r="E36" s="52" cm="1">
        <f t="array" ref="E36">INDEX($D$124:$GJ$182,$C143,G$114)</f>
        <v>510.19099999999997</v>
      </c>
      <c r="G36" s="53" t="str" cm="1">
        <f t="array" ref="G36">HYPERLINK(TEXT("#"&amp;INDEX($D$193:$GJ$251,$C212,E$114),),INDEX($D$193:$GJ$251,$C212,E$114))</f>
        <v>A128081182L</v>
      </c>
      <c r="H36" s="52" t="s">
        <v>12362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12374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12375</v>
      </c>
      <c r="C38" s="52" cm="1">
        <f t="array" ref="C38">INDEX($D$124:$GJ$182,$C145,$E$114)</f>
        <v>8.0530000000000008</v>
      </c>
      <c r="D38" s="52" t="s">
        <v>12362</v>
      </c>
      <c r="E38" s="52" cm="1">
        <f t="array" ref="E38">INDEX($D$124:$GJ$182,$C145,G$114)</f>
        <v>565.35500000000002</v>
      </c>
      <c r="G38" s="53" t="str" cm="1">
        <f t="array" ref="G38">HYPERLINK(TEXT("#"&amp;INDEX($D$193:$GJ$251,$C214,E$114),),INDEX($D$193:$GJ$251,$C214,E$114))</f>
        <v>A128022674J</v>
      </c>
      <c r="H38" s="52" t="s">
        <v>12362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12376</v>
      </c>
      <c r="C39" s="52" cm="1">
        <f t="array" ref="C39">INDEX($D$124:$GJ$182,$C146,$E$114)</f>
        <v>7.9210000000000003</v>
      </c>
      <c r="D39" s="52" t="s">
        <v>12362</v>
      </c>
      <c r="E39" s="52" cm="1">
        <f t="array" ref="E39">INDEX($D$124:$GJ$182,$C146,G$114)</f>
        <v>308.73</v>
      </c>
      <c r="G39" s="53" t="str" cm="1">
        <f t="array" ref="G39">HYPERLINK(TEXT("#"&amp;INDEX($D$193:$GJ$251,$C215,E$114),),INDEX($D$193:$GJ$251,$C215,E$114))</f>
        <v>A128061686V</v>
      </c>
      <c r="H39" s="52" t="s">
        <v>12362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12377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12378</v>
      </c>
      <c r="C41" s="52" cm="1">
        <f t="array" ref="C41">INDEX($D$124:$GJ$182,$C148,$E$114)</f>
        <v>6.7670000000000003</v>
      </c>
      <c r="D41" s="52" t="s">
        <v>12362</v>
      </c>
      <c r="E41" s="52" cm="1">
        <f t="array" ref="E41">INDEX($D$124:$GJ$182,$C148,G$114)</f>
        <v>583.52200000000005</v>
      </c>
      <c r="G41" s="53" t="str" cm="1">
        <f t="array" ref="G41">HYPERLINK(TEXT("#"&amp;INDEX($D$193:$GJ$251,$C217,E$114),),INDEX($D$193:$GJ$251,$C217,E$114))</f>
        <v>A128042218A</v>
      </c>
      <c r="H41" s="52" t="s">
        <v>12362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12379</v>
      </c>
      <c r="C42" s="52" cm="1">
        <f t="array" ref="C42">INDEX($D$124:$GJ$182,$C149,$E$114)</f>
        <v>3.9009999999999998</v>
      </c>
      <c r="D42" s="52" t="s">
        <v>12362</v>
      </c>
      <c r="E42" s="52" cm="1">
        <f t="array" ref="E42">INDEX($D$124:$GJ$182,$C149,G$114)</f>
        <v>151.654</v>
      </c>
      <c r="G42" s="53" t="str" cm="1">
        <f t="array" ref="G42">HYPERLINK(TEXT("#"&amp;INDEX($D$193:$GJ$251,$C218,E$114),),INDEX($D$193:$GJ$251,$C218,E$114))</f>
        <v>A128061690K</v>
      </c>
      <c r="H42" s="52" t="s">
        <v>12362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12380</v>
      </c>
      <c r="C43" s="52" cm="1">
        <f t="array" ref="C43">INDEX($D$124:$GJ$182,$C150,$E$114)</f>
        <v>4.851</v>
      </c>
      <c r="D43" s="52" t="s">
        <v>12362</v>
      </c>
      <c r="E43" s="52" cm="1">
        <f t="array" ref="E43">INDEX($D$124:$GJ$182,$C150,G$114)</f>
        <v>127.926</v>
      </c>
      <c r="G43" s="53" t="str" cm="1">
        <f t="array" ref="G43">HYPERLINK(TEXT("#"&amp;INDEX($D$193:$GJ$251,$C219,E$114),),INDEX($D$193:$GJ$251,$C219,E$114))</f>
        <v>A127964742R</v>
      </c>
      <c r="H43" s="52" t="s">
        <v>12362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12381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12382</v>
      </c>
      <c r="C45" s="52" cm="1">
        <f t="array" ref="C45">INDEX($D$124:$GJ$182,$C152,$E$114)</f>
        <v>3.1850000000000001</v>
      </c>
      <c r="D45" s="52" t="s">
        <v>12362</v>
      </c>
      <c r="E45" s="52" cm="1">
        <f t="array" ref="E45">INDEX($D$124:$GJ$182,$C152,G$114)</f>
        <v>283.06400000000002</v>
      </c>
      <c r="G45" s="53" t="str" cm="1">
        <f t="array" ref="G45">HYPERLINK(TEXT("#"&amp;INDEX($D$193:$GJ$251,$C221,E$114),),INDEX($D$193:$GJ$251,$C221,E$114))</f>
        <v>A128061674K</v>
      </c>
      <c r="H45" s="52" t="s">
        <v>12362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12383</v>
      </c>
      <c r="C46" s="52" cm="1">
        <f t="array" ref="C46">INDEX($D$124:$GJ$182,$C153,$E$114)</f>
        <v>6.6379999999999999</v>
      </c>
      <c r="D46" s="52" t="s">
        <v>12362</v>
      </c>
      <c r="E46" s="52" cm="1">
        <f t="array" ref="E46">INDEX($D$124:$GJ$182,$C153,G$114)</f>
        <v>316.48</v>
      </c>
      <c r="G46" s="53" t="str" cm="1">
        <f t="array" ref="G46">HYPERLINK(TEXT("#"&amp;INDEX($D$193:$GJ$251,$C222,E$114),),INDEX($D$193:$GJ$251,$C222,E$114))</f>
        <v>A128042194V</v>
      </c>
      <c r="H46" s="52" t="s">
        <v>12362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12384</v>
      </c>
      <c r="C47" s="52" cm="1">
        <f t="array" ref="C47">INDEX($D$124:$GJ$182,$C154,$E$114)</f>
        <v>6.1509999999999998</v>
      </c>
      <c r="D47" s="52" t="s">
        <v>12362</v>
      </c>
      <c r="E47" s="52" cm="1">
        <f t="array" ref="E47">INDEX($D$124:$GJ$182,$C154,G$114)</f>
        <v>278.73399999999998</v>
      </c>
      <c r="G47" s="53" t="str" cm="1">
        <f t="array" ref="G47">HYPERLINK(TEXT("#"&amp;INDEX($D$193:$GJ$251,$C223,E$114),),INDEX($D$193:$GJ$251,$C223,E$114))</f>
        <v>A127964746X</v>
      </c>
      <c r="H47" s="52" t="s">
        <v>12362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12385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12386</v>
      </c>
      <c r="C49" s="52" cm="1">
        <f t="array" ref="C49">INDEX($D$124:$GJ$182,$C156,$E$114)</f>
        <v>7.5039999999999996</v>
      </c>
      <c r="D49" s="52" t="s">
        <v>12362</v>
      </c>
      <c r="E49" s="52" cm="1">
        <f t="array" ref="E49">INDEX($D$124:$GJ$182,$C156,G$114)</f>
        <v>584.56100000000004</v>
      </c>
      <c r="G49" s="53" t="str" cm="1">
        <f t="array" ref="G49">HYPERLINK(TEXT("#"&amp;INDEX($D$193:$GJ$251,$C225,E$114),),INDEX($D$193:$GJ$251,$C225,E$114))</f>
        <v>A128042198C</v>
      </c>
      <c r="H49" s="52" t="s">
        <v>12362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12387</v>
      </c>
      <c r="C50" s="52" cm="1">
        <f t="array" ref="C50">INDEX($D$124:$GJ$182,$C157,$E$114)</f>
        <v>8.4700000000000006</v>
      </c>
      <c r="D50" s="52" t="s">
        <v>12362</v>
      </c>
      <c r="E50" s="52" cm="1">
        <f t="array" ref="E50">INDEX($D$124:$GJ$182,$C157,G$114)</f>
        <v>293.71699999999998</v>
      </c>
      <c r="G50" s="53" t="str" cm="1">
        <f t="array" ref="G50">HYPERLINK(TEXT("#"&amp;INDEX($D$193:$GJ$251,$C226,E$114),),INDEX($D$193:$GJ$251,$C226,E$114))</f>
        <v>A128042202J</v>
      </c>
      <c r="H50" s="52" t="s">
        <v>12362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12354</v>
      </c>
      <c r="B51" s="57"/>
      <c r="C51" s="54" cm="1">
        <f t="array" ref="C51">INDEX($D$124:$GJ$182,$C158,$E$114)</f>
        <v>16.806999999999999</v>
      </c>
      <c r="D51" s="54" t="s">
        <v>12362</v>
      </c>
      <c r="E51" s="54" cm="1">
        <f t="array" ref="E51">INDEX($D$124:$GJ$182,$C158,G$114)</f>
        <v>973.84900000000005</v>
      </c>
      <c r="G51" s="53" t="str" cm="1">
        <f t="array" ref="G51">HYPERLINK(TEXT("#"&amp;INDEX($D$193:$GJ$251,$C227,E$114),),INDEX($D$193:$GJ$251,$C227,E$114))</f>
        <v>A127983986R</v>
      </c>
      <c r="H51" s="54" t="s">
        <v>12362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12388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12389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12390</v>
      </c>
      <c r="C54" s="52" cm="1">
        <f t="array" ref="C54">INDEX($D$124:$GJ$182,$C161,$E$114)</f>
        <v>99.418000000000006</v>
      </c>
      <c r="D54" s="52" t="s">
        <v>12362</v>
      </c>
      <c r="E54" s="52" cm="1">
        <f t="array" ref="E54">INDEX($D$124:$GJ$182,$C161,G$114)</f>
        <v>8661.5280000000002</v>
      </c>
      <c r="G54" s="53" t="str" cm="1">
        <f t="array" ref="G54">HYPERLINK(TEXT("#"&amp;INDEX($D$193:$GJ$251,$C230,E$114),),INDEX($D$193:$GJ$251,$C230,E$114))</f>
        <v>A127964750R</v>
      </c>
      <c r="H54" s="52" t="s">
        <v>12362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12391</v>
      </c>
      <c r="C55" s="52" cm="1">
        <f t="array" ref="C55">INDEX($D$124:$GJ$182,$C162,$E$114)</f>
        <v>191.292</v>
      </c>
      <c r="D55" s="52" t="s">
        <v>12362</v>
      </c>
      <c r="E55" s="52" cm="1">
        <f t="array" ref="E55">INDEX($D$124:$GJ$182,$C162,G$114)</f>
        <v>2008.835</v>
      </c>
      <c r="G55" s="53" t="str" cm="1">
        <f t="array" ref="G55">HYPERLINK(TEXT("#"&amp;INDEX($D$193:$GJ$251,$C231,E$114),),INDEX($D$193:$GJ$251,$C231,E$114))</f>
        <v>A127983990F</v>
      </c>
      <c r="H55" s="52" t="s">
        <v>12362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12354</v>
      </c>
      <c r="B56" s="49"/>
      <c r="C56" s="54" cm="1">
        <f t="array" ref="C56">INDEX($D$124:$GJ$182,$C163,$E$114)</f>
        <v>290.70999999999998</v>
      </c>
      <c r="D56" s="54" t="s">
        <v>12362</v>
      </c>
      <c r="E56" s="54" cm="1">
        <f t="array" ref="E56">INDEX($D$124:$GJ$182,$C163,G$114)</f>
        <v>10670.362999999999</v>
      </c>
      <c r="G56" s="53" t="str" cm="1">
        <f t="array" ref="G56">HYPERLINK(TEXT("#"&amp;INDEX($D$193:$GJ$251,$C232,E$114),),INDEX($D$193:$GJ$251,$C232,E$114))</f>
        <v>A127945222F</v>
      </c>
      <c r="H56" s="54" t="s">
        <v>12362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12392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12393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12394</v>
      </c>
      <c r="C59" s="52" cm="1">
        <f t="array" ref="C59">INDEX($D$124:$GJ$182,$C166,$E$114)</f>
        <v>97.245999999999995</v>
      </c>
      <c r="D59" s="52" t="s">
        <v>12362</v>
      </c>
      <c r="E59" s="52" cm="1">
        <f t="array" ref="E59">INDEX($D$124:$GJ$182,$C166,G$114)</f>
        <v>8226.4050000000007</v>
      </c>
      <c r="G59" s="53" t="str" cm="1">
        <f t="array" ref="G59">HYPERLINK(TEXT("#"&amp;INDEX($D$193:$GJ$251,$C235,E$114),),INDEX($D$193:$GJ$251,$C235,E$114))</f>
        <v>A127945226R</v>
      </c>
      <c r="H59" s="52" t="s">
        <v>12362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12395</v>
      </c>
      <c r="C60" s="52" cm="1">
        <f t="array" ref="C60">INDEX($D$124:$GJ$182,$C167,$E$114)</f>
        <v>0.73</v>
      </c>
      <c r="D60" s="52" t="s">
        <v>12362</v>
      </c>
      <c r="E60" s="52" cm="1">
        <f t="array" ref="E60">INDEX($D$124:$GJ$182,$C167,G$114)</f>
        <v>239.614</v>
      </c>
      <c r="G60" s="53" t="str" cm="1">
        <f t="array" ref="G60">HYPERLINK(TEXT("#"&amp;INDEX($D$193:$GJ$251,$C236,E$114),),INDEX($D$193:$GJ$251,$C236,E$114))</f>
        <v>A128081174L</v>
      </c>
      <c r="H60" s="52" t="s">
        <v>12362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12396</v>
      </c>
      <c r="C61" s="52" cm="1">
        <f t="array" ref="C61">INDEX($D$124:$GJ$182,$C168,$E$114)</f>
        <v>1.4419999999999999</v>
      </c>
      <c r="D61" s="52" t="s">
        <v>12362</v>
      </c>
      <c r="E61" s="52" cm="1">
        <f t="array" ref="E61">INDEX($D$124:$GJ$182,$C168,G$114)</f>
        <v>187.834</v>
      </c>
      <c r="G61" s="53" t="str" cm="1">
        <f t="array" ref="G61">HYPERLINK(TEXT("#"&amp;INDEX($D$193:$GJ$251,$C237,E$114),),INDEX($D$193:$GJ$251,$C237,E$114))</f>
        <v>A128003486V</v>
      </c>
      <c r="H61" s="52" t="s">
        <v>12362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12397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12394</v>
      </c>
      <c r="C63" s="52" cm="1">
        <f t="array" ref="C63">INDEX($D$124:$GJ$182,$C170,$E$114)</f>
        <v>97.245999999999995</v>
      </c>
      <c r="D63" s="52" t="s">
        <v>12362</v>
      </c>
      <c r="E63" s="52" cm="1">
        <f t="array" ref="E63">INDEX($D$124:$GJ$182,$C170,G$114)</f>
        <v>8226.4050000000007</v>
      </c>
      <c r="G63" s="53" t="str" cm="1">
        <f t="array" ref="G63">HYPERLINK(TEXT("#"&amp;INDEX($D$193:$GJ$251,$C239,E$114),),INDEX($D$193:$GJ$251,$C239,E$114))</f>
        <v>A127945226R</v>
      </c>
      <c r="H63" s="52" t="s">
        <v>12362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12398</v>
      </c>
      <c r="C64" s="52" cm="1">
        <f t="array" ref="C64">INDEX($D$124:$GJ$182,$C171,$E$114)</f>
        <v>0.73</v>
      </c>
      <c r="D64" s="52" t="s">
        <v>12362</v>
      </c>
      <c r="E64" s="52" cm="1">
        <f t="array" ref="E64">INDEX($D$124:$GJ$182,$C171,G$114)</f>
        <v>251.48599999999999</v>
      </c>
      <c r="G64" s="53" t="str" cm="1">
        <f t="array" ref="G64">HYPERLINK(TEXT("#"&amp;INDEX($D$193:$GJ$251,$C240,E$114),),INDEX($D$193:$GJ$251,$C240,E$114))</f>
        <v>A128022662X</v>
      </c>
      <c r="H64" s="52" t="s">
        <v>12362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12399</v>
      </c>
      <c r="C65" s="52" cm="1">
        <f t="array" ref="C65">INDEX($D$124:$GJ$182,$C172,$E$114)</f>
        <v>1.0649999999999999</v>
      </c>
      <c r="D65" s="52" t="s">
        <v>12362</v>
      </c>
      <c r="E65" s="52" cm="1">
        <f t="array" ref="E65">INDEX($D$124:$GJ$182,$C172,G$114)</f>
        <v>101.376</v>
      </c>
      <c r="G65" s="53" t="str" cm="1">
        <f t="array" ref="G65">HYPERLINK(TEXT("#"&amp;INDEX($D$193:$GJ$251,$C241,E$114),),INDEX($D$193:$GJ$251,$C241,E$114))</f>
        <v>A127964754X</v>
      </c>
      <c r="H65" s="52" t="s">
        <v>12362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12400</v>
      </c>
      <c r="C66" s="52" cm="1">
        <f t="array" ref="C66">INDEX($D$124:$GJ$182,$C173,$E$114)</f>
        <v>0.378</v>
      </c>
      <c r="D66" s="52" t="s">
        <v>12362</v>
      </c>
      <c r="E66" s="52" cm="1">
        <f t="array" ref="E66">INDEX($D$124:$GJ$182,$C173,G$114)</f>
        <v>69.203999999999994</v>
      </c>
      <c r="G66" s="53" t="str" cm="1">
        <f t="array" ref="G66">HYPERLINK(TEXT("#"&amp;INDEX($D$193:$GJ$251,$C242,E$114),),INDEX($D$193:$GJ$251,$C242,E$114))</f>
        <v>A128022666J</v>
      </c>
      <c r="H66" s="52" t="s">
        <v>12362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12401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12402</v>
      </c>
      <c r="C68" s="52" cm="1">
        <f t="array" ref="C68">INDEX($D$124:$GJ$182,$C175,$E$114)</f>
        <v>71.62</v>
      </c>
      <c r="D68" s="52" t="s">
        <v>12362</v>
      </c>
      <c r="E68" s="52" cm="1">
        <f t="array" ref="E68">INDEX($D$124:$GJ$182,$C175,G$114)</f>
        <v>6291.4849999999997</v>
      </c>
      <c r="G68" s="53" t="str" cm="1">
        <f t="array" ref="G68">HYPERLINK(TEXT("#"&amp;INDEX($D$193:$GJ$251,$C244,E$114),),INDEX($D$193:$GJ$251,$C244,E$114))</f>
        <v>A128042206T</v>
      </c>
      <c r="H68" s="52" t="s">
        <v>12362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12403</v>
      </c>
      <c r="C69" s="52" cm="1">
        <f t="array" ref="C69">INDEX($D$124:$GJ$182,$C176,$E$114)</f>
        <v>4.2830000000000004</v>
      </c>
      <c r="D69" s="52" t="s">
        <v>12362</v>
      </c>
      <c r="E69" s="52" cm="1">
        <f t="array" ref="E69">INDEX($D$124:$GJ$182,$C176,G$114)</f>
        <v>599.73</v>
      </c>
      <c r="G69" s="53" t="str" cm="1">
        <f t="array" ref="G69">HYPERLINK(TEXT("#"&amp;INDEX($D$193:$GJ$251,$C245,E$114),),INDEX($D$193:$GJ$251,$C245,E$114))</f>
        <v>A127964758J</v>
      </c>
      <c r="H69" s="52" t="s">
        <v>12362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12404</v>
      </c>
      <c r="C70" s="52" cm="1">
        <f t="array" ref="C70">INDEX($D$124:$GJ$182,$C177,$E$114)</f>
        <v>3.0609999999999999</v>
      </c>
      <c r="D70" s="52" t="s">
        <v>12362</v>
      </c>
      <c r="E70" s="52" cm="1">
        <f t="array" ref="E70">INDEX($D$124:$GJ$182,$C177,G$114)</f>
        <v>558.05399999999997</v>
      </c>
      <c r="G70" s="53" t="str" cm="1">
        <f t="array" ref="G70">HYPERLINK(TEXT("#"&amp;INDEX($D$193:$GJ$251,$C246,E$114),),INDEX($D$193:$GJ$251,$C246,E$114))</f>
        <v>A128061678V</v>
      </c>
      <c r="H70" s="52" t="s">
        <v>12362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12405</v>
      </c>
      <c r="C71" s="52" cm="1">
        <f t="array" ref="C71">INDEX($D$124:$GJ$182,$C178,$E$114)</f>
        <v>20.454000000000001</v>
      </c>
      <c r="D71" s="52" t="s">
        <v>12362</v>
      </c>
      <c r="E71" s="52" cm="1">
        <f t="array" ref="E71">INDEX($D$124:$GJ$182,$C178,G$114)</f>
        <v>1212.26</v>
      </c>
      <c r="G71" s="53" t="str" cm="1">
        <f t="array" ref="G71">HYPERLINK(TEXT("#"&amp;INDEX($D$193:$GJ$251,$C247,E$114),),INDEX($D$193:$GJ$251,$C247,E$114))</f>
        <v>A127983982F</v>
      </c>
      <c r="H71" s="52" t="s">
        <v>12362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12406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12407</v>
      </c>
      <c r="C73" s="52" cm="1">
        <f t="array" ref="C73">INDEX($D$124:$GJ$182,$C180,$E$114)</f>
        <v>5.0970000000000004</v>
      </c>
      <c r="D73" s="52" t="s">
        <v>12362</v>
      </c>
      <c r="E73" s="52" cm="1">
        <f t="array" ref="E73">INDEX($D$124:$GJ$182,$C180,G$114)</f>
        <v>1324.1089999999999</v>
      </c>
      <c r="G73" s="53" t="str" cm="1">
        <f t="array" ref="G73">HYPERLINK(TEXT("#"&amp;INDEX($D$193:$GJ$251,$C249,E$114),),INDEX($D$193:$GJ$251,$C249,E$114))</f>
        <v>A128061682K</v>
      </c>
      <c r="H73" s="52" t="s">
        <v>12362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12408</v>
      </c>
      <c r="C74" s="52" cm="1">
        <f t="array" ref="C74">INDEX($D$124:$GJ$182,$C181,$E$114)</f>
        <v>94.320999999999998</v>
      </c>
      <c r="D74" s="52" t="s">
        <v>12362</v>
      </c>
      <c r="E74" s="52" cm="1">
        <f t="array" ref="E74">INDEX($D$124:$GJ$182,$C181,G$114)</f>
        <v>7337.42</v>
      </c>
      <c r="G74" s="53" t="str" cm="1">
        <f t="array" ref="G74">HYPERLINK(TEXT("#"&amp;INDEX($D$193:$GJ$251,$C250,E$114),),INDEX($D$193:$GJ$251,$C250,E$114))</f>
        <v>A128081178W</v>
      </c>
      <c r="H74" s="52" t="s">
        <v>12362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12354</v>
      </c>
      <c r="B75" s="49"/>
      <c r="C75" s="54" cm="1">
        <f t="array" ref="C75">INDEX($D$124:$GJ$182,$C182,$E$114)</f>
        <v>99.418000000000006</v>
      </c>
      <c r="D75" s="54" t="s">
        <v>12362</v>
      </c>
      <c r="E75" s="54" cm="1">
        <f t="array" ref="E75">INDEX($D$124:$GJ$182,$C182,G$114)</f>
        <v>8661.5280000000002</v>
      </c>
      <c r="G75" s="53" t="str" cm="1">
        <f t="array" ref="G75">HYPERLINK(TEXT("#"&amp;INDEX($D$193:$GJ$251,$C251,E$114),),INDEX($D$193:$GJ$251,$C251,E$114))</f>
        <v>A127964750R</v>
      </c>
      <c r="H75" s="54" t="s">
        <v>12362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12348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12409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12410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12411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12412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12413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12414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12415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12416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12351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12417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12418</v>
      </c>
      <c r="C96" s="61">
        <v>3</v>
      </c>
    </row>
    <row r="97" spans="2:3" ht="15" hidden="1" customHeight="1">
      <c r="B97" s="61" t="s">
        <v>12419</v>
      </c>
      <c r="C97" s="61">
        <v>4</v>
      </c>
    </row>
    <row r="98" spans="2:3" ht="15" hidden="1" customHeight="1">
      <c r="B98" s="61" t="s">
        <v>12420</v>
      </c>
      <c r="C98" s="61">
        <v>5</v>
      </c>
    </row>
    <row r="99" spans="2:3" ht="15" hidden="1" customHeight="1">
      <c r="B99" s="61" t="s">
        <v>12421</v>
      </c>
      <c r="C99" s="61">
        <v>6</v>
      </c>
    </row>
    <row r="100" spans="2:3" ht="15" hidden="1" customHeight="1">
      <c r="B100" s="61" t="s">
        <v>12422</v>
      </c>
      <c r="C100" s="61">
        <v>7</v>
      </c>
    </row>
    <row r="101" spans="2:3" ht="15" hidden="1" customHeight="1">
      <c r="B101" s="61" t="s">
        <v>12423</v>
      </c>
      <c r="C101" s="61">
        <v>8</v>
      </c>
    </row>
    <row r="102" spans="2:3" ht="15" hidden="1" customHeight="1">
      <c r="B102" s="61" t="s">
        <v>12424</v>
      </c>
      <c r="C102" s="61">
        <v>9</v>
      </c>
    </row>
    <row r="103" spans="2:3" ht="15" hidden="1" customHeight="1">
      <c r="B103" s="61" t="s">
        <v>12425</v>
      </c>
      <c r="C103" s="61">
        <v>10</v>
      </c>
    </row>
    <row r="104" spans="2:3" ht="15" hidden="1" customHeight="1">
      <c r="B104" s="61" t="s">
        <v>12426</v>
      </c>
      <c r="C104" s="61">
        <v>11</v>
      </c>
    </row>
    <row r="105" spans="2:3" ht="15" hidden="1" customHeight="1">
      <c r="B105" s="61" t="s">
        <v>12427</v>
      </c>
      <c r="C105" s="61">
        <v>12</v>
      </c>
    </row>
    <row r="106" spans="2:3" ht="15" hidden="1" customHeight="1">
      <c r="B106" s="61" t="s">
        <v>12428</v>
      </c>
      <c r="C106" s="61">
        <v>13</v>
      </c>
    </row>
    <row r="107" spans="2:3" ht="15" hidden="1" customHeight="1">
      <c r="B107" s="61" t="s">
        <v>12429</v>
      </c>
      <c r="C107" s="61">
        <v>14</v>
      </c>
    </row>
    <row r="108" spans="2:3" ht="15" hidden="1" customHeight="1">
      <c r="B108" s="61" t="s">
        <v>12430</v>
      </c>
      <c r="C108" s="61">
        <v>15</v>
      </c>
    </row>
    <row r="109" spans="2:3" ht="15" hidden="1" customHeight="1">
      <c r="B109" s="61" t="s">
        <v>12431</v>
      </c>
      <c r="C109" s="61">
        <v>16</v>
      </c>
    </row>
    <row r="110" spans="2:3" ht="15" hidden="1" customHeight="1">
      <c r="B110" s="61" t="s">
        <v>12432</v>
      </c>
      <c r="C110" s="61">
        <v>17</v>
      </c>
    </row>
    <row r="111" spans="2:3" ht="15" hidden="1" customHeight="1">
      <c r="B111" s="61" t="s">
        <v>12433</v>
      </c>
      <c r="C111" s="61">
        <v>18</v>
      </c>
    </row>
    <row r="112" spans="2:3" ht="15" hidden="1" customHeight="1">
      <c r="B112" s="61" t="s">
        <v>12434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12348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12435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12436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12437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12438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12439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12440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12441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12442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7"/>
      <c r="B119" s="37"/>
      <c r="C119" s="37"/>
      <c r="D119" s="66" t="s">
        <v>12443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80" t="s">
        <v>12444</v>
      </c>
      <c r="X119" s="79" t="s">
        <v>12354</v>
      </c>
      <c r="Y119" s="66" t="s">
        <v>12443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80" t="s">
        <v>12444</v>
      </c>
      <c r="AS119" s="79" t="s">
        <v>12354</v>
      </c>
      <c r="AT119" s="66" t="s">
        <v>12443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80" t="s">
        <v>12444</v>
      </c>
      <c r="BN119" s="79" t="s">
        <v>12354</v>
      </c>
      <c r="BO119" s="66" t="s">
        <v>12443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80" t="s">
        <v>12444</v>
      </c>
      <c r="CI119" s="79" t="s">
        <v>12354</v>
      </c>
      <c r="CJ119" s="66" t="s">
        <v>12443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80" t="s">
        <v>12444</v>
      </c>
      <c r="DD119" s="79" t="s">
        <v>12354</v>
      </c>
      <c r="DE119" s="66" t="s">
        <v>12443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80" t="s">
        <v>12444</v>
      </c>
      <c r="DY119" s="79" t="s">
        <v>12354</v>
      </c>
      <c r="DZ119" s="66" t="s">
        <v>12443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80" t="s">
        <v>12444</v>
      </c>
      <c r="ET119" s="79" t="s">
        <v>12354</v>
      </c>
      <c r="EU119" s="66" t="s">
        <v>12443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80" t="s">
        <v>12444</v>
      </c>
      <c r="FO119" s="79" t="s">
        <v>12354</v>
      </c>
      <c r="FP119" s="66" t="s">
        <v>12443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80" t="s">
        <v>12444</v>
      </c>
      <c r="GJ119" s="79" t="s">
        <v>12354</v>
      </c>
    </row>
    <row r="120" spans="1:192" ht="15" hidden="1" customHeight="1">
      <c r="A120" s="37"/>
      <c r="B120" s="37"/>
      <c r="C120" s="37"/>
      <c r="D120" s="67" t="s">
        <v>12351</v>
      </c>
      <c r="E120" s="68" t="s">
        <v>12417</v>
      </c>
      <c r="F120" s="68" t="s">
        <v>12418</v>
      </c>
      <c r="G120" s="68" t="s">
        <v>12419</v>
      </c>
      <c r="H120" s="68" t="s">
        <v>12420</v>
      </c>
      <c r="I120" s="68" t="s">
        <v>12421</v>
      </c>
      <c r="J120" s="68" t="s">
        <v>12422</v>
      </c>
      <c r="K120" s="68" t="s">
        <v>12423</v>
      </c>
      <c r="L120" s="68" t="s">
        <v>12424</v>
      </c>
      <c r="M120" s="68" t="s">
        <v>12425</v>
      </c>
      <c r="N120" s="68" t="s">
        <v>12426</v>
      </c>
      <c r="O120" s="68" t="s">
        <v>12427</v>
      </c>
      <c r="P120" s="68" t="s">
        <v>12428</v>
      </c>
      <c r="Q120" s="68" t="s">
        <v>12429</v>
      </c>
      <c r="R120" s="68" t="s">
        <v>12430</v>
      </c>
      <c r="S120" s="68" t="s">
        <v>12431</v>
      </c>
      <c r="T120" s="68" t="s">
        <v>12432</v>
      </c>
      <c r="U120" s="68" t="s">
        <v>12433</v>
      </c>
      <c r="V120" s="68" t="s">
        <v>12434</v>
      </c>
      <c r="W120" s="80"/>
      <c r="X120" s="79"/>
      <c r="Y120" s="67" t="s">
        <v>12351</v>
      </c>
      <c r="Z120" s="68" t="s">
        <v>12417</v>
      </c>
      <c r="AA120" s="68" t="s">
        <v>12418</v>
      </c>
      <c r="AB120" s="68" t="s">
        <v>12419</v>
      </c>
      <c r="AC120" s="68" t="s">
        <v>12420</v>
      </c>
      <c r="AD120" s="68" t="s">
        <v>12421</v>
      </c>
      <c r="AE120" s="68" t="s">
        <v>12422</v>
      </c>
      <c r="AF120" s="68" t="s">
        <v>12423</v>
      </c>
      <c r="AG120" s="68" t="s">
        <v>12424</v>
      </c>
      <c r="AH120" s="68" t="s">
        <v>12425</v>
      </c>
      <c r="AI120" s="68" t="s">
        <v>12426</v>
      </c>
      <c r="AJ120" s="68" t="s">
        <v>12427</v>
      </c>
      <c r="AK120" s="68" t="s">
        <v>12428</v>
      </c>
      <c r="AL120" s="68" t="s">
        <v>12429</v>
      </c>
      <c r="AM120" s="68" t="s">
        <v>12430</v>
      </c>
      <c r="AN120" s="68" t="s">
        <v>12431</v>
      </c>
      <c r="AO120" s="68" t="s">
        <v>12432</v>
      </c>
      <c r="AP120" s="68" t="s">
        <v>12433</v>
      </c>
      <c r="AQ120" s="68" t="s">
        <v>12434</v>
      </c>
      <c r="AR120" s="80"/>
      <c r="AS120" s="79"/>
      <c r="AT120" s="67" t="s">
        <v>12351</v>
      </c>
      <c r="AU120" s="68" t="s">
        <v>12417</v>
      </c>
      <c r="AV120" s="68" t="s">
        <v>12418</v>
      </c>
      <c r="AW120" s="68" t="s">
        <v>12419</v>
      </c>
      <c r="AX120" s="68" t="s">
        <v>12420</v>
      </c>
      <c r="AY120" s="68" t="s">
        <v>12421</v>
      </c>
      <c r="AZ120" s="68" t="s">
        <v>12422</v>
      </c>
      <c r="BA120" s="68" t="s">
        <v>12423</v>
      </c>
      <c r="BB120" s="68" t="s">
        <v>12424</v>
      </c>
      <c r="BC120" s="68" t="s">
        <v>12425</v>
      </c>
      <c r="BD120" s="68" t="s">
        <v>12426</v>
      </c>
      <c r="BE120" s="68" t="s">
        <v>12427</v>
      </c>
      <c r="BF120" s="68" t="s">
        <v>12428</v>
      </c>
      <c r="BG120" s="68" t="s">
        <v>12429</v>
      </c>
      <c r="BH120" s="68" t="s">
        <v>12430</v>
      </c>
      <c r="BI120" s="68" t="s">
        <v>12431</v>
      </c>
      <c r="BJ120" s="68" t="s">
        <v>12432</v>
      </c>
      <c r="BK120" s="68" t="s">
        <v>12433</v>
      </c>
      <c r="BL120" s="68" t="s">
        <v>12434</v>
      </c>
      <c r="BM120" s="80"/>
      <c r="BN120" s="79"/>
      <c r="BO120" s="67" t="s">
        <v>12351</v>
      </c>
      <c r="BP120" s="68" t="s">
        <v>12417</v>
      </c>
      <c r="BQ120" s="68" t="s">
        <v>12418</v>
      </c>
      <c r="BR120" s="68" t="s">
        <v>12419</v>
      </c>
      <c r="BS120" s="68" t="s">
        <v>12420</v>
      </c>
      <c r="BT120" s="68" t="s">
        <v>12421</v>
      </c>
      <c r="BU120" s="68" t="s">
        <v>12422</v>
      </c>
      <c r="BV120" s="68" t="s">
        <v>12423</v>
      </c>
      <c r="BW120" s="68" t="s">
        <v>12424</v>
      </c>
      <c r="BX120" s="68" t="s">
        <v>12425</v>
      </c>
      <c r="BY120" s="68" t="s">
        <v>12426</v>
      </c>
      <c r="BZ120" s="68" t="s">
        <v>12427</v>
      </c>
      <c r="CA120" s="68" t="s">
        <v>12428</v>
      </c>
      <c r="CB120" s="68" t="s">
        <v>12429</v>
      </c>
      <c r="CC120" s="68" t="s">
        <v>12430</v>
      </c>
      <c r="CD120" s="68" t="s">
        <v>12431</v>
      </c>
      <c r="CE120" s="68" t="s">
        <v>12432</v>
      </c>
      <c r="CF120" s="68" t="s">
        <v>12433</v>
      </c>
      <c r="CG120" s="68" t="s">
        <v>12434</v>
      </c>
      <c r="CH120" s="80"/>
      <c r="CI120" s="79"/>
      <c r="CJ120" s="67" t="s">
        <v>12351</v>
      </c>
      <c r="CK120" s="68" t="s">
        <v>12417</v>
      </c>
      <c r="CL120" s="68" t="s">
        <v>12418</v>
      </c>
      <c r="CM120" s="68" t="s">
        <v>12419</v>
      </c>
      <c r="CN120" s="68" t="s">
        <v>12420</v>
      </c>
      <c r="CO120" s="68" t="s">
        <v>12421</v>
      </c>
      <c r="CP120" s="68" t="s">
        <v>12422</v>
      </c>
      <c r="CQ120" s="68" t="s">
        <v>12423</v>
      </c>
      <c r="CR120" s="68" t="s">
        <v>12424</v>
      </c>
      <c r="CS120" s="68" t="s">
        <v>12425</v>
      </c>
      <c r="CT120" s="68" t="s">
        <v>12426</v>
      </c>
      <c r="CU120" s="68" t="s">
        <v>12427</v>
      </c>
      <c r="CV120" s="68" t="s">
        <v>12428</v>
      </c>
      <c r="CW120" s="68" t="s">
        <v>12429</v>
      </c>
      <c r="CX120" s="68" t="s">
        <v>12430</v>
      </c>
      <c r="CY120" s="68" t="s">
        <v>12431</v>
      </c>
      <c r="CZ120" s="68" t="s">
        <v>12432</v>
      </c>
      <c r="DA120" s="68" t="s">
        <v>12433</v>
      </c>
      <c r="DB120" s="68" t="s">
        <v>12434</v>
      </c>
      <c r="DC120" s="80"/>
      <c r="DD120" s="79"/>
      <c r="DE120" s="67" t="s">
        <v>12351</v>
      </c>
      <c r="DF120" s="68" t="s">
        <v>12417</v>
      </c>
      <c r="DG120" s="68" t="s">
        <v>12418</v>
      </c>
      <c r="DH120" s="68" t="s">
        <v>12419</v>
      </c>
      <c r="DI120" s="68" t="s">
        <v>12420</v>
      </c>
      <c r="DJ120" s="68" t="s">
        <v>12421</v>
      </c>
      <c r="DK120" s="68" t="s">
        <v>12422</v>
      </c>
      <c r="DL120" s="68" t="s">
        <v>12423</v>
      </c>
      <c r="DM120" s="68" t="s">
        <v>12424</v>
      </c>
      <c r="DN120" s="68" t="s">
        <v>12425</v>
      </c>
      <c r="DO120" s="68" t="s">
        <v>12426</v>
      </c>
      <c r="DP120" s="68" t="s">
        <v>12427</v>
      </c>
      <c r="DQ120" s="68" t="s">
        <v>12428</v>
      </c>
      <c r="DR120" s="68" t="s">
        <v>12429</v>
      </c>
      <c r="DS120" s="68" t="s">
        <v>12430</v>
      </c>
      <c r="DT120" s="68" t="s">
        <v>12431</v>
      </c>
      <c r="DU120" s="68" t="s">
        <v>12432</v>
      </c>
      <c r="DV120" s="68" t="s">
        <v>12433</v>
      </c>
      <c r="DW120" s="68" t="s">
        <v>12434</v>
      </c>
      <c r="DX120" s="80"/>
      <c r="DY120" s="79"/>
      <c r="DZ120" s="67" t="s">
        <v>12351</v>
      </c>
      <c r="EA120" s="68" t="s">
        <v>12417</v>
      </c>
      <c r="EB120" s="68" t="s">
        <v>12418</v>
      </c>
      <c r="EC120" s="68" t="s">
        <v>12419</v>
      </c>
      <c r="ED120" s="68" t="s">
        <v>12420</v>
      </c>
      <c r="EE120" s="68" t="s">
        <v>12421</v>
      </c>
      <c r="EF120" s="68" t="s">
        <v>12422</v>
      </c>
      <c r="EG120" s="68" t="s">
        <v>12423</v>
      </c>
      <c r="EH120" s="68" t="s">
        <v>12424</v>
      </c>
      <c r="EI120" s="68" t="s">
        <v>12425</v>
      </c>
      <c r="EJ120" s="68" t="s">
        <v>12426</v>
      </c>
      <c r="EK120" s="68" t="s">
        <v>12427</v>
      </c>
      <c r="EL120" s="68" t="s">
        <v>12428</v>
      </c>
      <c r="EM120" s="68" t="s">
        <v>12429</v>
      </c>
      <c r="EN120" s="68" t="s">
        <v>12430</v>
      </c>
      <c r="EO120" s="68" t="s">
        <v>12431</v>
      </c>
      <c r="EP120" s="68" t="s">
        <v>12432</v>
      </c>
      <c r="EQ120" s="68" t="s">
        <v>12433</v>
      </c>
      <c r="ER120" s="68" t="s">
        <v>12434</v>
      </c>
      <c r="ES120" s="80"/>
      <c r="ET120" s="79"/>
      <c r="EU120" s="67" t="s">
        <v>12351</v>
      </c>
      <c r="EV120" s="68" t="s">
        <v>12417</v>
      </c>
      <c r="EW120" s="68" t="s">
        <v>12418</v>
      </c>
      <c r="EX120" s="68" t="s">
        <v>12419</v>
      </c>
      <c r="EY120" s="68" t="s">
        <v>12420</v>
      </c>
      <c r="EZ120" s="68" t="s">
        <v>12421</v>
      </c>
      <c r="FA120" s="68" t="s">
        <v>12422</v>
      </c>
      <c r="FB120" s="68" t="s">
        <v>12423</v>
      </c>
      <c r="FC120" s="68" t="s">
        <v>12424</v>
      </c>
      <c r="FD120" s="68" t="s">
        <v>12425</v>
      </c>
      <c r="FE120" s="68" t="s">
        <v>12426</v>
      </c>
      <c r="FF120" s="68" t="s">
        <v>12427</v>
      </c>
      <c r="FG120" s="68" t="s">
        <v>12428</v>
      </c>
      <c r="FH120" s="68" t="s">
        <v>12429</v>
      </c>
      <c r="FI120" s="68" t="s">
        <v>12430</v>
      </c>
      <c r="FJ120" s="68" t="s">
        <v>12431</v>
      </c>
      <c r="FK120" s="68" t="s">
        <v>12432</v>
      </c>
      <c r="FL120" s="68" t="s">
        <v>12433</v>
      </c>
      <c r="FM120" s="68" t="s">
        <v>12434</v>
      </c>
      <c r="FN120" s="80"/>
      <c r="FO120" s="79"/>
      <c r="FP120" s="67" t="s">
        <v>12351</v>
      </c>
      <c r="FQ120" s="68" t="s">
        <v>12417</v>
      </c>
      <c r="FR120" s="68" t="s">
        <v>12418</v>
      </c>
      <c r="FS120" s="68" t="s">
        <v>12419</v>
      </c>
      <c r="FT120" s="68" t="s">
        <v>12420</v>
      </c>
      <c r="FU120" s="68" t="s">
        <v>12421</v>
      </c>
      <c r="FV120" s="68" t="s">
        <v>12422</v>
      </c>
      <c r="FW120" s="68" t="s">
        <v>12423</v>
      </c>
      <c r="FX120" s="68" t="s">
        <v>12424</v>
      </c>
      <c r="FY120" s="68" t="s">
        <v>12425</v>
      </c>
      <c r="FZ120" s="68" t="s">
        <v>12426</v>
      </c>
      <c r="GA120" s="68" t="s">
        <v>12427</v>
      </c>
      <c r="GB120" s="68" t="s">
        <v>12428</v>
      </c>
      <c r="GC120" s="68" t="s">
        <v>12429</v>
      </c>
      <c r="GD120" s="68" t="s">
        <v>12430</v>
      </c>
      <c r="GE120" s="68" t="s">
        <v>12431</v>
      </c>
      <c r="GF120" s="68" t="s">
        <v>12432</v>
      </c>
      <c r="GG120" s="68" t="s">
        <v>12433</v>
      </c>
      <c r="GH120" s="68" t="s">
        <v>12434</v>
      </c>
      <c r="GI120" s="80"/>
      <c r="GJ120" s="79"/>
    </row>
    <row r="121" spans="1:192" ht="15" hidden="1" customHeight="1">
      <c r="A121" s="69" t="s">
        <v>12445</v>
      </c>
      <c r="B121" s="37"/>
      <c r="C121" s="37"/>
      <c r="D121" s="44" t="s">
        <v>12355</v>
      </c>
      <c r="E121" s="44" t="s">
        <v>12355</v>
      </c>
      <c r="F121" s="44" t="s">
        <v>12355</v>
      </c>
      <c r="G121" s="44" t="s">
        <v>12355</v>
      </c>
      <c r="H121" s="44" t="s">
        <v>12355</v>
      </c>
      <c r="I121" s="44" t="s">
        <v>12355</v>
      </c>
      <c r="J121" s="44" t="s">
        <v>12355</v>
      </c>
      <c r="K121" s="44" t="s">
        <v>12355</v>
      </c>
      <c r="L121" s="44" t="s">
        <v>12355</v>
      </c>
      <c r="M121" s="44" t="s">
        <v>12355</v>
      </c>
      <c r="N121" s="44" t="s">
        <v>12355</v>
      </c>
      <c r="O121" s="44" t="s">
        <v>12355</v>
      </c>
      <c r="P121" s="44" t="s">
        <v>12355</v>
      </c>
      <c r="Q121" s="44" t="s">
        <v>12355</v>
      </c>
      <c r="R121" s="44" t="s">
        <v>12355</v>
      </c>
      <c r="S121" s="44" t="s">
        <v>12355</v>
      </c>
      <c r="T121" s="44" t="s">
        <v>12355</v>
      </c>
      <c r="U121" s="44" t="s">
        <v>12355</v>
      </c>
      <c r="V121" s="44" t="s">
        <v>12355</v>
      </c>
      <c r="W121" s="44" t="s">
        <v>12355</v>
      </c>
      <c r="X121" s="44" t="s">
        <v>12355</v>
      </c>
      <c r="Y121" s="44" t="s">
        <v>12355</v>
      </c>
      <c r="Z121" s="44" t="s">
        <v>12355</v>
      </c>
      <c r="AA121" s="44" t="s">
        <v>12355</v>
      </c>
      <c r="AB121" s="44" t="s">
        <v>12355</v>
      </c>
      <c r="AC121" s="44" t="s">
        <v>12355</v>
      </c>
      <c r="AD121" s="44" t="s">
        <v>12355</v>
      </c>
      <c r="AE121" s="44" t="s">
        <v>12355</v>
      </c>
      <c r="AF121" s="44" t="s">
        <v>12355</v>
      </c>
      <c r="AG121" s="44" t="s">
        <v>12355</v>
      </c>
      <c r="AH121" s="44" t="s">
        <v>12355</v>
      </c>
      <c r="AI121" s="44" t="s">
        <v>12355</v>
      </c>
      <c r="AJ121" s="44" t="s">
        <v>12355</v>
      </c>
      <c r="AK121" s="44" t="s">
        <v>12355</v>
      </c>
      <c r="AL121" s="44" t="s">
        <v>12355</v>
      </c>
      <c r="AM121" s="44" t="s">
        <v>12355</v>
      </c>
      <c r="AN121" s="44" t="s">
        <v>12355</v>
      </c>
      <c r="AO121" s="44" t="s">
        <v>12355</v>
      </c>
      <c r="AP121" s="44" t="s">
        <v>12355</v>
      </c>
      <c r="AQ121" s="44" t="s">
        <v>12355</v>
      </c>
      <c r="AR121" s="44" t="s">
        <v>12355</v>
      </c>
      <c r="AS121" s="44" t="s">
        <v>12355</v>
      </c>
      <c r="AT121" s="44" t="s">
        <v>12355</v>
      </c>
      <c r="AU121" s="44" t="s">
        <v>12355</v>
      </c>
      <c r="AV121" s="44" t="s">
        <v>12355</v>
      </c>
      <c r="AW121" s="44" t="s">
        <v>12355</v>
      </c>
      <c r="AX121" s="44" t="s">
        <v>12355</v>
      </c>
      <c r="AY121" s="44" t="s">
        <v>12355</v>
      </c>
      <c r="AZ121" s="44" t="s">
        <v>12355</v>
      </c>
      <c r="BA121" s="44" t="s">
        <v>12355</v>
      </c>
      <c r="BB121" s="44" t="s">
        <v>12355</v>
      </c>
      <c r="BC121" s="44" t="s">
        <v>12355</v>
      </c>
      <c r="BD121" s="44" t="s">
        <v>12355</v>
      </c>
      <c r="BE121" s="44" t="s">
        <v>12355</v>
      </c>
      <c r="BF121" s="44" t="s">
        <v>12355</v>
      </c>
      <c r="BG121" s="44" t="s">
        <v>12355</v>
      </c>
      <c r="BH121" s="44" t="s">
        <v>12355</v>
      </c>
      <c r="BI121" s="44" t="s">
        <v>12355</v>
      </c>
      <c r="BJ121" s="44" t="s">
        <v>12355</v>
      </c>
      <c r="BK121" s="44" t="s">
        <v>12355</v>
      </c>
      <c r="BL121" s="44" t="s">
        <v>12355</v>
      </c>
      <c r="BM121" s="44" t="s">
        <v>12355</v>
      </c>
      <c r="BN121" s="44" t="s">
        <v>12355</v>
      </c>
      <c r="BO121" s="44" t="s">
        <v>12355</v>
      </c>
      <c r="BP121" s="44" t="s">
        <v>12355</v>
      </c>
      <c r="BQ121" s="44" t="s">
        <v>12355</v>
      </c>
      <c r="BR121" s="44" t="s">
        <v>12355</v>
      </c>
      <c r="BS121" s="44" t="s">
        <v>12355</v>
      </c>
      <c r="BT121" s="44" t="s">
        <v>12355</v>
      </c>
      <c r="BU121" s="44" t="s">
        <v>12355</v>
      </c>
      <c r="BV121" s="44" t="s">
        <v>12355</v>
      </c>
      <c r="BW121" s="44" t="s">
        <v>12355</v>
      </c>
      <c r="BX121" s="44" t="s">
        <v>12355</v>
      </c>
      <c r="BY121" s="44" t="s">
        <v>12355</v>
      </c>
      <c r="BZ121" s="44" t="s">
        <v>12355</v>
      </c>
      <c r="CA121" s="44" t="s">
        <v>12355</v>
      </c>
      <c r="CB121" s="44" t="s">
        <v>12355</v>
      </c>
      <c r="CC121" s="44" t="s">
        <v>12355</v>
      </c>
      <c r="CD121" s="44" t="s">
        <v>12355</v>
      </c>
      <c r="CE121" s="44" t="s">
        <v>12355</v>
      </c>
      <c r="CF121" s="44" t="s">
        <v>12355</v>
      </c>
      <c r="CG121" s="44" t="s">
        <v>12355</v>
      </c>
      <c r="CH121" s="44" t="s">
        <v>12355</v>
      </c>
      <c r="CI121" s="44" t="s">
        <v>12355</v>
      </c>
      <c r="CJ121" s="44" t="s">
        <v>12355</v>
      </c>
      <c r="CK121" s="44" t="s">
        <v>12355</v>
      </c>
      <c r="CL121" s="44" t="s">
        <v>12355</v>
      </c>
      <c r="CM121" s="44" t="s">
        <v>12355</v>
      </c>
      <c r="CN121" s="44" t="s">
        <v>12355</v>
      </c>
      <c r="CO121" s="44" t="s">
        <v>12355</v>
      </c>
      <c r="CP121" s="44" t="s">
        <v>12355</v>
      </c>
      <c r="CQ121" s="44" t="s">
        <v>12355</v>
      </c>
      <c r="CR121" s="44" t="s">
        <v>12355</v>
      </c>
      <c r="CS121" s="44" t="s">
        <v>12355</v>
      </c>
      <c r="CT121" s="44" t="s">
        <v>12355</v>
      </c>
      <c r="CU121" s="44" t="s">
        <v>12355</v>
      </c>
      <c r="CV121" s="44" t="s">
        <v>12355</v>
      </c>
      <c r="CW121" s="44" t="s">
        <v>12355</v>
      </c>
      <c r="CX121" s="44" t="s">
        <v>12355</v>
      </c>
      <c r="CY121" s="44" t="s">
        <v>12355</v>
      </c>
      <c r="CZ121" s="44" t="s">
        <v>12355</v>
      </c>
      <c r="DA121" s="44" t="s">
        <v>12355</v>
      </c>
      <c r="DB121" s="44" t="s">
        <v>12355</v>
      </c>
      <c r="DC121" s="44" t="s">
        <v>12355</v>
      </c>
      <c r="DD121" s="44" t="s">
        <v>12355</v>
      </c>
      <c r="DE121" s="44" t="s">
        <v>12355</v>
      </c>
      <c r="DF121" s="44" t="s">
        <v>12355</v>
      </c>
      <c r="DG121" s="44" t="s">
        <v>12355</v>
      </c>
      <c r="DH121" s="44" t="s">
        <v>12355</v>
      </c>
      <c r="DI121" s="44" t="s">
        <v>12355</v>
      </c>
      <c r="DJ121" s="44" t="s">
        <v>12355</v>
      </c>
      <c r="DK121" s="44" t="s">
        <v>12355</v>
      </c>
      <c r="DL121" s="44" t="s">
        <v>12355</v>
      </c>
      <c r="DM121" s="44" t="s">
        <v>12355</v>
      </c>
      <c r="DN121" s="44" t="s">
        <v>12355</v>
      </c>
      <c r="DO121" s="44" t="s">
        <v>12355</v>
      </c>
      <c r="DP121" s="44" t="s">
        <v>12355</v>
      </c>
      <c r="DQ121" s="44" t="s">
        <v>12355</v>
      </c>
      <c r="DR121" s="44" t="s">
        <v>12355</v>
      </c>
      <c r="DS121" s="44" t="s">
        <v>12355</v>
      </c>
      <c r="DT121" s="44" t="s">
        <v>12355</v>
      </c>
      <c r="DU121" s="44" t="s">
        <v>12355</v>
      </c>
      <c r="DV121" s="44" t="s">
        <v>12355</v>
      </c>
      <c r="DW121" s="44" t="s">
        <v>12355</v>
      </c>
      <c r="DX121" s="44" t="s">
        <v>12355</v>
      </c>
      <c r="DY121" s="44" t="s">
        <v>12355</v>
      </c>
      <c r="DZ121" s="44" t="s">
        <v>12355</v>
      </c>
      <c r="EA121" s="44" t="s">
        <v>12355</v>
      </c>
      <c r="EB121" s="44" t="s">
        <v>12355</v>
      </c>
      <c r="EC121" s="44" t="s">
        <v>12355</v>
      </c>
      <c r="ED121" s="44" t="s">
        <v>12355</v>
      </c>
      <c r="EE121" s="44" t="s">
        <v>12355</v>
      </c>
      <c r="EF121" s="44" t="s">
        <v>12355</v>
      </c>
      <c r="EG121" s="44" t="s">
        <v>12355</v>
      </c>
      <c r="EH121" s="44" t="s">
        <v>12355</v>
      </c>
      <c r="EI121" s="44" t="s">
        <v>12355</v>
      </c>
      <c r="EJ121" s="44" t="s">
        <v>12355</v>
      </c>
      <c r="EK121" s="44" t="s">
        <v>12355</v>
      </c>
      <c r="EL121" s="44" t="s">
        <v>12355</v>
      </c>
      <c r="EM121" s="44" t="s">
        <v>12355</v>
      </c>
      <c r="EN121" s="44" t="s">
        <v>12355</v>
      </c>
      <c r="EO121" s="44" t="s">
        <v>12355</v>
      </c>
      <c r="EP121" s="44" t="s">
        <v>12355</v>
      </c>
      <c r="EQ121" s="44" t="s">
        <v>12355</v>
      </c>
      <c r="ER121" s="44" t="s">
        <v>12355</v>
      </c>
      <c r="ES121" s="44" t="s">
        <v>12355</v>
      </c>
      <c r="ET121" s="44" t="s">
        <v>12355</v>
      </c>
      <c r="EU121" s="44" t="s">
        <v>12355</v>
      </c>
      <c r="EV121" s="44" t="s">
        <v>12355</v>
      </c>
      <c r="EW121" s="44" t="s">
        <v>12355</v>
      </c>
      <c r="EX121" s="44" t="s">
        <v>12355</v>
      </c>
      <c r="EY121" s="44" t="s">
        <v>12355</v>
      </c>
      <c r="EZ121" s="44" t="s">
        <v>12355</v>
      </c>
      <c r="FA121" s="44" t="s">
        <v>12355</v>
      </c>
      <c r="FB121" s="44" t="s">
        <v>12355</v>
      </c>
      <c r="FC121" s="44" t="s">
        <v>12355</v>
      </c>
      <c r="FD121" s="44" t="s">
        <v>12355</v>
      </c>
      <c r="FE121" s="44" t="s">
        <v>12355</v>
      </c>
      <c r="FF121" s="44" t="s">
        <v>12355</v>
      </c>
      <c r="FG121" s="44" t="s">
        <v>12355</v>
      </c>
      <c r="FH121" s="44" t="s">
        <v>12355</v>
      </c>
      <c r="FI121" s="44" t="s">
        <v>12355</v>
      </c>
      <c r="FJ121" s="44" t="s">
        <v>12355</v>
      </c>
      <c r="FK121" s="44" t="s">
        <v>12355</v>
      </c>
      <c r="FL121" s="44" t="s">
        <v>12355</v>
      </c>
      <c r="FM121" s="44" t="s">
        <v>12355</v>
      </c>
      <c r="FN121" s="44" t="s">
        <v>12355</v>
      </c>
      <c r="FO121" s="44" t="s">
        <v>12355</v>
      </c>
      <c r="FP121" s="44" t="s">
        <v>12355</v>
      </c>
      <c r="FQ121" s="44" t="s">
        <v>12355</v>
      </c>
      <c r="FR121" s="44" t="s">
        <v>12355</v>
      </c>
      <c r="FS121" s="44" t="s">
        <v>12355</v>
      </c>
      <c r="FT121" s="44" t="s">
        <v>12355</v>
      </c>
      <c r="FU121" s="44" t="s">
        <v>12355</v>
      </c>
      <c r="FV121" s="44" t="s">
        <v>12355</v>
      </c>
      <c r="FW121" s="44" t="s">
        <v>12355</v>
      </c>
      <c r="FX121" s="44" t="s">
        <v>12355</v>
      </c>
      <c r="FY121" s="44" t="s">
        <v>12355</v>
      </c>
      <c r="FZ121" s="44" t="s">
        <v>12355</v>
      </c>
      <c r="GA121" s="44" t="s">
        <v>12355</v>
      </c>
      <c r="GB121" s="44" t="s">
        <v>12355</v>
      </c>
      <c r="GC121" s="44" t="s">
        <v>12355</v>
      </c>
      <c r="GD121" s="44" t="s">
        <v>12355</v>
      </c>
      <c r="GE121" s="44" t="s">
        <v>12355</v>
      </c>
      <c r="GF121" s="44" t="s">
        <v>12355</v>
      </c>
      <c r="GG121" s="44" t="s">
        <v>12355</v>
      </c>
      <c r="GH121" s="44" t="s">
        <v>12355</v>
      </c>
      <c r="GI121" s="44" t="s">
        <v>12355</v>
      </c>
      <c r="GJ121" s="44" t="s">
        <v>12355</v>
      </c>
    </row>
    <row r="122" spans="1:192" ht="15" hidden="1" customHeight="1">
      <c r="A122" s="45" t="s">
        <v>12356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12357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12358</v>
      </c>
      <c r="C124" s="62">
        <v>1</v>
      </c>
      <c r="D124" s="52" cm="1">
        <f t="array" ref="D124">A128022670X_Latest</f>
        <v>309.64299999999997</v>
      </c>
      <c r="E124" s="52" cm="1">
        <f t="array" ref="E124">A127984134J_Latest</f>
        <v>222.696</v>
      </c>
      <c r="F124" s="52" cm="1">
        <f t="array" ref="F124">A128061950V_Latest</f>
        <v>804.78899999999999</v>
      </c>
      <c r="G124" s="52" cm="1">
        <f t="array" ref="G124">A127964994K_Latest</f>
        <v>137.333</v>
      </c>
      <c r="H124" s="52" cm="1">
        <f t="array" ref="H124">A127984190A_Latest</f>
        <v>1055.268</v>
      </c>
      <c r="I124" s="52" cm="1">
        <f t="array" ref="I124">A127965042V_Latest</f>
        <v>345.7</v>
      </c>
      <c r="J124" s="52" cm="1">
        <f t="array" ref="J124">A128081530W_Latest</f>
        <v>1152.2650000000001</v>
      </c>
      <c r="K124" s="52" cm="1">
        <f t="array" ref="K124">A128023006V_Latest</f>
        <v>653.24300000000005</v>
      </c>
      <c r="L124" s="52" cm="1">
        <f t="array" ref="L124">A127945534T_Latest</f>
        <v>612.61500000000001</v>
      </c>
      <c r="M124" s="52" cm="1">
        <f t="array" ref="M124">A128022694T_Latest</f>
        <v>189.667</v>
      </c>
      <c r="N124" s="52" cm="1">
        <f t="array" ref="N124">A128061742A_Latest</f>
        <v>452.97800000000001</v>
      </c>
      <c r="O124" s="52" cm="1">
        <f t="array" ref="O124">A127964810F_Latest</f>
        <v>195.09800000000001</v>
      </c>
      <c r="P124" s="52" cm="1">
        <f t="array" ref="P124">A128061790V_Latest</f>
        <v>1100.502</v>
      </c>
      <c r="Q124" s="52" cm="1">
        <f t="array" ref="Q124">A128003554K_Latest</f>
        <v>332.15699999999998</v>
      </c>
      <c r="R124" s="52" cm="1">
        <f t="array" ref="R124">A128042338V_Latest</f>
        <v>802.39300000000003</v>
      </c>
      <c r="S124" s="52" cm="1">
        <f t="array" ref="S124">A128081314C_Latest</f>
        <v>997.53499999999997</v>
      </c>
      <c r="T124" s="52" cm="1">
        <f t="array" ref="T124">A128042378L_Latest</f>
        <v>1626.0519999999999</v>
      </c>
      <c r="U124" s="52" cm="1">
        <f t="array" ref="U124">A127984114X_Latest</f>
        <v>211.26400000000001</v>
      </c>
      <c r="V124" s="52" cm="1">
        <f t="array" ref="V124">A128022874A_Latest</f>
        <v>456.04300000000001</v>
      </c>
      <c r="W124" s="52" cm="1">
        <f t="array" ref="W124">A128081398X_Latest</f>
        <v>653.49</v>
      </c>
      <c r="X124" s="52" cm="1">
        <f t="array" ref="X124">A128003478V_Latest</f>
        <v>12310.732</v>
      </c>
      <c r="Y124" s="52" cm="1">
        <f t="array" ref="Y124">A127986134V_Latest</f>
        <v>93.756</v>
      </c>
      <c r="Z124" s="52" cm="1">
        <f t="array" ref="Z124">A128025106R_Latest</f>
        <v>30.896000000000001</v>
      </c>
      <c r="AA124" s="52" cm="1">
        <f t="array" ref="AA124">A128083578V_Latest</f>
        <v>247.053</v>
      </c>
      <c r="AB124" s="52" cm="1">
        <f t="array" ref="AB124">A128083610J_Latest</f>
        <v>37.037999999999997</v>
      </c>
      <c r="AC124" s="52" cm="1">
        <f t="array" ref="AC124">A127947690F_Latest</f>
        <v>331.37</v>
      </c>
      <c r="AD124" s="52" cm="1">
        <f t="array" ref="AD124">A127947722L_Latest</f>
        <v>92.376000000000005</v>
      </c>
      <c r="AE124" s="52" cm="1">
        <f t="array" ref="AE124">A128083670K_Latest</f>
        <v>355.34100000000001</v>
      </c>
      <c r="AF124" s="52" cm="1">
        <f t="array" ref="AF124">A127986382F_Latest</f>
        <v>211.31399999999999</v>
      </c>
      <c r="AG124" s="52" cm="1">
        <f t="array" ref="AG124">A128025250J_Latest</f>
        <v>198.583</v>
      </c>
      <c r="AH124" s="52" cm="1">
        <f t="array" ref="AH124">A127966930K_Latest</f>
        <v>78.88</v>
      </c>
      <c r="AI124" s="52" cm="1">
        <f t="array" ref="AI124">A127966950V_Latest</f>
        <v>189.995</v>
      </c>
      <c r="AJ124" s="52" cm="1">
        <f t="array" ref="AJ124">A127986182L_Latest</f>
        <v>66.394000000000005</v>
      </c>
      <c r="AK124" s="52" cm="1">
        <f t="array" ref="AK124">A128083426J_Latest</f>
        <v>418.505</v>
      </c>
      <c r="AL124" s="52" cm="1">
        <f t="array" ref="AL124">A127947466L_Latest</f>
        <v>115.99</v>
      </c>
      <c r="AM124" s="52" cm="1">
        <f t="array" ref="AM124">A128044438R_Latest</f>
        <v>230.649</v>
      </c>
      <c r="AN124" s="52" cm="1">
        <f t="array" ref="AN124">A128025034R_Latest</f>
        <v>312.41899999999998</v>
      </c>
      <c r="AO124" s="52" cm="1">
        <f t="array" ref="AO124">A127967082X_Latest</f>
        <v>471.93799999999999</v>
      </c>
      <c r="AP124" s="52" cm="1">
        <f t="array" ref="AP124">A128064034T_Latest</f>
        <v>69.328999999999994</v>
      </c>
      <c r="AQ124" s="52" cm="1">
        <f t="array" ref="AQ124">A128044498T_Latest</f>
        <v>145.518</v>
      </c>
      <c r="AR124" s="52" cm="1">
        <f t="array" ref="AR124">A128005738R_Latest</f>
        <v>192.017</v>
      </c>
      <c r="AS124" s="52" cm="1">
        <f t="array" ref="AS124">A128083330R_Latest</f>
        <v>3889.3609999999999</v>
      </c>
      <c r="AT124" s="52" cm="1">
        <f t="array" ref="AT124">A128027106A_Latest</f>
        <v>74.765000000000001</v>
      </c>
      <c r="AU124" s="52" cm="1">
        <f t="array" ref="AU124">A128007942K_Latest</f>
        <v>7.2720000000000002</v>
      </c>
      <c r="AV124" s="52" cm="1">
        <f t="array" ref="AV124">A128027354L_Latest</f>
        <v>244.93899999999999</v>
      </c>
      <c r="AW124" s="52" cm="1">
        <f t="array" ref="AW124">A128027378F_Latest</f>
        <v>30.84</v>
      </c>
      <c r="AX124" s="52" cm="1">
        <f t="array" ref="AX124">A128066078F_Latest</f>
        <v>297.39400000000001</v>
      </c>
      <c r="AY124" s="52" cm="1">
        <f t="array" ref="AY124">A127949902J_Latest</f>
        <v>99.605999999999995</v>
      </c>
      <c r="AZ124" s="52" cm="1">
        <f t="array" ref="AZ124">A128085934R_Latest</f>
        <v>336.80900000000003</v>
      </c>
      <c r="BA124" s="52" cm="1">
        <f t="array" ref="BA124">A128046806V_Latest</f>
        <v>152.251</v>
      </c>
      <c r="BB124" s="52" cm="1">
        <f t="array" ref="BB124">A128046838L_Latest</f>
        <v>172.24100000000001</v>
      </c>
      <c r="BC124" s="52" cm="1">
        <f t="array" ref="BC124">A127949646J_Latest</f>
        <v>62.98</v>
      </c>
      <c r="BD124" s="52" cm="1">
        <f t="array" ref="BD124">A128046530T_Latest</f>
        <v>126.151</v>
      </c>
      <c r="BE124" s="52" cm="1">
        <f t="array" ref="BE124">A128027170V_Latest</f>
        <v>44.161999999999999</v>
      </c>
      <c r="BF124" s="52" cm="1">
        <f t="array" ref="BF124">A127969082K_Latest</f>
        <v>307.37200000000001</v>
      </c>
      <c r="BG124" s="52" cm="1">
        <f t="array" ref="BG124">A127969102J_Latest</f>
        <v>77.653999999999996</v>
      </c>
      <c r="BH124" s="52" cm="1">
        <f t="array" ref="BH124">A128065970A_Latest</f>
        <v>185.566</v>
      </c>
      <c r="BI124" s="52" cm="1">
        <f t="array" ref="BI124">A128085702C_Latest</f>
        <v>278.79000000000002</v>
      </c>
      <c r="BJ124" s="52" cm="1">
        <f t="array" ref="BJ124">A127988342X_Latest</f>
        <v>428.61</v>
      </c>
      <c r="BK124" s="52" cm="1">
        <f t="array" ref="BK124">A127969186C_Latest</f>
        <v>67.049000000000007</v>
      </c>
      <c r="BL124" s="52" cm="1">
        <f t="array" ref="BL124">A127949802X_Latest</f>
        <v>105.152</v>
      </c>
      <c r="BM124" s="52" cm="1">
        <f t="array" ref="BM124">A128085818F_Latest</f>
        <v>183.322</v>
      </c>
      <c r="BN124" s="52" cm="1">
        <f t="array" ref="BN124">A128027082V_Latest</f>
        <v>3282.924</v>
      </c>
      <c r="BO124" s="52" cm="1">
        <f t="array" ref="BO124">A128029230W_Latest</f>
        <v>70.073999999999998</v>
      </c>
      <c r="BP124" s="52" cm="1">
        <f t="array" ref="BP124">A127971526C_Latest</f>
        <v>72.668999999999997</v>
      </c>
      <c r="BQ124" s="52" cm="1">
        <f t="array" ref="BQ124">A128029422R_Latest</f>
        <v>158.09800000000001</v>
      </c>
      <c r="BR124" s="52" cm="1">
        <f t="array" ref="BR124">A128068270T_Latest</f>
        <v>28.83</v>
      </c>
      <c r="BS124" s="52" cm="1">
        <f t="array" ref="BS124">A128010086R_Latest</f>
        <v>215.46600000000001</v>
      </c>
      <c r="BT124" s="52" cm="1">
        <f t="array" ref="BT124">A127971622C_Latest</f>
        <v>82.597999999999999</v>
      </c>
      <c r="BU124" s="52" cm="1">
        <f t="array" ref="BU124">A128088034L_Latest</f>
        <v>232.93700000000001</v>
      </c>
      <c r="BV124" s="52" cm="1">
        <f t="array" ref="BV124">A128029518J_Latest</f>
        <v>132.65100000000001</v>
      </c>
      <c r="BW124" s="52" cm="1">
        <f t="array" ref="BW124">A128010154F_Latest</f>
        <v>130.071</v>
      </c>
      <c r="BX124" s="52" cm="1">
        <f t="array" ref="BX124">A127990434X_Latest</f>
        <v>24.068999999999999</v>
      </c>
      <c r="BY124" s="52" cm="1">
        <f t="array" ref="BY124">A127951718X_Latest</f>
        <v>74.063999999999993</v>
      </c>
      <c r="BZ124" s="52" cm="1">
        <f t="array" ref="BZ124">A128087770T_Latest</f>
        <v>45.634</v>
      </c>
      <c r="CA124" s="52" cm="1">
        <f t="array" ref="CA124">A127990478A_Latest</f>
        <v>172.428</v>
      </c>
      <c r="CB124" s="52" cm="1">
        <f t="array" ref="CB124">A128087802X_Latest</f>
        <v>64.007999999999996</v>
      </c>
      <c r="CC124" s="52" cm="1">
        <f t="array" ref="CC124">A128087826T_Latest</f>
        <v>155.053</v>
      </c>
      <c r="CD124" s="52" cm="1">
        <f t="array" ref="CD124">A127951806X_Latest</f>
        <v>185.834</v>
      </c>
      <c r="CE124" s="52" cm="1">
        <f t="array" ref="CE124">A127971478W_Latest</f>
        <v>326.53100000000001</v>
      </c>
      <c r="CF124" s="52" cm="1">
        <f t="array" ref="CF124">A128068174T_Latest</f>
        <v>36.328000000000003</v>
      </c>
      <c r="CG124" s="52" cm="1">
        <f t="array" ref="CG124">A128048866J_Latest</f>
        <v>98.376999999999995</v>
      </c>
      <c r="CH124" s="52" cm="1">
        <f t="array" ref="CH124">A128087958V_Latest</f>
        <v>122.72499999999999</v>
      </c>
      <c r="CI124" s="52" cm="1">
        <f t="array" ref="CI124">A128087702R_Latest</f>
        <v>2428.4450000000002</v>
      </c>
      <c r="CJ124" s="52" cm="1">
        <f t="array" ref="CJ124">A128089834C_Latest</f>
        <v>29.635000000000002</v>
      </c>
      <c r="CK124" s="52" cm="1">
        <f t="array" ref="CK124">A127973706X_Latest</f>
        <v>10.741</v>
      </c>
      <c r="CL124" s="52" cm="1">
        <f t="array" ref="CL124">A127992722C_Latest</f>
        <v>59.234000000000002</v>
      </c>
      <c r="CM124" s="52" cm="1">
        <f t="array" ref="CM124">A127954146J_Latest</f>
        <v>9.0030000000000001</v>
      </c>
      <c r="CN124" s="52" cm="1">
        <f t="array" ref="CN124">A127992762W_Latest</f>
        <v>65.986999999999995</v>
      </c>
      <c r="CO124" s="52" cm="1">
        <f t="array" ref="CO124">A127954174T_Latest</f>
        <v>20.472000000000001</v>
      </c>
      <c r="CP124" s="52" cm="1">
        <f t="array" ref="CP124">A127973794K_Latest</f>
        <v>82.495999999999995</v>
      </c>
      <c r="CQ124" s="52" cm="1">
        <f t="array" ref="CQ124">A128031654T_Latest</f>
        <v>47.064999999999998</v>
      </c>
      <c r="CR124" s="52" cm="1">
        <f t="array" ref="CR124">A128090154W_Latest</f>
        <v>31.562000000000001</v>
      </c>
      <c r="CS124" s="52" cm="1">
        <f t="array" ref="CS124">A127953898F_Latest</f>
        <v>7.6710000000000003</v>
      </c>
      <c r="CT124" s="52" cm="1">
        <f t="array" ref="CT124">A128070182J_Latest</f>
        <v>20.161999999999999</v>
      </c>
      <c r="CU124" s="52" cm="1">
        <f t="array" ref="CU124">A128050886J_Latest</f>
        <v>9.6259999999999994</v>
      </c>
      <c r="CV124" s="52" cm="1">
        <f t="array" ref="CV124">A128012122X_Latest</f>
        <v>65.751000000000005</v>
      </c>
      <c r="CW124" s="52" cm="1">
        <f t="array" ref="CW124">A127953986F_Latest</f>
        <v>26.6</v>
      </c>
      <c r="CX124" s="52" cm="1">
        <f t="array" ref="CX124">A128050950R_Latest</f>
        <v>55.034999999999997</v>
      </c>
      <c r="CY124" s="52" cm="1">
        <f t="array" ref="CY124">A127973626X_Latest</f>
        <v>74.346000000000004</v>
      </c>
      <c r="CZ124" s="52" cm="1">
        <f t="array" ref="CZ124">A128050974J_Latest</f>
        <v>121.925</v>
      </c>
      <c r="DA124" s="52" cm="1">
        <f t="array" ref="DA124">A127992646L_Latest</f>
        <v>9.8330000000000002</v>
      </c>
      <c r="DB124" s="52" cm="1">
        <f t="array" ref="DB124">A128070350J_Latest</f>
        <v>30.202999999999999</v>
      </c>
      <c r="DC124" s="52" cm="1">
        <f t="array" ref="DC124">A128070370T_Latest</f>
        <v>39.152999999999999</v>
      </c>
      <c r="DD124" s="52" cm="1">
        <f t="array" ref="DD124">A127973494J_Latest</f>
        <v>816.5</v>
      </c>
      <c r="DE124" s="52" cm="1">
        <f t="array" ref="DE124">A127956006T_Latest</f>
        <v>22.074000000000002</v>
      </c>
      <c r="DF124" s="52" cm="1">
        <f t="array" ref="DF124">A128072626W_Latest</f>
        <v>96.471999999999994</v>
      </c>
      <c r="DG124" s="52" cm="1">
        <f t="array" ref="DG124">A128033750C_Latest</f>
        <v>73.97</v>
      </c>
      <c r="DH124" s="52" cm="1">
        <f t="array" ref="DH124">A128053270R_Latest</f>
        <v>25.474</v>
      </c>
      <c r="DI124" s="52" cm="1">
        <f t="array" ref="DI124">A128014494X_Latest</f>
        <v>103.021</v>
      </c>
      <c r="DJ124" s="52" cm="1">
        <f t="array" ref="DJ124">A128014514W_Latest</f>
        <v>42.040999999999997</v>
      </c>
      <c r="DK124" s="52" cm="1">
        <f t="array" ref="DK124">A127975966F_Latest</f>
        <v>98.391000000000005</v>
      </c>
      <c r="DL124" s="52" cm="1">
        <f t="array" ref="DL124">A127994946A_Latest</f>
        <v>76.608000000000004</v>
      </c>
      <c r="DM124" s="52" cm="1">
        <f t="array" ref="DM124">A128014558X_Latest</f>
        <v>59.215000000000003</v>
      </c>
      <c r="DN124" s="52" cm="1">
        <f t="array" ref="DN124">A127956018A_Latest</f>
        <v>9.6630000000000003</v>
      </c>
      <c r="DO124" s="52" cm="1">
        <f t="array" ref="DO124">A128053062W_Latest</f>
        <v>32.72</v>
      </c>
      <c r="DP124" s="52" cm="1">
        <f t="array" ref="DP124">A128091894W_Latest</f>
        <v>22.849</v>
      </c>
      <c r="DQ124" s="52" cm="1">
        <f t="array" ref="DQ124">A127994706R_Latest</f>
        <v>86.813000000000002</v>
      </c>
      <c r="DR124" s="52" cm="1">
        <f t="array" ref="DR124">A128033602A_Latest</f>
        <v>33.606999999999999</v>
      </c>
      <c r="DS124" s="52" cm="1">
        <f t="array" ref="DS124">A127994746J_Latest</f>
        <v>75.73</v>
      </c>
      <c r="DT124" s="52" cm="1">
        <f t="array" ref="DT124">A128053150W_Latest</f>
        <v>102.262</v>
      </c>
      <c r="DU124" s="52" cm="1">
        <f t="array" ref="DU124">A127975782L_Latest</f>
        <v>193.815</v>
      </c>
      <c r="DV124" s="52" cm="1">
        <f t="array" ref="DV124">A128014406L_Latest</f>
        <v>16.826000000000001</v>
      </c>
      <c r="DW124" s="52" cm="1">
        <f t="array" ref="DW124">A128014430L_Latest</f>
        <v>52.68</v>
      </c>
      <c r="DX124" s="52" cm="1">
        <f t="array" ref="DX124">A127994830X_Latest</f>
        <v>86.575000000000003</v>
      </c>
      <c r="DY124" s="52" cm="1">
        <f t="array" ref="DY124">A127975594C_Latest</f>
        <v>1310.807</v>
      </c>
      <c r="DZ124" s="52" cm="1">
        <f t="array" ref="DZ124">A127977822F_Latest</f>
        <v>16.818000000000001</v>
      </c>
      <c r="EA124" s="52" cm="1">
        <f t="array" ref="EA124">A128094134K_Latest</f>
        <v>2.11</v>
      </c>
      <c r="EB124" s="52" cm="1">
        <f t="array" ref="EB124">A128055554C_Latest</f>
        <v>17.625</v>
      </c>
      <c r="EC124" s="52" cm="1">
        <f t="array" ref="EC124">A128074786V_Latest</f>
        <v>2.6709999999999998</v>
      </c>
      <c r="ED124" s="52" cm="1">
        <f t="array" ref="ED124">A128055598F_Latest</f>
        <v>18.774999999999999</v>
      </c>
      <c r="EE124" s="52" cm="1">
        <f t="array" ref="EE124">A127997158T_Latest</f>
        <v>5.9989999999999997</v>
      </c>
      <c r="EF124" s="52" cm="1">
        <f t="array" ref="EF124">A127997182T_Latest</f>
        <v>24.800999999999998</v>
      </c>
      <c r="EG124" s="52" cm="1">
        <f t="array" ref="EG124">A127997194A_Latest</f>
        <v>18.536000000000001</v>
      </c>
      <c r="EH124" s="52" cm="1">
        <f t="array" ref="EH124">A127978186W_Latest</f>
        <v>10.827999999999999</v>
      </c>
      <c r="EI124" s="52" cm="1">
        <f t="array" ref="EI124">A128074550X_Latest</f>
        <v>2.5979999999999999</v>
      </c>
      <c r="EJ124" s="52" cm="1">
        <f t="array" ref="EJ124">A128074570J_Latest</f>
        <v>4.4489999999999998</v>
      </c>
      <c r="EK124" s="52" cm="1">
        <f t="array" ref="EK124">A128016286T_Latest</f>
        <v>3.008</v>
      </c>
      <c r="EL124" s="52" cm="1">
        <f t="array" ref="EL124">A128074602R_Latest</f>
        <v>13.782999999999999</v>
      </c>
      <c r="EM124" s="52" cm="1">
        <f t="array" ref="EM124">A127977934X_Latest</f>
        <v>6.4930000000000003</v>
      </c>
      <c r="EN124" s="52" cm="1">
        <f t="array" ref="EN124">A128035758J_Latest</f>
        <v>18.434999999999999</v>
      </c>
      <c r="EO124" s="52" cm="1">
        <f t="array" ref="EO124">A128074674A_Latest</f>
        <v>18.491</v>
      </c>
      <c r="EP124" s="52" cm="1">
        <f t="array" ref="EP124">A127977982T_Latest</f>
        <v>36.877000000000002</v>
      </c>
      <c r="EQ124" s="52" cm="1">
        <f t="array" ref="EQ124">A127997038X_Latest</f>
        <v>4.7329999999999997</v>
      </c>
      <c r="ER124" s="52" cm="1">
        <f t="array" ref="ER124">A128055502A_Latest</f>
        <v>8.2810000000000006</v>
      </c>
      <c r="ES124" s="52" cm="1">
        <f t="array" ref="ES124">A127958298T_Latest</f>
        <v>12.414</v>
      </c>
      <c r="ET124" s="52" cm="1">
        <f t="array" ref="ET124">A128016218R_Latest</f>
        <v>247.727</v>
      </c>
      <c r="EU124" s="52" cm="1">
        <f t="array" ref="EU124">A128018462C_Latest</f>
        <v>1.0900000000000001</v>
      </c>
      <c r="EV124" s="52" cm="1">
        <f t="array" ref="EV124">A128057658J_Latest</f>
        <v>2.5369999999999999</v>
      </c>
      <c r="EW124" s="52" cm="1">
        <f t="array" ref="EW124">A127960546J_Latest</f>
        <v>2.5649999999999999</v>
      </c>
      <c r="EX124" s="52" cm="1">
        <f t="array" ref="EX124">A128018738F_Latest</f>
        <v>1.6659999999999999</v>
      </c>
      <c r="EY124" s="52" cm="1">
        <f t="array" ref="EY124">A128018750W_Latest</f>
        <v>9.1509999999999998</v>
      </c>
      <c r="EZ124" s="52" cm="1">
        <f t="array" ref="EZ124">A127960598K_Latest</f>
        <v>1.1539999999999999</v>
      </c>
      <c r="FA124" s="52" cm="1">
        <f t="array" ref="FA124">A128038022W_Latest</f>
        <v>7.0640000000000001</v>
      </c>
      <c r="FB124" s="52" cm="1">
        <f t="array" ref="FB124">A128018810L_Latest</f>
        <v>6.0220000000000002</v>
      </c>
      <c r="FC124" s="52" cm="1">
        <f t="array" ref="FC124">A128018822W_Latest</f>
        <v>4.0259999999999998</v>
      </c>
      <c r="FD124" s="52" cm="1">
        <f t="array" ref="FD124">A128018486W_Latest</f>
        <v>0.64600000000000002</v>
      </c>
      <c r="FE124" s="52" cm="1">
        <f t="array" ref="FE124">A127999126K_Latest</f>
        <v>1.111</v>
      </c>
      <c r="FF124" s="52" cm="1">
        <f t="array" ref="FF124">A128057522W_Latest</f>
        <v>1.996</v>
      </c>
      <c r="FG124" s="52" cm="1">
        <f t="array" ref="FG124">A127999170V_Latest</f>
        <v>6.6130000000000004</v>
      </c>
      <c r="FH124" s="52" cm="1">
        <f t="array" ref="FH124">A128076910C_Latest</f>
        <v>3.75</v>
      </c>
      <c r="FI124" s="52" cm="1">
        <f t="array" ref="FI124">A128018574W_Latest</f>
        <v>17.888000000000002</v>
      </c>
      <c r="FJ124" s="52" cm="1">
        <f t="array" ref="FJ124">A127999218V_Latest</f>
        <v>7.766</v>
      </c>
      <c r="FK124" s="52" cm="1">
        <f t="array" ref="FK124">A128076970F_Latest</f>
        <v>20.934000000000001</v>
      </c>
      <c r="FL124" s="52" cm="1">
        <f t="array" ref="FL124">A128076994X_Latest</f>
        <v>1.5760000000000001</v>
      </c>
      <c r="FM124" s="52" cm="1">
        <f t="array" ref="FM124">A128077022X_Latest</f>
        <v>6.319</v>
      </c>
      <c r="FN124" s="52" cm="1">
        <f t="array" ref="FN124">A128077062T_Latest</f>
        <v>4.7480000000000002</v>
      </c>
      <c r="FO124" s="52" cm="1">
        <f t="array" ref="FO124">A128018430K_Latest</f>
        <v>108.621</v>
      </c>
      <c r="FP124" s="52" cm="1">
        <f t="array" ref="FP124">A127962502T_Latest</f>
        <v>1.43</v>
      </c>
      <c r="FQ124" s="52" cm="1">
        <f t="array" ref="FQ124">A127962738L_Latest</f>
        <v>0</v>
      </c>
      <c r="FR124" s="52" cm="1">
        <f t="array" ref="FR124">A128001478J_Latest</f>
        <v>1.304</v>
      </c>
      <c r="FS124" s="52" cm="1">
        <f t="array" ref="FS124">A128040262X_Latest</f>
        <v>1.8109999999999999</v>
      </c>
      <c r="FT124" s="52" cm="1">
        <f t="array" ref="FT124">A128001510W_Latest</f>
        <v>14.106</v>
      </c>
      <c r="FU124" s="52" cm="1">
        <f t="array" ref="FU124">A127982226F_Latest</f>
        <v>1.452</v>
      </c>
      <c r="FV124" s="52" cm="1">
        <f t="array" ref="FV124">A128079282F_Latest</f>
        <v>14.425000000000001</v>
      </c>
      <c r="FW124" s="52" cm="1">
        <f t="array" ref="FW124">A128098402T_Latest</f>
        <v>8.7949999999999999</v>
      </c>
      <c r="FX124" s="52" cm="1">
        <f t="array" ref="FX124">A128079306L_Latest</f>
        <v>6.0880000000000001</v>
      </c>
      <c r="FY124" s="52" cm="1">
        <f t="array" ref="FY124">A128020666W_Latest</f>
        <v>3.16</v>
      </c>
      <c r="FZ124" s="52" cm="1">
        <f t="array" ref="FZ124">A127981966V_Latest</f>
        <v>4.3259999999999996</v>
      </c>
      <c r="GA124" s="52" cm="1">
        <f t="array" ref="GA124">A128020706C_Latest</f>
        <v>1.429</v>
      </c>
      <c r="GB124" s="52" cm="1">
        <f t="array" ref="GB124">A128001310C_Latest</f>
        <v>29.238</v>
      </c>
      <c r="GC124" s="52" cm="1">
        <f t="array" ref="GC124">A128079070C_Latest</f>
        <v>4.0549999999999997</v>
      </c>
      <c r="GD124" s="52" cm="1">
        <f t="array" ref="GD124">A127962658L_Latest</f>
        <v>64.037999999999997</v>
      </c>
      <c r="GE124" s="52" cm="1">
        <f t="array" ref="GE124">A128079094W_Latest</f>
        <v>17.628</v>
      </c>
      <c r="GF124" s="52" cm="1">
        <f t="array" ref="GF124">A128001386X_Latest</f>
        <v>25.422000000000001</v>
      </c>
      <c r="GG124" s="52" cm="1">
        <f t="array" ref="GG124">A128059678C_Latest</f>
        <v>5.5890000000000004</v>
      </c>
      <c r="GH124" s="52" cm="1">
        <f t="array" ref="GH124">A128040170R_Latest</f>
        <v>9.5129999999999999</v>
      </c>
      <c r="GI124" s="52" cm="1">
        <f t="array" ref="GI124">A128040226R_Latest</f>
        <v>12.537000000000001</v>
      </c>
      <c r="GJ124" s="52" cm="1">
        <f t="array" ref="GJ124">A127962486C_Latest</f>
        <v>226.34700000000001</v>
      </c>
    </row>
    <row r="125" spans="1:192" ht="15" hidden="1" customHeight="1">
      <c r="A125" s="49"/>
      <c r="B125" s="49" t="s">
        <v>12359</v>
      </c>
      <c r="C125" s="62">
        <v>2</v>
      </c>
      <c r="D125" s="52" cm="1">
        <f t="array" ref="D125">A127964766J_Latest</f>
        <v>22.547999999999998</v>
      </c>
      <c r="E125" s="52" cm="1">
        <f t="array" ref="E125">A128081378R_Latest</f>
        <v>23.626000000000001</v>
      </c>
      <c r="F125" s="52" cm="1">
        <f t="array" ref="F125">A128061954C_Latest</f>
        <v>74.66</v>
      </c>
      <c r="G125" s="52" cm="1">
        <f t="array" ref="G125">A127945462T_Latest</f>
        <v>12.01</v>
      </c>
      <c r="H125" s="52" cm="1">
        <f t="array" ref="H125">A127984194K_Latest</f>
        <v>96.831999999999994</v>
      </c>
      <c r="I125" s="52" cm="1">
        <f t="array" ref="I125">A128081510L_Latest</f>
        <v>28.747</v>
      </c>
      <c r="J125" s="52" cm="1">
        <f t="array" ref="J125">A128062010L_Latest</f>
        <v>165.30500000000001</v>
      </c>
      <c r="K125" s="52" cm="1">
        <f t="array" ref="K125">A127984242T_Latest</f>
        <v>198.215</v>
      </c>
      <c r="L125" s="52" cm="1">
        <f t="array" ref="L125">A127945538A_Latest</f>
        <v>67.316000000000003</v>
      </c>
      <c r="M125" s="52" cm="1">
        <f t="array" ref="M125">A128022698A_Latest</f>
        <v>12.404</v>
      </c>
      <c r="N125" s="52" cm="1">
        <f t="array" ref="N125">A128061746K_Latest</f>
        <v>27.818000000000001</v>
      </c>
      <c r="O125" s="52" cm="1">
        <f t="array" ref="O125">A128022766T_Latest</f>
        <v>14.702</v>
      </c>
      <c r="P125" s="52" cm="1">
        <f t="array" ref="P125">A128042282V_Latest</f>
        <v>115.348</v>
      </c>
      <c r="Q125" s="52" cm="1">
        <f t="array" ref="Q125">A127945298A_Latest</f>
        <v>52.912999999999997</v>
      </c>
      <c r="R125" s="52" cm="1">
        <f t="array" ref="R125">A128042342K_Latest</f>
        <v>58.951000000000001</v>
      </c>
      <c r="S125" s="52" cm="1">
        <f t="array" ref="S125">A128081318L_Latest</f>
        <v>59.392000000000003</v>
      </c>
      <c r="T125" s="52" cm="1">
        <f t="array" ref="T125">A128061870V_Latest</f>
        <v>174.82599999999999</v>
      </c>
      <c r="U125" s="52" cm="1">
        <f t="array" ref="U125">A128042398W_Latest</f>
        <v>31.405000000000001</v>
      </c>
      <c r="V125" s="52" cm="1">
        <f t="array" ref="V125">A127964922X_Latest</f>
        <v>53.066000000000003</v>
      </c>
      <c r="W125" s="52" cm="1">
        <f t="array" ref="W125">A128081402C_Latest</f>
        <v>182.92500000000001</v>
      </c>
      <c r="X125" s="52" cm="1">
        <f t="array" ref="X125">A127945214F_Latest</f>
        <v>1473.008</v>
      </c>
      <c r="Y125" s="52" cm="1">
        <f t="array" ref="Y125">A128044322L_Latest</f>
        <v>3.331</v>
      </c>
      <c r="Z125" s="52" cm="1">
        <f t="array" ref="Z125">A127967134R_Latest</f>
        <v>2.456</v>
      </c>
      <c r="AA125" s="52" cm="1">
        <f t="array" ref="AA125">A128064098C_Latest</f>
        <v>24.698</v>
      </c>
      <c r="AB125" s="52" cm="1">
        <f t="array" ref="AB125">A127986326L_Latest</f>
        <v>4.8789999999999996</v>
      </c>
      <c r="AC125" s="52" cm="1">
        <f t="array" ref="AC125">A128005798T_Latest</f>
        <v>28.434000000000001</v>
      </c>
      <c r="AD125" s="52" cm="1">
        <f t="array" ref="AD125">A128025202R_Latest</f>
        <v>8.2629999999999999</v>
      </c>
      <c r="AE125" s="52" cm="1">
        <f t="array" ref="AE125">A127947738F_Latest</f>
        <v>53.500999999999998</v>
      </c>
      <c r="AF125" s="52" cm="1">
        <f t="array" ref="AF125">A128044634X_Latest</f>
        <v>60.540999999999997</v>
      </c>
      <c r="AG125" s="52" cm="1">
        <f t="array" ref="AG125">A128025254T_Latest</f>
        <v>24.495000000000001</v>
      </c>
      <c r="AH125" s="52" cm="1">
        <f t="array" ref="AH125">A127947374C_Latest</f>
        <v>5.6920000000000002</v>
      </c>
      <c r="AI125" s="52" cm="1">
        <f t="array" ref="AI125">A128083382T_Latest</f>
        <v>8.5579999999999998</v>
      </c>
      <c r="AJ125" s="52" cm="1">
        <f t="array" ref="AJ125">A128044370F_Latest</f>
        <v>4.1849999999999996</v>
      </c>
      <c r="AK125" s="52" cm="1">
        <f t="array" ref="AK125">A127947446C_Latest</f>
        <v>35.636000000000003</v>
      </c>
      <c r="AL125" s="52" cm="1">
        <f t="array" ref="AL125">A128005614L_Latest</f>
        <v>15.474</v>
      </c>
      <c r="AM125" s="52" cm="1">
        <f t="array" ref="AM125">A127947490L_Latest</f>
        <v>21.405999999999999</v>
      </c>
      <c r="AN125" s="52" cm="1">
        <f t="array" ref="AN125">A127947518C_Latest</f>
        <v>24.138000000000002</v>
      </c>
      <c r="AO125" s="52" cm="1">
        <f t="array" ref="AO125">A128064010X_Latest</f>
        <v>61.384</v>
      </c>
      <c r="AP125" s="52" cm="1">
        <f t="array" ref="AP125">A127967098T_Latest</f>
        <v>11.678000000000001</v>
      </c>
      <c r="AQ125" s="52" cm="1">
        <f t="array" ref="AQ125">A128083510X_Latest</f>
        <v>20.827000000000002</v>
      </c>
      <c r="AR125" s="52" cm="1">
        <f t="array" ref="AR125">A127986294F_Latest</f>
        <v>56.572000000000003</v>
      </c>
      <c r="AS125" s="52" cm="1">
        <f t="array" ref="AS125">A127966914K_Latest</f>
        <v>476.149</v>
      </c>
      <c r="AT125" s="52" cm="1">
        <f t="array" ref="AT125">A128027110T_Latest</f>
        <v>5.9080000000000004</v>
      </c>
      <c r="AU125" s="52" cm="1">
        <f t="array" ref="AU125">A127988402R_Latest</f>
        <v>0</v>
      </c>
      <c r="AV125" s="52" cm="1">
        <f t="array" ref="AV125">A128046718V_Latest</f>
        <v>22.565000000000001</v>
      </c>
      <c r="AW125" s="52" cm="1">
        <f t="array" ref="AW125">A128027382W_Latest</f>
        <v>4.2220000000000004</v>
      </c>
      <c r="AX125" s="52" cm="1">
        <f t="array" ref="AX125">A128085890X_Latest</f>
        <v>27.045000000000002</v>
      </c>
      <c r="AY125" s="52" cm="1">
        <f t="array" ref="AY125">A128046766L_Latest</f>
        <v>8.0719999999999992</v>
      </c>
      <c r="AZ125" s="52" cm="1">
        <f t="array" ref="AZ125">A128066110V_Latest</f>
        <v>38.406999999999996</v>
      </c>
      <c r="BA125" s="52" cm="1">
        <f t="array" ref="BA125">A128085946X_Latest</f>
        <v>43.646999999999998</v>
      </c>
      <c r="BB125" s="52" cm="1">
        <f t="array" ref="BB125">A128046842C_Latest</f>
        <v>17.975000000000001</v>
      </c>
      <c r="BC125" s="52" cm="1">
        <f t="array" ref="BC125">A128085598R_Latest</f>
        <v>3.9710000000000001</v>
      </c>
      <c r="BD125" s="52" cm="1">
        <f t="array" ref="BD125">A127988262X_Latest</f>
        <v>10.034000000000001</v>
      </c>
      <c r="BE125" s="52" cm="1">
        <f t="array" ref="BE125">A128065914J_Latest</f>
        <v>3.55</v>
      </c>
      <c r="BF125" s="52" cm="1">
        <f t="array" ref="BF125">A128007822T_Latest</f>
        <v>31.818999999999999</v>
      </c>
      <c r="BG125" s="52" cm="1">
        <f t="array" ref="BG125">A128046606A_Latest</f>
        <v>14.273</v>
      </c>
      <c r="BH125" s="52" cm="1">
        <f t="array" ref="BH125">A127969126A_Latest</f>
        <v>16.574000000000002</v>
      </c>
      <c r="BI125" s="52" cm="1">
        <f t="array" ref="BI125">A127969138K_Latest</f>
        <v>8.4350000000000005</v>
      </c>
      <c r="BJ125" s="52" cm="1">
        <f t="array" ref="BJ125">A128027254C_Latest</f>
        <v>38.343000000000004</v>
      </c>
      <c r="BK125" s="52" cm="1">
        <f t="array" ref="BK125">A128046658C_Latest</f>
        <v>6.4240000000000004</v>
      </c>
      <c r="BL125" s="52" cm="1">
        <f t="array" ref="BL125">A127949806J_Latest</f>
        <v>9.1989999999999998</v>
      </c>
      <c r="BM125" s="52" cm="1">
        <f t="array" ref="BM125">A127949850T_Latest</f>
        <v>37.177999999999997</v>
      </c>
      <c r="BN125" s="52" cm="1">
        <f t="array" ref="BN125">A127949610F_Latest</f>
        <v>347.63900000000001</v>
      </c>
      <c r="BO125" s="52" cm="1">
        <f t="array" ref="BO125">A128009842L_Latest</f>
        <v>7.3440000000000003</v>
      </c>
      <c r="BP125" s="52" cm="1">
        <f t="array" ref="BP125">A128068198K_Latest</f>
        <v>6.0119999999999996</v>
      </c>
      <c r="BQ125" s="52" cm="1">
        <f t="array" ref="BQ125">A128048922R_Latest</f>
        <v>16.797999999999998</v>
      </c>
      <c r="BR125" s="52" cm="1">
        <f t="array" ref="BR125">A128029458T_Latest</f>
        <v>1.8440000000000001</v>
      </c>
      <c r="BS125" s="52" cm="1">
        <f t="array" ref="BS125">A128048970J_Latest</f>
        <v>20.463999999999999</v>
      </c>
      <c r="BT125" s="52" cm="1">
        <f t="array" ref="BT125">A127951958K_Latest</f>
        <v>5.899</v>
      </c>
      <c r="BU125" s="52" cm="1">
        <f t="array" ref="BU125">A127990682K_Latest</f>
        <v>41.347000000000001</v>
      </c>
      <c r="BV125" s="52" cm="1">
        <f t="array" ref="BV125">A127971666F_Latest</f>
        <v>48.908999999999999</v>
      </c>
      <c r="BW125" s="52" cm="1">
        <f t="array" ref="BW125">A128088086R_Latest</f>
        <v>12.898999999999999</v>
      </c>
      <c r="BX125" s="52" cm="1">
        <f t="array" ref="BX125">A127971338V_Latest</f>
        <v>0.93600000000000005</v>
      </c>
      <c r="BY125" s="52" cm="1">
        <f t="array" ref="BY125">A127990446J_Latest</f>
        <v>5.36</v>
      </c>
      <c r="BZ125" s="52" cm="1">
        <f t="array" ref="BZ125">A127990458T_Latest</f>
        <v>5.2590000000000003</v>
      </c>
      <c r="CA125" s="52" cm="1">
        <f t="array" ref="CA125">A127951750X_Latest</f>
        <v>24.390999999999998</v>
      </c>
      <c r="CB125" s="52" cm="1">
        <f t="array" ref="CB125">A127990498K_Latest</f>
        <v>11.821</v>
      </c>
      <c r="CC125" s="52" cm="1">
        <f t="array" ref="CC125">A127971438C_Latest</f>
        <v>9.0030000000000001</v>
      </c>
      <c r="CD125" s="52" cm="1">
        <f t="array" ref="CD125">A128029330F_Latest</f>
        <v>11.928000000000001</v>
      </c>
      <c r="CE125" s="52" cm="1">
        <f t="array" ref="CE125">A128068162J_Latest</f>
        <v>42.878999999999998</v>
      </c>
      <c r="CF125" s="52" cm="1">
        <f t="array" ref="CF125">A128068178A_Latest</f>
        <v>6.74</v>
      </c>
      <c r="CG125" s="52" cm="1">
        <f t="array" ref="CG125">A128029374J_Latest</f>
        <v>10.8</v>
      </c>
      <c r="CH125" s="52" cm="1">
        <f t="array" ref="CH125">A127971542C_Latest</f>
        <v>38.149000000000001</v>
      </c>
      <c r="CI125" s="52" cm="1">
        <f t="array" ref="CI125">A127951670X_Latest</f>
        <v>328.78300000000002</v>
      </c>
      <c r="CJ125" s="52" cm="1">
        <f t="array" ref="CJ125">A127973522F_Latest</f>
        <v>1.8720000000000001</v>
      </c>
      <c r="CK125" s="52" cm="1">
        <f t="array" ref="CK125">A128051058V_Latest</f>
        <v>0.60899999999999999</v>
      </c>
      <c r="CL125" s="52" cm="1">
        <f t="array" ref="CL125">A128070386K_Latest</f>
        <v>4.5780000000000003</v>
      </c>
      <c r="CM125" s="52" cm="1">
        <f t="array" ref="CM125">A128012310J_Latest</f>
        <v>0.94099999999999995</v>
      </c>
      <c r="CN125" s="52" cm="1">
        <f t="array" ref="CN125">A128031614X_Latest</f>
        <v>4.8680000000000003</v>
      </c>
      <c r="CO125" s="52" cm="1">
        <f t="array" ref="CO125">A128051126K_Latest</f>
        <v>0.78900000000000003</v>
      </c>
      <c r="CP125" s="52" cm="1">
        <f t="array" ref="CP125">A127954194A_Latest</f>
        <v>9.032</v>
      </c>
      <c r="CQ125" s="52" cm="1">
        <f t="array" ref="CQ125">A128070446A_Latest</f>
        <v>10.734</v>
      </c>
      <c r="CR125" s="52" cm="1">
        <f t="array" ref="CR125">A128012418K_Latest</f>
        <v>1.379</v>
      </c>
      <c r="CS125" s="52" cm="1">
        <f t="array" ref="CS125">A127953902K_Latest</f>
        <v>0.58699999999999997</v>
      </c>
      <c r="CT125" s="52" cm="1">
        <f t="array" ref="CT125">A128089858W_Latest</f>
        <v>2.7869999999999999</v>
      </c>
      <c r="CU125" s="52" cm="1">
        <f t="array" ref="CU125">A128012098K_Latest</f>
        <v>0.51200000000000001</v>
      </c>
      <c r="CV125" s="52" cm="1">
        <f t="array" ref="CV125">A127953966W_Latest</f>
        <v>5.4989999999999997</v>
      </c>
      <c r="CW125" s="52" cm="1">
        <f t="array" ref="CW125">A127973602F_Latest</f>
        <v>3.4289999999999998</v>
      </c>
      <c r="CX125" s="52" cm="1">
        <f t="array" ref="CX125">A127992598F_Latest</f>
        <v>3.0619999999999998</v>
      </c>
      <c r="CY125" s="52" cm="1">
        <f t="array" ref="CY125">A127992618C_Latest</f>
        <v>5.8179999999999996</v>
      </c>
      <c r="CZ125" s="52" cm="1">
        <f t="array" ref="CZ125">A128089934L_Latest</f>
        <v>9.7140000000000004</v>
      </c>
      <c r="DA125" s="52" cm="1">
        <f t="array" ref="DA125">A128031518X_Latest</f>
        <v>1.2390000000000001</v>
      </c>
      <c r="DB125" s="52" cm="1">
        <f t="array" ref="DB125">A128051026A_Latest</f>
        <v>3.2010000000000001</v>
      </c>
      <c r="DC125" s="52" cm="1">
        <f t="array" ref="DC125">A127973722X_Latest</f>
        <v>10.988</v>
      </c>
      <c r="DD125" s="52" cm="1">
        <f t="array" ref="DD125">A127992462V_Latest</f>
        <v>81.637</v>
      </c>
      <c r="DE125" s="52" cm="1">
        <f t="array" ref="DE125">A128091838C_Latest</f>
        <v>2.0939999999999999</v>
      </c>
      <c r="DF125" s="52" cm="1">
        <f t="array" ref="DF125">A127994810R_Latest</f>
        <v>14.166</v>
      </c>
      <c r="DG125" s="52" cm="1">
        <f t="array" ref="DG125">A128072674R_Latest</f>
        <v>3.1909999999999998</v>
      </c>
      <c r="DH125" s="52" cm="1">
        <f t="array" ref="DH125">A127975898R_Latest</f>
        <v>0</v>
      </c>
      <c r="DI125" s="52" cm="1">
        <f t="array" ref="DI125">A127994886K_Latest</f>
        <v>12.038</v>
      </c>
      <c r="DJ125" s="52" cm="1">
        <f t="array" ref="DJ125">A128072738R_Latest</f>
        <v>5.1420000000000003</v>
      </c>
      <c r="DK125" s="52" cm="1">
        <f t="array" ref="DK125">A128092126X_Latest</f>
        <v>15.83</v>
      </c>
      <c r="DL125" s="52" cm="1">
        <f t="array" ref="DL125">A128014542F_Latest</f>
        <v>24.315999999999999</v>
      </c>
      <c r="DM125" s="52" cm="1">
        <f t="array" ref="DM125">A128092162J_Latest</f>
        <v>8</v>
      </c>
      <c r="DN125" s="52" cm="1">
        <f t="array" ref="DN125">A128072466W_Latest</f>
        <v>0.45900000000000002</v>
      </c>
      <c r="DO125" s="52" cm="1">
        <f t="array" ref="DO125">A128072478F_Latest</f>
        <v>0.41099999999999998</v>
      </c>
      <c r="DP125" s="52" cm="1">
        <f t="array" ref="DP125">A127975682C_Latest</f>
        <v>0.70199999999999996</v>
      </c>
      <c r="DQ125" s="52" cm="1">
        <f t="array" ref="DQ125">A128014318L_Latest</f>
        <v>12.151999999999999</v>
      </c>
      <c r="DR125" s="52" cm="1">
        <f t="array" ref="DR125">A127975718V_Latest</f>
        <v>5.6130000000000004</v>
      </c>
      <c r="DS125" s="52" cm="1">
        <f t="array" ref="DS125">A127956102T_Latest</f>
        <v>3.5249999999999999</v>
      </c>
      <c r="DT125" s="52" cm="1">
        <f t="array" ref="DT125">A127975758L_Latest</f>
        <v>7.5549999999999997</v>
      </c>
      <c r="DU125" s="52" cm="1">
        <f t="array" ref="DU125">A128091966W_Latest</f>
        <v>14.135999999999999</v>
      </c>
      <c r="DV125" s="52" cm="1">
        <f t="array" ref="DV125">A128033682L_Latest</f>
        <v>3.5609999999999999</v>
      </c>
      <c r="DW125" s="52" cm="1">
        <f t="array" ref="DW125">A127975818C_Latest</f>
        <v>6.51</v>
      </c>
      <c r="DX125" s="52" cm="1">
        <f t="array" ref="DX125">A127975854L_Latest</f>
        <v>30.256</v>
      </c>
      <c r="DY125" s="52" cm="1">
        <f t="array" ref="DY125">A127975598L_Latest</f>
        <v>169.65799999999999</v>
      </c>
      <c r="DZ125" s="52" cm="1">
        <f t="array" ref="DZ125">A128035646R_Latest</f>
        <v>1.3280000000000001</v>
      </c>
      <c r="EA125" s="52" cm="1">
        <f t="array" ref="EA125">A128055526V_Latest</f>
        <v>0</v>
      </c>
      <c r="EB125" s="52" cm="1">
        <f t="array" ref="EB125">A128094166C_Latest</f>
        <v>2.069</v>
      </c>
      <c r="EC125" s="52" cm="1">
        <f t="array" ref="EC125">A128055582L_Latest</f>
        <v>0.124</v>
      </c>
      <c r="ED125" s="52" cm="1">
        <f t="array" ref="ED125">A127997134X_Latest</f>
        <v>2.1619999999999999</v>
      </c>
      <c r="EE125" s="52" cm="1">
        <f t="array" ref="EE125">A127958366J_Latest</f>
        <v>0.186</v>
      </c>
      <c r="EF125" s="52" cm="1">
        <f t="array" ref="EF125">A127958390J_Latest</f>
        <v>3.004</v>
      </c>
      <c r="EG125" s="52" cm="1">
        <f t="array" ref="EG125">A128035966A_Latest</f>
        <v>5.5190000000000001</v>
      </c>
      <c r="EH125" s="52" cm="1">
        <f t="array" ref="EH125">A127997230X_Latest</f>
        <v>1.399</v>
      </c>
      <c r="EI125" s="52" cm="1">
        <f t="array" ref="EI125">A127977862X_Latest</f>
        <v>0.33700000000000002</v>
      </c>
      <c r="EJ125" s="52" cm="1">
        <f t="array" ref="EJ125">A128094046K_Latest</f>
        <v>0.16</v>
      </c>
      <c r="EK125" s="52" cm="1">
        <f t="array" ref="EK125">A127958138F_Latest</f>
        <v>0.25600000000000001</v>
      </c>
      <c r="EL125" s="52" cm="1">
        <f t="array" ref="EL125">A127958158R_Latest</f>
        <v>1.431</v>
      </c>
      <c r="EM125" s="52" cm="1">
        <f t="array" ref="EM125">A128016314R_Latest</f>
        <v>0.755</v>
      </c>
      <c r="EN125" s="52" cm="1">
        <f t="array" ref="EN125">A128016330R_Latest</f>
        <v>1.012</v>
      </c>
      <c r="EO125" s="52" cm="1">
        <f t="array" ref="EO125">A128035778T_Latest</f>
        <v>0.55900000000000005</v>
      </c>
      <c r="EP125" s="52" cm="1">
        <f t="array" ref="EP125">A128035794T_Latest</f>
        <v>3.452</v>
      </c>
      <c r="EQ125" s="52" cm="1">
        <f t="array" ref="EQ125">A127977998K_Latest</f>
        <v>0.252</v>
      </c>
      <c r="ER125" s="52" cm="1">
        <f t="array" ref="ER125">A127978014A_Latest</f>
        <v>0.97</v>
      </c>
      <c r="ES125" s="52" cm="1">
        <f t="array" ref="ES125">A127958302W_Latest</f>
        <v>5.181</v>
      </c>
      <c r="ET125" s="52" cm="1">
        <f t="array" ref="ET125">A128016222F_Latest</f>
        <v>30.155999999999999</v>
      </c>
      <c r="EU125" s="52" cm="1">
        <f t="array" ref="EU125">A127960362R_Latest</f>
        <v>0.47299999999999998</v>
      </c>
      <c r="EV125" s="52" cm="1">
        <f t="array" ref="EV125">A128018686R_Latest</f>
        <v>0.38400000000000001</v>
      </c>
      <c r="EW125" s="52" cm="1">
        <f t="array" ref="EW125">A127999346L_Latest</f>
        <v>0.45100000000000001</v>
      </c>
      <c r="EX125" s="52" cm="1">
        <f t="array" ref="EX125">A128018742W_Latest</f>
        <v>0</v>
      </c>
      <c r="EY125" s="52" cm="1">
        <f t="array" ref="EY125">A128096222W_Latest</f>
        <v>1.0489999999999999</v>
      </c>
      <c r="EZ125" s="52" cm="1">
        <f t="array" ref="EZ125">A127960602R_Latest</f>
        <v>0.17100000000000001</v>
      </c>
      <c r="FA125" s="52" cm="1">
        <f t="array" ref="FA125">A127980142K_Latest</f>
        <v>1.597</v>
      </c>
      <c r="FB125" s="52" cm="1">
        <f t="array" ref="FB125">A127999438W_Latest</f>
        <v>2.0310000000000001</v>
      </c>
      <c r="FC125" s="52" cm="1">
        <f t="array" ref="FC125">A128018826F_Latest</f>
        <v>0.434</v>
      </c>
      <c r="FD125" s="52" cm="1">
        <f t="array" ref="FD125">A127999106A_Latest</f>
        <v>8.3000000000000004E-2</v>
      </c>
      <c r="FE125" s="52" cm="1">
        <f t="array" ref="FE125">A127979850A_Latest</f>
        <v>7.9000000000000001E-2</v>
      </c>
      <c r="FF125" s="52" cm="1">
        <f t="array" ref="FF125">A128037838V_Latest</f>
        <v>7.4999999999999997E-2</v>
      </c>
      <c r="FG125" s="52" cm="1">
        <f t="array" ref="FG125">A128096030C_Latest</f>
        <v>0.55700000000000005</v>
      </c>
      <c r="FH125" s="52" cm="1">
        <f t="array" ref="FH125">A128057550F_Latest</f>
        <v>0.88</v>
      </c>
      <c r="FI125" s="52" cm="1">
        <f t="array" ref="FI125">A128037890C_Latest</f>
        <v>0.83599999999999997</v>
      </c>
      <c r="FJ125" s="52" cm="1">
        <f t="array" ref="FJ125">A127979962V_Latest</f>
        <v>0.219</v>
      </c>
      <c r="FK125" s="52" cm="1">
        <f t="array" ref="FK125">A127960478T_Latest</f>
        <v>2.0960000000000001</v>
      </c>
      <c r="FL125" s="52" cm="1">
        <f t="array" ref="FL125">A128018650L_Latest</f>
        <v>0.66200000000000003</v>
      </c>
      <c r="FM125" s="52" cm="1">
        <f t="array" ref="FM125">A127980002J_Latest</f>
        <v>0.51300000000000001</v>
      </c>
      <c r="FN125" s="52" cm="1">
        <f t="array" ref="FN125">A128077066A_Latest</f>
        <v>1.8240000000000001</v>
      </c>
      <c r="FO125" s="52" cm="1">
        <f t="array" ref="FO125">A128095910J_Latest</f>
        <v>14.414</v>
      </c>
      <c r="FP125" s="52" cm="1">
        <f t="array" ref="FP125">A127962506A_Latest</f>
        <v>0.19700000000000001</v>
      </c>
      <c r="FQ125" s="52" cm="1">
        <f t="array" ref="FQ125">A128001442F_Latest</f>
        <v>0</v>
      </c>
      <c r="FR125" s="52" cm="1">
        <f t="array" ref="FR125">A128020874R_Latest</f>
        <v>0.311</v>
      </c>
      <c r="FS125" s="52" cm="1">
        <f t="array" ref="FS125">A128001498T_Latest</f>
        <v>0</v>
      </c>
      <c r="FT125" s="52" cm="1">
        <f t="array" ref="FT125">A127982210L_Latest</f>
        <v>0.77100000000000002</v>
      </c>
      <c r="FU125" s="52" cm="1">
        <f t="array" ref="FU125">A128040282J_Latest</f>
        <v>0.22600000000000001</v>
      </c>
      <c r="FV125" s="52" cm="1">
        <f t="array" ref="FV125">A127962850L_Latest</f>
        <v>2.5870000000000002</v>
      </c>
      <c r="FW125" s="52" cm="1">
        <f t="array" ref="FW125">A128059838C_Latest</f>
        <v>2.5169999999999999</v>
      </c>
      <c r="FX125" s="52" cm="1">
        <f t="array" ref="FX125">A128040338J_Latest</f>
        <v>0.73499999999999999</v>
      </c>
      <c r="FY125" s="52" cm="1">
        <f t="array" ref="FY125">A128079034V_Latest</f>
        <v>0.33900000000000002</v>
      </c>
      <c r="FZ125" s="52" cm="1">
        <f t="array" ref="FZ125">A128098142J_Latest</f>
        <v>0.43099999999999999</v>
      </c>
      <c r="GA125" s="52" cm="1">
        <f t="array" ref="GA125">A127981982V_Latest</f>
        <v>0.16300000000000001</v>
      </c>
      <c r="GB125" s="52" cm="1">
        <f t="array" ref="GB125">A128040050W_Latest</f>
        <v>3.8620000000000001</v>
      </c>
      <c r="GC125" s="52" cm="1">
        <f t="array" ref="GC125">A128020750L_Latest</f>
        <v>0.66800000000000004</v>
      </c>
      <c r="GD125" s="52" cm="1">
        <f t="array" ref="GD125">A128040102L_Latest</f>
        <v>3.532</v>
      </c>
      <c r="GE125" s="52" cm="1">
        <f t="array" ref="GE125">A128040110L_Latest</f>
        <v>0.74</v>
      </c>
      <c r="GF125" s="52" cm="1">
        <f t="array" ref="GF125">A128040130W_Latest</f>
        <v>2.8210000000000002</v>
      </c>
      <c r="GG125" s="52" cm="1">
        <f t="array" ref="GG125">A128040150F_Latest</f>
        <v>0.84699999999999998</v>
      </c>
      <c r="GH125" s="52" cm="1">
        <f t="array" ref="GH125">A128098286V_Latest</f>
        <v>1.048</v>
      </c>
      <c r="GI125" s="52" cm="1">
        <f t="array" ref="GI125">A127962754L_Latest</f>
        <v>2.7770000000000001</v>
      </c>
      <c r="GJ125" s="52" cm="1">
        <f t="array" ref="GJ125">A128078994K_Latest</f>
        <v>24.571000000000002</v>
      </c>
    </row>
    <row r="126" spans="1:192" ht="15" hidden="1" customHeight="1">
      <c r="A126" s="48" t="s">
        <v>12360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12361</v>
      </c>
      <c r="C127" s="62">
        <v>4</v>
      </c>
      <c r="D127" s="52" cm="1">
        <f t="array" ref="D127">A128061670A_Latest</f>
        <v>332.19</v>
      </c>
      <c r="E127" s="52" cm="1">
        <f t="array" ref="E127">A128022878K_Latest</f>
        <v>246.32300000000001</v>
      </c>
      <c r="F127" s="52" cm="1">
        <f t="array" ref="F127">A128081410C_Latest</f>
        <v>879.44899999999996</v>
      </c>
      <c r="G127" s="52" cm="1">
        <f t="array" ref="G127">A128003674C_Latest</f>
        <v>149.34299999999999</v>
      </c>
      <c r="H127" s="52" cm="1">
        <f t="array" ref="H127">A128042498F_Latest</f>
        <v>1152.0999999999999</v>
      </c>
      <c r="I127" s="52" cm="1">
        <f t="array" ref="I127">A128042518C_Latest</f>
        <v>374.447</v>
      </c>
      <c r="J127" s="52" cm="1">
        <f t="array" ref="J127">A128061990L_Latest</f>
        <v>1317.569</v>
      </c>
      <c r="K127" s="52" cm="1">
        <f t="array" ref="K127">A127984230J_Latest</f>
        <v>851.45699999999999</v>
      </c>
      <c r="L127" s="52" cm="1">
        <f t="array" ref="L127">A128062034F_Latest</f>
        <v>679.93100000000004</v>
      </c>
      <c r="M127" s="52" cm="1">
        <f t="array" ref="M127">A127945230F_Latest</f>
        <v>202.071</v>
      </c>
      <c r="N127" s="52" cm="1">
        <f t="array" ref="N127">A128061726A_Latest</f>
        <v>480.79599999999999</v>
      </c>
      <c r="O127" s="52" cm="1">
        <f t="array" ref="O127">A127945258J_Latest</f>
        <v>209.79900000000001</v>
      </c>
      <c r="P127" s="52" cm="1">
        <f t="array" ref="P127">A127945274J_Latest</f>
        <v>1215.8499999999999</v>
      </c>
      <c r="Q127" s="52" cm="1">
        <f t="array" ref="Q127">A128061794C_Latest</f>
        <v>385.07</v>
      </c>
      <c r="R127" s="52" cm="1">
        <f t="array" ref="R127">A128022794A_Latest</f>
        <v>861.34400000000005</v>
      </c>
      <c r="S127" s="52" cm="1">
        <f t="array" ref="S127">A128022810R_Latest</f>
        <v>1056.9269999999999</v>
      </c>
      <c r="T127" s="52" cm="1">
        <f t="array" ref="T127">A128081322C_Latest</f>
        <v>1800.877</v>
      </c>
      <c r="U127" s="52" cm="1">
        <f t="array" ref="U127">A127964886A_Latest</f>
        <v>242.66800000000001</v>
      </c>
      <c r="V127" s="52" cm="1">
        <f t="array" ref="V127">A128022858A_Latest</f>
        <v>509.11</v>
      </c>
      <c r="W127" s="52" t="e" cm="1">
        <f t="array" ref="W127">A127964950J_Latest</f>
        <v>#NAME?</v>
      </c>
      <c r="X127" s="52" cm="1">
        <f t="array" ref="X127">A128061654A_Latest</f>
        <v>12947.324000000001</v>
      </c>
      <c r="Y127" s="52" cm="1">
        <f t="array" ref="Y127">A128044294R_Latest</f>
        <v>97.087000000000003</v>
      </c>
      <c r="Z127" s="52" cm="1">
        <f t="array" ref="Z127">A127947598R_Latest</f>
        <v>33.353000000000002</v>
      </c>
      <c r="AA127" s="52" cm="1">
        <f t="array" ref="AA127">A127967166J_Latest</f>
        <v>271.75099999999998</v>
      </c>
      <c r="AB127" s="52" cm="1">
        <f t="array" ref="AB127">A128083590K_Latest</f>
        <v>41.917000000000002</v>
      </c>
      <c r="AC127" s="52" cm="1">
        <f t="array" ref="AC127">A127986334L_Latest</f>
        <v>359.80399999999997</v>
      </c>
      <c r="AD127" s="52" cm="1">
        <f t="array" ref="AD127">A127967222R_Latest</f>
        <v>100.639</v>
      </c>
      <c r="AE127" s="52" cm="1">
        <f t="array" ref="AE127">A127947730L_Latest</f>
        <v>408.84199999999998</v>
      </c>
      <c r="AF127" s="52" cm="1">
        <f t="array" ref="AF127">A128083674V_Latest</f>
        <v>271.85599999999999</v>
      </c>
      <c r="AG127" s="52" cm="1">
        <f t="array" ref="AG127">A127947762F_Latest</f>
        <v>223.078</v>
      </c>
      <c r="AH127" s="52" cm="1">
        <f t="array" ref="AH127">A128083354J_Latest</f>
        <v>84.572000000000003</v>
      </c>
      <c r="AI127" s="52" cm="1">
        <f t="array" ref="AI127">A128005562W_Latest</f>
        <v>198.55199999999999</v>
      </c>
      <c r="AJ127" s="52" cm="1">
        <f t="array" ref="AJ127">A128063926F_Latest</f>
        <v>70.578999999999994</v>
      </c>
      <c r="AK127" s="52" cm="1">
        <f t="array" ref="AK127">A128044374R_Latest</f>
        <v>454.14100000000002</v>
      </c>
      <c r="AL127" s="52" cm="1">
        <f t="array" ref="AL127">A127986194W_Latest</f>
        <v>131.464</v>
      </c>
      <c r="AM127" s="52" cm="1">
        <f t="array" ref="AM127">A128025006F_Latest</f>
        <v>252.05500000000001</v>
      </c>
      <c r="AN127" s="52" cm="1">
        <f t="array" ref="AN127">A127967046R_Latest</f>
        <v>336.55700000000002</v>
      </c>
      <c r="AO127" s="52" cm="1">
        <f t="array" ref="AO127">A127947526C_Latest</f>
        <v>533.322</v>
      </c>
      <c r="AP127" s="52" cm="1">
        <f t="array" ref="AP127">A128005686X_Latest</f>
        <v>81.007999999999996</v>
      </c>
      <c r="AQ127" s="52" cm="1">
        <f t="array" ref="AQ127">A128064038A_Latest</f>
        <v>166.345</v>
      </c>
      <c r="AR127" s="52" t="e" cm="1">
        <f t="array" ref="AR127">A127967142R_Latest</f>
        <v>#NAME?</v>
      </c>
      <c r="AS127" s="52" cm="1">
        <f t="array" ref="AS127">A127986098W_Latest</f>
        <v>4116.92</v>
      </c>
      <c r="AT127" s="52" cm="1">
        <f t="array" ref="AT127">A128046486V_Latest</f>
        <v>80.673000000000002</v>
      </c>
      <c r="AU127" s="52" cm="1">
        <f t="array" ref="AU127">A127949810X_Latest</f>
        <v>7.2720000000000002</v>
      </c>
      <c r="AV127" s="52" cm="1">
        <f t="array" ref="AV127">A128027338L_Latest</f>
        <v>267.50400000000002</v>
      </c>
      <c r="AW127" s="52" cm="1">
        <f t="array" ref="AW127">A127988438T_Latest</f>
        <v>35.061999999999998</v>
      </c>
      <c r="AX127" s="52" cm="1">
        <f t="array" ref="AX127">A128085858X_Latest</f>
        <v>324.43799999999999</v>
      </c>
      <c r="AY127" s="52" cm="1">
        <f t="array" ref="AY127">A128027410V_Latest</f>
        <v>107.678</v>
      </c>
      <c r="AZ127" s="52" cm="1">
        <f t="array" ref="AZ127">A127969306K_Latest</f>
        <v>375.21600000000001</v>
      </c>
      <c r="BA127" s="52" cm="1">
        <f t="array" ref="BA127">A128027446W_Latest</f>
        <v>195.899</v>
      </c>
      <c r="BB127" s="52" cm="1">
        <f t="array" ref="BB127">A128027462W_Latest</f>
        <v>190.21600000000001</v>
      </c>
      <c r="BC127" s="52" cm="1">
        <f t="array" ref="BC127">A128065874A_Latest</f>
        <v>66.950999999999993</v>
      </c>
      <c r="BD127" s="52" cm="1">
        <f t="array" ref="BD127">A127988242R_Latest</f>
        <v>136.185</v>
      </c>
      <c r="BE127" s="52" cm="1">
        <f t="array" ref="BE127">A128046546K_Latest</f>
        <v>47.712000000000003</v>
      </c>
      <c r="BF127" s="52" cm="1">
        <f t="array" ref="BF127">A128027174C_Latest</f>
        <v>339.19099999999997</v>
      </c>
      <c r="BG127" s="52" cm="1">
        <f t="array" ref="BG127">A127949690T_Latest</f>
        <v>91.927000000000007</v>
      </c>
      <c r="BH127" s="52" cm="1">
        <f t="array" ref="BH127">A127949706X_Latest</f>
        <v>202.14</v>
      </c>
      <c r="BI127" s="52" cm="1">
        <f t="array" ref="BI127">A128007854K_Latest</f>
        <v>287.22399999999999</v>
      </c>
      <c r="BJ127" s="52" cm="1">
        <f t="array" ref="BJ127">A127988334X_Latest</f>
        <v>466.95299999999997</v>
      </c>
      <c r="BK127" s="52" cm="1">
        <f t="array" ref="BK127">A127949766A_Latest</f>
        <v>73.472999999999999</v>
      </c>
      <c r="BL127" s="52" cm="1">
        <f t="array" ref="BL127">A127969190V_Latest</f>
        <v>114.351</v>
      </c>
      <c r="BM127" s="52" t="e" cm="1">
        <f t="array" ref="BM127">A128007950K_Latest</f>
        <v>#NAME?</v>
      </c>
      <c r="BN127" s="52" cm="1">
        <f t="array" ref="BN127">A127988198T_Latest</f>
        <v>3410.0639999999999</v>
      </c>
      <c r="BO127" s="52" cm="1">
        <f t="array" ref="BO127">A128068002W_Latest</f>
        <v>77.418000000000006</v>
      </c>
      <c r="BP127" s="52" cm="1">
        <f t="array" ref="BP127">A128068190T_Latest</f>
        <v>78.680000000000007</v>
      </c>
      <c r="BQ127" s="52" cm="1">
        <f t="array" ref="BQ127">A128029410F_Latest</f>
        <v>174.89599999999999</v>
      </c>
      <c r="BR127" s="52" cm="1">
        <f t="array" ref="BR127">A128068250J_Latest</f>
        <v>30.673999999999999</v>
      </c>
      <c r="BS127" s="52" cm="1">
        <f t="array" ref="BS127">A127990606J_Latest</f>
        <v>235.93</v>
      </c>
      <c r="BT127" s="52" cm="1">
        <f t="array" ref="BT127">A127971602V_Latest</f>
        <v>88.497</v>
      </c>
      <c r="BU127" s="52" cm="1">
        <f t="array" ref="BU127">A128068302X_Latest</f>
        <v>274.28399999999999</v>
      </c>
      <c r="BV127" s="52" cm="1">
        <f t="array" ref="BV127">A127990686V_Latest</f>
        <v>181.56</v>
      </c>
      <c r="BW127" s="52" cm="1">
        <f t="array" ref="BW127">A128068330J_Latest</f>
        <v>142.97</v>
      </c>
      <c r="BX127" s="52" cm="1">
        <f t="array" ref="BX127">A128048658R_Latest</f>
        <v>25.004999999999999</v>
      </c>
      <c r="BY127" s="52" cm="1">
        <f t="array" ref="BY127">A128068054X_Latest</f>
        <v>79.424000000000007</v>
      </c>
      <c r="BZ127" s="52" cm="1">
        <f t="array" ref="BZ127">A128087746T_Latest</f>
        <v>50.892000000000003</v>
      </c>
      <c r="CA127" s="52" cm="1">
        <f t="array" ref="CA127">A127990466T_Latest</f>
        <v>196.81899999999999</v>
      </c>
      <c r="CB127" s="52" cm="1">
        <f t="array" ref="CB127">A128009914L_Latest</f>
        <v>75.828999999999994</v>
      </c>
      <c r="CC127" s="52" cm="1">
        <f t="array" ref="CC127">A128068110F_Latest</f>
        <v>164.05699999999999</v>
      </c>
      <c r="CD127" s="52" cm="1">
        <f t="array" ref="CD127">A128048782X_Latest</f>
        <v>197.762</v>
      </c>
      <c r="CE127" s="52" cm="1">
        <f t="array" ref="CE127">A127971458L_Latest</f>
        <v>369.41</v>
      </c>
      <c r="CF127" s="52" cm="1">
        <f t="array" ref="CF127">A128068170J_Latest</f>
        <v>43.067999999999998</v>
      </c>
      <c r="CG127" s="52" cm="1">
        <f t="array" ref="CG127">A128010002V_Latest</f>
        <v>109.176</v>
      </c>
      <c r="CH127" s="52" t="e" cm="1">
        <f t="array" ref="CH127">A128010038W_Latest</f>
        <v>#NAME?</v>
      </c>
      <c r="CI127" s="52" cm="1">
        <f t="array" ref="CI127">A128029186X_Latest</f>
        <v>2596.3530000000001</v>
      </c>
      <c r="CJ127" s="52" cm="1">
        <f t="array" ref="CJ127">A127973502W_Latest</f>
        <v>31.507999999999999</v>
      </c>
      <c r="CK127" s="52" cm="1">
        <f t="array" ref="CK127">A127954066J_Latest</f>
        <v>11.35</v>
      </c>
      <c r="CL127" s="52" cm="1">
        <f t="array" ref="CL127">A128051078C_Latest</f>
        <v>63.811999999999998</v>
      </c>
      <c r="CM127" s="52" cm="1">
        <f t="array" ref="CM127">A128090006V_Latest</f>
        <v>9.9440000000000008</v>
      </c>
      <c r="CN127" s="52" cm="1">
        <f t="array" ref="CN127">A128090030V_Latest</f>
        <v>70.855000000000004</v>
      </c>
      <c r="CO127" s="52" cm="1">
        <f t="array" ref="CO127">A128031618J_Latest</f>
        <v>21.260999999999999</v>
      </c>
      <c r="CP127" s="52" cm="1">
        <f t="array" ref="CP127">A128090078F_Latest</f>
        <v>91.528000000000006</v>
      </c>
      <c r="CQ127" s="52" cm="1">
        <f t="array" ref="CQ127">A127992814L_Latest</f>
        <v>57.798999999999999</v>
      </c>
      <c r="CR127" s="52" cm="1">
        <f t="array" ref="CR127">A128012390V_Latest</f>
        <v>32.941000000000003</v>
      </c>
      <c r="CS127" s="52" cm="1">
        <f t="array" ref="CS127">A128050818F_Latest</f>
        <v>8.2579999999999991</v>
      </c>
      <c r="CT127" s="52" cm="1">
        <f t="array" ref="CT127">A127973538X_Latest</f>
        <v>22.949000000000002</v>
      </c>
      <c r="CU127" s="52" cm="1">
        <f t="array" ref="CU127">A128050870R_Latest</f>
        <v>10.137</v>
      </c>
      <c r="CV127" s="52" cm="1">
        <f t="array" ref="CV127">A128031422F_Latest</f>
        <v>71.25</v>
      </c>
      <c r="CW127" s="52" cm="1">
        <f t="array" ref="CW127">A128050902W_Latest</f>
        <v>30.029</v>
      </c>
      <c r="CX127" s="52" cm="1">
        <f t="array" ref="CX127">A128050934R_Latest</f>
        <v>58.097000000000001</v>
      </c>
      <c r="CY127" s="52" cm="1">
        <f t="array" ref="CY127">A128031478T_Latest</f>
        <v>80.164000000000001</v>
      </c>
      <c r="CZ127" s="52" cm="1">
        <f t="array" ref="CZ127">A128012186K_Latest</f>
        <v>131.63900000000001</v>
      </c>
      <c r="DA127" s="52" cm="1">
        <f t="array" ref="DA127">A127973658T_Latest</f>
        <v>11.071999999999999</v>
      </c>
      <c r="DB127" s="52" cm="1">
        <f t="array" ref="DB127">A128050998A_Latest</f>
        <v>33.404000000000003</v>
      </c>
      <c r="DC127" s="52" t="e" cm="1">
        <f t="array" ref="DC127">A128051066V_Latest</f>
        <v>#NAME?</v>
      </c>
      <c r="DD127" s="52" cm="1">
        <f t="array" ref="DD127">A128031350F_Latest</f>
        <v>847.99599999999998</v>
      </c>
      <c r="DE127" s="52" cm="1">
        <f t="array" ref="DE127">A128014210K_Latest</f>
        <v>24.167999999999999</v>
      </c>
      <c r="DF127" s="52" cm="1">
        <f t="array" ref="DF127">A127994798K_Latest</f>
        <v>110.63800000000001</v>
      </c>
      <c r="DG127" s="52" cm="1">
        <f t="array" ref="DG127">A128014474R_Latest</f>
        <v>77.161000000000001</v>
      </c>
      <c r="DH127" s="52" cm="1">
        <f t="array" ref="DH127">A127956214K_Latest</f>
        <v>25.474</v>
      </c>
      <c r="DI127" s="52" cm="1">
        <f t="array" ref="DI127">A127975906C_Latest</f>
        <v>115.059</v>
      </c>
      <c r="DJ127" s="52" cm="1">
        <f t="array" ref="DJ127">A128053282X_Latest</f>
        <v>47.183</v>
      </c>
      <c r="DK127" s="52" cm="1">
        <f t="array" ref="DK127">A128092110F_Latest</f>
        <v>114.221</v>
      </c>
      <c r="DL127" s="52" cm="1">
        <f t="array" ref="DL127">A127975970W_Latest</f>
        <v>100.925</v>
      </c>
      <c r="DM127" s="52" cm="1">
        <f t="array" ref="DM127">A128053334R_Latest</f>
        <v>67.215000000000003</v>
      </c>
      <c r="DN127" s="52" cm="1">
        <f t="array" ref="DN127">A127994630F_Latest</f>
        <v>10.122</v>
      </c>
      <c r="DO127" s="52" cm="1">
        <f t="array" ref="DO127">A127975642K_Latest</f>
        <v>33.130000000000003</v>
      </c>
      <c r="DP127" s="52" cm="1">
        <f t="array" ref="DP127">A128033566C_Latest</f>
        <v>23.550999999999998</v>
      </c>
      <c r="DQ127" s="52" cm="1">
        <f t="array" ref="DQ127">A127975690C_Latest</f>
        <v>98.965000000000003</v>
      </c>
      <c r="DR127" s="52" cm="1">
        <f t="array" ref="DR127">A128091914V_Latest</f>
        <v>39.220999999999997</v>
      </c>
      <c r="DS127" s="52" cm="1">
        <f t="array" ref="DS127">A128033606K_Latest</f>
        <v>79.254999999999995</v>
      </c>
      <c r="DT127" s="52" cm="1">
        <f t="array" ref="DT127">A127975746C_Latest</f>
        <v>109.81699999999999</v>
      </c>
      <c r="DU127" s="52" cm="1">
        <f t="array" ref="DU127">A127975762C_Latest</f>
        <v>207.95099999999999</v>
      </c>
      <c r="DV127" s="52" cm="1">
        <f t="array" ref="DV127">A128053166R_Latest</f>
        <v>20.387</v>
      </c>
      <c r="DW127" s="52" cm="1">
        <f t="array" ref="DW127">A128033686W_Latest</f>
        <v>59.19</v>
      </c>
      <c r="DX127" s="52" t="e" cm="1">
        <f t="array" ref="DX127">A127975842C_Latest</f>
        <v>#NAME?</v>
      </c>
      <c r="DY127" s="52" cm="1">
        <f t="array" ref="DY127">A127994594J_Latest</f>
        <v>1363.635</v>
      </c>
      <c r="DZ127" s="52" cm="1">
        <f t="array" ref="DZ127">A128074518X_Latest</f>
        <v>18.146000000000001</v>
      </c>
      <c r="EA127" s="52" cm="1">
        <f t="array" ref="EA127">A127978018K_Latest</f>
        <v>2.11</v>
      </c>
      <c r="EB127" s="52" cm="1">
        <f t="array" ref="EB127">A128035866T_Latest</f>
        <v>19.695</v>
      </c>
      <c r="EC127" s="52" cm="1">
        <f t="array" ref="EC127">A127997106R_Latest</f>
        <v>2.7949999999999999</v>
      </c>
      <c r="ED127" s="52" cm="1">
        <f t="array" ref="ED127">A128074798C_Latest</f>
        <v>20.937000000000001</v>
      </c>
      <c r="EE127" s="52" cm="1">
        <f t="array" ref="EE127">A128016502X_Latest</f>
        <v>6.1849999999999996</v>
      </c>
      <c r="EF127" s="52" cm="1">
        <f t="array" ref="EF127">A128094234V_Latest</f>
        <v>27.805</v>
      </c>
      <c r="EG127" s="52" cm="1">
        <f t="array" ref="EG127">A127958398A_Latest</f>
        <v>24.055</v>
      </c>
      <c r="EH127" s="52" cm="1">
        <f t="array" ref="EH127">A127978166L_Latest</f>
        <v>12.227</v>
      </c>
      <c r="EI127" s="52" cm="1">
        <f t="array" ref="EI127">A127977838X_Latest</f>
        <v>2.9350000000000001</v>
      </c>
      <c r="EJ127" s="52" cm="1">
        <f t="array" ref="EJ127">A127977866J_Latest</f>
        <v>4.609</v>
      </c>
      <c r="EK127" s="52" cm="1">
        <f t="array" ref="EK127">A127996922V_Latest</f>
        <v>3.2639999999999998</v>
      </c>
      <c r="EL127" s="52" cm="1">
        <f t="array" ref="EL127">A127977902F_Latest</f>
        <v>15.215</v>
      </c>
      <c r="EM127" s="52" cm="1">
        <f t="array" ref="EM127">A127996942C_Latest</f>
        <v>7.2480000000000002</v>
      </c>
      <c r="EN127" s="52" cm="1">
        <f t="array" ref="EN127">A127958170F_Latest</f>
        <v>19.448</v>
      </c>
      <c r="EO127" s="52" cm="1">
        <f t="array" ref="EO127">A127996986F_Latest</f>
        <v>19.05</v>
      </c>
      <c r="EP127" s="52" cm="1">
        <f t="array" ref="EP127">A128035790J_Latest</f>
        <v>40.329000000000001</v>
      </c>
      <c r="EQ127" s="52" cm="1">
        <f t="array" ref="EQ127">A128016390T_Latest</f>
        <v>4.9850000000000003</v>
      </c>
      <c r="ER127" s="52" cm="1">
        <f t="array" ref="ER127">A127958246R_Latest</f>
        <v>9.25</v>
      </c>
      <c r="ES127" s="52" t="e" cm="1">
        <f t="array" ref="ES127">A128094142K_Latest</f>
        <v>#NAME?</v>
      </c>
      <c r="ET127" s="52" cm="1">
        <f t="array" ref="ET127">A128093962X_Latest</f>
        <v>260.28800000000001</v>
      </c>
      <c r="EU127" s="52" cm="1">
        <f t="array" ref="EU127">A128076810V_Latest</f>
        <v>1.5629999999999999</v>
      </c>
      <c r="EV127" s="52" cm="1">
        <f t="array" ref="EV127">A128077030X_Latest</f>
        <v>2.9209999999999998</v>
      </c>
      <c r="EW127" s="52" cm="1">
        <f t="array" ref="EW127">A127980034A_Latest</f>
        <v>3.016</v>
      </c>
      <c r="EX127" s="52" cm="1">
        <f t="array" ref="EX127">A127960550X_Latest</f>
        <v>1.6659999999999999</v>
      </c>
      <c r="EY127" s="52" cm="1">
        <f t="array" ref="EY127">A128077098V_Latest</f>
        <v>10.199999999999999</v>
      </c>
      <c r="EZ127" s="52" cm="1">
        <f t="array" ref="EZ127">A128018758R_Latest</f>
        <v>1.325</v>
      </c>
      <c r="FA127" s="52" cm="1">
        <f t="array" ref="FA127">A128096246R_Latest</f>
        <v>8.6609999999999996</v>
      </c>
      <c r="FB127" s="52" cm="1">
        <f t="array" ref="FB127">A128038026F_Latest</f>
        <v>8.0530000000000008</v>
      </c>
      <c r="FC127" s="52" cm="1">
        <f t="array" ref="FC127">A128077166K_Latest</f>
        <v>4.46</v>
      </c>
      <c r="FD127" s="52" cm="1">
        <f t="array" ref="FD127">A127960370R_Latest</f>
        <v>0.72899999999999998</v>
      </c>
      <c r="FE127" s="52" cm="1">
        <f t="array" ref="FE127">A128095970K_Latest</f>
        <v>1.19</v>
      </c>
      <c r="FF127" s="52" cm="1">
        <f t="array" ref="FF127">A127999130A_Latest</f>
        <v>2.0720000000000001</v>
      </c>
      <c r="FG127" s="52" cm="1">
        <f t="array" ref="FG127">A127960402W_Latest</f>
        <v>7.1689999999999996</v>
      </c>
      <c r="FH127" s="52" cm="1">
        <f t="array" ref="FH127">A128076894R_Latest</f>
        <v>4.6289999999999996</v>
      </c>
      <c r="FI127" s="52" cm="1">
        <f t="array" ref="FI127">A127999190C_Latest</f>
        <v>18.724</v>
      </c>
      <c r="FJ127" s="52" cm="1">
        <f t="array" ref="FJ127">A127960442R_Latest</f>
        <v>7.9850000000000003</v>
      </c>
      <c r="FK127" s="52" cm="1">
        <f t="array" ref="FK127">A128096066F_Latest</f>
        <v>23.03</v>
      </c>
      <c r="FL127" s="52" cm="1">
        <f t="array" ref="FL127">A127979974C_Latest</f>
        <v>2.238</v>
      </c>
      <c r="FM127" s="52" cm="1">
        <f t="array" ref="FM127">A127960490J_Latest</f>
        <v>6.8319999999999999</v>
      </c>
      <c r="FN127" s="52" t="e" cm="1">
        <f t="array" ref="FN127">A128018694R_Latest</f>
        <v>#NAME?</v>
      </c>
      <c r="FO127" s="52" cm="1">
        <f t="array" ref="FO127">A128095894V_Latest</f>
        <v>116.462</v>
      </c>
      <c r="FP127" s="52" cm="1">
        <f t="array" ref="FP127">A128039986J_Latest</f>
        <v>1.627</v>
      </c>
      <c r="FQ127" s="52" cm="1">
        <f t="array" ref="FQ127">A128040174X_Latest</f>
        <v>0</v>
      </c>
      <c r="FR127" s="52" cm="1">
        <f t="array" ref="FR127">A128098310J_Latest</f>
        <v>1.615</v>
      </c>
      <c r="FS127" s="52" cm="1">
        <f t="array" ref="FS127">A127962766W_Latest</f>
        <v>1.8109999999999999</v>
      </c>
      <c r="FT127" s="52" cm="1">
        <f t="array" ref="FT127">A128079218L_Latest</f>
        <v>14.877000000000001</v>
      </c>
      <c r="FU127" s="52" cm="1">
        <f t="array" ref="FU127">A128020918F_Latest</f>
        <v>1.679</v>
      </c>
      <c r="FV127" s="52" cm="1">
        <f t="array" ref="FV127">A128098374V_Latest</f>
        <v>17.012</v>
      </c>
      <c r="FW127" s="52" cm="1">
        <f t="array" ref="FW127">A128001534R_Latest</f>
        <v>11.311999999999999</v>
      </c>
      <c r="FX127" s="52" cm="1">
        <f t="array" ref="FX127">A128098406A_Latest</f>
        <v>6.8230000000000004</v>
      </c>
      <c r="FY127" s="52" cm="1">
        <f t="array" ref="FY127">A128040002C_Latest</f>
        <v>3.4990000000000001</v>
      </c>
      <c r="FZ127" s="52" cm="1">
        <f t="array" ref="FZ127">A128059566K_Latest</f>
        <v>4.7569999999999997</v>
      </c>
      <c r="GA127" s="52" cm="1">
        <f t="array" ref="GA127">A127962574C_Latest</f>
        <v>1.5920000000000001</v>
      </c>
      <c r="GB127" s="52" cm="1">
        <f t="array" ref="GB127">A128020714C_Latest</f>
        <v>33.1</v>
      </c>
      <c r="GC127" s="52" cm="1">
        <f t="array" ref="GC127">A127962622K_Latest</f>
        <v>4.7220000000000004</v>
      </c>
      <c r="GD127" s="52" cm="1">
        <f t="array" ref="GD127">A128098194K_Latest</f>
        <v>67.569999999999993</v>
      </c>
      <c r="GE127" s="52" cm="1">
        <f t="array" ref="GE127">A127962662C_Latest</f>
        <v>18.367999999999999</v>
      </c>
      <c r="GF127" s="52" cm="1">
        <f t="array" ref="GF127">A128040118F_Latest</f>
        <v>28.242999999999999</v>
      </c>
      <c r="GG127" s="52" cm="1">
        <f t="array" ref="GG127">A127962698F_Latest</f>
        <v>6.4370000000000003</v>
      </c>
      <c r="GH127" s="52" cm="1">
        <f t="array" ref="GH127">A128001414W_Latest</f>
        <v>10.561</v>
      </c>
      <c r="GI127" s="52" t="e" cm="1">
        <f t="array" ref="GI127">A128020842W_Latest</f>
        <v>#NAME?</v>
      </c>
      <c r="GJ127" s="52" cm="1">
        <f t="array" ref="GJ127">A128078986K_Latest</f>
        <v>235.60400000000001</v>
      </c>
    </row>
    <row r="128" spans="1:192" ht="15" hidden="1" customHeight="1">
      <c r="A128" s="49"/>
      <c r="B128" s="49" t="s">
        <v>12353</v>
      </c>
      <c r="C128" s="62">
        <v>5</v>
      </c>
      <c r="D128" s="52" t="e" cm="1">
        <f t="array" ref="D128">A127964762X_Latest</f>
        <v>#NAME?</v>
      </c>
      <c r="E128" s="52" t="e" cm="1">
        <f t="array" ref="E128">A127945398K_Latest</f>
        <v>#NAME?</v>
      </c>
      <c r="F128" s="52" t="e" cm="1">
        <f t="array" ref="F128">A128022930J_Latest</f>
        <v>#NAME?</v>
      </c>
      <c r="G128" s="52" t="e" cm="1">
        <f t="array" ref="G128">A128022946A_Latest</f>
        <v>#NAME?</v>
      </c>
      <c r="H128" s="52" t="e" cm="1">
        <f t="array" ref="H128">A128081494X_Latest</f>
        <v>#NAME?</v>
      </c>
      <c r="I128" s="52" t="e" cm="1">
        <f t="array" ref="I128">A128061978W_Latest</f>
        <v>#NAME?</v>
      </c>
      <c r="J128" s="52" t="e" cm="1">
        <f t="array" ref="J128">A128062006W_Latest</f>
        <v>#NAME?</v>
      </c>
      <c r="K128" s="52" t="e" cm="1">
        <f t="array" ref="K128">A128023002K_Latest</f>
        <v>#NAME?</v>
      </c>
      <c r="L128" s="52" t="e" cm="1">
        <f t="array" ref="L128">A127965102K_Latest</f>
        <v>#NAME?</v>
      </c>
      <c r="M128" s="52" t="e" cm="1">
        <f t="array" ref="M128">A128003498C_Latest</f>
        <v>#NAME?</v>
      </c>
      <c r="N128" s="52" t="e" cm="1">
        <f t="array" ref="N128">A128042242A_Latest</f>
        <v>#NAME?</v>
      </c>
      <c r="O128" s="52" t="e" cm="1">
        <f t="array" ref="O128">A127964806R_Latest</f>
        <v>#NAME?</v>
      </c>
      <c r="P128" s="52" t="e" cm="1">
        <f t="array" ref="P128">A128061786C_Latest</f>
        <v>#NAME?</v>
      </c>
      <c r="Q128" s="52" t="e" cm="1">
        <f t="array" ref="Q128">A127984042X_Latest</f>
        <v>#NAME?</v>
      </c>
      <c r="R128" s="52" t="e" cm="1">
        <f t="array" ref="R128">A128003574V_Latest</f>
        <v>#NAME?</v>
      </c>
      <c r="S128" s="52" t="e" cm="1">
        <f t="array" ref="S128">A128081310V_Latest</f>
        <v>#NAME?</v>
      </c>
      <c r="T128" s="52" t="e" cm="1">
        <f t="array" ref="T128">A127945334X_Latest</f>
        <v>#NAME?</v>
      </c>
      <c r="U128" s="52" t="e" cm="1">
        <f t="array" ref="U128">A128061890C_Latest</f>
        <v>#NAME?</v>
      </c>
      <c r="V128" s="52" t="e" cm="1">
        <f t="array" ref="V128">A128022870T_Latest</f>
        <v>#NAME?</v>
      </c>
      <c r="W128" s="52" t="e" cm="1">
        <f t="array" ref="W128">A128003642K_Latest</f>
        <v>#NAME?</v>
      </c>
      <c r="X128" s="52" cm="1">
        <f t="array" ref="X128">A127983966F_Latest</f>
        <v>836.41499999999996</v>
      </c>
      <c r="Y128" s="52" t="e" cm="1">
        <f t="array" ref="Y128">A128044314L_Latest</f>
        <v>#NAME?</v>
      </c>
      <c r="Z128" s="52" t="e" cm="1">
        <f t="array" ref="Z128">A127947614C_Latest</f>
        <v>#NAME?</v>
      </c>
      <c r="AA128" s="52" t="e" cm="1">
        <f t="array" ref="AA128">A127947662W_Latest</f>
        <v>#NAME?</v>
      </c>
      <c r="AB128" s="52" t="e" cm="1">
        <f t="array" ref="AB128">A127967190J_Latest</f>
        <v>#NAME?</v>
      </c>
      <c r="AC128" s="52" t="e" cm="1">
        <f t="array" ref="AC128">A128064118A_Latest</f>
        <v>#NAME?</v>
      </c>
      <c r="AD128" s="52" t="e" cm="1">
        <f t="array" ref="AD128">A127947714L_Latest</f>
        <v>#NAME?</v>
      </c>
      <c r="AE128" s="52" t="e" cm="1">
        <f t="array" ref="AE128">A128064154K_Latest</f>
        <v>#NAME?</v>
      </c>
      <c r="AF128" s="52" t="e" cm="1">
        <f t="array" ref="AF128">A128044630R_Latest</f>
        <v>#NAME?</v>
      </c>
      <c r="AG128" s="52" t="e" cm="1">
        <f t="array" ref="AG128">A127986410C_Latest</f>
        <v>#NAME?</v>
      </c>
      <c r="AH128" s="52" t="e" cm="1">
        <f t="array" ref="AH128">A128063898J_Latest</f>
        <v>#NAME?</v>
      </c>
      <c r="AI128" s="52" t="e" cm="1">
        <f t="array" ref="AI128">A128044354F_Latest</f>
        <v>#NAME?</v>
      </c>
      <c r="AJ128" s="52" t="e" cm="1">
        <f t="array" ref="AJ128">A127947418V_Latest</f>
        <v>#NAME?</v>
      </c>
      <c r="AK128" s="52" t="e" cm="1">
        <f t="array" ref="AK128">A128044386X_Latest</f>
        <v>#NAME?</v>
      </c>
      <c r="AL128" s="52" t="e" cm="1">
        <f t="array" ref="AL128">A127986210K_Latest</f>
        <v>#NAME?</v>
      </c>
      <c r="AM128" s="52" t="e" cm="1">
        <f t="array" ref="AM128">A128063978J_Latest</f>
        <v>#NAME?</v>
      </c>
      <c r="AN128" s="52" t="e" cm="1">
        <f t="array" ref="AN128">A128083466A_Latest</f>
        <v>#NAME?</v>
      </c>
      <c r="AO128" s="52" t="e" cm="1">
        <f t="array" ref="AO128">A127967078J_Latest</f>
        <v>#NAME?</v>
      </c>
      <c r="AP128" s="52" t="e" cm="1">
        <f t="array" ref="AP128">A127986254L_Latest</f>
        <v>#NAME?</v>
      </c>
      <c r="AQ128" s="52" t="e" cm="1">
        <f t="array" ref="AQ128">A127967114F_Latest</f>
        <v>#NAME?</v>
      </c>
      <c r="AR128" s="52" t="e" cm="1">
        <f t="array" ref="AR128">A128044538X_Latest</f>
        <v>#NAME?</v>
      </c>
      <c r="AS128" s="52" cm="1">
        <f t="array" ref="AS128">A128083326X_Latest</f>
        <v>248.589</v>
      </c>
      <c r="AT128" s="52" t="e" cm="1">
        <f t="array" ref="AT128">A127949630R_Latest</f>
        <v>#NAME?</v>
      </c>
      <c r="AU128" s="52" t="e" cm="1">
        <f t="array" ref="AU128">A128007938V_Latest</f>
        <v>#NAME?</v>
      </c>
      <c r="AV128" s="52" t="e" cm="1">
        <f t="array" ref="AV128">A128066054L_Latest</f>
        <v>#NAME?</v>
      </c>
      <c r="AW128" s="52" t="e" cm="1">
        <f t="array" ref="AW128">A128007982C_Latest</f>
        <v>#NAME?</v>
      </c>
      <c r="AX128" s="52" t="e" cm="1">
        <f t="array" ref="AX128">A128085878J_Latest</f>
        <v>#NAME?</v>
      </c>
      <c r="AY128" s="52" t="e" cm="1">
        <f t="array" ref="AY128">A127949894V_Latest</f>
        <v>#NAME?</v>
      </c>
      <c r="AZ128" s="52" t="e" cm="1">
        <f t="array" ref="AZ128">A128027442L_Latest</f>
        <v>#NAME?</v>
      </c>
      <c r="BA128" s="52" t="e" cm="1">
        <f t="array" ref="BA128">A128085942R_Latest</f>
        <v>#NAME?</v>
      </c>
      <c r="BB128" s="52" t="e" cm="1">
        <f t="array" ref="BB128">A128008050W_Latest</f>
        <v>#NAME?</v>
      </c>
      <c r="BC128" s="52" t="e" cm="1">
        <f t="array" ref="BC128">A127988234R_Latest</f>
        <v>#NAME?</v>
      </c>
      <c r="BD128" s="52" t="e" cm="1">
        <f t="array" ref="BD128">A128085622C_Latest</f>
        <v>#NAME?</v>
      </c>
      <c r="BE128" s="52" t="e" cm="1">
        <f t="array" ref="BE128">A128007794V_Latest</f>
        <v>#NAME?</v>
      </c>
      <c r="BF128" s="52" t="e" cm="1">
        <f t="array" ref="BF128">A127969078V_Latest</f>
        <v>#NAME?</v>
      </c>
      <c r="BG128" s="52" t="e" cm="1">
        <f t="array" ref="BG128">A128046602T_Latest</f>
        <v>#NAME?</v>
      </c>
      <c r="BH128" s="52" t="e" cm="1">
        <f t="array" ref="BH128">A127949726J_Latest</f>
        <v>#NAME?</v>
      </c>
      <c r="BI128" s="52" t="e" cm="1">
        <f t="array" ref="BI128">A128007866V_Latest</f>
        <v>#NAME?</v>
      </c>
      <c r="BJ128" s="52" t="e" cm="1">
        <f t="array" ref="BJ128">A128046642K_Latest</f>
        <v>#NAME?</v>
      </c>
      <c r="BK128" s="52" t="e" cm="1">
        <f t="array" ref="BK128">A128085754F_Latest</f>
        <v>#NAME?</v>
      </c>
      <c r="BL128" s="52" t="e" cm="1">
        <f t="array" ref="BL128">A127988374T_Latest</f>
        <v>#NAME?</v>
      </c>
      <c r="BM128" s="52" t="e" cm="1">
        <f t="array" ref="BM128">A128066038L_Latest</f>
        <v>#NAME?</v>
      </c>
      <c r="BN128" s="52" cm="1">
        <f t="array" ref="BN128">A128046478V_Latest</f>
        <v>220.499</v>
      </c>
      <c r="BO128" s="52" t="e" cm="1">
        <f t="array" ref="BO128">A128009834L_Latest</f>
        <v>#NAME?</v>
      </c>
      <c r="BP128" s="52" t="e" cm="1">
        <f t="array" ref="BP128">A128010026L_Latest</f>
        <v>#NAME?</v>
      </c>
      <c r="BQ128" s="52" t="e" cm="1">
        <f t="array" ref="BQ128">A127990598V_Latest</f>
        <v>#NAME?</v>
      </c>
      <c r="BR128" s="52" t="e" cm="1">
        <f t="array" ref="BR128">A127951934T_Latest</f>
        <v>#NAME?</v>
      </c>
      <c r="BS128" s="52" t="e" cm="1">
        <f t="array" ref="BS128">A127951946A_Latest</f>
        <v>#NAME?</v>
      </c>
      <c r="BT128" s="52" t="e" cm="1">
        <f t="array" ref="BT128">A127990650T_Latest</f>
        <v>#NAME?</v>
      </c>
      <c r="BU128" s="52" t="e" cm="1">
        <f t="array" ref="BU128">A127990674K_Latest</f>
        <v>#NAME?</v>
      </c>
      <c r="BV128" s="52" t="e" cm="1">
        <f t="array" ref="BV128">A128088054W_Latest</f>
        <v>#NAME?</v>
      </c>
      <c r="BW128" s="52" t="e" cm="1">
        <f t="array" ref="BW128">A128049030A_Latest</f>
        <v>#NAME?</v>
      </c>
      <c r="BX128" s="52" t="e" cm="1">
        <f t="array" ref="BX128">A127990430R_Latest</f>
        <v>#NAME?</v>
      </c>
      <c r="BY128" s="52" t="e" cm="1">
        <f t="array" ref="BY128">A128087734J_Latest</f>
        <v>#NAME?</v>
      </c>
      <c r="BZ128" s="52" t="e" cm="1">
        <f t="array" ref="BZ128">A128048734F_Latest</f>
        <v>#NAME?</v>
      </c>
      <c r="CA128" s="52" t="e" cm="1">
        <f t="array" ref="CA128">A127951746J_Latest</f>
        <v>#NAME?</v>
      </c>
      <c r="CB128" s="52" t="e" cm="1">
        <f t="array" ref="CB128">A128048762R_Latest</f>
        <v>#NAME?</v>
      </c>
      <c r="CC128" s="52" t="e" cm="1">
        <f t="array" ref="CC128">A127990518J_Latest</f>
        <v>#NAME?</v>
      </c>
      <c r="CD128" s="52" t="e" cm="1">
        <f t="array" ref="CD128">A128009966R_Latest</f>
        <v>#NAME?</v>
      </c>
      <c r="CE128" s="52" t="e" cm="1">
        <f t="array" ref="CE128">A127951822X_Latest</f>
        <v>#NAME?</v>
      </c>
      <c r="CF128" s="52" t="e" cm="1">
        <f t="array" ref="CF128">A128087886V_Latest</f>
        <v>#NAME?</v>
      </c>
      <c r="CG128" s="52" t="e" cm="1">
        <f t="array" ref="CG128">A128048862X_Latest</f>
        <v>#NAME?</v>
      </c>
      <c r="CH128" s="52" t="e" cm="1">
        <f t="array" ref="CH128">A128087954K_Latest</f>
        <v>#NAME?</v>
      </c>
      <c r="CI128" s="52" cm="1">
        <f t="array" ref="CI128">A127990402F_Latest</f>
        <v>160.874</v>
      </c>
      <c r="CJ128" s="52" t="e" cm="1">
        <f t="array" ref="CJ128">A128031378J_Latest</f>
        <v>#NAME?</v>
      </c>
      <c r="CK128" s="52" t="e" cm="1">
        <f t="array" ref="CK128">A127992674W_Latest</f>
        <v>#NAME?</v>
      </c>
      <c r="CL128" s="52" t="e" cm="1">
        <f t="array" ref="CL128">A128090002K_Latest</f>
        <v>#NAME?</v>
      </c>
      <c r="CM128" s="52" t="e" cm="1">
        <f t="array" ref="CM128">A128070394K_Latest</f>
        <v>#NAME?</v>
      </c>
      <c r="CN128" s="52" t="e" cm="1">
        <f t="array" ref="CN128">A127992750L_Latest</f>
        <v>#NAME?</v>
      </c>
      <c r="CO128" s="52" t="e" cm="1">
        <f t="array" ref="CO128">A127992786R_Latest</f>
        <v>#NAME?</v>
      </c>
      <c r="CP128" s="52" t="e" cm="1">
        <f t="array" ref="CP128">A128012370K_Latest</f>
        <v>#NAME?</v>
      </c>
      <c r="CQ128" s="52" t="e" cm="1">
        <f t="array" ref="CQ128">A128090126L_Latest</f>
        <v>#NAME?</v>
      </c>
      <c r="CR128" s="52" t="e" cm="1">
        <f t="array" ref="CR128">A128051170V_Latest</f>
        <v>#NAME?</v>
      </c>
      <c r="CS128" s="52" t="e" cm="1">
        <f t="array" ref="CS128">A128070166J_Latest</f>
        <v>#NAME?</v>
      </c>
      <c r="CT128" s="52" t="e" cm="1">
        <f t="array" ref="CT128">A128070178T_Latest</f>
        <v>#NAME?</v>
      </c>
      <c r="CU128" s="52" t="e" cm="1">
        <f t="array" ref="CU128">A127992526V_Latest</f>
        <v>#NAME?</v>
      </c>
      <c r="CV128" s="52" t="e" cm="1">
        <f t="array" ref="CV128">A128031430F_Latest</f>
        <v>#NAME?</v>
      </c>
      <c r="CW128" s="52" t="e" cm="1">
        <f t="array" ref="CW128">A127973594T_Latest</f>
        <v>#NAME?</v>
      </c>
      <c r="CX128" s="52" t="e" cm="1">
        <f t="array" ref="CX128">A128012162T_Latest</f>
        <v>#NAME?</v>
      </c>
      <c r="CY128" s="52" t="e" cm="1">
        <f t="array" ref="CY128">A128050966J_Latest</f>
        <v>#NAME?</v>
      </c>
      <c r="CZ128" s="52" t="e" cm="1">
        <f t="array" ref="CZ128">A128089930C_Latest</f>
        <v>#NAME?</v>
      </c>
      <c r="DA128" s="52" t="e" cm="1">
        <f t="array" ref="DA128">A128070338T_Latest</f>
        <v>#NAME?</v>
      </c>
      <c r="DB128" s="52" t="e" cm="1">
        <f t="array" ref="DB128">A128051022T_Latest</f>
        <v>#NAME?</v>
      </c>
      <c r="DC128" s="52" t="e" cm="1">
        <f t="array" ref="DC128">A127992702V_Latest</f>
        <v>#NAME?</v>
      </c>
      <c r="DD128" s="52" cm="1">
        <f t="array" ref="DD128">A128050798J_Latest</f>
        <v>50.140999999999998</v>
      </c>
      <c r="DE128" s="52" t="e" cm="1">
        <f t="array" ref="DE128">A128091834V_Latest</f>
        <v>#NAME?</v>
      </c>
      <c r="DF128" s="52" t="e" cm="1">
        <f t="array" ref="DF128">A128072622L_Latest</f>
        <v>#NAME?</v>
      </c>
      <c r="DG128" s="52" t="e" cm="1">
        <f t="array" ref="DG128">A128092070X_Latest</f>
        <v>#NAME?</v>
      </c>
      <c r="DH128" s="52" t="e" cm="1">
        <f t="array" ref="DH128">A127975894F_Latest</f>
        <v>#NAME?</v>
      </c>
      <c r="DI128" s="52" t="e" cm="1">
        <f t="array" ref="DI128">A128033794F_Latest</f>
        <v>#NAME?</v>
      </c>
      <c r="DJ128" s="52" t="e" cm="1">
        <f t="array" ref="DJ128">A128053290X_Latest</f>
        <v>#NAME?</v>
      </c>
      <c r="DK128" s="52" t="e" cm="1">
        <f t="array" ref="DK128">A127956262C_Latest</f>
        <v>#NAME?</v>
      </c>
      <c r="DL128" s="52" t="e" cm="1">
        <f t="array" ref="DL128">A127975982F_Latest</f>
        <v>#NAME?</v>
      </c>
      <c r="DM128" s="52" t="e" cm="1">
        <f t="array" ref="DM128">A128092158T_Latest</f>
        <v>#NAME?</v>
      </c>
      <c r="DN128" s="52" t="e" cm="1">
        <f t="array" ref="DN128">A128014254L_Latest</f>
        <v>#NAME?</v>
      </c>
      <c r="DO128" s="52" t="e" cm="1">
        <f t="array" ref="DO128">A127994658J_Latest</f>
        <v>#NAME?</v>
      </c>
      <c r="DP128" s="52" t="e" cm="1">
        <f t="array" ref="DP128">A128091886W_Latest</f>
        <v>#NAME?</v>
      </c>
      <c r="DQ128" s="52" t="e" cm="1">
        <f t="array" ref="DQ128">A128053078R_Latest</f>
        <v>#NAME?</v>
      </c>
      <c r="DR128" s="52" t="e" cm="1">
        <f t="array" ref="DR128">A128053094R_Latest</f>
        <v>#NAME?</v>
      </c>
      <c r="DS128" s="52" t="e" cm="1">
        <f t="array" ref="DS128">A128091938L_Latest</f>
        <v>#NAME?</v>
      </c>
      <c r="DT128" s="52" t="e" cm="1">
        <f t="array" ref="DT128">A128053146F_Latest</f>
        <v>#NAME?</v>
      </c>
      <c r="DU128" s="52" t="e" cm="1">
        <f t="array" ref="DU128">A127994766T_Latest</f>
        <v>#NAME?</v>
      </c>
      <c r="DV128" s="52" t="e" cm="1">
        <f t="array" ref="DV128">A128091994F_Latest</f>
        <v>#NAME?</v>
      </c>
      <c r="DW128" s="52" t="e" cm="1">
        <f t="array" ref="DW128">A128014426W_Latest</f>
        <v>#NAME?</v>
      </c>
      <c r="DX128" s="52" t="e" cm="1">
        <f t="array" ref="DX128">A127956194L_Latest</f>
        <v>#NAME?</v>
      </c>
      <c r="DY128" s="52" cm="1">
        <f t="array" ref="DY128">A127975590V_Latest</f>
        <v>116.83</v>
      </c>
      <c r="DZ128" s="52" t="e" cm="1">
        <f t="array" ref="DZ128">A128074526X_Latest</f>
        <v>#NAME?</v>
      </c>
      <c r="EA128" s="52" t="e" cm="1">
        <f t="array" ref="EA128">A128035842X_Latest</f>
        <v>#NAME?</v>
      </c>
      <c r="EB128" s="52" t="e" cm="1">
        <f t="array" ref="EB128">A127958322F_Latest</f>
        <v>#NAME?</v>
      </c>
      <c r="EC128" s="52" t="e" cm="1">
        <f t="array" ref="EC128">A127978102A_Latest</f>
        <v>#NAME?</v>
      </c>
      <c r="ED128" s="52" t="e" cm="1">
        <f t="array" ref="ED128">A128094218V_Latest</f>
        <v>#NAME?</v>
      </c>
      <c r="EE128" s="52" t="e" cm="1">
        <f t="array" ref="EE128">A128074830T_Latest</f>
        <v>#NAME?</v>
      </c>
      <c r="EF128" s="52" t="e" cm="1">
        <f t="array" ref="EF128">A128035938T_Latest</f>
        <v>#NAME?</v>
      </c>
      <c r="EG128" s="52" t="e" cm="1">
        <f t="array" ref="EG128">A128074874V_Latest</f>
        <v>#NAME?</v>
      </c>
      <c r="EH128" s="52" t="e" cm="1">
        <f t="array" ref="EH128">A127997226J_Latest</f>
        <v>#NAME?</v>
      </c>
      <c r="EI128" s="52" t="e" cm="1">
        <f t="array" ref="EI128">A128094026A_Latest</f>
        <v>#NAME?</v>
      </c>
      <c r="EJ128" s="52" t="e" cm="1">
        <f t="array" ref="EJ128">A128035678J_Latest</f>
        <v>#NAME?</v>
      </c>
      <c r="EK128" s="52" t="e" cm="1">
        <f t="array" ref="EK128">A127977886T_Latest</f>
        <v>#NAME?</v>
      </c>
      <c r="EL128" s="52" t="e" cm="1">
        <f t="array" ref="EL128">A128035722F_Latest</f>
        <v>#NAME?</v>
      </c>
      <c r="EM128" s="52" t="e" cm="1">
        <f t="array" ref="EM128">A128074634J_Latest</f>
        <v>#NAME?</v>
      </c>
      <c r="EN128" s="52" t="e" cm="1">
        <f t="array" ref="EN128">A128035750R_Latest</f>
        <v>#NAME?</v>
      </c>
      <c r="EO128" s="52" t="e" cm="1">
        <f t="array" ref="EO128">A127958202L_Latest</f>
        <v>#NAME?</v>
      </c>
      <c r="EP128" s="52" t="e" cm="1">
        <f t="array" ref="EP128">A127997022F_Latest</f>
        <v>#NAME?</v>
      </c>
      <c r="EQ128" s="52" t="e" cm="1">
        <f t="array" ref="EQ128">A128074698V_Latest</f>
        <v>#NAME?</v>
      </c>
      <c r="ER128" s="52" t="e" cm="1">
        <f t="array" ref="ER128">A127958262R_Latest</f>
        <v>#NAME?</v>
      </c>
      <c r="ES128" s="52" t="e" cm="1">
        <f t="array" ref="ES128">A128074762A_Latest</f>
        <v>#NAME?</v>
      </c>
      <c r="ET128" s="52" cm="1">
        <f t="array" ref="ET128">A127996862C_Latest</f>
        <v>17.594999999999999</v>
      </c>
      <c r="EU128" s="52" t="e" cm="1">
        <f t="array" ref="EU128">A128018454C_Latest</f>
        <v>#NAME?</v>
      </c>
      <c r="EV128" s="52" t="e" cm="1">
        <f t="array" ref="EV128">A128037946C_Latest</f>
        <v>#NAME?</v>
      </c>
      <c r="EW128" s="52" t="e" cm="1">
        <f t="array" ref="EW128">A127960542X_Latest</f>
        <v>#NAME?</v>
      </c>
      <c r="EX128" s="52" t="e" cm="1">
        <f t="array" ref="EX128">A128018734W_Latest</f>
        <v>#NAME?</v>
      </c>
      <c r="EY128" s="52" t="e" cm="1">
        <f t="array" ref="EY128">A128096218F_Latest</f>
        <v>#NAME?</v>
      </c>
      <c r="EZ128" s="52" t="e" cm="1">
        <f t="array" ref="EZ128">A127960590T_Latest</f>
        <v>#NAME?</v>
      </c>
      <c r="FA128" s="52" t="e" cm="1">
        <f t="array" ref="FA128">A127999406C_Latest</f>
        <v>#NAME?</v>
      </c>
      <c r="FB128" s="52" t="e" cm="1">
        <f t="array" ref="FB128">A128018802L_Latest</f>
        <v>#NAME?</v>
      </c>
      <c r="FC128" s="52" t="e" cm="1">
        <f t="array" ref="FC128">A128057774T_Latest</f>
        <v>#NAME?</v>
      </c>
      <c r="FD128" s="52" t="e" cm="1">
        <f t="array" ref="FD128">A128057482R_Latest</f>
        <v>#NAME?</v>
      </c>
      <c r="FE128" s="52" t="e" cm="1">
        <f t="array" ref="FE128">A128095974V_Latest</f>
        <v>#NAME?</v>
      </c>
      <c r="FF128" s="52" t="e" cm="1">
        <f t="array" ref="FF128">A127979862K_Latest</f>
        <v>#NAME?</v>
      </c>
      <c r="FG128" s="52" t="e" cm="1">
        <f t="array" ref="FG128">A127960410W_Latest</f>
        <v>#NAME?</v>
      </c>
      <c r="FH128" s="52" t="e" cm="1">
        <f t="array" ref="FH128">A127979926K_Latest</f>
        <v>#NAME?</v>
      </c>
      <c r="FI128" s="52" t="e" cm="1">
        <f t="array" ref="FI128">A128076930L_Latest</f>
        <v>#NAME?</v>
      </c>
      <c r="FJ128" s="52" t="e" cm="1">
        <f t="array" ref="FJ128">A128057582X_Latest</f>
        <v>#NAME?</v>
      </c>
      <c r="FK128" s="52" t="e" cm="1">
        <f t="array" ref="FK128">A128018618L_Latest</f>
        <v>#NAME?</v>
      </c>
      <c r="FL128" s="52" t="e" cm="1">
        <f t="array" ref="FL128">A127999258L_Latest</f>
        <v>#NAME?</v>
      </c>
      <c r="FM128" s="52" t="e" cm="1">
        <f t="array" ref="FM128">A128077018J_Latest</f>
        <v>#NAME?</v>
      </c>
      <c r="FN128" s="52" t="e" cm="1">
        <f t="array" ref="FN128">A128018714L_Latest</f>
        <v>#NAME?</v>
      </c>
      <c r="FO128" s="52" cm="1">
        <f t="array" ref="FO128">A127999078C_Latest</f>
        <v>6.5730000000000004</v>
      </c>
      <c r="FP128" s="52" t="e" cm="1">
        <f t="array" ref="FP128">A128001238W_Latest</f>
        <v>#NAME?</v>
      </c>
      <c r="FQ128" s="52" t="e" cm="1">
        <f t="array" ref="FQ128">A128020834W_Latest</f>
        <v>#NAME?</v>
      </c>
      <c r="FR128" s="52" t="e" cm="1">
        <f t="array" ref="FR128">A128040246X_Latest</f>
        <v>#NAME?</v>
      </c>
      <c r="FS128" s="52" t="e" cm="1">
        <f t="array" ref="FS128">A128020886X_Latest</f>
        <v>#NAME?</v>
      </c>
      <c r="FT128" s="52" t="e" cm="1">
        <f t="array" ref="FT128">A128098358V_Latest</f>
        <v>#NAME?</v>
      </c>
      <c r="FU128" s="52" t="e" cm="1">
        <f t="array" ref="FU128">A127962810V_Latest</f>
        <v>#NAME?</v>
      </c>
      <c r="FV128" s="52" t="e" cm="1">
        <f t="array" ref="FV128">A128079278R_Latest</f>
        <v>#NAME?</v>
      </c>
      <c r="FW128" s="52" t="e" cm="1">
        <f t="array" ref="FW128">A128040298A_Latest</f>
        <v>#NAME?</v>
      </c>
      <c r="FX128" s="52" t="e" cm="1">
        <f t="array" ref="FX128">A128040334X_Latest</f>
        <v>#NAME?</v>
      </c>
      <c r="FY128" s="52" t="e" cm="1">
        <f t="array" ref="FY128">A128059558K_Latest</f>
        <v>#NAME?</v>
      </c>
      <c r="FZ128" s="52" t="e" cm="1">
        <f t="array" ref="FZ128">A127981962K_Latest</f>
        <v>#NAME?</v>
      </c>
      <c r="GA128" s="52" t="e" cm="1">
        <f t="array" ref="GA128">A128040030L_Latest</f>
        <v>#NAME?</v>
      </c>
      <c r="GB128" s="52" t="e" cm="1">
        <f t="array" ref="GB128">A128098174A_Latest</f>
        <v>#NAME?</v>
      </c>
      <c r="GC128" s="52" t="e" cm="1">
        <f t="array" ref="GC128">A127982014C_Latest</f>
        <v>#NAME?</v>
      </c>
      <c r="GD128" s="52" t="e" cm="1">
        <f t="array" ref="GD128">A128001334W_Latest</f>
        <v>#NAME?</v>
      </c>
      <c r="GE128" s="52" t="e" cm="1">
        <f t="array" ref="GE128">A127962670C_Latest</f>
        <v>#NAME?</v>
      </c>
      <c r="GF128" s="52" t="e" cm="1">
        <f t="array" ref="GF128">A127962690L_Latest</f>
        <v>#NAME?</v>
      </c>
      <c r="GG128" s="52" t="e" cm="1">
        <f t="array" ref="GG128">A128098262A_Latest</f>
        <v>#NAME?</v>
      </c>
      <c r="GH128" s="52" t="e" cm="1">
        <f t="array" ref="GH128">A128098282K_Latest</f>
        <v>#NAME?</v>
      </c>
      <c r="GI128" s="52" t="e" cm="1">
        <f t="array" ref="GI128">A128059742K_Latest</f>
        <v>#NAME?</v>
      </c>
      <c r="GJ128" s="52" cm="1">
        <f t="array" ref="GJ128">A128098090T_Latest</f>
        <v>15.314</v>
      </c>
    </row>
    <row r="129" spans="1:192" ht="15" hidden="1" customHeight="1">
      <c r="A129" s="48" t="s">
        <v>12354</v>
      </c>
      <c r="B129" s="49"/>
      <c r="C129" s="62">
        <v>6</v>
      </c>
      <c r="D129" s="52" cm="1">
        <f t="array" ref="D129">A128042210J_Latest</f>
        <v>332.19</v>
      </c>
      <c r="E129" s="52" cm="1">
        <f t="array" ref="E129">A128022890A_Latest</f>
        <v>246.32300000000001</v>
      </c>
      <c r="F129" s="52" cm="1">
        <f t="array" ref="F129">A128022934T_Latest</f>
        <v>879.44899999999996</v>
      </c>
      <c r="G129" s="52" cm="1">
        <f t="array" ref="G129">A128081466R_Latest</f>
        <v>149.34299999999999</v>
      </c>
      <c r="H129" s="52" cm="1">
        <f t="array" ref="H129">A127965030K_Latest</f>
        <v>1152.0999999999999</v>
      </c>
      <c r="I129" s="52" cm="1">
        <f t="array" ref="I129">A128061982L_Latest</f>
        <v>374.447</v>
      </c>
      <c r="J129" s="52" cm="1">
        <f t="array" ref="J129">A127945502X_Latest</f>
        <v>1317.569</v>
      </c>
      <c r="K129" s="52" cm="1">
        <f t="array" ref="K129">A128062022W_Latest</f>
        <v>851.45699999999999</v>
      </c>
      <c r="L129" s="52" cm="1">
        <f t="array" ref="L129">A127945530J_Latest</f>
        <v>679.93100000000004</v>
      </c>
      <c r="M129" s="52" cm="1">
        <f t="array" ref="M129">A128081218C_Latest</f>
        <v>202.071</v>
      </c>
      <c r="N129" s="52" cm="1">
        <f t="array" ref="N129">A128022730R_Latest</f>
        <v>480.79599999999999</v>
      </c>
      <c r="O129" s="52" cm="1">
        <f t="array" ref="O129">A128081246L_Latest</f>
        <v>209.79900000000001</v>
      </c>
      <c r="P129" s="52" cm="1">
        <f t="array" ref="P129">A128081266W_Latest</f>
        <v>1215.8499999999999</v>
      </c>
      <c r="Q129" s="52" cm="1">
        <f t="array" ref="Q129">A128042302T_Latest</f>
        <v>385.07</v>
      </c>
      <c r="R129" s="52" cm="1">
        <f t="array" ref="R129">A127964862J_Latest</f>
        <v>861.34400000000005</v>
      </c>
      <c r="S129" s="52" cm="1">
        <f t="array" ref="S129">A127964870J_Latest</f>
        <v>1056.9269999999999</v>
      </c>
      <c r="T129" s="52" cm="1">
        <f t="array" ref="T129">A127984098K_Latest</f>
        <v>1800.877</v>
      </c>
      <c r="U129" s="52" cm="1">
        <f t="array" ref="U129">A128081358F_Latest</f>
        <v>242.66800000000001</v>
      </c>
      <c r="V129" s="52" cm="1">
        <f t="array" ref="V129">A128042430K_Latest</f>
        <v>509.11</v>
      </c>
      <c r="W129" s="52" cm="1">
        <f t="array" ref="W129">A128003646V_Latest</f>
        <v>836.41499999999996</v>
      </c>
      <c r="X129" s="52" cm="1">
        <f t="array" ref="X129">A128003474K_Latest</f>
        <v>13783.74</v>
      </c>
      <c r="Y129" s="52" cm="1">
        <f t="array" ref="Y129">A127966922K_Latest</f>
        <v>97.087000000000003</v>
      </c>
      <c r="Z129" s="52" cm="1">
        <f t="array" ref="Z129">A128044510W_Latest</f>
        <v>33.353000000000002</v>
      </c>
      <c r="AA129" s="52" cm="1">
        <f t="array" ref="AA129">A128025134X_Latest</f>
        <v>271.75099999999998</v>
      </c>
      <c r="AB129" s="52" cm="1">
        <f t="array" ref="AB129">A127947674F_Latest</f>
        <v>41.917000000000002</v>
      </c>
      <c r="AC129" s="52" cm="1">
        <f t="array" ref="AC129">A128025174T_Latest</f>
        <v>359.80399999999997</v>
      </c>
      <c r="AD129" s="52" cm="1">
        <f t="array" ref="AD129">A128025198K_Latest</f>
        <v>100.639</v>
      </c>
      <c r="AE129" s="52" cm="1">
        <f t="array" ref="AE129">A127986358F_Latest</f>
        <v>408.84199999999998</v>
      </c>
      <c r="AF129" s="52" cm="1">
        <f t="array" ref="AF129">A128083686C_Latest</f>
        <v>271.85599999999999</v>
      </c>
      <c r="AG129" s="52" cm="1">
        <f t="array" ref="AG129">A128064186C_Latest</f>
        <v>223.078</v>
      </c>
      <c r="AH129" s="52" cm="1">
        <f t="array" ref="AH129">A127966926V_Latest</f>
        <v>84.572000000000003</v>
      </c>
      <c r="AI129" s="52" cm="1">
        <f t="array" ref="AI129">A128005574F_Latest</f>
        <v>198.55199999999999</v>
      </c>
      <c r="AJ129" s="52" cm="1">
        <f t="array" ref="AJ129">A127966978W_Latest</f>
        <v>70.578999999999994</v>
      </c>
      <c r="AK129" s="52" cm="1">
        <f t="array" ref="AK129">A127986190L_Latest</f>
        <v>454.14100000000002</v>
      </c>
      <c r="AL129" s="52" cm="1">
        <f t="array" ref="AL129">A128063962R_Latest</f>
        <v>131.464</v>
      </c>
      <c r="AM129" s="52" cm="1">
        <f t="array" ref="AM129">A127986222V_Latest</f>
        <v>252.05500000000001</v>
      </c>
      <c r="AN129" s="52" cm="1">
        <f t="array" ref="AN129">A128083470T_Latest</f>
        <v>336.55700000000002</v>
      </c>
      <c r="AO129" s="52" cm="1">
        <f t="array" ref="AO129">A128025054X_Latest</f>
        <v>533.322</v>
      </c>
      <c r="AP129" s="52" cm="1">
        <f t="array" ref="AP129">A128083494K_Latest</f>
        <v>81.007999999999996</v>
      </c>
      <c r="AQ129" s="52" cm="1">
        <f t="array" ref="AQ129">A128064054A_Latest</f>
        <v>166.345</v>
      </c>
      <c r="AR129" s="52" cm="1">
        <f t="array" ref="AR129">A128083550T_Latest</f>
        <v>248.589</v>
      </c>
      <c r="AS129" s="52" cm="1">
        <f t="array" ref="AS129">A127947334K_Latest</f>
        <v>4365.509</v>
      </c>
      <c r="AT129" s="52" cm="1">
        <f t="array" ref="AT129">A127988214F_Latest</f>
        <v>80.673000000000002</v>
      </c>
      <c r="AU129" s="52" cm="1">
        <f t="array" ref="AU129">A128085790R_Latest</f>
        <v>7.2720000000000002</v>
      </c>
      <c r="AV129" s="52" cm="1">
        <f t="array" ref="AV129">A128027350C_Latest</f>
        <v>267.50400000000002</v>
      </c>
      <c r="AW129" s="52" cm="1">
        <f t="array" ref="AW129">A127969266C_Latest</f>
        <v>35.061999999999998</v>
      </c>
      <c r="AX129" s="52" cm="1">
        <f t="array" ref="AX129">A128085882X_Latest</f>
        <v>324.43799999999999</v>
      </c>
      <c r="AY129" s="52" cm="1">
        <f t="array" ref="AY129">A127969294L_Latest</f>
        <v>107.678</v>
      </c>
      <c r="AZ129" s="52" cm="1">
        <f t="array" ref="AZ129">A128008010C_Latest</f>
        <v>375.21600000000001</v>
      </c>
      <c r="BA129" s="52" cm="1">
        <f t="array" ref="BA129">A127988546A_Latest</f>
        <v>195.899</v>
      </c>
      <c r="BB129" s="52" cm="1">
        <f t="array" ref="BB129">A127988566K_Latest</f>
        <v>190.21600000000001</v>
      </c>
      <c r="BC129" s="52" cm="1">
        <f t="array" ref="BC129">A128046514T_Latest</f>
        <v>66.950999999999993</v>
      </c>
      <c r="BD129" s="52" cm="1">
        <f t="array" ref="BD129">A127988258J_Latest</f>
        <v>136.185</v>
      </c>
      <c r="BE129" s="52" cm="1">
        <f t="array" ref="BE129">A128085638W_Latest</f>
        <v>47.712000000000003</v>
      </c>
      <c r="BF129" s="52" cm="1">
        <f t="array" ref="BF129">A128046578C_Latest</f>
        <v>339.19099999999997</v>
      </c>
      <c r="BG129" s="52" cm="1">
        <f t="array" ref="BG129">A128027218V_Latest</f>
        <v>91.927000000000007</v>
      </c>
      <c r="BH129" s="52" cm="1">
        <f t="array" ref="BH129">A128065966K_Latest</f>
        <v>202.14</v>
      </c>
      <c r="BI129" s="52" cm="1">
        <f t="array" ref="BI129">A128027238C_Latest</f>
        <v>287.22399999999999</v>
      </c>
      <c r="BJ129" s="52" cm="1">
        <f t="array" ref="BJ129">A128085730L_Latest</f>
        <v>466.95299999999997</v>
      </c>
      <c r="BK129" s="52" cm="1">
        <f t="array" ref="BK129">A127969182V_Latest</f>
        <v>73.472999999999999</v>
      </c>
      <c r="BL129" s="52" cm="1">
        <f t="array" ref="BL129">A127949798V_Latest</f>
        <v>114.351</v>
      </c>
      <c r="BM129" s="52" cm="1">
        <f t="array" ref="BM129">A128046682C_Latest</f>
        <v>220.499</v>
      </c>
      <c r="BN129" s="52" cm="1">
        <f t="array" ref="BN129">A128085558W_Latest</f>
        <v>3630.5630000000001</v>
      </c>
      <c r="BO129" s="52" cm="1">
        <f t="array" ref="BO129">A128029226F_Latest</f>
        <v>77.418000000000006</v>
      </c>
      <c r="BP129" s="52" cm="1">
        <f t="array" ref="BP129">A128048886T_Latest</f>
        <v>78.680000000000007</v>
      </c>
      <c r="BQ129" s="52" cm="1">
        <f t="array" ref="BQ129">A128068242J_Latest</f>
        <v>174.89599999999999</v>
      </c>
      <c r="BR129" s="52" cm="1">
        <f t="array" ref="BR129">A128029450X_Latest</f>
        <v>30.673999999999999</v>
      </c>
      <c r="BS129" s="52" cm="1">
        <f t="array" ref="BS129">A128048966T_Latest</f>
        <v>235.93</v>
      </c>
      <c r="BT129" s="52" cm="1">
        <f t="array" ref="BT129">A128029478A_Latest</f>
        <v>88.497</v>
      </c>
      <c r="BU129" s="52" cm="1">
        <f t="array" ref="BU129">A128010134W_Latest</f>
        <v>274.28399999999999</v>
      </c>
      <c r="BV129" s="52" cm="1">
        <f t="array" ref="BV129">A128049002T_Latest</f>
        <v>181.56</v>
      </c>
      <c r="BW129" s="52" cm="1">
        <f t="array" ref="BW129">A128029542J_Latest</f>
        <v>142.97</v>
      </c>
      <c r="BX129" s="52" cm="1">
        <f t="array" ref="BX129">A128068038X_Latest</f>
        <v>25.004999999999999</v>
      </c>
      <c r="BY129" s="52" cm="1">
        <f t="array" ref="BY129">A128068058J_Latest</f>
        <v>79.424000000000007</v>
      </c>
      <c r="BZ129" s="52" cm="1">
        <f t="array" ref="BZ129">A128048738R_Latest</f>
        <v>50.892000000000003</v>
      </c>
      <c r="CA129" s="52" cm="1">
        <f t="array" ref="CA129">A128009898X_Latest</f>
        <v>196.81899999999999</v>
      </c>
      <c r="CB129" s="52" cm="1">
        <f t="array" ref="CB129">A127990494A_Latest</f>
        <v>75.828999999999994</v>
      </c>
      <c r="CC129" s="52" cm="1">
        <f t="array" ref="CC129">A128029310W_Latest</f>
        <v>164.05699999999999</v>
      </c>
      <c r="CD129" s="52" cm="1">
        <f t="array" ref="CD129">A128087838A_Latest</f>
        <v>197.762</v>
      </c>
      <c r="CE129" s="52" cm="1">
        <f t="array" ref="CE129">A128048814F_Latest</f>
        <v>369.41</v>
      </c>
      <c r="CF129" s="52" cm="1">
        <f t="array" ref="CF129">A127990546T_Latest</f>
        <v>43.067999999999998</v>
      </c>
      <c r="CG129" s="52" cm="1">
        <f t="array" ref="CG129">A128010018L_Latest</f>
        <v>109.176</v>
      </c>
      <c r="CH129" s="52" cm="1">
        <f t="array" ref="CH129">A128068214X_Latest</f>
        <v>160.874</v>
      </c>
      <c r="CI129" s="52" cm="1">
        <f t="array" ref="CI129">A128067994F_Latest</f>
        <v>2757.2280000000001</v>
      </c>
      <c r="CJ129" s="52" cm="1">
        <f t="array" ref="CJ129">A127992470V_Latest</f>
        <v>31.507999999999999</v>
      </c>
      <c r="CK129" s="52" cm="1">
        <f t="array" ref="CK129">A128051054K_Latest</f>
        <v>11.35</v>
      </c>
      <c r="CL129" s="52" cm="1">
        <f t="array" ref="CL129">A127992718L_Latest</f>
        <v>63.811999999999998</v>
      </c>
      <c r="CM129" s="52" cm="1">
        <f t="array" ref="CM129">A127954142X_Latest</f>
        <v>9.9440000000000008</v>
      </c>
      <c r="CN129" s="52" cm="1">
        <f t="array" ref="CN129">A127992754W_Latest</f>
        <v>70.855000000000004</v>
      </c>
      <c r="CO129" s="52" cm="1">
        <f t="array" ref="CO129">A127992790F_Latest</f>
        <v>21.260999999999999</v>
      </c>
      <c r="CP129" s="52" cm="1">
        <f t="array" ref="CP129">A128051142K_Latest</f>
        <v>91.528000000000006</v>
      </c>
      <c r="CQ129" s="52" cm="1">
        <f t="array" ref="CQ129">A128090130C_Latest</f>
        <v>57.798999999999999</v>
      </c>
      <c r="CR129" s="52" cm="1">
        <f t="array" ref="CR129">A128090150L_Latest</f>
        <v>32.941000000000003</v>
      </c>
      <c r="CS129" s="52" cm="1">
        <f t="array" ref="CS129">A127992490C_Latest</f>
        <v>8.2579999999999991</v>
      </c>
      <c r="CT129" s="52" cm="1">
        <f t="array" ref="CT129">A128050862R_Latest</f>
        <v>22.949000000000002</v>
      </c>
      <c r="CU129" s="52" cm="1">
        <f t="array" ref="CU129">A128050882X_Latest</f>
        <v>10.137</v>
      </c>
      <c r="CV129" s="52" cm="1">
        <f t="array" ref="CV129">A127953958W_Latest</f>
        <v>71.25</v>
      </c>
      <c r="CW129" s="52" cm="1">
        <f t="array" ref="CW129">A127973598A_Latest</f>
        <v>30.029</v>
      </c>
      <c r="CX129" s="52" cm="1">
        <f t="array" ref="CX129">A128012166A_Latest</f>
        <v>58.097000000000001</v>
      </c>
      <c r="CY129" s="52" cm="1">
        <f t="array" ref="CY129">A128089910V_Latest</f>
        <v>80.164000000000001</v>
      </c>
      <c r="CZ129" s="52" cm="1">
        <f t="array" ref="CZ129">A128070310R_Latest</f>
        <v>131.63900000000001</v>
      </c>
      <c r="DA129" s="52" cm="1">
        <f t="array" ref="DA129">A127973666T_Latest</f>
        <v>11.071999999999999</v>
      </c>
      <c r="DB129" s="52" cm="1">
        <f t="array" ref="DB129">A128012234T_Latest</f>
        <v>33.404000000000003</v>
      </c>
      <c r="DC129" s="52" cm="1">
        <f t="array" ref="DC129">A128089978R_Latest</f>
        <v>50.140999999999998</v>
      </c>
      <c r="DD129" s="52" cm="1">
        <f t="array" ref="DD129">A127992458C_Latest</f>
        <v>898.13699999999994</v>
      </c>
      <c r="DE129" s="52" cm="1">
        <f t="array" ref="DE129">A127975622A_Latest</f>
        <v>24.167999999999999</v>
      </c>
      <c r="DF129" s="52" cm="1">
        <f t="array" ref="DF129">A127956170V_Latest</f>
        <v>110.63800000000001</v>
      </c>
      <c r="DG129" s="52" cm="1">
        <f t="array" ref="DG129">A127956210A_Latest</f>
        <v>77.161000000000001</v>
      </c>
      <c r="DH129" s="52" cm="1">
        <f t="array" ref="DH129">A128033762L_Latest</f>
        <v>25.474</v>
      </c>
      <c r="DI129" s="52" cm="1">
        <f t="array" ref="DI129">A128033798R_Latest</f>
        <v>115.059</v>
      </c>
      <c r="DJ129" s="52" cm="1">
        <f t="array" ref="DJ129">A127975934L_Latest</f>
        <v>47.183</v>
      </c>
      <c r="DK129" s="52" cm="1">
        <f t="array" ref="DK129">A128092122R_Latest</f>
        <v>114.221</v>
      </c>
      <c r="DL129" s="52" cm="1">
        <f t="array" ref="DL129">A128053330F_Latest</f>
        <v>100.925</v>
      </c>
      <c r="DM129" s="52" cm="1">
        <f t="array" ref="DM129">A128053362X_Latest</f>
        <v>67.215000000000003</v>
      </c>
      <c r="DN129" s="52" cm="1">
        <f t="array" ref="DN129">A128033538V_Latest</f>
        <v>10.122</v>
      </c>
      <c r="DO129" s="52" cm="1">
        <f t="array" ref="DO129">A127975662V_Latest</f>
        <v>33.130000000000003</v>
      </c>
      <c r="DP129" s="52" cm="1">
        <f t="array" ref="DP129">A128091890L_Latest</f>
        <v>23.550999999999998</v>
      </c>
      <c r="DQ129" s="52" cm="1">
        <f t="array" ref="DQ129">A128053082F_Latest</f>
        <v>98.965000000000003</v>
      </c>
      <c r="DR129" s="52" cm="1">
        <f t="array" ref="DR129">A128053098X_Latest</f>
        <v>39.220999999999997</v>
      </c>
      <c r="DS129" s="52" cm="1">
        <f t="array" ref="DS129">A127975738C_Latest</f>
        <v>79.254999999999995</v>
      </c>
      <c r="DT129" s="52" cm="1">
        <f t="array" ref="DT129">A127956118K_Latest</f>
        <v>109.81699999999999</v>
      </c>
      <c r="DU129" s="52" cm="1">
        <f t="array" ref="DU129">A128033662C_Latest</f>
        <v>207.95099999999999</v>
      </c>
      <c r="DV129" s="52" cm="1">
        <f t="array" ref="DV129">A128091998R_Latest</f>
        <v>20.387</v>
      </c>
      <c r="DW129" s="52" cm="1">
        <f t="array" ref="DW129">A128092030F_Latest</f>
        <v>59.19</v>
      </c>
      <c r="DX129" s="52" cm="1">
        <f t="array" ref="DX129">A127975846L_Latest</f>
        <v>116.83</v>
      </c>
      <c r="DY129" s="52" cm="1">
        <f t="array" ref="DY129">A128033510T_Latest</f>
        <v>1480.4649999999999</v>
      </c>
      <c r="DZ129" s="52" cm="1">
        <f t="array" ref="DZ129">A127958098X_Latest</f>
        <v>18.146000000000001</v>
      </c>
      <c r="EA129" s="52" cm="1">
        <f t="array" ref="EA129">A128055518V_Latest</f>
        <v>2.11</v>
      </c>
      <c r="EB129" s="52" cm="1">
        <f t="array" ref="EB129">A128074778V_Latest</f>
        <v>19.695</v>
      </c>
      <c r="EC129" s="52" cm="1">
        <f t="array" ref="EC129">A128094190C_Latest</f>
        <v>2.7949999999999999</v>
      </c>
      <c r="ED129" s="52" cm="1">
        <f t="array" ref="ED129">A127997130R_Latest</f>
        <v>20.937000000000001</v>
      </c>
      <c r="EE129" s="52" cm="1">
        <f t="array" ref="EE129">A127997150X_Latest</f>
        <v>6.1849999999999996</v>
      </c>
      <c r="EF129" s="52" cm="1">
        <f t="array" ref="EF129">A128035942J_Latest</f>
        <v>27.805</v>
      </c>
      <c r="EG129" s="52" cm="1">
        <f t="array" ref="EG129">A128055646L_Latest</f>
        <v>24.055</v>
      </c>
      <c r="EH129" s="52" cm="1">
        <f t="array" ref="EH129">A128094270C_Latest</f>
        <v>12.227</v>
      </c>
      <c r="EI129" s="52" cm="1">
        <f t="array" ref="EI129">A128035662R_Latest</f>
        <v>2.9350000000000001</v>
      </c>
      <c r="EJ129" s="52" cm="1">
        <f t="array" ref="EJ129">A127977878T_Latest</f>
        <v>4.609</v>
      </c>
      <c r="EK129" s="52" cm="1">
        <f t="array" ref="EK129">A127977890J_Latest</f>
        <v>3.2639999999999998</v>
      </c>
      <c r="EL129" s="52" cm="1">
        <f t="array" ref="EL129">A127977918X_Latest</f>
        <v>15.215</v>
      </c>
      <c r="EM129" s="52" cm="1">
        <f t="array" ref="EM129">A127996950C_Latest</f>
        <v>7.2480000000000002</v>
      </c>
      <c r="EN129" s="52" cm="1">
        <f t="array" ref="EN129">A127996978F_Latest</f>
        <v>19.448</v>
      </c>
      <c r="EO129" s="52" cm="1">
        <f t="array" ref="EO129">A128074670T_Latest</f>
        <v>19.05</v>
      </c>
      <c r="EP129" s="52" cm="1">
        <f t="array" ref="EP129">A127958230W_Latest</f>
        <v>40.329000000000001</v>
      </c>
      <c r="EQ129" s="52" cm="1">
        <f t="array" ref="EQ129">A127997034R_Latest</f>
        <v>4.9850000000000003</v>
      </c>
      <c r="ER129" s="52" cm="1">
        <f t="array" ref="ER129">A128035818X_Latest</f>
        <v>9.25</v>
      </c>
      <c r="ES129" s="52" cm="1">
        <f t="array" ref="ES129">A128055542V_Latest</f>
        <v>17.594999999999999</v>
      </c>
      <c r="ET129" s="52" cm="1">
        <f t="array" ref="ET129">A128055286V_Latest</f>
        <v>277.88299999999998</v>
      </c>
      <c r="EU129" s="52" cm="1">
        <f t="array" ref="EU129">A128018458L_Latest</f>
        <v>1.5629999999999999</v>
      </c>
      <c r="EV129" s="52" cm="1">
        <f t="array" ref="EV129">A127980018A_Latest</f>
        <v>2.9209999999999998</v>
      </c>
      <c r="EW129" s="52" cm="1">
        <f t="array" ref="EW129">A128077082A_Latest</f>
        <v>3.016</v>
      </c>
      <c r="EX129" s="52" cm="1">
        <f t="array" ref="EX129">A127980082V_Latest</f>
        <v>1.6659999999999999</v>
      </c>
      <c r="EY129" s="52" cm="1">
        <f t="array" ref="EY129">A128077106J_Latest</f>
        <v>10.199999999999999</v>
      </c>
      <c r="EZ129" s="52" cm="1">
        <f t="array" ref="EZ129">A127960594A_Latest</f>
        <v>1.325</v>
      </c>
      <c r="FA129" s="52" cm="1">
        <f t="array" ref="FA129">A128096258X_Latest</f>
        <v>8.6609999999999996</v>
      </c>
      <c r="FB129" s="52" cm="1">
        <f t="array" ref="FB129">A127999434L_Latest</f>
        <v>8.0530000000000008</v>
      </c>
      <c r="FC129" s="52" cm="1">
        <f t="array" ref="FC129">A128057778A_Latest</f>
        <v>4.46</v>
      </c>
      <c r="FD129" s="52" cm="1">
        <f t="array" ref="FD129">A128076846W_Latest</f>
        <v>0.72899999999999998</v>
      </c>
      <c r="FE129" s="52" cm="1">
        <f t="array" ref="FE129">A128018498F_Latest</f>
        <v>1.19</v>
      </c>
      <c r="FF129" s="52" cm="1">
        <f t="array" ref="FF129">A128057518F_Latest</f>
        <v>2.0720000000000001</v>
      </c>
      <c r="FG129" s="52" cm="1">
        <f t="array" ref="FG129">A128057538R_Latest</f>
        <v>7.1689999999999996</v>
      </c>
      <c r="FH129" s="52" cm="1">
        <f t="array" ref="FH129">A127979930A_Latest</f>
        <v>4.6289999999999996</v>
      </c>
      <c r="FI129" s="52" cm="1">
        <f t="array" ref="FI129">A127960438X_Latest</f>
        <v>18.724</v>
      </c>
      <c r="FJ129" s="52" cm="1">
        <f t="array" ref="FJ129">A127960466J_Latest</f>
        <v>7.9850000000000003</v>
      </c>
      <c r="FK129" s="52" cm="1">
        <f t="array" ref="FK129">A127999234V_Latest</f>
        <v>23.03</v>
      </c>
      <c r="FL129" s="52" cm="1">
        <f t="array" ref="FL129">A128076990R_Latest</f>
        <v>2.238</v>
      </c>
      <c r="FM129" s="52" cm="1">
        <f t="array" ref="FM129">A128057634R_Latest</f>
        <v>6.8319999999999999</v>
      </c>
      <c r="FN129" s="52" cm="1">
        <f t="array" ref="FN129">A128096134W_Latest</f>
        <v>6.5730000000000004</v>
      </c>
      <c r="FO129" s="52" cm="1">
        <f t="array" ref="FO129">A128018422K_Latest</f>
        <v>123.035</v>
      </c>
      <c r="FP129" s="52" cm="1">
        <f t="array" ref="FP129">A128059526T_Latest</f>
        <v>1.627</v>
      </c>
      <c r="FQ129" s="52" cm="1">
        <f t="array" ref="FQ129">A128059718K_Latest</f>
        <v>0</v>
      </c>
      <c r="FR129" s="52" cm="1">
        <f t="array" ref="FR129">A128040250R_Latest</f>
        <v>1.615</v>
      </c>
      <c r="FS129" s="52" cm="1">
        <f t="array" ref="FS129">A127982170F_Latest</f>
        <v>1.8109999999999999</v>
      </c>
      <c r="FT129" s="52" cm="1">
        <f t="array" ref="FT129">A127982206W_Latest</f>
        <v>14.877000000000001</v>
      </c>
      <c r="FU129" s="52" cm="1">
        <f t="array" ref="FU129">A128059806K_Latest</f>
        <v>1.679</v>
      </c>
      <c r="FV129" s="52" cm="1">
        <f t="array" ref="FV129">A128098390V_Latest</f>
        <v>17.012</v>
      </c>
      <c r="FW129" s="52" cm="1">
        <f t="array" ref="FW129">A128001562X_Latest</f>
        <v>11.311999999999999</v>
      </c>
      <c r="FX129" s="52" cm="1">
        <f t="array" ref="FX129">A127982254R_Latest</f>
        <v>6.8230000000000004</v>
      </c>
      <c r="FY129" s="52" cm="1">
        <f t="array" ref="FY129">A128020662L_Latest</f>
        <v>3.4990000000000001</v>
      </c>
      <c r="FZ129" s="52" cm="1">
        <f t="array" ref="FZ129">A128040026W_Latest</f>
        <v>4.7569999999999997</v>
      </c>
      <c r="GA129" s="52" cm="1">
        <f t="array" ref="GA129">A128079042V_Latest</f>
        <v>1.5920000000000001</v>
      </c>
      <c r="GB129" s="52" cm="1">
        <f t="array" ref="GB129">A128001302C_Latest</f>
        <v>33.1</v>
      </c>
      <c r="GC129" s="52" cm="1">
        <f t="array" ref="GC129">A128001326W_Latest</f>
        <v>4.7220000000000004</v>
      </c>
      <c r="GD129" s="52" cm="1">
        <f t="array" ref="GD129">A128040098J_Latest</f>
        <v>67.569999999999993</v>
      </c>
      <c r="GE129" s="52" cm="1">
        <f t="array" ref="GE129">A128059642A_Latest</f>
        <v>18.367999999999999</v>
      </c>
      <c r="GF129" s="52" cm="1">
        <f t="array" ref="GF129">A128059662K_Latest</f>
        <v>28.242999999999999</v>
      </c>
      <c r="GG129" s="52" cm="1">
        <f t="array" ref="GG129">A128040146R_Latest</f>
        <v>6.4370000000000003</v>
      </c>
      <c r="GH129" s="52" cm="1">
        <f t="array" ref="GH129">A127982106L_Latest</f>
        <v>10.561</v>
      </c>
      <c r="GI129" s="52" cm="1">
        <f t="array" ref="GI129">A127962750C_Latest</f>
        <v>15.314</v>
      </c>
      <c r="GJ129" s="52" cm="1">
        <f t="array" ref="GJ129">A128020638L_Latest</f>
        <v>250.91900000000001</v>
      </c>
    </row>
    <row r="130" spans="1:192" ht="15" hidden="1" customHeight="1">
      <c r="A130" s="45" t="s">
        <v>12363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12364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12365</v>
      </c>
      <c r="C132" s="62">
        <v>9</v>
      </c>
      <c r="D132" s="52" cm="1">
        <f t="array" ref="D132">A127983978R_Latest</f>
        <v>41.48</v>
      </c>
      <c r="E132" s="52" cm="1">
        <f t="array" ref="E132">A128042446C_Latest</f>
        <v>48.167999999999999</v>
      </c>
      <c r="F132" s="52" cm="1">
        <f t="array" ref="F132">A128081422L_Latest</f>
        <v>136.49600000000001</v>
      </c>
      <c r="G132" s="52" cm="1">
        <f t="array" ref="G132">A128003678L_Latest</f>
        <v>24.451000000000001</v>
      </c>
      <c r="H132" s="52" cm="1">
        <f t="array" ref="H132">A128081478X_Latest</f>
        <v>183.61199999999999</v>
      </c>
      <c r="I132" s="52" cm="1">
        <f t="array" ref="I132">A128042526C_Latest</f>
        <v>54.954000000000001</v>
      </c>
      <c r="J132" s="52" cm="1">
        <f t="array" ref="J132">A127984226T_Latest</f>
        <v>265.39699999999999</v>
      </c>
      <c r="K132" s="52" cm="1">
        <f t="array" ref="K132">A128003742V_Latest</f>
        <v>274.01600000000002</v>
      </c>
      <c r="L132" s="52" cm="1">
        <f t="array" ref="L132">A128042578F_Latest</f>
        <v>128.87200000000001</v>
      </c>
      <c r="M132" s="52" cm="1">
        <f t="array" ref="M132">A128061702J_Latest</f>
        <v>30.331</v>
      </c>
      <c r="N132" s="52" cm="1">
        <f t="array" ref="N132">A127945246X_Latest</f>
        <v>61.677999999999997</v>
      </c>
      <c r="O132" s="52" cm="1">
        <f t="array" ref="O132">A128003514T_Latest</f>
        <v>28.155999999999999</v>
      </c>
      <c r="P132" s="52" cm="1">
        <f t="array" ref="P132">A127984018X_Latest</f>
        <v>213.19399999999999</v>
      </c>
      <c r="Q132" s="52" cm="1">
        <f t="array" ref="Q132">A128022782T_Latest</f>
        <v>84.34</v>
      </c>
      <c r="R132" s="52" cm="1">
        <f t="array" ref="R132">A127964850X_Latest</f>
        <v>116.407</v>
      </c>
      <c r="S132" s="52" cm="1">
        <f t="array" ref="S132">A127945314R_Latest</f>
        <v>117.983</v>
      </c>
      <c r="T132" s="52" cm="1">
        <f t="array" ref="T132">A128003594C_Latest</f>
        <v>326.12700000000001</v>
      </c>
      <c r="U132" s="52" cm="1">
        <f t="array" ref="U132">A128081350L_Latest</f>
        <v>51.685000000000002</v>
      </c>
      <c r="V132" s="52" cm="1">
        <f t="array" ref="V132">A128042418V_Latest</f>
        <v>89.614999999999995</v>
      </c>
      <c r="W132" s="52" t="e" cm="1">
        <f t="array" ref="W132">A127964958A_Latest</f>
        <v>#NAME?</v>
      </c>
      <c r="X132" s="52" cm="1">
        <f t="array" ref="X132">A128022650R_Latest</f>
        <v>2276.9609999999998</v>
      </c>
      <c r="Y132" s="52" cm="1">
        <f t="array" ref="Y132">A128005526L_Latest</f>
        <v>9.3390000000000004</v>
      </c>
      <c r="Z132" s="52" cm="1">
        <f t="array" ref="Z132">A127986270L_Latest</f>
        <v>5.5880000000000001</v>
      </c>
      <c r="AA132" s="52" cm="1">
        <f t="array" ref="AA132">A127986306C_Latest</f>
        <v>39.481999999999999</v>
      </c>
      <c r="AB132" s="52" cm="1">
        <f t="array" ref="AB132">A128064110J_Latest</f>
        <v>9.0180000000000007</v>
      </c>
      <c r="AC132" s="52" cm="1">
        <f t="array" ref="AC132">A128025158T_Latest</f>
        <v>50.44</v>
      </c>
      <c r="AD132" s="52" cm="1">
        <f t="array" ref="AD132">A128083638K_Latest</f>
        <v>15.151999999999999</v>
      </c>
      <c r="AE132" s="52" cm="1">
        <f t="array" ref="AE132">A128044606R_Latest</f>
        <v>81.774000000000001</v>
      </c>
      <c r="AF132" s="52" cm="1">
        <f t="array" ref="AF132">A127986370W_Latest</f>
        <v>85.206999999999994</v>
      </c>
      <c r="AG132" s="52" cm="1">
        <f t="array" ref="AG132">A128064182V_Latest</f>
        <v>47.268000000000001</v>
      </c>
      <c r="AH132" s="52" cm="1">
        <f t="array" ref="AH132">A128063882R_Latest</f>
        <v>13.234</v>
      </c>
      <c r="AI132" s="52" cm="1">
        <f t="array" ref="AI132">A127947386L_Latest</f>
        <v>25.702999999999999</v>
      </c>
      <c r="AJ132" s="52" cm="1">
        <f t="array" ref="AJ132">A127966962C_Latest</f>
        <v>5.6150000000000002</v>
      </c>
      <c r="AK132" s="52" cm="1">
        <f t="array" ref="AK132">A128005594R_Latest</f>
        <v>70.775000000000006</v>
      </c>
      <c r="AL132" s="52" cm="1">
        <f t="array" ref="AL132">A127986198F_Latest</f>
        <v>24.599</v>
      </c>
      <c r="AM132" s="52" cm="1">
        <f t="array" ref="AM132">A127986214V_Latest</f>
        <v>34.648000000000003</v>
      </c>
      <c r="AN132" s="52" cm="1">
        <f t="array" ref="AN132">A127947494W_Latest</f>
        <v>43.052</v>
      </c>
      <c r="AO132" s="52" cm="1">
        <f t="array" ref="AO132">A128044462R_Latest</f>
        <v>100.566</v>
      </c>
      <c r="AP132" s="52" cm="1">
        <f t="array" ref="AP132">A127947554L_Latest</f>
        <v>16.503</v>
      </c>
      <c r="AQ132" s="52" cm="1">
        <f t="array" ref="AQ132">A127947574W_Latest</f>
        <v>31.318999999999999</v>
      </c>
      <c r="AR132" s="52" t="e" cm="1">
        <f t="array" ref="AR132">A128025118X_Latest</f>
        <v>#NAME?</v>
      </c>
      <c r="AS132" s="52" cm="1">
        <f t="array" ref="AS132">A127947326K_Latest</f>
        <v>709.28200000000004</v>
      </c>
      <c r="AT132" s="52" cm="1">
        <f t="array" ref="AT132">A128065858A_Latest</f>
        <v>10.92</v>
      </c>
      <c r="AU132" s="52" cm="1">
        <f t="array" ref="AU132">A127949818T_Latest</f>
        <v>0</v>
      </c>
      <c r="AV132" s="52" cm="1">
        <f t="array" ref="AV132">A127969234K_Latest</f>
        <v>42.125</v>
      </c>
      <c r="AW132" s="52" cm="1">
        <f t="array" ref="AW132">A128046734V_Latest</f>
        <v>4.7149999999999999</v>
      </c>
      <c r="AX132" s="52" cm="1">
        <f t="array" ref="AX132">A128046754C_Latest</f>
        <v>49.018999999999998</v>
      </c>
      <c r="AY132" s="52" cm="1">
        <f t="array" ref="AY132">A128066106C_Latest</f>
        <v>14.444000000000001</v>
      </c>
      <c r="AZ132" s="52" cm="1">
        <f t="array" ref="AZ132">A128085926R_Latest</f>
        <v>64.528999999999996</v>
      </c>
      <c r="BA132" s="52" cm="1">
        <f t="array" ref="BA132">A127988530J_Latest</f>
        <v>61.676000000000002</v>
      </c>
      <c r="BB132" s="52" cm="1">
        <f t="array" ref="BB132">A127988558K_Latest</f>
        <v>35.518999999999998</v>
      </c>
      <c r="BC132" s="52" cm="1">
        <f t="array" ref="BC132">A128046502J_Latest</f>
        <v>10.215999999999999</v>
      </c>
      <c r="BD132" s="52" cm="1">
        <f t="array" ref="BD132">A127969034T_Latest</f>
        <v>18.501000000000001</v>
      </c>
      <c r="BE132" s="52" cm="1">
        <f t="array" ref="BE132">A128065906J_Latest</f>
        <v>8.0180000000000007</v>
      </c>
      <c r="BF132" s="52" cm="1">
        <f t="array" ref="BF132">A128027182C_Latest</f>
        <v>63.343000000000004</v>
      </c>
      <c r="BG132" s="52" cm="1">
        <f t="array" ref="BG132">A128027202A_Latest</f>
        <v>23.260999999999999</v>
      </c>
      <c r="BH132" s="52" cm="1">
        <f t="array" ref="BH132">A127969122T_Latest</f>
        <v>30.363</v>
      </c>
      <c r="BI132" s="52" cm="1">
        <f t="array" ref="BI132">A128046626K_Latest</f>
        <v>29.242000000000001</v>
      </c>
      <c r="BJ132" s="52" cm="1">
        <f t="array" ref="BJ132">A127949750J_Latest</f>
        <v>75.034000000000006</v>
      </c>
      <c r="BK132" s="52" cm="1">
        <f t="array" ref="BK132">A128027278W_Latest</f>
        <v>12.862</v>
      </c>
      <c r="BL132" s="52" cm="1">
        <f t="array" ref="BL132">A127969194C_Latest</f>
        <v>14.109</v>
      </c>
      <c r="BM132" s="52" t="e" cm="1">
        <f t="array" ref="BM132">A128085806W_Latest</f>
        <v>#NAME?</v>
      </c>
      <c r="BN132" s="52" cm="1">
        <f t="array" ref="BN132">A127968994J_Latest</f>
        <v>567.89400000000001</v>
      </c>
      <c r="BO132" s="52" cm="1">
        <f t="array" ref="BO132">A128029222W_Latest</f>
        <v>10.308</v>
      </c>
      <c r="BP132" s="52" cm="1">
        <f t="array" ref="BP132">A128029386T_Latest</f>
        <v>13.087</v>
      </c>
      <c r="BQ132" s="52" cm="1">
        <f t="array" ref="BQ132">A127990590A_Latest</f>
        <v>31.446000000000002</v>
      </c>
      <c r="BR132" s="52" cm="1">
        <f t="array" ref="BR132">A128010062W_Latest</f>
        <v>2.9769999999999999</v>
      </c>
      <c r="BS132" s="52" cm="1">
        <f t="array" ref="BS132">A128068278K_Latest</f>
        <v>43.4</v>
      </c>
      <c r="BT132" s="52" cm="1">
        <f t="array" ref="BT132">A128088010V_Latest</f>
        <v>13.904999999999999</v>
      </c>
      <c r="BU132" s="52" cm="1">
        <f t="array" ref="BU132">A127990666K_Latest</f>
        <v>63.643000000000001</v>
      </c>
      <c r="BV132" s="52" cm="1">
        <f t="array" ref="BV132">A127971650L_Latest</f>
        <v>61.942999999999998</v>
      </c>
      <c r="BW132" s="52" cm="1">
        <f t="array" ref="BW132">A127951990K_Latest</f>
        <v>22.181000000000001</v>
      </c>
      <c r="BX132" s="52" cm="1">
        <f t="array" ref="BX132">A128087722X_Latest</f>
        <v>4.4349999999999996</v>
      </c>
      <c r="BY132" s="52" cm="1">
        <f t="array" ref="BY132">A128048694X_Latest</f>
        <v>8.7590000000000003</v>
      </c>
      <c r="BZ132" s="52" cm="1">
        <f t="array" ref="BZ132">A127951722R_Latest</f>
        <v>7.4589999999999996</v>
      </c>
      <c r="CA132" s="52" cm="1">
        <f t="array" ref="CA132">A128087778K_Latest</f>
        <v>38.345999999999997</v>
      </c>
      <c r="CB132" s="52" cm="1">
        <f t="array" ref="CB132">A128068090J_Latest</f>
        <v>16.652999999999999</v>
      </c>
      <c r="CC132" s="52" cm="1">
        <f t="array" ref="CC132">A127951778A_Latest</f>
        <v>20.574999999999999</v>
      </c>
      <c r="CD132" s="52" cm="1">
        <f t="array" ref="CD132">A128009946F_Latest</f>
        <v>21.408000000000001</v>
      </c>
      <c r="CE132" s="52" cm="1">
        <f t="array" ref="CE132">A128068154J_Latest</f>
        <v>76.305999999999997</v>
      </c>
      <c r="CF132" s="52" cm="1">
        <f t="array" ref="CF132">A128087878V_Latest</f>
        <v>12.759</v>
      </c>
      <c r="CG132" s="52" cm="1">
        <f t="array" ref="CG132">A128048842R_Latest</f>
        <v>21.303999999999998</v>
      </c>
      <c r="CH132" s="52" t="e" cm="1">
        <f t="array" ref="CH132">A127990578K_Latest</f>
        <v>#NAME?</v>
      </c>
      <c r="CI132" s="52" cm="1">
        <f t="array" ref="CI132">A128029202L_Latest</f>
        <v>490.89499999999998</v>
      </c>
      <c r="CJ132" s="52" cm="1">
        <f t="array" ref="CJ132">A127953862C_Latest</f>
        <v>3.1779999999999999</v>
      </c>
      <c r="CK132" s="52" cm="1">
        <f t="array" ref="CK132">A127992662L_Latest</f>
        <v>1.948</v>
      </c>
      <c r="CL132" s="52" cm="1">
        <f t="array" ref="CL132">A128012270A_Latest</f>
        <v>8.0809999999999995</v>
      </c>
      <c r="CM132" s="52" cm="1">
        <f t="array" ref="CM132">A127954134X_Latest</f>
        <v>1.2290000000000001</v>
      </c>
      <c r="CN132" s="52" cm="1">
        <f t="array" ref="CN132">A127954162J_Latest</f>
        <v>8.5660000000000007</v>
      </c>
      <c r="CO132" s="52" cm="1">
        <f t="array" ref="CO132">A128031622X_Latest</f>
        <v>1.0680000000000001</v>
      </c>
      <c r="CP132" s="52" cm="1">
        <f t="array" ref="CP132">A127954182T_Latest</f>
        <v>15.513999999999999</v>
      </c>
      <c r="CQ132" s="52" cm="1">
        <f t="array" ref="CQ132">A127992822L_Latest</f>
        <v>18.440000000000001</v>
      </c>
      <c r="CR132" s="52" cm="1">
        <f t="array" ref="CR132">A128051162V_Latest</f>
        <v>3.92</v>
      </c>
      <c r="CS132" s="52" cm="1">
        <f t="array" ref="CS132">A128089842C_Latest</f>
        <v>0.58699999999999997</v>
      </c>
      <c r="CT132" s="52" cm="1">
        <f t="array" ref="CT132">A127953914V_Latest</f>
        <v>4.0090000000000003</v>
      </c>
      <c r="CU132" s="52" cm="1">
        <f t="array" ref="CU132">A128070190J_Latest</f>
        <v>1.0669999999999999</v>
      </c>
      <c r="CV132" s="52" cm="1">
        <f t="array" ref="CV132">A128089878F_Latest</f>
        <v>10.522</v>
      </c>
      <c r="CW132" s="52" cm="1">
        <f t="array" ref="CW132">A127992558L_Latest</f>
        <v>6.6139999999999999</v>
      </c>
      <c r="CX132" s="52" cm="1">
        <f t="array" ref="CX132">A128012150J_Latest</f>
        <v>6.6740000000000004</v>
      </c>
      <c r="CY132" s="52" cm="1">
        <f t="array" ref="CY132">A127973618X_Latest</f>
        <v>9.2639999999999993</v>
      </c>
      <c r="CZ132" s="52" cm="1">
        <f t="array" ref="CZ132">A127973638J_Latest</f>
        <v>17.89</v>
      </c>
      <c r="DA132" s="52" cm="1">
        <f t="array" ref="DA132">A127992638L_Latest</f>
        <v>1.6659999999999999</v>
      </c>
      <c r="DB132" s="52" cm="1">
        <f t="array" ref="DB132">A128051006T_Latest</f>
        <v>6.06</v>
      </c>
      <c r="DC132" s="52" t="e" cm="1">
        <f t="array" ref="DC132">A128051070K_Latest</f>
        <v>#NAME?</v>
      </c>
      <c r="DD132" s="52" cm="1">
        <f t="array" ref="DD132">A128070110W_Latest</f>
        <v>126.298</v>
      </c>
      <c r="DE132" s="52" cm="1">
        <f t="array" ref="DE132">A128091830K_Latest</f>
        <v>3.419</v>
      </c>
      <c r="DF132" s="52" cm="1">
        <f t="array" ref="DF132">A127975830V_Latest</f>
        <v>26.731000000000002</v>
      </c>
      <c r="DG132" s="52" cm="1">
        <f t="array" ref="DG132">A127994842J_Latest</f>
        <v>9.8879999999999999</v>
      </c>
      <c r="DH132" s="52" cm="1">
        <f t="array" ref="DH132">A127956222K_Latest</f>
        <v>5.4770000000000003</v>
      </c>
      <c r="DI132" s="52" cm="1">
        <f t="array" ref="DI132">A128072698J_Latest</f>
        <v>23.981999999999999</v>
      </c>
      <c r="DJ132" s="52" cm="1">
        <f t="array" ref="DJ132">A127956242V_Latest</f>
        <v>9.0749999999999993</v>
      </c>
      <c r="DK132" s="52" cm="1">
        <f t="array" ref="DK132">A127994926T_Latest</f>
        <v>27.888000000000002</v>
      </c>
      <c r="DL132" s="52" cm="1">
        <f t="array" ref="DL132">A128072766X_Latest</f>
        <v>33.314</v>
      </c>
      <c r="DM132" s="52" cm="1">
        <f t="array" ref="DM132">A128092150X_Latest</f>
        <v>14.377000000000001</v>
      </c>
      <c r="DN132" s="52" cm="1">
        <f t="array" ref="DN132">A128072454L_Latest</f>
        <v>0.45900000000000002</v>
      </c>
      <c r="DO132" s="52" cm="1">
        <f t="array" ref="DO132">A127994650R_Latest</f>
        <v>3.3239999999999998</v>
      </c>
      <c r="DP132" s="52" cm="1">
        <f t="array" ref="DP132">A127975678L_Latest</f>
        <v>4.992</v>
      </c>
      <c r="DQ132" s="52" cm="1">
        <f t="array" ref="DQ132">A128072506C_Latest</f>
        <v>17.824999999999999</v>
      </c>
      <c r="DR132" s="52" cm="1">
        <f t="array" ref="DR132">A127994718X_Latest</f>
        <v>9.3239999999999998</v>
      </c>
      <c r="DS132" s="52" cm="1">
        <f t="array" ref="DS132">A127956086C_Latest</f>
        <v>9.0069999999999997</v>
      </c>
      <c r="DT132" s="52" cm="1">
        <f t="array" ref="DT132">A128014358F_Latest</f>
        <v>11.239000000000001</v>
      </c>
      <c r="DU132" s="52" cm="1">
        <f t="array" ref="DU132">A128014378R_Latest</f>
        <v>39.576999999999998</v>
      </c>
      <c r="DV132" s="52" cm="1">
        <f t="array" ref="DV132">A128053170F_Latest</f>
        <v>4.9550000000000001</v>
      </c>
      <c r="DW132" s="52" cm="1">
        <f t="array" ref="DW132">A128053174R_Latest</f>
        <v>11.811</v>
      </c>
      <c r="DX132" s="52" t="e" cm="1">
        <f t="array" ref="DX132">A127956178L_Latest</f>
        <v>#NAME?</v>
      </c>
      <c r="DY132" s="52" cm="1">
        <f t="array" ref="DY132">A128014202K_Latest</f>
        <v>266.66399999999999</v>
      </c>
      <c r="DZ132" s="52" cm="1">
        <f t="array" ref="DZ132">A128055302J_Latest</f>
        <v>3.5129999999999999</v>
      </c>
      <c r="EA132" s="52" cm="1">
        <f t="array" ref="EA132">A128055506K_Latest</f>
        <v>0.1</v>
      </c>
      <c r="EB132" s="52" cm="1">
        <f t="array" ref="EB132">A128094150K_Latest</f>
        <v>4.3860000000000001</v>
      </c>
      <c r="EC132" s="52" cm="1">
        <f t="array" ref="EC132">A128055574L_Latest</f>
        <v>0.377</v>
      </c>
      <c r="ED132" s="52" cm="1">
        <f t="array" ref="ED132">A128094206K_Latest</f>
        <v>4.0949999999999998</v>
      </c>
      <c r="EE132" s="52" cm="1">
        <f t="array" ref="EE132">A128016510X_Latest</f>
        <v>0.91200000000000003</v>
      </c>
      <c r="EF132" s="52" cm="1">
        <f t="array" ref="EF132">A127958382J_Latest</f>
        <v>5.2859999999999996</v>
      </c>
      <c r="EG132" s="52" cm="1">
        <f t="array" ref="EG132">A128074866V_Latest</f>
        <v>7.2489999999999997</v>
      </c>
      <c r="EH132" s="52" cm="1">
        <f t="array" ref="EH132">A127997210R_Latest</f>
        <v>2.4060000000000001</v>
      </c>
      <c r="EI132" s="52" cm="1">
        <f t="array" ref="EI132">A127958110C_Latest</f>
        <v>0.56000000000000005</v>
      </c>
      <c r="EJ132" s="52" cm="1">
        <f t="array" ref="EJ132">A127996910K_Latest</f>
        <v>0.16</v>
      </c>
      <c r="EK132" s="52" cm="1">
        <f t="array" ref="EK132">A128094054K_Latest</f>
        <v>0.64</v>
      </c>
      <c r="EL132" s="52" cm="1">
        <f t="array" ref="EL132">A127977910F_Latest</f>
        <v>3.1640000000000001</v>
      </c>
      <c r="EM132" s="52" cm="1">
        <f t="array" ref="EM132">A127996946L_Latest</f>
        <v>1.6679999999999999</v>
      </c>
      <c r="EN132" s="52" cm="1">
        <f t="array" ref="EN132">A128055410T_Latest</f>
        <v>2.7250000000000001</v>
      </c>
      <c r="EO132" s="52" cm="1">
        <f t="array" ref="EO132">A128035770X_Latest</f>
        <v>0.67900000000000005</v>
      </c>
      <c r="EP132" s="52" cm="1">
        <f t="array" ref="EP132">A128016374T_Latest</f>
        <v>7.383</v>
      </c>
      <c r="EQ132" s="52" cm="1">
        <f t="array" ref="EQ132">A128035802F_Latest</f>
        <v>0.50800000000000001</v>
      </c>
      <c r="ER132" s="52" cm="1">
        <f t="array" ref="ER132">A127978010T_Latest</f>
        <v>1.917</v>
      </c>
      <c r="ES132" s="52" t="e" cm="1">
        <f t="array" ref="ES132">A127978046V_Latest</f>
        <v>#NAME?</v>
      </c>
      <c r="ET132" s="52" cm="1">
        <f t="array" ref="ET132">A128035622W_Latest</f>
        <v>47.728999999999999</v>
      </c>
      <c r="EU132" s="52" cm="1">
        <f t="array" ref="EU132">A128057470F_Latest</f>
        <v>0.60499999999999998</v>
      </c>
      <c r="EV132" s="52" cm="1">
        <f t="array" ref="EV132">A127999294W_Latest</f>
        <v>0.71299999999999997</v>
      </c>
      <c r="EW132" s="52" cm="1">
        <f t="array" ref="EW132">A128077074A_Latest</f>
        <v>0.77800000000000002</v>
      </c>
      <c r="EX132" s="52" cm="1">
        <f t="array" ref="EX132">A128096170F_Latest</f>
        <v>8.6999999999999994E-2</v>
      </c>
      <c r="EY132" s="52" cm="1">
        <f t="array" ref="EY132">A128057714R_Latest</f>
        <v>1.776</v>
      </c>
      <c r="EZ132" s="52" cm="1">
        <f t="array" ref="EZ132">A127999390W_Latest</f>
        <v>0.17100000000000001</v>
      </c>
      <c r="FA132" s="52" cm="1">
        <f t="array" ref="FA132">A128077134T_Latest</f>
        <v>2.2269999999999999</v>
      </c>
      <c r="FB132" s="52" cm="1">
        <f t="array" ref="FB132">A127980150K_Latest</f>
        <v>3.2120000000000002</v>
      </c>
      <c r="FC132" s="52" cm="1">
        <f t="array" ref="FC132">A127980158C_Latest</f>
        <v>1.0369999999999999</v>
      </c>
      <c r="FD132" s="52" cm="1">
        <f t="array" ref="FD132">A127960378J_Latest</f>
        <v>8.3000000000000004E-2</v>
      </c>
      <c r="FE132" s="52" cm="1">
        <f t="array" ref="FE132">A127999118K_Latest</f>
        <v>7.9000000000000001E-2</v>
      </c>
      <c r="FF132" s="52" cm="1">
        <f t="array" ref="FF132">A128095998L_Latest</f>
        <v>0.20200000000000001</v>
      </c>
      <c r="FG132" s="52" cm="1">
        <f t="array" ref="FG132">A128018530V_Latest</f>
        <v>1.7569999999999999</v>
      </c>
      <c r="FH132" s="52" cm="1">
        <f t="array" ref="FH132">A127979910T_Latest</f>
        <v>1.046</v>
      </c>
      <c r="FI132" s="52" cm="1">
        <f t="array" ref="FI132">A127960434R_Latest</f>
        <v>2.1720000000000002</v>
      </c>
      <c r="FJ132" s="52" cm="1">
        <f t="array" ref="FJ132">A127999210A_Latest</f>
        <v>0.51100000000000001</v>
      </c>
      <c r="FK132" s="52" cm="1">
        <f t="array" ref="FK132">A127999226V_Latest</f>
        <v>3.7360000000000002</v>
      </c>
      <c r="FL132" s="52" cm="1">
        <f t="array" ref="FL132">A128018634L_Latest</f>
        <v>0.753</v>
      </c>
      <c r="FM132" s="52" cm="1">
        <f t="array" ref="FM132">A127960502F_Latest</f>
        <v>1</v>
      </c>
      <c r="FN132" s="52" t="e" cm="1">
        <f t="array" ref="FN132">A128018702C_Latest</f>
        <v>#NAME?</v>
      </c>
      <c r="FO132" s="52" cm="1">
        <f t="array" ref="FO132">A128076802V_Latest</f>
        <v>21.946000000000002</v>
      </c>
      <c r="FP132" s="52" cm="1">
        <f t="array" ref="FP132">A128098106X_Latest</f>
        <v>0.19700000000000001</v>
      </c>
      <c r="FQ132" s="52" cm="1">
        <f t="array" ref="FQ132">A127982110C_Latest</f>
        <v>0</v>
      </c>
      <c r="FR132" s="52" cm="1">
        <f t="array" ref="FR132">A128001466X_Latest</f>
        <v>0.311</v>
      </c>
      <c r="FS132" s="52" cm="1">
        <f t="array" ref="FS132">A128079210V_Latest</f>
        <v>0.57199999999999995</v>
      </c>
      <c r="FT132" s="52" cm="1">
        <f t="array" ref="FT132">A128098350A_Latest</f>
        <v>2.335</v>
      </c>
      <c r="FU132" s="52" cm="1">
        <f t="array" ref="FU132">A128020942F_Latest</f>
        <v>0.22600000000000001</v>
      </c>
      <c r="FV132" s="52" cm="1">
        <f t="array" ref="FV132">A128059818V_Latest</f>
        <v>4.5359999999999996</v>
      </c>
      <c r="FW132" s="52" cm="1">
        <f t="array" ref="FW132">A128020974X_Latest</f>
        <v>2.976</v>
      </c>
      <c r="FX132" s="52" cm="1">
        <f t="array" ref="FX132">A128040310F_Latest</f>
        <v>2.1640000000000001</v>
      </c>
      <c r="FY132" s="52" cm="1">
        <f t="array" ref="FY132">A128020654L_Latest</f>
        <v>0.75800000000000001</v>
      </c>
      <c r="FZ132" s="52" cm="1">
        <f t="array" ref="FZ132">A127962554V_Latest</f>
        <v>1.1419999999999999</v>
      </c>
      <c r="GA132" s="52" cm="1">
        <f t="array" ref="GA132">A128020690W_Latest</f>
        <v>0.16300000000000001</v>
      </c>
      <c r="GB132" s="52" cm="1">
        <f t="array" ref="GB132">A128020730C_Latest</f>
        <v>7.4610000000000003</v>
      </c>
      <c r="GC132" s="52" cm="1">
        <f t="array" ref="GC132">A128040062F_Latest</f>
        <v>1.175</v>
      </c>
      <c r="GD132" s="52" cm="1">
        <f t="array" ref="GD132">A128040078X_Latest</f>
        <v>10.244</v>
      </c>
      <c r="GE132" s="52" cm="1">
        <f t="array" ref="GE132">A127982038W_Latest</f>
        <v>2.589</v>
      </c>
      <c r="GF132" s="52" cm="1">
        <f t="array" ref="GF132">A127962674L_Latest</f>
        <v>5.6349999999999998</v>
      </c>
      <c r="GG132" s="52" cm="1">
        <f t="array" ref="GG132">A128059674V_Latest</f>
        <v>1.6779999999999999</v>
      </c>
      <c r="GH132" s="52" cm="1">
        <f t="array" ref="GH132">A128059686C_Latest</f>
        <v>2.0939999999999999</v>
      </c>
      <c r="GI132" s="52" t="e" cm="1">
        <f t="array" ref="GI132">A128040210W_Latest</f>
        <v>#NAME?</v>
      </c>
      <c r="GJ132" s="52" cm="1">
        <f t="array" ref="GJ132">A128098078A_Latest</f>
        <v>46.256</v>
      </c>
    </row>
    <row r="133" spans="1:192" ht="15" hidden="1" customHeight="1">
      <c r="A133" s="49"/>
      <c r="B133" s="49" t="s">
        <v>12366</v>
      </c>
      <c r="C133" s="62">
        <v>10</v>
      </c>
      <c r="D133" s="52" cm="1">
        <f t="array" ref="D133">A127945222F_Latest</f>
        <v>290.70999999999998</v>
      </c>
      <c r="E133" s="52" cm="1">
        <f t="array" ref="E133">A128042442V_Latest</f>
        <v>198.155</v>
      </c>
      <c r="F133" s="52" cm="1">
        <f t="array" ref="F133">A128061942V_Latest</f>
        <v>742.95299999999997</v>
      </c>
      <c r="G133" s="52" cm="1">
        <f t="array" ref="G133">A127945442J_Latest</f>
        <v>124.892</v>
      </c>
      <c r="H133" s="52" cm="1">
        <f t="array" ref="H133">A127965006K_Latest</f>
        <v>968.48800000000006</v>
      </c>
      <c r="I133" s="52" cm="1">
        <f t="array" ref="I133">A127984202X_Latest</f>
        <v>319.49299999999999</v>
      </c>
      <c r="J133" s="52" cm="1">
        <f t="array" ref="J133">A128003726V_Latest</f>
        <v>1052.173</v>
      </c>
      <c r="K133" s="52" cm="1">
        <f t="array" ref="K133">A128003738C_Latest</f>
        <v>577.44100000000003</v>
      </c>
      <c r="L133" s="52" cm="1">
        <f t="array" ref="L133">A128042574W_Latest</f>
        <v>551.05899999999997</v>
      </c>
      <c r="M133" s="52" cm="1">
        <f t="array" ref="M133">A128003490K_Latest</f>
        <v>171.739</v>
      </c>
      <c r="N133" s="52" cm="1">
        <f t="array" ref="N133">A128081226C_Latest</f>
        <v>419.11799999999999</v>
      </c>
      <c r="O133" s="52" cm="1">
        <f t="array" ref="O133">A127945266J_Latest</f>
        <v>181.643</v>
      </c>
      <c r="P133" s="52" cm="1">
        <f t="array" ref="P133">A128042270K_Latest</f>
        <v>1002.6559999999999</v>
      </c>
      <c r="Q133" s="52" cm="1">
        <f t="array" ref="Q133">A127945290J_Latest</f>
        <v>300.73</v>
      </c>
      <c r="R133" s="52" cm="1">
        <f t="array" ref="R133">A127964846J_Latest</f>
        <v>744.93799999999999</v>
      </c>
      <c r="S133" s="52" cm="1">
        <f t="array" ref="S133">A128081298R_Latest</f>
        <v>938.94399999999996</v>
      </c>
      <c r="T133" s="52" cm="1">
        <f t="array" ref="T133">A127964878A_Latest</f>
        <v>1474.75</v>
      </c>
      <c r="U133" s="52" cm="1">
        <f t="array" ref="U133">A127945342X_Latest</f>
        <v>190.98400000000001</v>
      </c>
      <c r="V133" s="52" cm="1">
        <f t="array" ref="V133">A128042414K_Latest</f>
        <v>419.495</v>
      </c>
      <c r="W133" s="52" t="e" cm="1">
        <f t="array" ref="W133">A128081394R_Latest</f>
        <v>#NAME?</v>
      </c>
      <c r="X133" s="52" cm="1">
        <f t="array" ref="X133">A127983950L_Latest</f>
        <v>10670.362999999999</v>
      </c>
      <c r="Y133" s="52" cm="1">
        <f t="array" ref="Y133">A128044298X_Latest</f>
        <v>87.747</v>
      </c>
      <c r="Z133" s="52" cm="1">
        <f t="array" ref="Z133">A127947602V_Latest</f>
        <v>27.763999999999999</v>
      </c>
      <c r="AA133" s="52" cm="1">
        <f t="array" ref="AA133">A128083562A_Latest</f>
        <v>232.27</v>
      </c>
      <c r="AB133" s="52" cm="1">
        <f t="array" ref="AB133">A128083598C_Latest</f>
        <v>32.899000000000001</v>
      </c>
      <c r="AC133" s="52" cm="1">
        <f t="array" ref="AC133">A128025154J_Latest</f>
        <v>309.36399999999998</v>
      </c>
      <c r="AD133" s="52" cm="1">
        <f t="array" ref="AD133">A128083634A_Latest</f>
        <v>85.486999999999995</v>
      </c>
      <c r="AE133" s="52" cm="1">
        <f t="array" ref="AE133">A128064130T_Latest</f>
        <v>327.06900000000002</v>
      </c>
      <c r="AF133" s="52" cm="1">
        <f t="array" ref="AF133">A128025226J_Latest</f>
        <v>186.648</v>
      </c>
      <c r="AG133" s="52" cm="1">
        <f t="array" ref="AG133">A128064174V_Latest</f>
        <v>175.81</v>
      </c>
      <c r="AH133" s="52" cm="1">
        <f t="array" ref="AH133">A127986142V_Latest</f>
        <v>71.337000000000003</v>
      </c>
      <c r="AI133" s="52" cm="1">
        <f t="array" ref="AI133">A128063910L_Latest</f>
        <v>172.84899999999999</v>
      </c>
      <c r="AJ133" s="52" cm="1">
        <f t="array" ref="AJ133">A127986170C_Latest</f>
        <v>64.963999999999999</v>
      </c>
      <c r="AK133" s="52" cm="1">
        <f t="array" ref="AK133">A128063946R_Latest</f>
        <v>383.36599999999999</v>
      </c>
      <c r="AL133" s="52" cm="1">
        <f t="array" ref="AL133">A127967022W_Latest</f>
        <v>106.86499999999999</v>
      </c>
      <c r="AM133" s="52" cm="1">
        <f t="array" ref="AM133">A128044422W_Latest</f>
        <v>217.40700000000001</v>
      </c>
      <c r="AN133" s="52" cm="1">
        <f t="array" ref="AN133">A128025026R_Latest</f>
        <v>293.50599999999997</v>
      </c>
      <c r="AO133" s="52" cm="1">
        <f t="array" ref="AO133">A127986238L_Latest</f>
        <v>432.75599999999997</v>
      </c>
      <c r="AP133" s="52" cm="1">
        <f t="array" ref="AP133">A127967086J_Latest</f>
        <v>64.504999999999995</v>
      </c>
      <c r="AQ133" s="52" cm="1">
        <f t="array" ref="AQ133">A128064046A_Latest</f>
        <v>135.02600000000001</v>
      </c>
      <c r="AR133" s="52" t="e" cm="1">
        <f t="array" ref="AR133">A128044522F_Latest</f>
        <v>#NAME?</v>
      </c>
      <c r="AS133" s="52" cm="1">
        <f t="array" ref="AS133">A128044282F_Latest</f>
        <v>3407.6390000000001</v>
      </c>
      <c r="AT133" s="52" cm="1">
        <f t="array" ref="AT133">A128027094C_Latest</f>
        <v>69.753</v>
      </c>
      <c r="AU133" s="52" cm="1">
        <f t="array" ref="AU133">A127988386A_Latest</f>
        <v>7.2720000000000002</v>
      </c>
      <c r="AV133" s="52" cm="1">
        <f t="array" ref="AV133">A127988430X_Latest</f>
        <v>225.37899999999999</v>
      </c>
      <c r="AW133" s="52" cm="1">
        <f t="array" ref="AW133">A128066074W_Latest</f>
        <v>30.347000000000001</v>
      </c>
      <c r="AX133" s="52" cm="1">
        <f t="array" ref="AX133">A128046750V_Latest</f>
        <v>275.41899999999998</v>
      </c>
      <c r="AY133" s="52" cm="1">
        <f t="array" ref="AY133">A128027422C_Latest</f>
        <v>93.233999999999995</v>
      </c>
      <c r="AZ133" s="52" cm="1">
        <f t="array" ref="AZ133">A128085922F_Latest</f>
        <v>310.68700000000001</v>
      </c>
      <c r="BA133" s="52" cm="1">
        <f t="array" ref="BA133">A128046794W_Latest</f>
        <v>134.22300000000001</v>
      </c>
      <c r="BB133" s="52" cm="1">
        <f t="array" ref="BB133">A127969338C_Latest</f>
        <v>154.69800000000001</v>
      </c>
      <c r="BC133" s="52" cm="1">
        <f t="array" ref="BC133">A127969022J_Latest</f>
        <v>56.734999999999999</v>
      </c>
      <c r="BD133" s="52" cm="1">
        <f t="array" ref="BD133">A127988246X_Latest</f>
        <v>117.68300000000001</v>
      </c>
      <c r="BE133" s="52" cm="1">
        <f t="array" ref="BE133">A127988270X_Latest</f>
        <v>39.694000000000003</v>
      </c>
      <c r="BF133" s="52" cm="1">
        <f t="array" ref="BF133">A127988278T_Latest</f>
        <v>275.84800000000001</v>
      </c>
      <c r="BG133" s="52" cm="1">
        <f t="array" ref="BG133">A128065930J_Latest</f>
        <v>68.665999999999997</v>
      </c>
      <c r="BH133" s="52" cm="1">
        <f t="array" ref="BH133">A128085662W_Latest</f>
        <v>171.77699999999999</v>
      </c>
      <c r="BI133" s="52" cm="1">
        <f t="array" ref="BI133">A127969134A_Latest</f>
        <v>257.98200000000003</v>
      </c>
      <c r="BJ133" s="52" cm="1">
        <f t="array" ref="BJ133">A128007874V_Latest</f>
        <v>391.91899999999998</v>
      </c>
      <c r="BK133" s="52" cm="1">
        <f t="array" ref="BK133">A128027274L_Latest</f>
        <v>60.610999999999997</v>
      </c>
      <c r="BL133" s="52" cm="1">
        <f t="array" ref="BL133">A127949782A_Latest</f>
        <v>100.242</v>
      </c>
      <c r="BM133" s="52" t="e" cm="1">
        <f t="array" ref="BM133">A127949834T_Latest</f>
        <v>#NAME?</v>
      </c>
      <c r="BN133" s="52" cm="1">
        <f t="array" ref="BN133">A127968990X_Latest</f>
        <v>2842.1709999999998</v>
      </c>
      <c r="BO133" s="52" cm="1">
        <f t="array" ref="BO133">A128048650W_Latest</f>
        <v>67.11</v>
      </c>
      <c r="BP133" s="52" cm="1">
        <f t="array" ref="BP133">A128068194A_Latest</f>
        <v>65.593000000000004</v>
      </c>
      <c r="BQ133" s="52" cm="1">
        <f t="array" ref="BQ133">A128048914R_Latest</f>
        <v>143.44999999999999</v>
      </c>
      <c r="BR133" s="52" cm="1">
        <f t="array" ref="BR133">A128068254T_Latest</f>
        <v>27.698</v>
      </c>
      <c r="BS133" s="52" cm="1">
        <f t="array" ref="BS133">A128048954J_Latest</f>
        <v>192.53</v>
      </c>
      <c r="BT133" s="52" cm="1">
        <f t="array" ref="BT133">A127971610V_Latest</f>
        <v>74.591999999999999</v>
      </c>
      <c r="BU133" s="52" cm="1">
        <f t="array" ref="BU133">A127951962A_Latest</f>
        <v>210.64099999999999</v>
      </c>
      <c r="BV133" s="52" cm="1">
        <f t="array" ref="BV133">A127971646W_Latest</f>
        <v>119.617</v>
      </c>
      <c r="BW133" s="52" cm="1">
        <f t="array" ref="BW133">A127990714T_Latest</f>
        <v>120.789</v>
      </c>
      <c r="BX133" s="52" cm="1">
        <f t="array" ref="BX133">A128009850L_Latest</f>
        <v>20.57</v>
      </c>
      <c r="BY133" s="52" cm="1">
        <f t="array" ref="BY133">A127951710F_Latest</f>
        <v>70.665000000000006</v>
      </c>
      <c r="BZ133" s="52" cm="1">
        <f t="array" ref="BZ133">A128048714W_Latest</f>
        <v>43.433</v>
      </c>
      <c r="CA133" s="52" cm="1">
        <f t="array" ref="CA133">A127971386L_Latest</f>
        <v>158.47300000000001</v>
      </c>
      <c r="CB133" s="52" cm="1">
        <f t="array" ref="CB133">A128009918W_Latest</f>
        <v>59.176000000000002</v>
      </c>
      <c r="CC133" s="52" cm="1">
        <f t="array" ref="CC133">A128029298T_Latest</f>
        <v>143.482</v>
      </c>
      <c r="CD133" s="52" cm="1">
        <f t="array" ref="CD133">A127990526J_Latest</f>
        <v>176.35400000000001</v>
      </c>
      <c r="CE133" s="52" cm="1">
        <f t="array" ref="CE133">A128009974R_Latest</f>
        <v>293.10399999999998</v>
      </c>
      <c r="CF133" s="52" cm="1">
        <f t="array" ref="CF133">A127951838T_Latest</f>
        <v>30.309000000000001</v>
      </c>
      <c r="CG133" s="52" cm="1">
        <f t="array" ref="CG133">A128029370X_Latest</f>
        <v>87.872</v>
      </c>
      <c r="CH133" s="52" t="e" cm="1">
        <f t="array" ref="CH133">A128087938K_Latest</f>
        <v>#NAME?</v>
      </c>
      <c r="CI133" s="52" cm="1">
        <f t="array" ref="CI133">A128087686A_Latest</f>
        <v>2105.4589999999998</v>
      </c>
      <c r="CJ133" s="52" cm="1">
        <f t="array" ref="CJ133">A128089826C_Latest</f>
        <v>28.33</v>
      </c>
      <c r="CK133" s="52" cm="1">
        <f t="array" ref="CK133">A128031534X_Latest</f>
        <v>9.4009999999999998</v>
      </c>
      <c r="CL133" s="52" cm="1">
        <f t="array" ref="CL133">A128031570J_Latest</f>
        <v>55.731000000000002</v>
      </c>
      <c r="CM133" s="52" cm="1">
        <f t="array" ref="CM133">A128031586A_Latest</f>
        <v>8.7149999999999999</v>
      </c>
      <c r="CN133" s="52" cm="1">
        <f t="array" ref="CN133">A128051110T_Latest</f>
        <v>62.29</v>
      </c>
      <c r="CO133" s="52" cm="1">
        <f t="array" ref="CO133">A128090066W_Latest</f>
        <v>20.192</v>
      </c>
      <c r="CP133" s="52" cm="1">
        <f t="array" ref="CP133">A128051130A_Latest</f>
        <v>76.013999999999996</v>
      </c>
      <c r="CQ133" s="52" cm="1">
        <f t="array" ref="CQ133">A127973802X_Latest</f>
        <v>39.359000000000002</v>
      </c>
      <c r="CR133" s="52" cm="1">
        <f t="array" ref="CR133">A128090138W_Latest</f>
        <v>29.021000000000001</v>
      </c>
      <c r="CS133" s="52" cm="1">
        <f t="array" ref="CS133">A127953886W_Latest</f>
        <v>7.6710000000000003</v>
      </c>
      <c r="CT133" s="52" cm="1">
        <f t="array" ref="CT133">A128031398T_Latest</f>
        <v>18.940000000000001</v>
      </c>
      <c r="CU133" s="52" cm="1">
        <f t="array" ref="CU133">A127973558J_Latest</f>
        <v>9.07</v>
      </c>
      <c r="CV133" s="52" cm="1">
        <f t="array" ref="CV133">A128012110R_Latest</f>
        <v>60.728000000000002</v>
      </c>
      <c r="CW133" s="52" cm="1">
        <f t="array" ref="CW133">A128031442R_Latest</f>
        <v>23.416</v>
      </c>
      <c r="CX133" s="52" cm="1">
        <f t="array" ref="CX133">A128012146T_Latest</f>
        <v>51.423000000000002</v>
      </c>
      <c r="CY133" s="52" cm="1">
        <f t="array" ref="CY133">A127973610F_Latest</f>
        <v>70.899000000000001</v>
      </c>
      <c r="CZ133" s="52" cm="1">
        <f t="array" ref="CZ133">A128050970X_Latest</f>
        <v>113.748</v>
      </c>
      <c r="DA133" s="52" cm="1">
        <f t="array" ref="DA133">A128070322X_Latest</f>
        <v>9.4060000000000006</v>
      </c>
      <c r="DB133" s="52" cm="1">
        <f t="array" ref="DB133">A127973682T_Latest</f>
        <v>27.344000000000001</v>
      </c>
      <c r="DC133" s="52" t="e" cm="1">
        <f t="array" ref="DC133">A127954102F_Latest</f>
        <v>#NAME?</v>
      </c>
      <c r="DD133" s="52" cm="1">
        <f t="array" ref="DD133">A128012046J_Latest</f>
        <v>721.69899999999996</v>
      </c>
      <c r="DE133" s="52" cm="1">
        <f t="array" ref="DE133">A128091826V_Latest</f>
        <v>20.748999999999999</v>
      </c>
      <c r="DF133" s="52" cm="1">
        <f t="array" ref="DF133">A128053194X_Latest</f>
        <v>83.906999999999996</v>
      </c>
      <c r="DG133" s="52" cm="1">
        <f t="array" ref="DG133">A127975862L_Latest</f>
        <v>67.272999999999996</v>
      </c>
      <c r="DH133" s="52" cm="1">
        <f t="array" ref="DH133">A127975882W_Latest</f>
        <v>19.997</v>
      </c>
      <c r="DI133" s="52" cm="1">
        <f t="array" ref="DI133">A127994878K_Latest</f>
        <v>91.076999999999998</v>
      </c>
      <c r="DJ133" s="52" cm="1">
        <f t="array" ref="DJ133">A127994902X_Latest</f>
        <v>38.107999999999997</v>
      </c>
      <c r="DK133" s="52" cm="1">
        <f t="array" ref="DK133">A128092114R_Latest</f>
        <v>86.332999999999998</v>
      </c>
      <c r="DL133" s="52" cm="1">
        <f t="array" ref="DL133">A128092138J_Latest</f>
        <v>67.611000000000004</v>
      </c>
      <c r="DM133" s="52" cm="1">
        <f t="array" ref="DM133">A128014550F_Latest</f>
        <v>52.838000000000001</v>
      </c>
      <c r="DN133" s="52" cm="1">
        <f t="array" ref="DN133">A128091850V_Latest</f>
        <v>9.6630000000000003</v>
      </c>
      <c r="DO133" s="52" cm="1">
        <f t="array" ref="DO133">A128014270L_Latest</f>
        <v>29.806999999999999</v>
      </c>
      <c r="DP133" s="52" cm="1">
        <f t="array" ref="DP133">A128072486F_Latest</f>
        <v>18.559000000000001</v>
      </c>
      <c r="DQ133" s="52" cm="1">
        <f t="array" ref="DQ133">A128091898F_Latest</f>
        <v>81.14</v>
      </c>
      <c r="DR133" s="52" cm="1">
        <f t="array" ref="DR133">A128072514C_Latest</f>
        <v>29.896999999999998</v>
      </c>
      <c r="DS133" s="52" cm="1">
        <f t="array" ref="DS133">A127994738J_Latest</f>
        <v>70.248000000000005</v>
      </c>
      <c r="DT133" s="52" cm="1">
        <f t="array" ref="DT133">A128053126W_Latest</f>
        <v>98.578000000000003</v>
      </c>
      <c r="DU133" s="52" cm="1">
        <f t="array" ref="DU133">A128072570W_Latest</f>
        <v>168.374</v>
      </c>
      <c r="DV133" s="52" cm="1">
        <f t="array" ref="DV133">A128014398X_Latest</f>
        <v>15.432</v>
      </c>
      <c r="DW133" s="52" cm="1">
        <f t="array" ref="DW133">A128033690L_Latest</f>
        <v>47.378999999999998</v>
      </c>
      <c r="DX133" s="52" t="e" cm="1">
        <f t="array" ref="DX133">A127994822X_Latest</f>
        <v>#NAME?</v>
      </c>
      <c r="DY133" s="52" cm="1">
        <f t="array" ref="DY133">A127994602W_Latest</f>
        <v>1096.972</v>
      </c>
      <c r="DZ133" s="52" cm="1">
        <f t="array" ref="DZ133">A128016234R_Latest</f>
        <v>14.632999999999999</v>
      </c>
      <c r="EA133" s="52" cm="1">
        <f t="array" ref="EA133">A127958270R_Latest</f>
        <v>2.0099999999999998</v>
      </c>
      <c r="EB133" s="52" cm="1">
        <f t="array" ref="EB133">A127978070V_Latest</f>
        <v>15.308</v>
      </c>
      <c r="EC133" s="52" cm="1">
        <f t="array" ref="EC133">A127978082C_Latest</f>
        <v>2.4180000000000001</v>
      </c>
      <c r="ED133" s="52" cm="1">
        <f t="array" ref="ED133">A127997122R_Latest</f>
        <v>16.841999999999999</v>
      </c>
      <c r="EE133" s="52" cm="1">
        <f t="array" ref="EE133">A127978134V_Latest</f>
        <v>5.2729999999999997</v>
      </c>
      <c r="EF133" s="52" cm="1">
        <f t="array" ref="EF133">A128094238C_Latest</f>
        <v>22.518999999999998</v>
      </c>
      <c r="EG133" s="52" cm="1">
        <f t="array" ref="EG133">A128016542T_Latest</f>
        <v>16.806000000000001</v>
      </c>
      <c r="EH133" s="52" cm="1">
        <f t="array" ref="EH133">A128055650C_Latest</f>
        <v>9.8209999999999997</v>
      </c>
      <c r="EI133" s="52" cm="1">
        <f t="array" ref="EI133">A128074538J_Latest</f>
        <v>2.3759999999999999</v>
      </c>
      <c r="EJ133" s="52" cm="1">
        <f t="array" ref="EJ133">A127996906V_Latest</f>
        <v>4.4489999999999998</v>
      </c>
      <c r="EK133" s="52" cm="1">
        <f t="array" ref="EK133">A128074582T_Latest</f>
        <v>2.6240000000000001</v>
      </c>
      <c r="EL133" s="52" cm="1">
        <f t="array" ref="EL133">A127977906R_Latest</f>
        <v>12.05</v>
      </c>
      <c r="EM133" s="52" cm="1">
        <f t="array" ref="EM133">A128016306R_Latest</f>
        <v>5.5789999999999997</v>
      </c>
      <c r="EN133" s="52" cm="1">
        <f t="array" ref="EN133">A128074646T_Latest</f>
        <v>16.722999999999999</v>
      </c>
      <c r="EO133" s="52" cm="1">
        <f t="array" ref="EO133">A127977958T_Latest</f>
        <v>18.370999999999999</v>
      </c>
      <c r="EP133" s="52" cm="1">
        <f t="array" ref="EP133">A128016370J_Latest</f>
        <v>32.945999999999998</v>
      </c>
      <c r="EQ133" s="52" cm="1">
        <f t="array" ref="EQ133">A128055466C_Latest</f>
        <v>4.4770000000000003</v>
      </c>
      <c r="ER133" s="52" cm="1">
        <f t="array" ref="ER133">A128055490C_Latest</f>
        <v>7.3339999999999996</v>
      </c>
      <c r="ES133" s="52" t="e" cm="1">
        <f t="array" ref="ES133">A128016442J_Latest</f>
        <v>#NAME?</v>
      </c>
      <c r="ET133" s="52" cm="1">
        <f t="array" ref="ET133">A128074502F_Latest</f>
        <v>212.559</v>
      </c>
      <c r="EU133" s="52" cm="1">
        <f t="array" ref="EU133">A128018446C_Latest</f>
        <v>0.95799999999999996</v>
      </c>
      <c r="EV133" s="52" cm="1">
        <f t="array" ref="EV133">A128096114L_Latest</f>
        <v>2.2080000000000002</v>
      </c>
      <c r="EW133" s="52" cm="1">
        <f t="array" ref="EW133">A127980038K_Latest</f>
        <v>2.238</v>
      </c>
      <c r="EX133" s="52" cm="1">
        <f t="array" ref="EX133">A128096166R_Latest</f>
        <v>1.579</v>
      </c>
      <c r="EY133" s="52" cm="1">
        <f t="array" ref="EY133">A127960570J_Latest</f>
        <v>8.4239999999999995</v>
      </c>
      <c r="EZ133" s="52" cm="1">
        <f t="array" ref="EZ133">A128057734X_Latest</f>
        <v>1.1539999999999999</v>
      </c>
      <c r="FA133" s="52" cm="1">
        <f t="array" ref="FA133">A128057754J_Latest</f>
        <v>6.4340000000000002</v>
      </c>
      <c r="FB133" s="52" cm="1">
        <f t="array" ref="FB133">A128077146A_Latest</f>
        <v>4.8410000000000002</v>
      </c>
      <c r="FC133" s="52" cm="1">
        <f t="array" ref="FC133">A128038042F_Latest</f>
        <v>3.423</v>
      </c>
      <c r="FD133" s="52" cm="1">
        <f t="array" ref="FD133">A128076834L_Latest</f>
        <v>0.64600000000000002</v>
      </c>
      <c r="FE133" s="52" cm="1">
        <f t="array" ref="FE133">A127960386J_Latest</f>
        <v>1.111</v>
      </c>
      <c r="FF133" s="52" cm="1">
        <f t="array" ref="FF133">A128076878R_Latest</f>
        <v>1.87</v>
      </c>
      <c r="FG133" s="52" cm="1">
        <f t="array" ref="FG133">A127979882V_Latest</f>
        <v>5.4119999999999999</v>
      </c>
      <c r="FH133" s="52" cm="1">
        <f t="array" ref="FH133">A128037862V_Latest</f>
        <v>3.5840000000000001</v>
      </c>
      <c r="FI133" s="52" cm="1">
        <f t="array" ref="FI133">A127960430F_Latest</f>
        <v>16.550999999999998</v>
      </c>
      <c r="FJ133" s="52" cm="1">
        <f t="array" ref="FJ133">A127979950K_Latest</f>
        <v>7.4740000000000002</v>
      </c>
      <c r="FK133" s="52" cm="1">
        <f t="array" ref="FK133">A127999222K_Latest</f>
        <v>19.294</v>
      </c>
      <c r="FL133" s="52" cm="1">
        <f t="array" ref="FL133">A127999250V_Latest</f>
        <v>1.484</v>
      </c>
      <c r="FM133" s="52" cm="1">
        <f t="array" ref="FM133">A128096106L_Latest</f>
        <v>5.8310000000000004</v>
      </c>
      <c r="FN133" s="52" t="e" cm="1">
        <f t="array" ref="FN133">A128057666J_Latest</f>
        <v>#NAME?</v>
      </c>
      <c r="FO133" s="52" cm="1">
        <f t="array" ref="FO133">A128095906T_Latest</f>
        <v>94.516999999999996</v>
      </c>
      <c r="FP133" s="52" cm="1">
        <f t="array" ref="FP133">A128098102R_Latest</f>
        <v>1.43</v>
      </c>
      <c r="FQ133" s="52" cm="1">
        <f t="array" ref="FQ133">A128001430W_Latest</f>
        <v>0</v>
      </c>
      <c r="FR133" s="52" cm="1">
        <f t="array" ref="FR133">A128040230F_Latest</f>
        <v>1.304</v>
      </c>
      <c r="FS133" s="52" cm="1">
        <f t="array" ref="FS133">A127982154F_Latest</f>
        <v>1.2390000000000001</v>
      </c>
      <c r="FT133" s="52" cm="1">
        <f t="array" ref="FT133">A127982186X_Latest</f>
        <v>12.542</v>
      </c>
      <c r="FU133" s="52" cm="1">
        <f t="array" ref="FU133">A127982214W_Latest</f>
        <v>1.452</v>
      </c>
      <c r="FV133" s="52" cm="1">
        <f t="array" ref="FV133">A127962834L_Latest</f>
        <v>12.476000000000001</v>
      </c>
      <c r="FW133" s="52" cm="1">
        <f t="array" ref="FW133">A127982246R_Latest</f>
        <v>8.3360000000000003</v>
      </c>
      <c r="FX133" s="52" cm="1">
        <f t="array" ref="FX133">A128001570X_Latest</f>
        <v>4.6589999999999998</v>
      </c>
      <c r="FY133" s="52" cm="1">
        <f t="array" ref="FY133">A128059538A_Latest</f>
        <v>2.74</v>
      </c>
      <c r="FZ133" s="52" cm="1">
        <f t="array" ref="FZ133">A127962550K_Latest</f>
        <v>3.6139999999999999</v>
      </c>
      <c r="GA133" s="52" cm="1">
        <f t="array" ref="GA133">A128098154T_Latest</f>
        <v>1.429</v>
      </c>
      <c r="GB133" s="52" cm="1">
        <f t="array" ref="GB133">A128040042W_Latest</f>
        <v>25.638000000000002</v>
      </c>
      <c r="GC133" s="52" cm="1">
        <f t="array" ref="GC133">A127962626V_Latest</f>
        <v>3.5470000000000002</v>
      </c>
      <c r="GD133" s="52" cm="1">
        <f t="array" ref="GD133">A128020766F_Latest</f>
        <v>57.326000000000001</v>
      </c>
      <c r="GE133" s="52" cm="1">
        <f t="array" ref="GE133">A128001342W_Latest</f>
        <v>15.78</v>
      </c>
      <c r="GF133" s="52" cm="1">
        <f t="array" ref="GF133">A128040126F_Latest</f>
        <v>22.608000000000001</v>
      </c>
      <c r="GG133" s="52" cm="1">
        <f t="array" ref="GG133">A127982078R_Latest</f>
        <v>4.7590000000000003</v>
      </c>
      <c r="GH133" s="52" cm="1">
        <f t="array" ref="GH133">A127962718C_Latest</f>
        <v>8.4670000000000005</v>
      </c>
      <c r="GI133" s="52" t="e" cm="1">
        <f t="array" ref="GI133">A128001450F_Latest</f>
        <v>#NAME?</v>
      </c>
      <c r="GJ133" s="52" cm="1">
        <f t="array" ref="GJ133">A128098074T_Latest</f>
        <v>189.34899999999999</v>
      </c>
    </row>
    <row r="134" spans="1:192" ht="15" hidden="1" customHeight="1">
      <c r="A134" s="48" t="s">
        <v>12354</v>
      </c>
      <c r="B134" s="49"/>
      <c r="C134" s="62">
        <v>11</v>
      </c>
      <c r="D134" s="52" cm="1">
        <f t="array" ref="D134">A128061670A_Latest</f>
        <v>332.19</v>
      </c>
      <c r="E134" s="52" cm="1">
        <f t="array" ref="E134">A128022878K_Latest</f>
        <v>246.32300000000001</v>
      </c>
      <c r="F134" s="52" cm="1">
        <f t="array" ref="F134">A128081410C_Latest</f>
        <v>879.44899999999996</v>
      </c>
      <c r="G134" s="52" cm="1">
        <f t="array" ref="G134">A128003674C_Latest</f>
        <v>149.34299999999999</v>
      </c>
      <c r="H134" s="52" cm="1">
        <f t="array" ref="H134">A128042498F_Latest</f>
        <v>1152.0999999999999</v>
      </c>
      <c r="I134" s="52" cm="1">
        <f t="array" ref="I134">A128042518C_Latest</f>
        <v>374.447</v>
      </c>
      <c r="J134" s="52" cm="1">
        <f t="array" ref="J134">A128061990L_Latest</f>
        <v>1317.569</v>
      </c>
      <c r="K134" s="52" cm="1">
        <f t="array" ref="K134">A127984230J_Latest</f>
        <v>851.45699999999999</v>
      </c>
      <c r="L134" s="52" cm="1">
        <f t="array" ref="L134">A128062034F_Latest</f>
        <v>679.93100000000004</v>
      </c>
      <c r="M134" s="52" cm="1">
        <f t="array" ref="M134">A127945230F_Latest</f>
        <v>202.071</v>
      </c>
      <c r="N134" s="52" cm="1">
        <f t="array" ref="N134">A128061726A_Latest</f>
        <v>480.79599999999999</v>
      </c>
      <c r="O134" s="52" cm="1">
        <f t="array" ref="O134">A127945258J_Latest</f>
        <v>209.79900000000001</v>
      </c>
      <c r="P134" s="52" cm="1">
        <f t="array" ref="P134">A127945274J_Latest</f>
        <v>1215.8499999999999</v>
      </c>
      <c r="Q134" s="52" cm="1">
        <f t="array" ref="Q134">A128061794C_Latest</f>
        <v>385.07</v>
      </c>
      <c r="R134" s="52" cm="1">
        <f t="array" ref="R134">A128022794A_Latest</f>
        <v>861.34400000000005</v>
      </c>
      <c r="S134" s="52" cm="1">
        <f t="array" ref="S134">A128022810R_Latest</f>
        <v>1056.9269999999999</v>
      </c>
      <c r="T134" s="52" cm="1">
        <f t="array" ref="T134">A128081322C_Latest</f>
        <v>1800.877</v>
      </c>
      <c r="U134" s="52" cm="1">
        <f t="array" ref="U134">A127964886A_Latest</f>
        <v>242.66800000000001</v>
      </c>
      <c r="V134" s="52" cm="1">
        <f t="array" ref="V134">A128022858A_Latest</f>
        <v>509.11</v>
      </c>
      <c r="W134" s="52" t="e" cm="1">
        <f t="array" ref="W134">A127964950J_Latest</f>
        <v>#NAME?</v>
      </c>
      <c r="X134" s="52" cm="1">
        <f t="array" ref="X134">A128061654A_Latest</f>
        <v>12947.324000000001</v>
      </c>
      <c r="Y134" s="52" cm="1">
        <f t="array" ref="Y134">A128044294R_Latest</f>
        <v>97.087000000000003</v>
      </c>
      <c r="Z134" s="52" cm="1">
        <f t="array" ref="Z134">A127947598R_Latest</f>
        <v>33.353000000000002</v>
      </c>
      <c r="AA134" s="52" cm="1">
        <f t="array" ref="AA134">A127967166J_Latest</f>
        <v>271.75099999999998</v>
      </c>
      <c r="AB134" s="52" cm="1">
        <f t="array" ref="AB134">A128083590K_Latest</f>
        <v>41.917000000000002</v>
      </c>
      <c r="AC134" s="52" cm="1">
        <f t="array" ref="AC134">A127986334L_Latest</f>
        <v>359.80399999999997</v>
      </c>
      <c r="AD134" s="52" cm="1">
        <f t="array" ref="AD134">A127967222R_Latest</f>
        <v>100.639</v>
      </c>
      <c r="AE134" s="52" cm="1">
        <f t="array" ref="AE134">A127947730L_Latest</f>
        <v>408.84199999999998</v>
      </c>
      <c r="AF134" s="52" cm="1">
        <f t="array" ref="AF134">A128083674V_Latest</f>
        <v>271.85599999999999</v>
      </c>
      <c r="AG134" s="52" cm="1">
        <f t="array" ref="AG134">A127947762F_Latest</f>
        <v>223.078</v>
      </c>
      <c r="AH134" s="52" cm="1">
        <f t="array" ref="AH134">A128083354J_Latest</f>
        <v>84.572000000000003</v>
      </c>
      <c r="AI134" s="52" cm="1">
        <f t="array" ref="AI134">A128005562W_Latest</f>
        <v>198.55199999999999</v>
      </c>
      <c r="AJ134" s="52" cm="1">
        <f t="array" ref="AJ134">A128063926F_Latest</f>
        <v>70.578999999999994</v>
      </c>
      <c r="AK134" s="52" cm="1">
        <f t="array" ref="AK134">A128044374R_Latest</f>
        <v>454.14100000000002</v>
      </c>
      <c r="AL134" s="52" cm="1">
        <f t="array" ref="AL134">A127986194W_Latest</f>
        <v>131.464</v>
      </c>
      <c r="AM134" s="52" cm="1">
        <f t="array" ref="AM134">A128025006F_Latest</f>
        <v>252.05500000000001</v>
      </c>
      <c r="AN134" s="52" cm="1">
        <f t="array" ref="AN134">A127967046R_Latest</f>
        <v>336.55700000000002</v>
      </c>
      <c r="AO134" s="52" cm="1">
        <f t="array" ref="AO134">A127947526C_Latest</f>
        <v>533.322</v>
      </c>
      <c r="AP134" s="52" cm="1">
        <f t="array" ref="AP134">A128005686X_Latest</f>
        <v>81.007999999999996</v>
      </c>
      <c r="AQ134" s="52" cm="1">
        <f t="array" ref="AQ134">A128064038A_Latest</f>
        <v>166.345</v>
      </c>
      <c r="AR134" s="52" t="e" cm="1">
        <f t="array" ref="AR134">A127967142R_Latest</f>
        <v>#NAME?</v>
      </c>
      <c r="AS134" s="52" cm="1">
        <f t="array" ref="AS134">A127986098W_Latest</f>
        <v>4116.92</v>
      </c>
      <c r="AT134" s="52" cm="1">
        <f t="array" ref="AT134">A128046486V_Latest</f>
        <v>80.673000000000002</v>
      </c>
      <c r="AU134" s="52" cm="1">
        <f t="array" ref="AU134">A127949810X_Latest</f>
        <v>7.2720000000000002</v>
      </c>
      <c r="AV134" s="52" cm="1">
        <f t="array" ref="AV134">A128027338L_Latest</f>
        <v>267.50400000000002</v>
      </c>
      <c r="AW134" s="52" cm="1">
        <f t="array" ref="AW134">A127988438T_Latest</f>
        <v>35.061999999999998</v>
      </c>
      <c r="AX134" s="52" cm="1">
        <f t="array" ref="AX134">A128085858X_Latest</f>
        <v>324.43799999999999</v>
      </c>
      <c r="AY134" s="52" cm="1">
        <f t="array" ref="AY134">A128027410V_Latest</f>
        <v>107.678</v>
      </c>
      <c r="AZ134" s="52" cm="1">
        <f t="array" ref="AZ134">A127969306K_Latest</f>
        <v>375.21600000000001</v>
      </c>
      <c r="BA134" s="52" cm="1">
        <f t="array" ref="BA134">A128027446W_Latest</f>
        <v>195.899</v>
      </c>
      <c r="BB134" s="52" cm="1">
        <f t="array" ref="BB134">A128027462W_Latest</f>
        <v>190.21600000000001</v>
      </c>
      <c r="BC134" s="52" cm="1">
        <f t="array" ref="BC134">A128065874A_Latest</f>
        <v>66.950999999999993</v>
      </c>
      <c r="BD134" s="52" cm="1">
        <f t="array" ref="BD134">A127988242R_Latest</f>
        <v>136.185</v>
      </c>
      <c r="BE134" s="52" cm="1">
        <f t="array" ref="BE134">A128046546K_Latest</f>
        <v>47.712000000000003</v>
      </c>
      <c r="BF134" s="52" cm="1">
        <f t="array" ref="BF134">A128027174C_Latest</f>
        <v>339.19099999999997</v>
      </c>
      <c r="BG134" s="52" cm="1">
        <f t="array" ref="BG134">A127949690T_Latest</f>
        <v>91.927000000000007</v>
      </c>
      <c r="BH134" s="52" cm="1">
        <f t="array" ref="BH134">A127949706X_Latest</f>
        <v>202.14</v>
      </c>
      <c r="BI134" s="52" cm="1">
        <f t="array" ref="BI134">A128007854K_Latest</f>
        <v>287.22399999999999</v>
      </c>
      <c r="BJ134" s="52" cm="1">
        <f t="array" ref="BJ134">A127988334X_Latest</f>
        <v>466.95299999999997</v>
      </c>
      <c r="BK134" s="52" cm="1">
        <f t="array" ref="BK134">A127949766A_Latest</f>
        <v>73.472999999999999</v>
      </c>
      <c r="BL134" s="52" cm="1">
        <f t="array" ref="BL134">A127969190V_Latest</f>
        <v>114.351</v>
      </c>
      <c r="BM134" s="52" t="e" cm="1">
        <f t="array" ref="BM134">A128007950K_Latest</f>
        <v>#NAME?</v>
      </c>
      <c r="BN134" s="52" cm="1">
        <f t="array" ref="BN134">A127988198T_Latest</f>
        <v>3410.0639999999999</v>
      </c>
      <c r="BO134" s="52" cm="1">
        <f t="array" ref="BO134">A128068002W_Latest</f>
        <v>77.418000000000006</v>
      </c>
      <c r="BP134" s="52" cm="1">
        <f t="array" ref="BP134">A128068190T_Latest</f>
        <v>78.680000000000007</v>
      </c>
      <c r="BQ134" s="52" cm="1">
        <f t="array" ref="BQ134">A128029410F_Latest</f>
        <v>174.89599999999999</v>
      </c>
      <c r="BR134" s="52" cm="1">
        <f t="array" ref="BR134">A128068250J_Latest</f>
        <v>30.673999999999999</v>
      </c>
      <c r="BS134" s="52" cm="1">
        <f t="array" ref="BS134">A127990606J_Latest</f>
        <v>235.93</v>
      </c>
      <c r="BT134" s="52" cm="1">
        <f t="array" ref="BT134">A127971602V_Latest</f>
        <v>88.497</v>
      </c>
      <c r="BU134" s="52" cm="1">
        <f t="array" ref="BU134">A128068302X_Latest</f>
        <v>274.28399999999999</v>
      </c>
      <c r="BV134" s="52" cm="1">
        <f t="array" ref="BV134">A127990686V_Latest</f>
        <v>181.56</v>
      </c>
      <c r="BW134" s="52" cm="1">
        <f t="array" ref="BW134">A128068330J_Latest</f>
        <v>142.97</v>
      </c>
      <c r="BX134" s="52" cm="1">
        <f t="array" ref="BX134">A128048658R_Latest</f>
        <v>25.004999999999999</v>
      </c>
      <c r="BY134" s="52" cm="1">
        <f t="array" ref="BY134">A128068054X_Latest</f>
        <v>79.424000000000007</v>
      </c>
      <c r="BZ134" s="52" cm="1">
        <f t="array" ref="BZ134">A128087746T_Latest</f>
        <v>50.892000000000003</v>
      </c>
      <c r="CA134" s="52" cm="1">
        <f t="array" ref="CA134">A127990466T_Latest</f>
        <v>196.81899999999999</v>
      </c>
      <c r="CB134" s="52" cm="1">
        <f t="array" ref="CB134">A128009914L_Latest</f>
        <v>75.828999999999994</v>
      </c>
      <c r="CC134" s="52" cm="1">
        <f t="array" ref="CC134">A128068110F_Latest</f>
        <v>164.05699999999999</v>
      </c>
      <c r="CD134" s="52" cm="1">
        <f t="array" ref="CD134">A128048782X_Latest</f>
        <v>197.762</v>
      </c>
      <c r="CE134" s="52" cm="1">
        <f t="array" ref="CE134">A127971458L_Latest</f>
        <v>369.41</v>
      </c>
      <c r="CF134" s="52" cm="1">
        <f t="array" ref="CF134">A128068170J_Latest</f>
        <v>43.067999999999998</v>
      </c>
      <c r="CG134" s="52" cm="1">
        <f t="array" ref="CG134">A128010002V_Latest</f>
        <v>109.176</v>
      </c>
      <c r="CH134" s="52" t="e" cm="1">
        <f t="array" ref="CH134">A128010038W_Latest</f>
        <v>#NAME?</v>
      </c>
      <c r="CI134" s="52" cm="1">
        <f t="array" ref="CI134">A128029186X_Latest</f>
        <v>2596.3530000000001</v>
      </c>
      <c r="CJ134" s="52" cm="1">
        <f t="array" ref="CJ134">A127973502W_Latest</f>
        <v>31.507999999999999</v>
      </c>
      <c r="CK134" s="52" cm="1">
        <f t="array" ref="CK134">A127954066J_Latest</f>
        <v>11.35</v>
      </c>
      <c r="CL134" s="52" cm="1">
        <f t="array" ref="CL134">A128051078C_Latest</f>
        <v>63.811999999999998</v>
      </c>
      <c r="CM134" s="52" cm="1">
        <f t="array" ref="CM134">A128090006V_Latest</f>
        <v>9.9440000000000008</v>
      </c>
      <c r="CN134" s="52" cm="1">
        <f t="array" ref="CN134">A128090030V_Latest</f>
        <v>70.855000000000004</v>
      </c>
      <c r="CO134" s="52" cm="1">
        <f t="array" ref="CO134">A128031618J_Latest</f>
        <v>21.260999999999999</v>
      </c>
      <c r="CP134" s="52" cm="1">
        <f t="array" ref="CP134">A128090078F_Latest</f>
        <v>91.528000000000006</v>
      </c>
      <c r="CQ134" s="52" cm="1">
        <f t="array" ref="CQ134">A127992814L_Latest</f>
        <v>57.798999999999999</v>
      </c>
      <c r="CR134" s="52" cm="1">
        <f t="array" ref="CR134">A128012390V_Latest</f>
        <v>32.941000000000003</v>
      </c>
      <c r="CS134" s="52" cm="1">
        <f t="array" ref="CS134">A128050818F_Latest</f>
        <v>8.2579999999999991</v>
      </c>
      <c r="CT134" s="52" cm="1">
        <f t="array" ref="CT134">A127973538X_Latest</f>
        <v>22.949000000000002</v>
      </c>
      <c r="CU134" s="52" cm="1">
        <f t="array" ref="CU134">A128050870R_Latest</f>
        <v>10.137</v>
      </c>
      <c r="CV134" s="52" cm="1">
        <f t="array" ref="CV134">A128031422F_Latest</f>
        <v>71.25</v>
      </c>
      <c r="CW134" s="52" cm="1">
        <f t="array" ref="CW134">A128050902W_Latest</f>
        <v>30.029</v>
      </c>
      <c r="CX134" s="52" cm="1">
        <f t="array" ref="CX134">A128050934R_Latest</f>
        <v>58.097000000000001</v>
      </c>
      <c r="CY134" s="52" cm="1">
        <f t="array" ref="CY134">A128031478T_Latest</f>
        <v>80.164000000000001</v>
      </c>
      <c r="CZ134" s="52" cm="1">
        <f t="array" ref="CZ134">A128012186K_Latest</f>
        <v>131.63900000000001</v>
      </c>
      <c r="DA134" s="52" cm="1">
        <f t="array" ref="DA134">A127973658T_Latest</f>
        <v>11.071999999999999</v>
      </c>
      <c r="DB134" s="52" cm="1">
        <f t="array" ref="DB134">A128050998A_Latest</f>
        <v>33.404000000000003</v>
      </c>
      <c r="DC134" s="52" t="e" cm="1">
        <f t="array" ref="DC134">A128051066V_Latest</f>
        <v>#NAME?</v>
      </c>
      <c r="DD134" s="52" cm="1">
        <f t="array" ref="DD134">A128031350F_Latest</f>
        <v>847.99599999999998</v>
      </c>
      <c r="DE134" s="52" cm="1">
        <f t="array" ref="DE134">A128014210K_Latest</f>
        <v>24.167999999999999</v>
      </c>
      <c r="DF134" s="52" cm="1">
        <f t="array" ref="DF134">A127994798K_Latest</f>
        <v>110.63800000000001</v>
      </c>
      <c r="DG134" s="52" cm="1">
        <f t="array" ref="DG134">A128014474R_Latest</f>
        <v>77.161000000000001</v>
      </c>
      <c r="DH134" s="52" cm="1">
        <f t="array" ref="DH134">A127956214K_Latest</f>
        <v>25.474</v>
      </c>
      <c r="DI134" s="52" cm="1">
        <f t="array" ref="DI134">A127975906C_Latest</f>
        <v>115.059</v>
      </c>
      <c r="DJ134" s="52" cm="1">
        <f t="array" ref="DJ134">A128053282X_Latest</f>
        <v>47.183</v>
      </c>
      <c r="DK134" s="52" cm="1">
        <f t="array" ref="DK134">A128092110F_Latest</f>
        <v>114.221</v>
      </c>
      <c r="DL134" s="52" cm="1">
        <f t="array" ref="DL134">A127975970W_Latest</f>
        <v>100.925</v>
      </c>
      <c r="DM134" s="52" cm="1">
        <f t="array" ref="DM134">A128053334R_Latest</f>
        <v>67.215000000000003</v>
      </c>
      <c r="DN134" s="52" cm="1">
        <f t="array" ref="DN134">A127994630F_Latest</f>
        <v>10.122</v>
      </c>
      <c r="DO134" s="52" cm="1">
        <f t="array" ref="DO134">A127975642K_Latest</f>
        <v>33.130000000000003</v>
      </c>
      <c r="DP134" s="52" cm="1">
        <f t="array" ref="DP134">A128033566C_Latest</f>
        <v>23.550999999999998</v>
      </c>
      <c r="DQ134" s="52" cm="1">
        <f t="array" ref="DQ134">A127975690C_Latest</f>
        <v>98.965000000000003</v>
      </c>
      <c r="DR134" s="52" cm="1">
        <f t="array" ref="DR134">A128091914V_Latest</f>
        <v>39.220999999999997</v>
      </c>
      <c r="DS134" s="52" cm="1">
        <f t="array" ref="DS134">A128033606K_Latest</f>
        <v>79.254999999999995</v>
      </c>
      <c r="DT134" s="52" cm="1">
        <f t="array" ref="DT134">A127975746C_Latest</f>
        <v>109.81699999999999</v>
      </c>
      <c r="DU134" s="52" cm="1">
        <f t="array" ref="DU134">A127975762C_Latest</f>
        <v>207.95099999999999</v>
      </c>
      <c r="DV134" s="52" cm="1">
        <f t="array" ref="DV134">A128053166R_Latest</f>
        <v>20.387</v>
      </c>
      <c r="DW134" s="52" cm="1">
        <f t="array" ref="DW134">A128033686W_Latest</f>
        <v>59.19</v>
      </c>
      <c r="DX134" s="52" t="e" cm="1">
        <f t="array" ref="DX134">A127975842C_Latest</f>
        <v>#NAME?</v>
      </c>
      <c r="DY134" s="52" cm="1">
        <f t="array" ref="DY134">A127994594J_Latest</f>
        <v>1363.635</v>
      </c>
      <c r="DZ134" s="52" cm="1">
        <f t="array" ref="DZ134">A128074518X_Latest</f>
        <v>18.146000000000001</v>
      </c>
      <c r="EA134" s="52" cm="1">
        <f t="array" ref="EA134">A127978018K_Latest</f>
        <v>2.11</v>
      </c>
      <c r="EB134" s="52" cm="1">
        <f t="array" ref="EB134">A128035866T_Latest</f>
        <v>19.695</v>
      </c>
      <c r="EC134" s="52" cm="1">
        <f t="array" ref="EC134">A127997106R_Latest</f>
        <v>2.7949999999999999</v>
      </c>
      <c r="ED134" s="52" cm="1">
        <f t="array" ref="ED134">A128074798C_Latest</f>
        <v>20.937000000000001</v>
      </c>
      <c r="EE134" s="52" cm="1">
        <f t="array" ref="EE134">A128016502X_Latest</f>
        <v>6.1849999999999996</v>
      </c>
      <c r="EF134" s="52" cm="1">
        <f t="array" ref="EF134">A128094234V_Latest</f>
        <v>27.805</v>
      </c>
      <c r="EG134" s="52" cm="1">
        <f t="array" ref="EG134">A127958398A_Latest</f>
        <v>24.055</v>
      </c>
      <c r="EH134" s="52" cm="1">
        <f t="array" ref="EH134">A127978166L_Latest</f>
        <v>12.227</v>
      </c>
      <c r="EI134" s="52" cm="1">
        <f t="array" ref="EI134">A127977838X_Latest</f>
        <v>2.9350000000000001</v>
      </c>
      <c r="EJ134" s="52" cm="1">
        <f t="array" ref="EJ134">A127977866J_Latest</f>
        <v>4.609</v>
      </c>
      <c r="EK134" s="52" cm="1">
        <f t="array" ref="EK134">A127996922V_Latest</f>
        <v>3.2639999999999998</v>
      </c>
      <c r="EL134" s="52" cm="1">
        <f t="array" ref="EL134">A127977902F_Latest</f>
        <v>15.215</v>
      </c>
      <c r="EM134" s="52" cm="1">
        <f t="array" ref="EM134">A127996942C_Latest</f>
        <v>7.2480000000000002</v>
      </c>
      <c r="EN134" s="52" cm="1">
        <f t="array" ref="EN134">A127958170F_Latest</f>
        <v>19.448</v>
      </c>
      <c r="EO134" s="52" cm="1">
        <f t="array" ref="EO134">A127996986F_Latest</f>
        <v>19.05</v>
      </c>
      <c r="EP134" s="52" cm="1">
        <f t="array" ref="EP134">A128035790J_Latest</f>
        <v>40.329000000000001</v>
      </c>
      <c r="EQ134" s="52" cm="1">
        <f t="array" ref="EQ134">A128016390T_Latest</f>
        <v>4.9850000000000003</v>
      </c>
      <c r="ER134" s="52" cm="1">
        <f t="array" ref="ER134">A127958246R_Latest</f>
        <v>9.25</v>
      </c>
      <c r="ES134" s="52" t="e" cm="1">
        <f t="array" ref="ES134">A128094142K_Latest</f>
        <v>#NAME?</v>
      </c>
      <c r="ET134" s="52" cm="1">
        <f t="array" ref="ET134">A128093962X_Latest</f>
        <v>260.28800000000001</v>
      </c>
      <c r="EU134" s="52" cm="1">
        <f t="array" ref="EU134">A128076810V_Latest</f>
        <v>1.5629999999999999</v>
      </c>
      <c r="EV134" s="52" cm="1">
        <f t="array" ref="EV134">A128077030X_Latest</f>
        <v>2.9209999999999998</v>
      </c>
      <c r="EW134" s="52" cm="1">
        <f t="array" ref="EW134">A127980034A_Latest</f>
        <v>3.016</v>
      </c>
      <c r="EX134" s="52" cm="1">
        <f t="array" ref="EX134">A127960550X_Latest</f>
        <v>1.6659999999999999</v>
      </c>
      <c r="EY134" s="52" cm="1">
        <f t="array" ref="EY134">A128077098V_Latest</f>
        <v>10.199999999999999</v>
      </c>
      <c r="EZ134" s="52" cm="1">
        <f t="array" ref="EZ134">A128018758R_Latest</f>
        <v>1.325</v>
      </c>
      <c r="FA134" s="52" cm="1">
        <f t="array" ref="FA134">A128096246R_Latest</f>
        <v>8.6609999999999996</v>
      </c>
      <c r="FB134" s="52" cm="1">
        <f t="array" ref="FB134">A128038026F_Latest</f>
        <v>8.0530000000000008</v>
      </c>
      <c r="FC134" s="52" cm="1">
        <f t="array" ref="FC134">A128077166K_Latest</f>
        <v>4.46</v>
      </c>
      <c r="FD134" s="52" cm="1">
        <f t="array" ref="FD134">A127960370R_Latest</f>
        <v>0.72899999999999998</v>
      </c>
      <c r="FE134" s="52" cm="1">
        <f t="array" ref="FE134">A128095970K_Latest</f>
        <v>1.19</v>
      </c>
      <c r="FF134" s="52" cm="1">
        <f t="array" ref="FF134">A127999130A_Latest</f>
        <v>2.0720000000000001</v>
      </c>
      <c r="FG134" s="52" cm="1">
        <f t="array" ref="FG134">A127960402W_Latest</f>
        <v>7.1689999999999996</v>
      </c>
      <c r="FH134" s="52" cm="1">
        <f t="array" ref="FH134">A128076894R_Latest</f>
        <v>4.6289999999999996</v>
      </c>
      <c r="FI134" s="52" cm="1">
        <f t="array" ref="FI134">A127999190C_Latest</f>
        <v>18.724</v>
      </c>
      <c r="FJ134" s="52" cm="1">
        <f t="array" ref="FJ134">A127960442R_Latest</f>
        <v>7.9850000000000003</v>
      </c>
      <c r="FK134" s="52" cm="1">
        <f t="array" ref="FK134">A128096066F_Latest</f>
        <v>23.03</v>
      </c>
      <c r="FL134" s="52" cm="1">
        <f t="array" ref="FL134">A127979974C_Latest</f>
        <v>2.238</v>
      </c>
      <c r="FM134" s="52" cm="1">
        <f t="array" ref="FM134">A127960490J_Latest</f>
        <v>6.8319999999999999</v>
      </c>
      <c r="FN134" s="52" t="e" cm="1">
        <f t="array" ref="FN134">A128018694R_Latest</f>
        <v>#NAME?</v>
      </c>
      <c r="FO134" s="52" cm="1">
        <f t="array" ref="FO134">A128095894V_Latest</f>
        <v>116.462</v>
      </c>
      <c r="FP134" s="52" cm="1">
        <f t="array" ref="FP134">A128039986J_Latest</f>
        <v>1.627</v>
      </c>
      <c r="FQ134" s="52" cm="1">
        <f t="array" ref="FQ134">A128040174X_Latest</f>
        <v>0</v>
      </c>
      <c r="FR134" s="52" cm="1">
        <f t="array" ref="FR134">A128098310J_Latest</f>
        <v>1.615</v>
      </c>
      <c r="FS134" s="52" cm="1">
        <f t="array" ref="FS134">A127962766W_Latest</f>
        <v>1.8109999999999999</v>
      </c>
      <c r="FT134" s="52" cm="1">
        <f t="array" ref="FT134">A128079218L_Latest</f>
        <v>14.877000000000001</v>
      </c>
      <c r="FU134" s="52" cm="1">
        <f t="array" ref="FU134">A128020918F_Latest</f>
        <v>1.679</v>
      </c>
      <c r="FV134" s="52" cm="1">
        <f t="array" ref="FV134">A128098374V_Latest</f>
        <v>17.012</v>
      </c>
      <c r="FW134" s="52" cm="1">
        <f t="array" ref="FW134">A128001534R_Latest</f>
        <v>11.311999999999999</v>
      </c>
      <c r="FX134" s="52" cm="1">
        <f t="array" ref="FX134">A128098406A_Latest</f>
        <v>6.8230000000000004</v>
      </c>
      <c r="FY134" s="52" cm="1">
        <f t="array" ref="FY134">A128040002C_Latest</f>
        <v>3.4990000000000001</v>
      </c>
      <c r="FZ134" s="52" cm="1">
        <f t="array" ref="FZ134">A128059566K_Latest</f>
        <v>4.7569999999999997</v>
      </c>
      <c r="GA134" s="52" cm="1">
        <f t="array" ref="GA134">A127962574C_Latest</f>
        <v>1.5920000000000001</v>
      </c>
      <c r="GB134" s="52" cm="1">
        <f t="array" ref="GB134">A128020714C_Latest</f>
        <v>33.1</v>
      </c>
      <c r="GC134" s="52" cm="1">
        <f t="array" ref="GC134">A127962622K_Latest</f>
        <v>4.7220000000000004</v>
      </c>
      <c r="GD134" s="52" cm="1">
        <f t="array" ref="GD134">A128098194K_Latest</f>
        <v>67.569999999999993</v>
      </c>
      <c r="GE134" s="52" cm="1">
        <f t="array" ref="GE134">A127962662C_Latest</f>
        <v>18.367999999999999</v>
      </c>
      <c r="GF134" s="52" cm="1">
        <f t="array" ref="GF134">A128040118F_Latest</f>
        <v>28.242999999999999</v>
      </c>
      <c r="GG134" s="52" cm="1">
        <f t="array" ref="GG134">A127962698F_Latest</f>
        <v>6.4370000000000003</v>
      </c>
      <c r="GH134" s="52" cm="1">
        <f t="array" ref="GH134">A128001414W_Latest</f>
        <v>10.561</v>
      </c>
      <c r="GI134" s="52" t="e" cm="1">
        <f t="array" ref="GI134">A128020842W_Latest</f>
        <v>#NAME?</v>
      </c>
      <c r="GJ134" s="52" cm="1">
        <f t="array" ref="GJ134">A128078986K_Latest</f>
        <v>235.60400000000001</v>
      </c>
    </row>
    <row r="135" spans="1:192" ht="15" hidden="1" customHeight="1">
      <c r="A135" s="45" t="s">
        <v>12367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12368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12906</v>
      </c>
      <c r="C137" s="62">
        <v>14</v>
      </c>
      <c r="D137" s="52" cm="1">
        <f t="array" ref="D137">A127945218R_Latest</f>
        <v>24.672000000000001</v>
      </c>
      <c r="E137" s="52" cm="1">
        <f t="array" ref="E137">A128003634K_Latest</f>
        <v>19.524999999999999</v>
      </c>
      <c r="F137" s="52" cm="1">
        <f t="array" ref="F137">A128081414L_Latest</f>
        <v>71.58</v>
      </c>
      <c r="G137" s="52" cm="1">
        <f t="array" ref="G137">A127984170T_Latest</f>
        <v>11.49</v>
      </c>
      <c r="H137" s="52" cm="1">
        <f t="array" ref="H137">A127984182A_Latest</f>
        <v>96.150999999999996</v>
      </c>
      <c r="I137" s="52" cm="1">
        <f t="array" ref="I137">A128061974L_Latest</f>
        <v>29.902000000000001</v>
      </c>
      <c r="J137" s="52" cm="1">
        <f t="array" ref="J137">A127984218T_Latest</f>
        <v>168.75700000000001</v>
      </c>
      <c r="K137" s="52" cm="1">
        <f t="array" ref="K137">A127945510X_Latest</f>
        <v>191.24799999999999</v>
      </c>
      <c r="L137" s="52" cm="1">
        <f t="array" ref="L137">A127984246A_Latest</f>
        <v>67.876999999999995</v>
      </c>
      <c r="M137" s="52" cm="1">
        <f t="array" ref="M137">A128081186W_Latest</f>
        <v>15.23</v>
      </c>
      <c r="N137" s="52" cm="1">
        <f t="array" ref="N137">A128022718X_Latest</f>
        <v>28.841999999999999</v>
      </c>
      <c r="O137" s="52" cm="1">
        <f t="array" ref="O137">A128061750A_Latest</f>
        <v>13.561999999999999</v>
      </c>
      <c r="P137" s="52" cm="1">
        <f t="array" ref="P137">A128042266V_Latest</f>
        <v>114.16800000000001</v>
      </c>
      <c r="Q137" s="52" cm="1">
        <f t="array" ref="Q137">A128042290V_Latest</f>
        <v>54.476999999999997</v>
      </c>
      <c r="R137" s="52" cm="1">
        <f t="array" ref="R137">A127945302F_Latest</f>
        <v>59.322000000000003</v>
      </c>
      <c r="S137" s="52" cm="1">
        <f t="array" ref="S137">A128061846V_Latest</f>
        <v>68.655000000000001</v>
      </c>
      <c r="T137" s="52" cm="1">
        <f t="array" ref="T137">A128022826J_Latest</f>
        <v>186.92</v>
      </c>
      <c r="U137" s="52" cm="1">
        <f t="array" ref="U137">A128081342L_Latest</f>
        <v>30.715</v>
      </c>
      <c r="V137" s="52" cm="1">
        <f t="array" ref="V137">A127964918J_Latest</f>
        <v>50.017000000000003</v>
      </c>
      <c r="W137" s="52" t="e" cm="1">
        <f t="array" ref="W137">A128022906J_Latest</f>
        <v>#NAME?</v>
      </c>
      <c r="X137" s="52" cm="1">
        <f t="array" ref="X137">A128081158L_Latest</f>
        <v>1303.1120000000001</v>
      </c>
      <c r="Y137" s="52" cm="1">
        <f t="array" ref="Y137">A128005522C_Latest</f>
        <v>4.726</v>
      </c>
      <c r="Z137" s="52" cm="1">
        <f t="array" ref="Z137">A128005718F_Latest</f>
        <v>1.419</v>
      </c>
      <c r="AA137" s="52" cm="1">
        <f t="array" ref="AA137">A128025130R_Latest</f>
        <v>21.552</v>
      </c>
      <c r="AB137" s="52" cm="1">
        <f t="array" ref="AB137">A128064106T_Latest</f>
        <v>4.3369999999999997</v>
      </c>
      <c r="AC137" s="52" cm="1">
        <f t="array" ref="AC137">A127967202F_Latest</f>
        <v>27.398</v>
      </c>
      <c r="AD137" s="52" cm="1">
        <f t="array" ref="AD137">A127947698X_Latest</f>
        <v>8.2629999999999999</v>
      </c>
      <c r="AE137" s="52" cm="1">
        <f t="array" ref="AE137">A128064126A_Latest</f>
        <v>55.566000000000003</v>
      </c>
      <c r="AF137" s="52" cm="1">
        <f t="array" ref="AF137">A127947750W_Latest</f>
        <v>56.512999999999998</v>
      </c>
      <c r="AG137" s="52" cm="1">
        <f t="array" ref="AG137">A127986390F_Latest</f>
        <v>25.556999999999999</v>
      </c>
      <c r="AH137" s="52" cm="1">
        <f t="array" ref="AH137">A128005538W_Latest</f>
        <v>7.2569999999999997</v>
      </c>
      <c r="AI137" s="52" cm="1">
        <f t="array" ref="AI137">A128063906W_Latest</f>
        <v>10.491</v>
      </c>
      <c r="AJ137" s="52" cm="1">
        <f t="array" ref="AJ137">A128024978F_Latest</f>
        <v>4.0640000000000001</v>
      </c>
      <c r="AK137" s="52" cm="1">
        <f t="array" ref="AK137">A128083406X_Latest</f>
        <v>36.347999999999999</v>
      </c>
      <c r="AL137" s="52" cm="1">
        <f t="array" ref="AL137">A128005602C_Latest</f>
        <v>16.178000000000001</v>
      </c>
      <c r="AM137" s="52" cm="1">
        <f t="array" ref="AM137">A127967038R_Latest</f>
        <v>22.47</v>
      </c>
      <c r="AN137" s="52" cm="1">
        <f t="array" ref="AN137">A127986234C_Latest</f>
        <v>29.327000000000002</v>
      </c>
      <c r="AO137" s="52" cm="1">
        <f t="array" ref="AO137">A127947530V_Latest</f>
        <v>64.409000000000006</v>
      </c>
      <c r="AP137" s="52" cm="1">
        <f t="array" ref="AP137">A128005690R_Latest</f>
        <v>11.566000000000001</v>
      </c>
      <c r="AQ137" s="52" cm="1">
        <f t="array" ref="AQ137">A127967106F_Latest</f>
        <v>17.228999999999999</v>
      </c>
      <c r="AR137" s="52" t="e" cm="1">
        <f t="array" ref="AR137">A128083542T_Latest</f>
        <v>#NAME?</v>
      </c>
      <c r="AS137" s="52" cm="1">
        <f t="array" ref="AS137">A128005502V_Latest</f>
        <v>424.66899999999998</v>
      </c>
      <c r="AT137" s="52" cm="1">
        <f t="array" ref="AT137">A128085566W_Latest</f>
        <v>6.9660000000000002</v>
      </c>
      <c r="AU137" s="52" cm="1">
        <f t="array" ref="AU137">A127949814J_Latest</f>
        <v>0</v>
      </c>
      <c r="AV137" s="52" cm="1">
        <f t="array" ref="AV137">A128027346L_Latest</f>
        <v>21.54</v>
      </c>
      <c r="AW137" s="52" cm="1">
        <f t="array" ref="AW137">A128085846R_Latest</f>
        <v>4.2220000000000004</v>
      </c>
      <c r="AX137" s="52" cm="1">
        <f t="array" ref="AX137">A128085866X_Latest</f>
        <v>24.875</v>
      </c>
      <c r="AY137" s="52" cm="1">
        <f t="array" ref="AY137">A127969286L_Latest</f>
        <v>8.6639999999999997</v>
      </c>
      <c r="AZ137" s="52" cm="1">
        <f t="array" ref="AZ137">A128085918R_Latest</f>
        <v>39.737000000000002</v>
      </c>
      <c r="BA137" s="52" cm="1">
        <f t="array" ref="BA137">A127949918A_Latest</f>
        <v>44.698999999999998</v>
      </c>
      <c r="BB137" s="52" cm="1">
        <f t="array" ref="BB137">A127949934A_Latest</f>
        <v>18.184999999999999</v>
      </c>
      <c r="BC137" s="52" cm="1">
        <f t="array" ref="BC137">A128085590W_Latest</f>
        <v>4.9009999999999998</v>
      </c>
      <c r="BD137" s="52" cm="1">
        <f t="array" ref="BD137">A128065890A_Latest</f>
        <v>9.5679999999999996</v>
      </c>
      <c r="BE137" s="52" cm="1">
        <f t="array" ref="BE137">A127988266J_Latest</f>
        <v>3.55</v>
      </c>
      <c r="BF137" s="52" cm="1">
        <f t="array" ref="BF137">A128007806T_Latest</f>
        <v>32.597999999999999</v>
      </c>
      <c r="BG137" s="52" cm="1">
        <f t="array" ref="BG137">A127988298A_Latest</f>
        <v>14.663</v>
      </c>
      <c r="BH137" s="52" cm="1">
        <f t="array" ref="BH137">A128065950T_Latest</f>
        <v>16.016999999999999</v>
      </c>
      <c r="BI137" s="52" cm="1">
        <f t="array" ref="BI137">A128027230K_Latest</f>
        <v>12.028</v>
      </c>
      <c r="BJ137" s="52" cm="1">
        <f t="array" ref="BJ137">A128046638V_Latest</f>
        <v>44.015000000000001</v>
      </c>
      <c r="BK137" s="52" cm="1">
        <f t="array" ref="BK137">A128046646V_Latest</f>
        <v>7.492</v>
      </c>
      <c r="BL137" s="52" cm="1">
        <f t="array" ref="BL137">A127988362J_Latest</f>
        <v>9.1989999999999998</v>
      </c>
      <c r="BM137" s="52" t="e" cm="1">
        <f t="array" ref="BM137">A128085802L_Latest</f>
        <v>#NAME?</v>
      </c>
      <c r="BN137" s="52" cm="1">
        <f t="array" ref="BN137">A127949602F_Latest</f>
        <v>322.91800000000001</v>
      </c>
      <c r="BO137" s="52" cm="1">
        <f t="array" ref="BO137">A127990414R_Latest</f>
        <v>6.8890000000000002</v>
      </c>
      <c r="BP137" s="52" cm="1">
        <f t="array" ref="BP137">A127990566A_Latest</f>
        <v>6.0119999999999996</v>
      </c>
      <c r="BQ137" s="52" cm="1">
        <f t="array" ref="BQ137">A127971550C_Latest</f>
        <v>16.952999999999999</v>
      </c>
      <c r="BR137" s="52" cm="1">
        <f t="array" ref="BR137">A128029430R_Latest</f>
        <v>1.8440000000000001</v>
      </c>
      <c r="BS137" s="52" cm="1">
        <f t="array" ref="BS137">A127951942T_Latest</f>
        <v>22.995999999999999</v>
      </c>
      <c r="BT137" s="52" cm="1">
        <f t="array" ref="BT137">A127951950T_Latest</f>
        <v>7.0780000000000003</v>
      </c>
      <c r="BU137" s="52" cm="1">
        <f t="array" ref="BU137">A127990662A_Latest</f>
        <v>40.048000000000002</v>
      </c>
      <c r="BV137" s="52" cm="1">
        <f t="array" ref="BV137">A128088046W_Latest</f>
        <v>46.615000000000002</v>
      </c>
      <c r="BW137" s="52" cm="1">
        <f t="array" ref="BW137">A128029526J_Latest</f>
        <v>12.27</v>
      </c>
      <c r="BX137" s="52" cm="1">
        <f t="array" ref="BX137">A128029238R_Latest</f>
        <v>1.387</v>
      </c>
      <c r="BY137" s="52" cm="1">
        <f t="array" ref="BY137">A128048686X_Latest</f>
        <v>5.36</v>
      </c>
      <c r="BZ137" s="52" cm="1">
        <f t="array" ref="BZ137">A128087754T_Latest</f>
        <v>4.6230000000000002</v>
      </c>
      <c r="CA137" s="52" cm="1">
        <f t="array" ref="CA137">A127990474T_Latest</f>
        <v>21.66</v>
      </c>
      <c r="CB137" s="52" cm="1">
        <f t="array" ref="CB137">A127951762J_Latest</f>
        <v>12.25</v>
      </c>
      <c r="CC137" s="52" cm="1">
        <f t="array" ref="CC137">A128087818T_Latest</f>
        <v>9.3059999999999992</v>
      </c>
      <c r="CD137" s="52" cm="1">
        <f t="array" ref="CD137">A128087830J_Latest</f>
        <v>13.151999999999999</v>
      </c>
      <c r="CE137" s="52" cm="1">
        <f t="array" ref="CE137">A127990534J_Latest</f>
        <v>43.722999999999999</v>
      </c>
      <c r="CF137" s="52" cm="1">
        <f t="array" ref="CF137">A127951834J_Latest</f>
        <v>5.6790000000000003</v>
      </c>
      <c r="CG137" s="52" cm="1">
        <f t="array" ref="CG137">A128068182T_Latest</f>
        <v>10.186</v>
      </c>
      <c r="CH137" s="52" t="e" cm="1">
        <f t="array" ref="CH137">A127951886K_Latest</f>
        <v>#NAME?</v>
      </c>
      <c r="CI137" s="52" cm="1">
        <f t="array" ref="CI137">A128029198J_Latest</f>
        <v>288.03199999999998</v>
      </c>
      <c r="CJ137" s="52" cm="1">
        <f t="array" ref="CJ137">A128050802L_Latest</f>
        <v>1.974</v>
      </c>
      <c r="CK137" s="52" cm="1">
        <f t="array" ref="CK137">A128070362T_Latest</f>
        <v>0.28599999999999998</v>
      </c>
      <c r="CL137" s="52" cm="1">
        <f t="array" ref="CL137">A128012266K_Latest</f>
        <v>5.2039999999999997</v>
      </c>
      <c r="CM137" s="52" cm="1">
        <f t="array" ref="CM137">A127992738W_Latest</f>
        <v>0.57399999999999995</v>
      </c>
      <c r="CN137" s="52" cm="1">
        <f t="array" ref="CN137">A128090042C_Latest</f>
        <v>3.5459999999999998</v>
      </c>
      <c r="CO137" s="52" cm="1">
        <f t="array" ref="CO137">A127992766F_Latest</f>
        <v>0.56699999999999995</v>
      </c>
      <c r="CP137" s="52" cm="1">
        <f t="array" ref="CP137">A128090086F_Latest</f>
        <v>9.1590000000000007</v>
      </c>
      <c r="CQ137" s="52" cm="1">
        <f t="array" ref="CQ137">A128051146V_Latest</f>
        <v>10.153</v>
      </c>
      <c r="CR137" s="52" cm="1">
        <f t="array" ref="CR137">A127973822J_Latest</f>
        <v>1.3879999999999999</v>
      </c>
      <c r="CS137" s="52" cm="1">
        <f t="array" ref="CS137">A128050822W_Latest</f>
        <v>0.32800000000000001</v>
      </c>
      <c r="CT137" s="52" cm="1">
        <f t="array" ref="CT137">A128050838R_Latest</f>
        <v>2.343</v>
      </c>
      <c r="CU137" s="52" cm="1">
        <f t="array" ref="CU137">A127973554X_Latest</f>
        <v>0.29199999999999998</v>
      </c>
      <c r="CV137" s="52" cm="1">
        <f t="array" ref="CV137">A128050898T_Latest</f>
        <v>5.2069999999999999</v>
      </c>
      <c r="CW137" s="52" cm="1">
        <f t="array" ref="CW137">A127992550V_Latest</f>
        <v>3.5430000000000001</v>
      </c>
      <c r="CX137" s="52" cm="1">
        <f t="array" ref="CX137">A127992578W_Latest</f>
        <v>3.0619999999999998</v>
      </c>
      <c r="CY137" s="52" cm="1">
        <f t="array" ref="CY137">A128050954X_Latest</f>
        <v>5.8179999999999996</v>
      </c>
      <c r="CZ137" s="52" cm="1">
        <f t="array" ref="CZ137">A127954002W_Latest</f>
        <v>10.545999999999999</v>
      </c>
      <c r="DA137" s="52" cm="1">
        <f t="array" ref="DA137">A127954038X_Latest</f>
        <v>0.63600000000000001</v>
      </c>
      <c r="DB137" s="52" cm="1">
        <f t="array" ref="DB137">A128070342J_Latest</f>
        <v>3.4950000000000001</v>
      </c>
      <c r="DC137" s="52" t="e" cm="1">
        <f t="array" ref="DC137">A128012242T_Latest</f>
        <v>#NAME?</v>
      </c>
      <c r="DD137" s="52" cm="1">
        <f t="array" ref="DD137">A128070106F_Latest</f>
        <v>68.120999999999995</v>
      </c>
      <c r="DE137" s="52" cm="1">
        <f t="array" ref="DE137">A127994622F_Latest</f>
        <v>2.0939999999999999</v>
      </c>
      <c r="DF137" s="52" cm="1">
        <f t="array" ref="DF137">A128053190R_Latest</f>
        <v>11.425000000000001</v>
      </c>
      <c r="DG137" s="52" cm="1">
        <f t="array" ref="DG137">A127994834J_Latest</f>
        <v>3.4830000000000001</v>
      </c>
      <c r="DH137" s="52" cm="1">
        <f t="array" ref="DH137">A127994858A_Latest</f>
        <v>0.38900000000000001</v>
      </c>
      <c r="DI137" s="52" cm="1">
        <f t="array" ref="DI137">A128033786F_Latest</f>
        <v>13.335000000000001</v>
      </c>
      <c r="DJ137" s="52" cm="1">
        <f t="array" ref="DJ137">A127975930C_Latest</f>
        <v>4.7480000000000002</v>
      </c>
      <c r="DK137" s="52" cm="1">
        <f t="array" ref="DK137">A128072742F_Latest</f>
        <v>16.616</v>
      </c>
      <c r="DL137" s="52" cm="1">
        <f t="array" ref="DL137">A128092134X_Latest</f>
        <v>23.844999999999999</v>
      </c>
      <c r="DM137" s="52" cm="1">
        <f t="array" ref="DM137">A127994954A_Latest</f>
        <v>8.0039999999999996</v>
      </c>
      <c r="DN137" s="52" cm="1">
        <f t="array" ref="DN137">A128033526K_Latest</f>
        <v>0.45900000000000002</v>
      </c>
      <c r="DO137" s="52" cm="1">
        <f t="array" ref="DO137">A128072470L_Latest</f>
        <v>0.41099999999999998</v>
      </c>
      <c r="DP137" s="52" cm="1">
        <f t="array" ref="DP137">A127994666J_Latest</f>
        <v>0.70199999999999996</v>
      </c>
      <c r="DQ137" s="52" cm="1">
        <f t="array" ref="DQ137">A127975694L_Latest</f>
        <v>11.042999999999999</v>
      </c>
      <c r="DR137" s="52" cm="1">
        <f t="array" ref="DR137">A128091922V_Latest</f>
        <v>5.6130000000000004</v>
      </c>
      <c r="DS137" s="52" cm="1">
        <f t="array" ref="DS137">A127994734X_Latest</f>
        <v>3.2040000000000002</v>
      </c>
      <c r="DT137" s="52" cm="1">
        <f t="array" ref="DT137">A128072558F_Latest</f>
        <v>7.2080000000000002</v>
      </c>
      <c r="DU137" s="52" cm="1">
        <f t="array" ref="DU137">A127975770C_Latest</f>
        <v>15.79</v>
      </c>
      <c r="DV137" s="52" cm="1">
        <f t="array" ref="DV137">A127994778A_Latest</f>
        <v>3.5609999999999999</v>
      </c>
      <c r="DW137" s="52" cm="1">
        <f t="array" ref="DW137">A127975810K_Latest</f>
        <v>7.327</v>
      </c>
      <c r="DX137" s="52" t="e" cm="1">
        <f t="array" ref="DX137">A127956174C_Latest</f>
        <v>#NAME?</v>
      </c>
      <c r="DY137" s="52" cm="1">
        <f t="array" ref="DY137">A127994598T_Latest</f>
        <v>139.256</v>
      </c>
      <c r="DZ137" s="52" cm="1">
        <f t="array" ref="DZ137">A127958090F_Latest</f>
        <v>1.4470000000000001</v>
      </c>
      <c r="EA137" s="52" cm="1">
        <f t="array" ref="EA137">A127978026K_Latest</f>
        <v>0</v>
      </c>
      <c r="EB137" s="52" cm="1">
        <f t="array" ref="EB137">A127978066C_Latest</f>
        <v>2.0870000000000002</v>
      </c>
      <c r="EC137" s="52" cm="1">
        <f t="array" ref="EC137">A128035894A_Latest</f>
        <v>0.124</v>
      </c>
      <c r="ED137" s="52" cm="1">
        <f t="array" ref="ED137">A128094198W_Latest</f>
        <v>2.1619999999999999</v>
      </c>
      <c r="EE137" s="52" cm="1">
        <f t="array" ref="EE137">A128074822T_Latest</f>
        <v>0.186</v>
      </c>
      <c r="EF137" s="52" cm="1">
        <f t="array" ref="EF137">A128074846K_Latest</f>
        <v>3.1269999999999998</v>
      </c>
      <c r="EG137" s="52" cm="1">
        <f t="array" ref="EG137">A128016538A_Latest</f>
        <v>5.1689999999999996</v>
      </c>
      <c r="EH137" s="52" cm="1">
        <f t="array" ref="EH137">A127978178W_Latest</f>
        <v>1.276</v>
      </c>
      <c r="EI137" s="52" cm="1">
        <f t="array" ref="EI137">A127958106L_Latest</f>
        <v>0.47799999999999998</v>
      </c>
      <c r="EJ137" s="52" cm="1">
        <f t="array" ref="EJ137">A128094038K_Latest</f>
        <v>0.16</v>
      </c>
      <c r="EK137" s="52" cm="1">
        <f t="array" ref="EK137">A128016274J_Latest</f>
        <v>0.25600000000000001</v>
      </c>
      <c r="EL137" s="52" cm="1">
        <f t="array" ref="EL137">A128074590T_Latest</f>
        <v>1.9390000000000001</v>
      </c>
      <c r="EM137" s="52" cm="1">
        <f t="array" ref="EM137">A128035726R_Latest</f>
        <v>0.755</v>
      </c>
      <c r="EN137" s="52" cm="1">
        <f t="array" ref="EN137">A127977942X_Latest</f>
        <v>1.2769999999999999</v>
      </c>
      <c r="EO137" s="52" cm="1">
        <f t="array" ref="EO137">A127958190R_Latest</f>
        <v>0.34399999999999997</v>
      </c>
      <c r="EP137" s="52" cm="1">
        <f t="array" ref="EP137">A127977970J_Latest</f>
        <v>3.2519999999999998</v>
      </c>
      <c r="EQ137" s="52" cm="1">
        <f t="array" ref="EQ137">A128074694K_Latest</f>
        <v>0.39400000000000002</v>
      </c>
      <c r="ER137" s="52" cm="1">
        <f t="array" ref="ER137">A127978002T_Latest</f>
        <v>0.76500000000000001</v>
      </c>
      <c r="ES137" s="52" t="e" cm="1">
        <f t="array" ref="ES137">A128074738A_Latest</f>
        <v>#NAME?</v>
      </c>
      <c r="ET137" s="52" cm="1">
        <f t="array" ref="ET137">A127977802W_Latest</f>
        <v>25.196000000000002</v>
      </c>
      <c r="EU137" s="52" cm="1">
        <f t="array" ref="EU137">A128095922T_Latest</f>
        <v>0.379</v>
      </c>
      <c r="EV137" s="52" cm="1">
        <f t="array" ref="EV137">A127980010J_Latest</f>
        <v>0.38400000000000001</v>
      </c>
      <c r="EW137" s="52" cm="1">
        <f t="array" ref="EW137">A128096146F_Latest</f>
        <v>0.45100000000000001</v>
      </c>
      <c r="EX137" s="52" cm="1">
        <f t="array" ref="EX137">A128096162F_Latest</f>
        <v>0</v>
      </c>
      <c r="EY137" s="52" cm="1">
        <f t="array" ref="EY137">A127980086C_Latest</f>
        <v>1.0489999999999999</v>
      </c>
      <c r="EZ137" s="52" cm="1">
        <f t="array" ref="EZ137">A127980106A_Latest</f>
        <v>0.17100000000000001</v>
      </c>
      <c r="FA137" s="52" cm="1">
        <f t="array" ref="FA137">A128057750X_Latest</f>
        <v>1.423</v>
      </c>
      <c r="FB137" s="52" cm="1">
        <f t="array" ref="FB137">A128057766T_Latest</f>
        <v>1.976</v>
      </c>
      <c r="FC137" s="52" cm="1">
        <f t="array" ref="FC137">A127960658A_Latest</f>
        <v>0.46100000000000002</v>
      </c>
      <c r="FD137" s="52" cm="1">
        <f t="array" ref="FD137">A128018470C_Latest</f>
        <v>8.3000000000000004E-2</v>
      </c>
      <c r="FE137" s="52" cm="1">
        <f t="array" ref="FE137">A128076862W_Latest</f>
        <v>7.9000000000000001E-2</v>
      </c>
      <c r="FF137" s="52" cm="1">
        <f t="array" ref="FF137">A128018514V_Latest</f>
        <v>7.4999999999999997E-2</v>
      </c>
      <c r="FG137" s="52" cm="1">
        <f t="array" ref="FG137">A127979878C_Latest</f>
        <v>0.79700000000000004</v>
      </c>
      <c r="FH137" s="52" cm="1">
        <f t="array" ref="FH137">A127979906A_Latest</f>
        <v>0.80600000000000005</v>
      </c>
      <c r="FI137" s="52" cm="1">
        <f t="array" ref="FI137">A128018558W_Latest</f>
        <v>0.71299999999999997</v>
      </c>
      <c r="FJ137" s="52" cm="1">
        <f t="array" ref="FJ137">A128018586F_Latest</f>
        <v>0.219</v>
      </c>
      <c r="FK137" s="52" cm="1">
        <f t="array" ref="FK137">A128096078R_Latest</f>
        <v>1.804</v>
      </c>
      <c r="FL137" s="52" cm="1">
        <f t="array" ref="FL137">A127979982C_Latest</f>
        <v>0.57899999999999996</v>
      </c>
      <c r="FM137" s="52" cm="1">
        <f t="array" ref="FM137">A127999274L_Latest</f>
        <v>0.58699999999999997</v>
      </c>
      <c r="FN137" s="52" t="e" cm="1">
        <f t="array" ref="FN137">A127960518X_Latest</f>
        <v>#NAME?</v>
      </c>
      <c r="FO137" s="52" cm="1">
        <f t="array" ref="FO137">A127979782K_Latest</f>
        <v>12.038</v>
      </c>
      <c r="FP137" s="52" cm="1">
        <f t="array" ref="FP137">A128098098K_Latest</f>
        <v>0.19700000000000001</v>
      </c>
      <c r="FQ137" s="52" cm="1">
        <f t="array" ref="FQ137">A128079158W_Latest</f>
        <v>0</v>
      </c>
      <c r="FR137" s="52" cm="1">
        <f t="array" ref="FR137">A128059758C_Latest</f>
        <v>0.311</v>
      </c>
      <c r="FS137" s="52" cm="1">
        <f t="array" ref="FS137">A127982150W_Latest</f>
        <v>0</v>
      </c>
      <c r="FT137" s="52" cm="1">
        <f t="array" ref="FT137">A127982182R_Latest</f>
        <v>0.79</v>
      </c>
      <c r="FU137" s="52" cm="1">
        <f t="array" ref="FU137">A128020934F_Latest</f>
        <v>0.22600000000000001</v>
      </c>
      <c r="FV137" s="52" cm="1">
        <f t="array" ref="FV137">A127962830C_Latest</f>
        <v>3.081</v>
      </c>
      <c r="FW137" s="52" cm="1">
        <f t="array" ref="FW137">A128001542R_Latest</f>
        <v>2.2789999999999999</v>
      </c>
      <c r="FX137" s="52" cm="1">
        <f t="array" ref="FX137">A128040306R_Latest</f>
        <v>0.73499999999999999</v>
      </c>
      <c r="FY137" s="52" cm="1">
        <f t="array" ref="FY137">A128040006L_Latest</f>
        <v>0.33900000000000002</v>
      </c>
      <c r="FZ137" s="52" cm="1">
        <f t="array" ref="FZ137">A128001266F_Latest</f>
        <v>0.43099999999999999</v>
      </c>
      <c r="GA137" s="52" cm="1">
        <f t="array" ref="GA137">A128001286R_Latest</f>
        <v>0</v>
      </c>
      <c r="GB137" s="52" cm="1">
        <f t="array" ref="GB137">A128059590K_Latest</f>
        <v>4.5759999999999996</v>
      </c>
      <c r="GC137" s="52" cm="1">
        <f t="array" ref="GC137">A128040058R_Latest</f>
        <v>0.66800000000000004</v>
      </c>
      <c r="GD137" s="52" cm="1">
        <f t="array" ref="GD137">A128020762W_Latest</f>
        <v>3.2730000000000001</v>
      </c>
      <c r="GE137" s="52" cm="1">
        <f t="array" ref="GE137">A127962666L_Latest</f>
        <v>0.55900000000000005</v>
      </c>
      <c r="GF137" s="52" cm="1">
        <f t="array" ref="GF137">A127982062W_Latest</f>
        <v>3.3809999999999998</v>
      </c>
      <c r="GG137" s="52" cm="1">
        <f t="array" ref="GG137">A127962706V_Latest</f>
        <v>0.80700000000000005</v>
      </c>
      <c r="GH137" s="52" cm="1">
        <f t="array" ref="GH137">A127962714V_Latest</f>
        <v>1.23</v>
      </c>
      <c r="GI137" s="52" t="e" cm="1">
        <f t="array" ref="GI137">A128020850W_Latest</f>
        <v>#NAME?</v>
      </c>
      <c r="GJ137" s="52" cm="1">
        <f t="array" ref="GJ137">A128001214C_Latest</f>
        <v>22.882999999999999</v>
      </c>
    </row>
    <row r="138" spans="1:192" ht="15" hidden="1" customHeight="1">
      <c r="A138" s="49"/>
      <c r="B138" s="49" t="s">
        <v>12369</v>
      </c>
      <c r="C138" s="62">
        <v>15</v>
      </c>
      <c r="D138" s="52" cm="1">
        <f t="array" ref="D138">A127983986R_Latest</f>
        <v>16.806999999999999</v>
      </c>
      <c r="E138" s="52" cm="1">
        <f t="array" ref="E138">A127964946T_Latest</f>
        <v>28.643000000000001</v>
      </c>
      <c r="F138" s="52" cm="1">
        <f t="array" ref="F138">A128081434W_Latest</f>
        <v>64.915999999999997</v>
      </c>
      <c r="G138" s="52" cm="1">
        <f t="array" ref="G138">A128022942T_Latest</f>
        <v>12.961</v>
      </c>
      <c r="H138" s="52" cm="1">
        <f t="array" ref="H138">A128003690C_Latest</f>
        <v>87.460999999999999</v>
      </c>
      <c r="I138" s="52" cm="1">
        <f t="array" ref="I138">A128003706K_Latest</f>
        <v>25.052</v>
      </c>
      <c r="J138" s="52" cm="1">
        <f t="array" ref="J138">A128022990K_Latest</f>
        <v>96.64</v>
      </c>
      <c r="K138" s="52" cm="1">
        <f t="array" ref="K138">A127965074L_Latest</f>
        <v>82.768000000000001</v>
      </c>
      <c r="L138" s="52" cm="1">
        <f t="array" ref="L138">A127965098F_Latest</f>
        <v>60.994999999999997</v>
      </c>
      <c r="M138" s="52" cm="1">
        <f t="array" ref="M138">A128081214V_Latest</f>
        <v>15.101000000000001</v>
      </c>
      <c r="N138" s="52" cm="1">
        <f t="array" ref="N138">A128042234A_Latest</f>
        <v>32.835000000000001</v>
      </c>
      <c r="O138" s="52" cm="1">
        <f t="array" ref="O138">A128042258V_Latest</f>
        <v>14.593999999999999</v>
      </c>
      <c r="P138" s="52" cm="1">
        <f t="array" ref="P138">A127964818X_Latest</f>
        <v>99.025999999999996</v>
      </c>
      <c r="Q138" s="52" cm="1">
        <f t="array" ref="Q138">A127964834X_Latest</f>
        <v>29.863</v>
      </c>
      <c r="R138" s="52" cm="1">
        <f t="array" ref="R138">A128003570K_Latest</f>
        <v>57.085000000000001</v>
      </c>
      <c r="S138" s="52" cm="1">
        <f t="array" ref="S138">A127984074T_Latest</f>
        <v>49.328000000000003</v>
      </c>
      <c r="T138" s="52" cm="1">
        <f t="array" ref="T138">A127945330R_Latest</f>
        <v>139.20699999999999</v>
      </c>
      <c r="U138" s="52" cm="1">
        <f t="array" ref="U138">A127945354J_Latest</f>
        <v>20.969000000000001</v>
      </c>
      <c r="V138" s="52" cm="1">
        <f t="array" ref="V138">A127945366T_Latest</f>
        <v>39.597999999999999</v>
      </c>
      <c r="W138" s="52" t="e" cm="1">
        <f t="array" ref="W138">A127945414X_Latest</f>
        <v>#NAME?</v>
      </c>
      <c r="X138" s="52" cm="1">
        <f t="array" ref="X138">A127945210W_Latest</f>
        <v>973.84900000000005</v>
      </c>
      <c r="Y138" s="52" cm="1">
        <f t="array" ref="Y138">A127947354V_Latest</f>
        <v>4.6139999999999999</v>
      </c>
      <c r="Z138" s="52" cm="1">
        <f t="array" ref="Z138">A127947610V_Latest</f>
        <v>4.17</v>
      </c>
      <c r="AA138" s="52" cm="1">
        <f t="array" ref="AA138">A128005754R_Latest</f>
        <v>17.93</v>
      </c>
      <c r="AB138" s="52" cm="1">
        <f t="array" ref="AB138">A127986318L_Latest</f>
        <v>4.681</v>
      </c>
      <c r="AC138" s="52" cm="1">
        <f t="array" ref="AC138">A128005794J_Latest</f>
        <v>23.042000000000002</v>
      </c>
      <c r="AD138" s="52" cm="1">
        <f t="array" ref="AD138">A128025194A_Latest</f>
        <v>6.8890000000000002</v>
      </c>
      <c r="AE138" s="52" cm="1">
        <f t="array" ref="AE138">A127967230R_Latest</f>
        <v>26.207999999999998</v>
      </c>
      <c r="AF138" s="52" cm="1">
        <f t="array" ref="AF138">A128044626X_Latest</f>
        <v>28.695</v>
      </c>
      <c r="AG138" s="52" cm="1">
        <f t="array" ref="AG138">A127967262J_Latest</f>
        <v>21.710999999999999</v>
      </c>
      <c r="AH138" s="52" cm="1">
        <f t="array" ref="AH138">A128044342W_Latest</f>
        <v>5.9770000000000003</v>
      </c>
      <c r="AI138" s="52" cm="1">
        <f t="array" ref="AI138">A128044350W_Latest</f>
        <v>15.212</v>
      </c>
      <c r="AJ138" s="52" cm="1">
        <f t="array" ref="AJ138">A128005586R_Latest</f>
        <v>1.5509999999999999</v>
      </c>
      <c r="AK138" s="52" cm="1">
        <f t="array" ref="AK138">A127986186W_Latest</f>
        <v>34.427</v>
      </c>
      <c r="AL138" s="52" cm="1">
        <f t="array" ref="AL138">A127986206V_Latest</f>
        <v>8.4209999999999994</v>
      </c>
      <c r="AM138" s="52" cm="1">
        <f t="array" ref="AM138">A127947482L_Latest</f>
        <v>12.178000000000001</v>
      </c>
      <c r="AN138" s="52" cm="1">
        <f t="array" ref="AN138">A128063990X_Latest</f>
        <v>13.725</v>
      </c>
      <c r="AO138" s="52" cm="1">
        <f t="array" ref="AO138">A127947538L_Latest</f>
        <v>36.155999999999999</v>
      </c>
      <c r="AP138" s="52" cm="1">
        <f t="array" ref="AP138">A128044482X_Latest</f>
        <v>4.9370000000000003</v>
      </c>
      <c r="AQ138" s="52" cm="1">
        <f t="array" ref="AQ138">A128083506J_Latest</f>
        <v>14.09</v>
      </c>
      <c r="AR138" s="52" t="e" cm="1">
        <f t="array" ref="AR138">A127967154X_Latest</f>
        <v>#NAME?</v>
      </c>
      <c r="AS138" s="52" cm="1">
        <f t="array" ref="AS138">A127947330A_Latest</f>
        <v>284.613</v>
      </c>
      <c r="AT138" s="52" cm="1">
        <f t="array" ref="AT138">A127949626X_Latest</f>
        <v>3.9529999999999998</v>
      </c>
      <c r="AU138" s="52" cm="1">
        <f t="array" ref="AU138">A128046678L_Latest</f>
        <v>0</v>
      </c>
      <c r="AV138" s="52" cm="1">
        <f t="array" ref="AV138">A128085838R_Latest</f>
        <v>20.585000000000001</v>
      </c>
      <c r="AW138" s="52" cm="1">
        <f t="array" ref="AW138">A127949866K_Latest</f>
        <v>0.49299999999999999</v>
      </c>
      <c r="AX138" s="52" cm="1">
        <f t="array" ref="AX138">A128027406C_Latest</f>
        <v>24.143999999999998</v>
      </c>
      <c r="AY138" s="52" cm="1">
        <f t="array" ref="AY138">A127969290C_Latest</f>
        <v>5.78</v>
      </c>
      <c r="AZ138" s="52" cm="1">
        <f t="array" ref="AZ138">A127988510X_Latest</f>
        <v>24.792000000000002</v>
      </c>
      <c r="BA138" s="52" cm="1">
        <f t="array" ref="BA138">A128008042W_Latest</f>
        <v>16.977</v>
      </c>
      <c r="BB138" s="52" cm="1">
        <f t="array" ref="BB138">A128066138W_Latest</f>
        <v>17.332999999999998</v>
      </c>
      <c r="BC138" s="52" cm="1">
        <f t="array" ref="BC138">A128007758K_Latest</f>
        <v>5.3150000000000004</v>
      </c>
      <c r="BD138" s="52" cm="1">
        <f t="array" ref="BD138">A127969042T_Latest</f>
        <v>8.9329999999999998</v>
      </c>
      <c r="BE138" s="52" cm="1">
        <f t="array" ref="BE138">A127949670J_Latest</f>
        <v>4.468</v>
      </c>
      <c r="BF138" s="52" cm="1">
        <f t="array" ref="BF138">A127969074K_Latest</f>
        <v>30.745000000000001</v>
      </c>
      <c r="BG138" s="52" cm="1">
        <f t="array" ref="BG138">A128007830T_Latest</f>
        <v>8.5969999999999995</v>
      </c>
      <c r="BH138" s="52" cm="1">
        <f t="array" ref="BH138">A128046618K_Latest</f>
        <v>14.346</v>
      </c>
      <c r="BI138" s="52" cm="1">
        <f t="array" ref="BI138">A128065986V_Latest</f>
        <v>17.213999999999999</v>
      </c>
      <c r="BJ138" s="52" cm="1">
        <f t="array" ref="BJ138">A128007886C_Latest</f>
        <v>31.018999999999998</v>
      </c>
      <c r="BK138" s="52" cm="1">
        <f t="array" ref="BK138">A128027294W_Latest</f>
        <v>5.37</v>
      </c>
      <c r="BL138" s="52" cm="1">
        <f t="array" ref="BL138">A127969198L_Latest</f>
        <v>4.91</v>
      </c>
      <c r="BM138" s="52" t="e" cm="1">
        <f t="array" ref="BM138">A128085814W_Latest</f>
        <v>#NAME?</v>
      </c>
      <c r="BN138" s="52" cm="1">
        <f t="array" ref="BN138">A128046474K_Latest</f>
        <v>244.976</v>
      </c>
      <c r="BO138" s="52" cm="1">
        <f t="array" ref="BO138">A128009826L_Latest</f>
        <v>3.419</v>
      </c>
      <c r="BP138" s="52" cm="1">
        <f t="array" ref="BP138">A127951878K_Latest</f>
        <v>7.0750000000000002</v>
      </c>
      <c r="BQ138" s="52" cm="1">
        <f t="array" ref="BQ138">A128029418X_Latest</f>
        <v>14.493</v>
      </c>
      <c r="BR138" s="52" cm="1">
        <f t="array" ref="BR138">A128029442X_Latest</f>
        <v>1.133</v>
      </c>
      <c r="BS138" s="52" cm="1">
        <f t="array" ref="BS138">A128068290A_Latest</f>
        <v>20.404</v>
      </c>
      <c r="BT138" s="52" cm="1">
        <f t="array" ref="BT138">A127990646A_Latest</f>
        <v>6.827</v>
      </c>
      <c r="BU138" s="52" cm="1">
        <f t="array" ref="BU138">A128010130L_Latest</f>
        <v>23.594000000000001</v>
      </c>
      <c r="BV138" s="52" cm="1">
        <f t="array" ref="BV138">A127990702J_Latest</f>
        <v>15.327999999999999</v>
      </c>
      <c r="BW138" s="52" cm="1">
        <f t="array" ref="BW138">A128010150W_Latest</f>
        <v>9.9109999999999996</v>
      </c>
      <c r="BX138" s="52" cm="1">
        <f t="array" ref="BX138">A128029246R_Latest</f>
        <v>3.048</v>
      </c>
      <c r="BY138" s="52" cm="1">
        <f t="array" ref="BY138">A128009866F_Latest</f>
        <v>3.399</v>
      </c>
      <c r="BZ138" s="52" cm="1">
        <f t="array" ref="BZ138">A128048730W_Latest</f>
        <v>2.8359999999999999</v>
      </c>
      <c r="CA138" s="52" cm="1">
        <f t="array" ref="CA138">A127951742X_Latest</f>
        <v>16.686</v>
      </c>
      <c r="CB138" s="52" cm="1">
        <f t="array" ref="CB138">A128048758X_Latest</f>
        <v>4.4029999999999996</v>
      </c>
      <c r="CC138" s="52" cm="1">
        <f t="array" ref="CC138">A128029306F_Latest</f>
        <v>11.268000000000001</v>
      </c>
      <c r="CD138" s="52" cm="1">
        <f t="array" ref="CD138">A128087834T_Latest</f>
        <v>8.2560000000000002</v>
      </c>
      <c r="CE138" s="52" cm="1">
        <f t="array" ref="CE138">A127971474L_Latest</f>
        <v>32.582999999999998</v>
      </c>
      <c r="CF138" s="52" cm="1">
        <f t="array" ref="CF138">A127990542J_Latest</f>
        <v>7.08</v>
      </c>
      <c r="CG138" s="52" cm="1">
        <f t="array" ref="CG138">A128048854X_Latest</f>
        <v>11.118</v>
      </c>
      <c r="CH138" s="52" t="e" cm="1">
        <f t="array" ref="CH138">A128087950A_Latest</f>
        <v>#NAME?</v>
      </c>
      <c r="CI138" s="52" cm="1">
        <f t="array" ref="CI138">A127971302T_Latest</f>
        <v>202.863</v>
      </c>
      <c r="CJ138" s="52" cm="1">
        <f t="array" ref="CJ138">A127953866L_Latest</f>
        <v>1.204</v>
      </c>
      <c r="CK138" s="52" cm="1">
        <f t="array" ref="CK138">A127973702R_Latest</f>
        <v>1.663</v>
      </c>
      <c r="CL138" s="52" cm="1">
        <f t="array" ref="CL138">A127973738T_Latest</f>
        <v>2.8759999999999999</v>
      </c>
      <c r="CM138" s="52" cm="1">
        <f t="array" ref="CM138">A127954138J_Latest</f>
        <v>0.65500000000000003</v>
      </c>
      <c r="CN138" s="52" cm="1">
        <f t="array" ref="CN138">A127973758A_Latest</f>
        <v>5.0190000000000001</v>
      </c>
      <c r="CO138" s="52" cm="1">
        <f t="array" ref="CO138">A128051122A_Latest</f>
        <v>0.502</v>
      </c>
      <c r="CP138" s="52" cm="1">
        <f t="array" ref="CP138">A128090098R_Latest</f>
        <v>6.3550000000000004</v>
      </c>
      <c r="CQ138" s="52" cm="1">
        <f t="array" ref="CQ138">A128070442T_Latest</f>
        <v>8.2870000000000008</v>
      </c>
      <c r="CR138" s="52" cm="1">
        <f t="array" ref="CR138">A128031670T_Latest</f>
        <v>2.532</v>
      </c>
      <c r="CS138" s="52" cm="1">
        <f t="array" ref="CS138">A128070162X_Latest</f>
        <v>0.25900000000000001</v>
      </c>
      <c r="CT138" s="52" cm="1">
        <f t="array" ref="CT138">A128089854L_Latest</f>
        <v>1.6659999999999999</v>
      </c>
      <c r="CU138" s="52" cm="1">
        <f t="array" ref="CU138">A128031414F_Latest</f>
        <v>0.77500000000000002</v>
      </c>
      <c r="CV138" s="52" cm="1">
        <f t="array" ref="CV138">A127992542V_Latest</f>
        <v>5.3150000000000004</v>
      </c>
      <c r="CW138" s="52" cm="1">
        <f t="array" ref="CW138">A128050922F_Latest</f>
        <v>3.07</v>
      </c>
      <c r="CX138" s="52" cm="1">
        <f t="array" ref="CX138">A127953994F_Latest</f>
        <v>3.6120000000000001</v>
      </c>
      <c r="CY138" s="52" cm="1">
        <f t="array" ref="CY138">A128031490J_Latest</f>
        <v>3.4460000000000002</v>
      </c>
      <c r="CZ138" s="52" cm="1">
        <f t="array" ref="CZ138">A127973650X_Latest</f>
        <v>7.3449999999999998</v>
      </c>
      <c r="DA138" s="52" cm="1">
        <f t="array" ref="DA138">A127954046X_Latest</f>
        <v>1.03</v>
      </c>
      <c r="DB138" s="52" cm="1">
        <f t="array" ref="DB138">A128089950L_Latest</f>
        <v>2.5649999999999999</v>
      </c>
      <c r="DC138" s="52" t="e" cm="1">
        <f t="array" ref="DC138">A128031558T_Latest</f>
        <v>#NAME?</v>
      </c>
      <c r="DD138" s="52" cm="1">
        <f t="array" ref="DD138">A128089818C_Latest</f>
        <v>58.177</v>
      </c>
      <c r="DE138" s="52" cm="1">
        <f t="array" ref="DE138">A128014226C_Latest</f>
        <v>1.325</v>
      </c>
      <c r="DF138" s="52" cm="1">
        <f t="array" ref="DF138">A128053206W_Latest</f>
        <v>15.305999999999999</v>
      </c>
      <c r="DG138" s="52" cm="1">
        <f t="array" ref="DG138">A127994846T_Latest</f>
        <v>6.4050000000000002</v>
      </c>
      <c r="DH138" s="52" cm="1">
        <f t="array" ref="DH138">A128053258X_Latest</f>
        <v>5.0880000000000001</v>
      </c>
      <c r="DI138" s="52" cm="1">
        <f t="array" ref="DI138">A128092090J_Latest</f>
        <v>10.647</v>
      </c>
      <c r="DJ138" s="52" cm="1">
        <f t="array" ref="DJ138">A127994906J_Latest</f>
        <v>4.327</v>
      </c>
      <c r="DK138" s="52" cm="1">
        <f t="array" ref="DK138">A127975954W_Latest</f>
        <v>11.272</v>
      </c>
      <c r="DL138" s="52" cm="1">
        <f t="array" ref="DL138">A128014538R_Latest</f>
        <v>9.4689999999999994</v>
      </c>
      <c r="DM138" s="52" cm="1">
        <f t="array" ref="DM138">A128053358J_Latest</f>
        <v>6.3730000000000002</v>
      </c>
      <c r="DN138" s="52" cm="1">
        <f t="array" ref="DN138">A127994642R_Latest</f>
        <v>0</v>
      </c>
      <c r="DO138" s="52" cm="1">
        <f t="array" ref="DO138">A128033554V_Latest</f>
        <v>2.9129999999999998</v>
      </c>
      <c r="DP138" s="52" cm="1">
        <f t="array" ref="DP138">A127956046K_Latest</f>
        <v>4.29</v>
      </c>
      <c r="DQ138" s="52" cm="1">
        <f t="array" ref="DQ138">A127956062K_Latest</f>
        <v>6.782</v>
      </c>
      <c r="DR138" s="52" cm="1">
        <f t="array" ref="DR138">A128091930V_Latest</f>
        <v>3.7109999999999999</v>
      </c>
      <c r="DS138" s="52" cm="1">
        <f t="array" ref="DS138">A128072550L_Latest</f>
        <v>5.8029999999999999</v>
      </c>
      <c r="DT138" s="52" cm="1">
        <f t="array" ref="DT138">A128053138F_Latest</f>
        <v>4.0309999999999997</v>
      </c>
      <c r="DU138" s="52" cm="1">
        <f t="array" ref="DU138">A127956122A_Latest</f>
        <v>23.786999999999999</v>
      </c>
      <c r="DV138" s="52" cm="1">
        <f t="array" ref="DV138">A127956138V_Latest</f>
        <v>1.3939999999999999</v>
      </c>
      <c r="DW138" s="52" cm="1">
        <f t="array" ref="DW138">A128092026R_Latest</f>
        <v>4.4850000000000003</v>
      </c>
      <c r="DX138" s="52" t="e" cm="1">
        <f t="array" ref="DX138">A127956190C_Latest</f>
        <v>#NAME?</v>
      </c>
      <c r="DY138" s="52" cm="1">
        <f t="array" ref="DY138">A127955986T_Latest</f>
        <v>127.407</v>
      </c>
      <c r="DZ138" s="52" cm="1">
        <f t="array" ref="DZ138">A128035642F_Latest</f>
        <v>2.0659999999999998</v>
      </c>
      <c r="EA138" s="52" cm="1">
        <f t="array" ref="EA138">A127997086T_Latest</f>
        <v>0.1</v>
      </c>
      <c r="EB138" s="52" cm="1">
        <f t="array" ref="EB138">A128074774K_Latest</f>
        <v>2.2989999999999999</v>
      </c>
      <c r="EC138" s="52" cm="1">
        <f t="array" ref="EC138">A127997114R_Latest</f>
        <v>0.253</v>
      </c>
      <c r="ED138" s="52" cm="1">
        <f t="array" ref="ED138">A127978114K_Latest</f>
        <v>1.9330000000000001</v>
      </c>
      <c r="EE138" s="52" cm="1">
        <f t="array" ref="EE138">A128074826A_Latest</f>
        <v>0.72699999999999998</v>
      </c>
      <c r="EF138" s="52" cm="1">
        <f t="array" ref="EF138">A128016530J_Latest</f>
        <v>2.16</v>
      </c>
      <c r="EG138" s="52" cm="1">
        <f t="array" ref="EG138">A128016550T_Latest</f>
        <v>2.08</v>
      </c>
      <c r="EH138" s="52" cm="1">
        <f t="array" ref="EH138">A127958410F_Latest</f>
        <v>1.131</v>
      </c>
      <c r="EI138" s="52" cm="1">
        <f t="array" ref="EI138">A127977858J_Latest</f>
        <v>8.2000000000000003E-2</v>
      </c>
      <c r="EJ138" s="52" cm="1">
        <f t="array" ref="EJ138">A127996914V_Latest</f>
        <v>0</v>
      </c>
      <c r="EK138" s="52" cm="1">
        <f t="array" ref="EK138">A128055354K_Latest</f>
        <v>0.38400000000000001</v>
      </c>
      <c r="EL138" s="52" cm="1">
        <f t="array" ref="EL138">A127958150W_Latest</f>
        <v>1.226</v>
      </c>
      <c r="EM138" s="52" cm="1">
        <f t="array" ref="EM138">A128055398L_Latest</f>
        <v>0.91400000000000003</v>
      </c>
      <c r="EN138" s="52" cm="1">
        <f t="array" ref="EN138">A128055418K_Latest</f>
        <v>1.4490000000000001</v>
      </c>
      <c r="EO138" s="52" cm="1">
        <f t="array" ref="EO138">A127996998R_Latest</f>
        <v>0.33600000000000002</v>
      </c>
      <c r="EP138" s="52" cm="1">
        <f t="array" ref="EP138">A127997018R_Latest</f>
        <v>4.13</v>
      </c>
      <c r="EQ138" s="52" cm="1">
        <f t="array" ref="EQ138">A127958238R_Latest</f>
        <v>0.114</v>
      </c>
      <c r="ER138" s="52" cm="1">
        <f t="array" ref="ER138">A128094126K_Latest</f>
        <v>1.1519999999999999</v>
      </c>
      <c r="ES138" s="52" t="e" cm="1">
        <f t="array" ref="ES138">A128016454T_Latest</f>
        <v>#NAME?</v>
      </c>
      <c r="ET138" s="52" cm="1">
        <f t="array" ref="ET138">A127977814F_Latest</f>
        <v>22.533000000000001</v>
      </c>
      <c r="EU138" s="52" cm="1">
        <f t="array" ref="EU138">A128057474R_Latest</f>
        <v>0.22600000000000001</v>
      </c>
      <c r="EV138" s="52" cm="1">
        <f t="array" ref="EV138">A128077042J_Latest</f>
        <v>0.33</v>
      </c>
      <c r="EW138" s="52" cm="1">
        <f t="array" ref="EW138">A128077078K_Latest</f>
        <v>0.32800000000000001</v>
      </c>
      <c r="EX138" s="52" cm="1">
        <f t="array" ref="EX138">A128057698A_Latest</f>
        <v>8.6999999999999994E-2</v>
      </c>
      <c r="EY138" s="52" cm="1">
        <f t="array" ref="EY138">A127980090V_Latest</f>
        <v>0.72699999999999998</v>
      </c>
      <c r="EZ138" s="52" cm="1">
        <f t="array" ref="EZ138">A128038006W_Latest</f>
        <v>0</v>
      </c>
      <c r="FA138" s="52" cm="1">
        <f t="array" ref="FA138">A127960622X_Latest</f>
        <v>0.80400000000000005</v>
      </c>
      <c r="FB138" s="52" cm="1">
        <f t="array" ref="FB138">A128018794X_Latest</f>
        <v>1.236</v>
      </c>
      <c r="FC138" s="52" cm="1">
        <f t="array" ref="FC138">A128018818F_Latest</f>
        <v>0.57599999999999996</v>
      </c>
      <c r="FD138" s="52" cm="1">
        <f t="array" ref="FD138">A128076842L_Latest</f>
        <v>0</v>
      </c>
      <c r="FE138" s="52" cm="1">
        <f t="array" ref="FE138">A127979846K_Latest</f>
        <v>0</v>
      </c>
      <c r="FF138" s="52" cm="1">
        <f t="array" ref="FF138">A128096014C_Latest</f>
        <v>0.126</v>
      </c>
      <c r="FG138" s="52" cm="1">
        <f t="array" ref="FG138">A128037850K_Latest</f>
        <v>0.96</v>
      </c>
      <c r="FH138" s="52" cm="1">
        <f t="array" ref="FH138">A127999182C_Latest</f>
        <v>0.23899999999999999</v>
      </c>
      <c r="FI138" s="52" cm="1">
        <f t="array" ref="FI138">A128076926W_Latest</f>
        <v>1.4590000000000001</v>
      </c>
      <c r="FJ138" s="52" cm="1">
        <f t="array" ref="FJ138">A128076946F_Latest</f>
        <v>0.29199999999999998</v>
      </c>
      <c r="FK138" s="52" cm="1">
        <f t="array" ref="FK138">A128096086R_Latest</f>
        <v>1.9319999999999999</v>
      </c>
      <c r="FL138" s="52" cm="1">
        <f t="array" ref="FL138">A127979990C_Latest</f>
        <v>0.17399999999999999</v>
      </c>
      <c r="FM138" s="52" cm="1">
        <f t="array" ref="FM138">A127960510F_Latest</f>
        <v>0.41299999999999998</v>
      </c>
      <c r="FN138" s="52" t="e" cm="1">
        <f t="array" ref="FN138">A128057674J_Latest</f>
        <v>#NAME?</v>
      </c>
      <c r="FO138" s="52" cm="1">
        <f t="array" ref="FO138">A128018418V_Latest</f>
        <v>9.9079999999999995</v>
      </c>
      <c r="FP138" s="52" cm="1">
        <f t="array" ref="FP138">A127962498L_Latest</f>
        <v>0</v>
      </c>
      <c r="FQ138" s="52" cm="1">
        <f t="array" ref="FQ138">A128079162L_Latest</f>
        <v>0</v>
      </c>
      <c r="FR138" s="52" cm="1">
        <f t="array" ref="FR138">A128098326A_Latest</f>
        <v>0</v>
      </c>
      <c r="FS138" s="52" cm="1">
        <f t="array" ref="FS138">A127962782W_Latest</f>
        <v>0.57199999999999995</v>
      </c>
      <c r="FT138" s="52" cm="1">
        <f t="array" ref="FT138">A128020902L_Latest</f>
        <v>1.5449999999999999</v>
      </c>
      <c r="FU138" s="52" cm="1">
        <f t="array" ref="FU138">A128059802A_Latest</f>
        <v>0</v>
      </c>
      <c r="FV138" s="52" cm="1">
        <f t="array" ref="FV138">A127982234F_Latest</f>
        <v>1.4550000000000001</v>
      </c>
      <c r="FW138" s="52" cm="1">
        <f t="array" ref="FW138">A128040294T_Latest</f>
        <v>0.69699999999999995</v>
      </c>
      <c r="FX138" s="52" cm="1">
        <f t="array" ref="FX138">A128098418K_Latest</f>
        <v>1.429</v>
      </c>
      <c r="FY138" s="52" cm="1">
        <f t="array" ref="FY138">A127962538V_Latest</f>
        <v>0.42</v>
      </c>
      <c r="FZ138" s="52" cm="1">
        <f t="array" ref="FZ138">A127962562V_Latest</f>
        <v>0.71199999999999997</v>
      </c>
      <c r="GA138" s="52" cm="1">
        <f t="array" ref="GA138">A127981978C_Latest</f>
        <v>0.16300000000000001</v>
      </c>
      <c r="GB138" s="52" cm="1">
        <f t="array" ref="GB138">A128079054C_Latest</f>
        <v>2.8849999999999998</v>
      </c>
      <c r="GC138" s="52" cm="1">
        <f t="array" ref="GC138">A128098190A_Latest</f>
        <v>0.50800000000000001</v>
      </c>
      <c r="GD138" s="52" cm="1">
        <f t="array" ref="GD138">A128098210X_Latest</f>
        <v>6.97</v>
      </c>
      <c r="GE138" s="52" cm="1">
        <f t="array" ref="GE138">A128098238A_Latest</f>
        <v>2.0289999999999999</v>
      </c>
      <c r="GF138" s="52" cm="1">
        <f t="array" ref="GF138">A128001382R_Latest</f>
        <v>2.254</v>
      </c>
      <c r="GG138" s="52" cm="1">
        <f t="array" ref="GG138">A128040138R_Latest</f>
        <v>0.871</v>
      </c>
      <c r="GH138" s="52" cm="1">
        <f t="array" ref="GH138">A128079150C_Latest</f>
        <v>0.86399999999999999</v>
      </c>
      <c r="GI138" s="52" t="e" cm="1">
        <f t="array" ref="GI138">A128040222F_Latest</f>
        <v>#NAME?</v>
      </c>
      <c r="GJ138" s="52" cm="1">
        <f t="array" ref="GJ138">A128020634C_Latest</f>
        <v>23.373000000000001</v>
      </c>
    </row>
    <row r="139" spans="1:192" ht="15" hidden="1" customHeight="1">
      <c r="A139" s="48" t="s">
        <v>12354</v>
      </c>
      <c r="B139" s="48"/>
      <c r="C139" s="62">
        <v>16</v>
      </c>
      <c r="D139" s="52" cm="1">
        <f t="array" ref="D139">A127983978R_Latest</f>
        <v>41.48</v>
      </c>
      <c r="E139" s="52" cm="1">
        <f t="array" ref="E139">A128042446C_Latest</f>
        <v>48.167999999999999</v>
      </c>
      <c r="F139" s="52" cm="1">
        <f t="array" ref="F139">A128081422L_Latest</f>
        <v>136.49600000000001</v>
      </c>
      <c r="G139" s="52" cm="1">
        <f t="array" ref="G139">A128003678L_Latest</f>
        <v>24.451000000000001</v>
      </c>
      <c r="H139" s="52" cm="1">
        <f t="array" ref="H139">A128081478X_Latest</f>
        <v>183.61199999999999</v>
      </c>
      <c r="I139" s="52" cm="1">
        <f t="array" ref="I139">A128042526C_Latest</f>
        <v>54.954000000000001</v>
      </c>
      <c r="J139" s="52" cm="1">
        <f t="array" ref="J139">A127984226T_Latest</f>
        <v>265.39699999999999</v>
      </c>
      <c r="K139" s="52" cm="1">
        <f t="array" ref="K139">A128003742V_Latest</f>
        <v>274.01600000000002</v>
      </c>
      <c r="L139" s="52" cm="1">
        <f t="array" ref="L139">A128042578F_Latest</f>
        <v>128.87200000000001</v>
      </c>
      <c r="M139" s="52" cm="1">
        <f t="array" ref="M139">A128061702J_Latest</f>
        <v>30.331</v>
      </c>
      <c r="N139" s="52" cm="1">
        <f t="array" ref="N139">A127945246X_Latest</f>
        <v>61.677999999999997</v>
      </c>
      <c r="O139" s="52" cm="1">
        <f t="array" ref="O139">A128003514T_Latest</f>
        <v>28.155999999999999</v>
      </c>
      <c r="P139" s="52" cm="1">
        <f t="array" ref="P139">A127984018X_Latest</f>
        <v>213.19399999999999</v>
      </c>
      <c r="Q139" s="52" cm="1">
        <f t="array" ref="Q139">A128022782T_Latest</f>
        <v>84.34</v>
      </c>
      <c r="R139" s="52" cm="1">
        <f t="array" ref="R139">A127964850X_Latest</f>
        <v>116.407</v>
      </c>
      <c r="S139" s="52" cm="1">
        <f t="array" ref="S139">A127945314R_Latest</f>
        <v>117.983</v>
      </c>
      <c r="T139" s="52" cm="1">
        <f t="array" ref="T139">A128003594C_Latest</f>
        <v>326.12700000000001</v>
      </c>
      <c r="U139" s="52" cm="1">
        <f t="array" ref="U139">A128081350L_Latest</f>
        <v>51.685000000000002</v>
      </c>
      <c r="V139" s="52" cm="1">
        <f t="array" ref="V139">A128042418V_Latest</f>
        <v>89.614999999999995</v>
      </c>
      <c r="W139" s="52" t="e" cm="1">
        <f t="array" ref="W139">A127964958A_Latest</f>
        <v>#NAME?</v>
      </c>
      <c r="X139" s="52" cm="1">
        <f t="array" ref="X139">A128022650R_Latest</f>
        <v>2276.9609999999998</v>
      </c>
      <c r="Y139" s="52" cm="1">
        <f t="array" ref="Y139">A128005526L_Latest</f>
        <v>9.3390000000000004</v>
      </c>
      <c r="Z139" s="52" cm="1">
        <f t="array" ref="Z139">A127986270L_Latest</f>
        <v>5.5880000000000001</v>
      </c>
      <c r="AA139" s="52" cm="1">
        <f t="array" ref="AA139">A127986306C_Latest</f>
        <v>39.481999999999999</v>
      </c>
      <c r="AB139" s="52" cm="1">
        <f t="array" ref="AB139">A128064110J_Latest</f>
        <v>9.0180000000000007</v>
      </c>
      <c r="AC139" s="52" cm="1">
        <f t="array" ref="AC139">A128025158T_Latest</f>
        <v>50.44</v>
      </c>
      <c r="AD139" s="52" cm="1">
        <f t="array" ref="AD139">A128083638K_Latest</f>
        <v>15.151999999999999</v>
      </c>
      <c r="AE139" s="52" cm="1">
        <f t="array" ref="AE139">A128044606R_Latest</f>
        <v>81.774000000000001</v>
      </c>
      <c r="AF139" s="52" cm="1">
        <f t="array" ref="AF139">A127986370W_Latest</f>
        <v>85.206999999999994</v>
      </c>
      <c r="AG139" s="52" cm="1">
        <f t="array" ref="AG139">A128064182V_Latest</f>
        <v>47.268000000000001</v>
      </c>
      <c r="AH139" s="52" cm="1">
        <f t="array" ref="AH139">A128063882R_Latest</f>
        <v>13.234</v>
      </c>
      <c r="AI139" s="52" cm="1">
        <f t="array" ref="AI139">A127947386L_Latest</f>
        <v>25.702999999999999</v>
      </c>
      <c r="AJ139" s="52" cm="1">
        <f t="array" ref="AJ139">A127966962C_Latest</f>
        <v>5.6150000000000002</v>
      </c>
      <c r="AK139" s="52" cm="1">
        <f t="array" ref="AK139">A128005594R_Latest</f>
        <v>70.775000000000006</v>
      </c>
      <c r="AL139" s="52" cm="1">
        <f t="array" ref="AL139">A127986198F_Latest</f>
        <v>24.599</v>
      </c>
      <c r="AM139" s="52" cm="1">
        <f t="array" ref="AM139">A127986214V_Latest</f>
        <v>34.648000000000003</v>
      </c>
      <c r="AN139" s="52" cm="1">
        <f t="array" ref="AN139">A127947494W_Latest</f>
        <v>43.052</v>
      </c>
      <c r="AO139" s="52" cm="1">
        <f t="array" ref="AO139">A128044462R_Latest</f>
        <v>100.566</v>
      </c>
      <c r="AP139" s="52" cm="1">
        <f t="array" ref="AP139">A127947554L_Latest</f>
        <v>16.503</v>
      </c>
      <c r="AQ139" s="52" cm="1">
        <f t="array" ref="AQ139">A127947574W_Latest</f>
        <v>31.318999999999999</v>
      </c>
      <c r="AR139" s="52" t="e" cm="1">
        <f t="array" ref="AR139">A128025118X_Latest</f>
        <v>#NAME?</v>
      </c>
      <c r="AS139" s="52" cm="1">
        <f t="array" ref="AS139">A127947326K_Latest</f>
        <v>709.28200000000004</v>
      </c>
      <c r="AT139" s="52" cm="1">
        <f t="array" ref="AT139">A128065858A_Latest</f>
        <v>10.92</v>
      </c>
      <c r="AU139" s="52" cm="1">
        <f t="array" ref="AU139">A127949818T_Latest</f>
        <v>0</v>
      </c>
      <c r="AV139" s="52" cm="1">
        <f t="array" ref="AV139">A127969234K_Latest</f>
        <v>42.125</v>
      </c>
      <c r="AW139" s="52" cm="1">
        <f t="array" ref="AW139">A128046734V_Latest</f>
        <v>4.7149999999999999</v>
      </c>
      <c r="AX139" s="52" cm="1">
        <f t="array" ref="AX139">A128046754C_Latest</f>
        <v>49.018999999999998</v>
      </c>
      <c r="AY139" s="52" cm="1">
        <f t="array" ref="AY139">A128066106C_Latest</f>
        <v>14.444000000000001</v>
      </c>
      <c r="AZ139" s="52" cm="1">
        <f t="array" ref="AZ139">A128085926R_Latest</f>
        <v>64.528999999999996</v>
      </c>
      <c r="BA139" s="52" cm="1">
        <f t="array" ref="BA139">A127988530J_Latest</f>
        <v>61.676000000000002</v>
      </c>
      <c r="BB139" s="52" cm="1">
        <f t="array" ref="BB139">A127988558K_Latest</f>
        <v>35.518999999999998</v>
      </c>
      <c r="BC139" s="52" cm="1">
        <f t="array" ref="BC139">A128046502J_Latest</f>
        <v>10.215999999999999</v>
      </c>
      <c r="BD139" s="52" cm="1">
        <f t="array" ref="BD139">A127969034T_Latest</f>
        <v>18.501000000000001</v>
      </c>
      <c r="BE139" s="52" cm="1">
        <f t="array" ref="BE139">A128065906J_Latest</f>
        <v>8.0180000000000007</v>
      </c>
      <c r="BF139" s="52" cm="1">
        <f t="array" ref="BF139">A128027182C_Latest</f>
        <v>63.343000000000004</v>
      </c>
      <c r="BG139" s="52" cm="1">
        <f t="array" ref="BG139">A128027202A_Latest</f>
        <v>23.260999999999999</v>
      </c>
      <c r="BH139" s="52" cm="1">
        <f t="array" ref="BH139">A127969122T_Latest</f>
        <v>30.363</v>
      </c>
      <c r="BI139" s="52" cm="1">
        <f t="array" ref="BI139">A128046626K_Latest</f>
        <v>29.242000000000001</v>
      </c>
      <c r="BJ139" s="52" cm="1">
        <f t="array" ref="BJ139">A127949750J_Latest</f>
        <v>75.034000000000006</v>
      </c>
      <c r="BK139" s="52" cm="1">
        <f t="array" ref="BK139">A128027278W_Latest</f>
        <v>12.862</v>
      </c>
      <c r="BL139" s="52" cm="1">
        <f t="array" ref="BL139">A127969194C_Latest</f>
        <v>14.109</v>
      </c>
      <c r="BM139" s="52" t="e" cm="1">
        <f t="array" ref="BM139">A128085806W_Latest</f>
        <v>#NAME?</v>
      </c>
      <c r="BN139" s="52" cm="1">
        <f t="array" ref="BN139">A127968994J_Latest</f>
        <v>567.89400000000001</v>
      </c>
      <c r="BO139" s="52" cm="1">
        <f t="array" ref="BO139">A128029222W_Latest</f>
        <v>10.308</v>
      </c>
      <c r="BP139" s="52" cm="1">
        <f t="array" ref="BP139">A128029386T_Latest</f>
        <v>13.087</v>
      </c>
      <c r="BQ139" s="52" cm="1">
        <f t="array" ref="BQ139">A127990590A_Latest</f>
        <v>31.446000000000002</v>
      </c>
      <c r="BR139" s="52" cm="1">
        <f t="array" ref="BR139">A128010062W_Latest</f>
        <v>2.9769999999999999</v>
      </c>
      <c r="BS139" s="52" cm="1">
        <f t="array" ref="BS139">A128068278K_Latest</f>
        <v>43.4</v>
      </c>
      <c r="BT139" s="52" cm="1">
        <f t="array" ref="BT139">A128088010V_Latest</f>
        <v>13.904999999999999</v>
      </c>
      <c r="BU139" s="52" cm="1">
        <f t="array" ref="BU139">A127990666K_Latest</f>
        <v>63.643000000000001</v>
      </c>
      <c r="BV139" s="52" cm="1">
        <f t="array" ref="BV139">A127971650L_Latest</f>
        <v>61.942999999999998</v>
      </c>
      <c r="BW139" s="52" cm="1">
        <f t="array" ref="BW139">A127951990K_Latest</f>
        <v>22.181000000000001</v>
      </c>
      <c r="BX139" s="52" cm="1">
        <f t="array" ref="BX139">A128087722X_Latest</f>
        <v>4.4349999999999996</v>
      </c>
      <c r="BY139" s="52" cm="1">
        <f t="array" ref="BY139">A128048694X_Latest</f>
        <v>8.7590000000000003</v>
      </c>
      <c r="BZ139" s="52" cm="1">
        <f t="array" ref="BZ139">A127951722R_Latest</f>
        <v>7.4589999999999996</v>
      </c>
      <c r="CA139" s="52" cm="1">
        <f t="array" ref="CA139">A128087778K_Latest</f>
        <v>38.345999999999997</v>
      </c>
      <c r="CB139" s="52" cm="1">
        <f t="array" ref="CB139">A128068090J_Latest</f>
        <v>16.652999999999999</v>
      </c>
      <c r="CC139" s="52" cm="1">
        <f t="array" ref="CC139">A127951778A_Latest</f>
        <v>20.574999999999999</v>
      </c>
      <c r="CD139" s="52" cm="1">
        <f t="array" ref="CD139">A128009946F_Latest</f>
        <v>21.408000000000001</v>
      </c>
      <c r="CE139" s="52" cm="1">
        <f t="array" ref="CE139">A128068154J_Latest</f>
        <v>76.305999999999997</v>
      </c>
      <c r="CF139" s="52" cm="1">
        <f t="array" ref="CF139">A128087878V_Latest</f>
        <v>12.759</v>
      </c>
      <c r="CG139" s="52" cm="1">
        <f t="array" ref="CG139">A128048842R_Latest</f>
        <v>21.303999999999998</v>
      </c>
      <c r="CH139" s="52" t="e" cm="1">
        <f t="array" ref="CH139">A127990578K_Latest</f>
        <v>#NAME?</v>
      </c>
      <c r="CI139" s="52" cm="1">
        <f t="array" ref="CI139">A128029202L_Latest</f>
        <v>490.89499999999998</v>
      </c>
      <c r="CJ139" s="52" cm="1">
        <f t="array" ref="CJ139">A127953862C_Latest</f>
        <v>3.1779999999999999</v>
      </c>
      <c r="CK139" s="52" cm="1">
        <f t="array" ref="CK139">A127992662L_Latest</f>
        <v>1.948</v>
      </c>
      <c r="CL139" s="52" cm="1">
        <f t="array" ref="CL139">A128012270A_Latest</f>
        <v>8.0809999999999995</v>
      </c>
      <c r="CM139" s="52" cm="1">
        <f t="array" ref="CM139">A127954134X_Latest</f>
        <v>1.2290000000000001</v>
      </c>
      <c r="CN139" s="52" cm="1">
        <f t="array" ref="CN139">A127954162J_Latest</f>
        <v>8.5660000000000007</v>
      </c>
      <c r="CO139" s="52" cm="1">
        <f t="array" ref="CO139">A128031622X_Latest</f>
        <v>1.0680000000000001</v>
      </c>
      <c r="CP139" s="52" cm="1">
        <f t="array" ref="CP139">A127954182T_Latest</f>
        <v>15.513999999999999</v>
      </c>
      <c r="CQ139" s="52" cm="1">
        <f t="array" ref="CQ139">A127992822L_Latest</f>
        <v>18.440000000000001</v>
      </c>
      <c r="CR139" s="52" cm="1">
        <f t="array" ref="CR139">A128051162V_Latest</f>
        <v>3.92</v>
      </c>
      <c r="CS139" s="52" cm="1">
        <f t="array" ref="CS139">A128089842C_Latest</f>
        <v>0.58699999999999997</v>
      </c>
      <c r="CT139" s="52" cm="1">
        <f t="array" ref="CT139">A127953914V_Latest</f>
        <v>4.0090000000000003</v>
      </c>
      <c r="CU139" s="52" cm="1">
        <f t="array" ref="CU139">A128070190J_Latest</f>
        <v>1.0669999999999999</v>
      </c>
      <c r="CV139" s="52" cm="1">
        <f t="array" ref="CV139">A128089878F_Latest</f>
        <v>10.522</v>
      </c>
      <c r="CW139" s="52" cm="1">
        <f t="array" ref="CW139">A127992558L_Latest</f>
        <v>6.6139999999999999</v>
      </c>
      <c r="CX139" s="52" cm="1">
        <f t="array" ref="CX139">A128012150J_Latest</f>
        <v>6.6740000000000004</v>
      </c>
      <c r="CY139" s="52" cm="1">
        <f t="array" ref="CY139">A127973618X_Latest</f>
        <v>9.2639999999999993</v>
      </c>
      <c r="CZ139" s="52" cm="1">
        <f t="array" ref="CZ139">A127973638J_Latest</f>
        <v>17.89</v>
      </c>
      <c r="DA139" s="52" cm="1">
        <f t="array" ref="DA139">A127992638L_Latest</f>
        <v>1.6659999999999999</v>
      </c>
      <c r="DB139" s="52" cm="1">
        <f t="array" ref="DB139">A128051006T_Latest</f>
        <v>6.06</v>
      </c>
      <c r="DC139" s="52" t="e" cm="1">
        <f t="array" ref="DC139">A128051070K_Latest</f>
        <v>#NAME?</v>
      </c>
      <c r="DD139" s="52" cm="1">
        <f t="array" ref="DD139">A128070110W_Latest</f>
        <v>126.298</v>
      </c>
      <c r="DE139" s="52" cm="1">
        <f t="array" ref="DE139">A128091830K_Latest</f>
        <v>3.419</v>
      </c>
      <c r="DF139" s="52" cm="1">
        <f t="array" ref="DF139">A127975830V_Latest</f>
        <v>26.731000000000002</v>
      </c>
      <c r="DG139" s="52" cm="1">
        <f t="array" ref="DG139">A127994842J_Latest</f>
        <v>9.8879999999999999</v>
      </c>
      <c r="DH139" s="52" cm="1">
        <f t="array" ref="DH139">A127956222K_Latest</f>
        <v>5.4770000000000003</v>
      </c>
      <c r="DI139" s="52" cm="1">
        <f t="array" ref="DI139">A128072698J_Latest</f>
        <v>23.981999999999999</v>
      </c>
      <c r="DJ139" s="52" cm="1">
        <f t="array" ref="DJ139">A127956242V_Latest</f>
        <v>9.0749999999999993</v>
      </c>
      <c r="DK139" s="52" cm="1">
        <f t="array" ref="DK139">A127994926T_Latest</f>
        <v>27.888000000000002</v>
      </c>
      <c r="DL139" s="52" cm="1">
        <f t="array" ref="DL139">A128072766X_Latest</f>
        <v>33.314</v>
      </c>
      <c r="DM139" s="52" cm="1">
        <f t="array" ref="DM139">A128092150X_Latest</f>
        <v>14.377000000000001</v>
      </c>
      <c r="DN139" s="52" cm="1">
        <f t="array" ref="DN139">A128072454L_Latest</f>
        <v>0.45900000000000002</v>
      </c>
      <c r="DO139" s="52" cm="1">
        <f t="array" ref="DO139">A127994650R_Latest</f>
        <v>3.3239999999999998</v>
      </c>
      <c r="DP139" s="52" cm="1">
        <f t="array" ref="DP139">A127975678L_Latest</f>
        <v>4.992</v>
      </c>
      <c r="DQ139" s="52" cm="1">
        <f t="array" ref="DQ139">A128072506C_Latest</f>
        <v>17.824999999999999</v>
      </c>
      <c r="DR139" s="52" cm="1">
        <f t="array" ref="DR139">A127994718X_Latest</f>
        <v>9.3239999999999998</v>
      </c>
      <c r="DS139" s="52" cm="1">
        <f t="array" ref="DS139">A127956086C_Latest</f>
        <v>9.0069999999999997</v>
      </c>
      <c r="DT139" s="52" cm="1">
        <f t="array" ref="DT139">A128014358F_Latest</f>
        <v>11.239000000000001</v>
      </c>
      <c r="DU139" s="52" cm="1">
        <f t="array" ref="DU139">A128014378R_Latest</f>
        <v>39.576999999999998</v>
      </c>
      <c r="DV139" s="52" cm="1">
        <f t="array" ref="DV139">A128053170F_Latest</f>
        <v>4.9550000000000001</v>
      </c>
      <c r="DW139" s="52" cm="1">
        <f t="array" ref="DW139">A128053174R_Latest</f>
        <v>11.811</v>
      </c>
      <c r="DX139" s="52" t="e" cm="1">
        <f t="array" ref="DX139">A127956178L_Latest</f>
        <v>#NAME?</v>
      </c>
      <c r="DY139" s="52" cm="1">
        <f t="array" ref="DY139">A128014202K_Latest</f>
        <v>266.66399999999999</v>
      </c>
      <c r="DZ139" s="52" cm="1">
        <f t="array" ref="DZ139">A128055302J_Latest</f>
        <v>3.5129999999999999</v>
      </c>
      <c r="EA139" s="52" cm="1">
        <f t="array" ref="EA139">A128055506K_Latest</f>
        <v>0.1</v>
      </c>
      <c r="EB139" s="52" cm="1">
        <f t="array" ref="EB139">A128094150K_Latest</f>
        <v>4.3860000000000001</v>
      </c>
      <c r="EC139" s="52" cm="1">
        <f t="array" ref="EC139">A128055574L_Latest</f>
        <v>0.377</v>
      </c>
      <c r="ED139" s="52" cm="1">
        <f t="array" ref="ED139">A128094206K_Latest</f>
        <v>4.0949999999999998</v>
      </c>
      <c r="EE139" s="52" cm="1">
        <f t="array" ref="EE139">A128016510X_Latest</f>
        <v>0.91200000000000003</v>
      </c>
      <c r="EF139" s="52" cm="1">
        <f t="array" ref="EF139">A127958382J_Latest</f>
        <v>5.2859999999999996</v>
      </c>
      <c r="EG139" s="52" cm="1">
        <f t="array" ref="EG139">A128074866V_Latest</f>
        <v>7.2489999999999997</v>
      </c>
      <c r="EH139" s="52" cm="1">
        <f t="array" ref="EH139">A127997210R_Latest</f>
        <v>2.4060000000000001</v>
      </c>
      <c r="EI139" s="52" cm="1">
        <f t="array" ref="EI139">A127958110C_Latest</f>
        <v>0.56000000000000005</v>
      </c>
      <c r="EJ139" s="52" cm="1">
        <f t="array" ref="EJ139">A127996910K_Latest</f>
        <v>0.16</v>
      </c>
      <c r="EK139" s="52" cm="1">
        <f t="array" ref="EK139">A128094054K_Latest</f>
        <v>0.64</v>
      </c>
      <c r="EL139" s="52" cm="1">
        <f t="array" ref="EL139">A127977910F_Latest</f>
        <v>3.1640000000000001</v>
      </c>
      <c r="EM139" s="52" cm="1">
        <f t="array" ref="EM139">A127996946L_Latest</f>
        <v>1.6679999999999999</v>
      </c>
      <c r="EN139" s="52" cm="1">
        <f t="array" ref="EN139">A128055410T_Latest</f>
        <v>2.7250000000000001</v>
      </c>
      <c r="EO139" s="52" cm="1">
        <f t="array" ref="EO139">A128035770X_Latest</f>
        <v>0.67900000000000005</v>
      </c>
      <c r="EP139" s="52" cm="1">
        <f t="array" ref="EP139">A128016374T_Latest</f>
        <v>7.383</v>
      </c>
      <c r="EQ139" s="52" cm="1">
        <f t="array" ref="EQ139">A128035802F_Latest</f>
        <v>0.50800000000000001</v>
      </c>
      <c r="ER139" s="52" cm="1">
        <f t="array" ref="ER139">A127978010T_Latest</f>
        <v>1.917</v>
      </c>
      <c r="ES139" s="52" t="e" cm="1">
        <f t="array" ref="ES139">A127978046V_Latest</f>
        <v>#NAME?</v>
      </c>
      <c r="ET139" s="52" cm="1">
        <f t="array" ref="ET139">A128035622W_Latest</f>
        <v>47.728999999999999</v>
      </c>
      <c r="EU139" s="52" cm="1">
        <f t="array" ref="EU139">A128057470F_Latest</f>
        <v>0.60499999999999998</v>
      </c>
      <c r="EV139" s="52" cm="1">
        <f t="array" ref="EV139">A127999294W_Latest</f>
        <v>0.71299999999999997</v>
      </c>
      <c r="EW139" s="52" cm="1">
        <f t="array" ref="EW139">A128077074A_Latest</f>
        <v>0.77800000000000002</v>
      </c>
      <c r="EX139" s="52" cm="1">
        <f t="array" ref="EX139">A128096170F_Latest</f>
        <v>8.6999999999999994E-2</v>
      </c>
      <c r="EY139" s="52" cm="1">
        <f t="array" ref="EY139">A128057714R_Latest</f>
        <v>1.776</v>
      </c>
      <c r="EZ139" s="52" cm="1">
        <f t="array" ref="EZ139">A127999390W_Latest</f>
        <v>0.17100000000000001</v>
      </c>
      <c r="FA139" s="52" cm="1">
        <f t="array" ref="FA139">A128077134T_Latest</f>
        <v>2.2269999999999999</v>
      </c>
      <c r="FB139" s="52" cm="1">
        <f t="array" ref="FB139">A127980150K_Latest</f>
        <v>3.2120000000000002</v>
      </c>
      <c r="FC139" s="52" cm="1">
        <f t="array" ref="FC139">A127980158C_Latest</f>
        <v>1.0369999999999999</v>
      </c>
      <c r="FD139" s="52" cm="1">
        <f t="array" ref="FD139">A127960378J_Latest</f>
        <v>8.3000000000000004E-2</v>
      </c>
      <c r="FE139" s="52" cm="1">
        <f t="array" ref="FE139">A127999118K_Latest</f>
        <v>7.9000000000000001E-2</v>
      </c>
      <c r="FF139" s="52" cm="1">
        <f t="array" ref="FF139">A128095998L_Latest</f>
        <v>0.20200000000000001</v>
      </c>
      <c r="FG139" s="52" cm="1">
        <f t="array" ref="FG139">A128018530V_Latest</f>
        <v>1.7569999999999999</v>
      </c>
      <c r="FH139" s="52" cm="1">
        <f t="array" ref="FH139">A127979910T_Latest</f>
        <v>1.046</v>
      </c>
      <c r="FI139" s="52" cm="1">
        <f t="array" ref="FI139">A127960434R_Latest</f>
        <v>2.1720000000000002</v>
      </c>
      <c r="FJ139" s="52" cm="1">
        <f t="array" ref="FJ139">A127999210A_Latest</f>
        <v>0.51100000000000001</v>
      </c>
      <c r="FK139" s="52" cm="1">
        <f t="array" ref="FK139">A127999226V_Latest</f>
        <v>3.7360000000000002</v>
      </c>
      <c r="FL139" s="52" cm="1">
        <f t="array" ref="FL139">A128018634L_Latest</f>
        <v>0.753</v>
      </c>
      <c r="FM139" s="52" cm="1">
        <f t="array" ref="FM139">A127960502F_Latest</f>
        <v>1</v>
      </c>
      <c r="FN139" s="52" t="e" cm="1">
        <f t="array" ref="FN139">A128018702C_Latest</f>
        <v>#NAME?</v>
      </c>
      <c r="FO139" s="52" cm="1">
        <f t="array" ref="FO139">A128076802V_Latest</f>
        <v>21.946000000000002</v>
      </c>
      <c r="FP139" s="52" cm="1">
        <f t="array" ref="FP139">A128098106X_Latest</f>
        <v>0.19700000000000001</v>
      </c>
      <c r="FQ139" s="52" cm="1">
        <f t="array" ref="FQ139">A127982110C_Latest</f>
        <v>0</v>
      </c>
      <c r="FR139" s="52" cm="1">
        <f t="array" ref="FR139">A128001466X_Latest</f>
        <v>0.311</v>
      </c>
      <c r="FS139" s="52" cm="1">
        <f t="array" ref="FS139">A128079210V_Latest</f>
        <v>0.57199999999999995</v>
      </c>
      <c r="FT139" s="52" cm="1">
        <f t="array" ref="FT139">A128098350A_Latest</f>
        <v>2.335</v>
      </c>
      <c r="FU139" s="52" cm="1">
        <f t="array" ref="FU139">A128020942F_Latest</f>
        <v>0.22600000000000001</v>
      </c>
      <c r="FV139" s="52" cm="1">
        <f t="array" ref="FV139">A128059818V_Latest</f>
        <v>4.5359999999999996</v>
      </c>
      <c r="FW139" s="52" cm="1">
        <f t="array" ref="FW139">A128020974X_Latest</f>
        <v>2.976</v>
      </c>
      <c r="FX139" s="52" cm="1">
        <f t="array" ref="FX139">A128040310F_Latest</f>
        <v>2.1640000000000001</v>
      </c>
      <c r="FY139" s="52" cm="1">
        <f t="array" ref="FY139">A128020654L_Latest</f>
        <v>0.75800000000000001</v>
      </c>
      <c r="FZ139" s="52" cm="1">
        <f t="array" ref="FZ139">A127962554V_Latest</f>
        <v>1.1419999999999999</v>
      </c>
      <c r="GA139" s="52" cm="1">
        <f t="array" ref="GA139">A128020690W_Latest</f>
        <v>0.16300000000000001</v>
      </c>
      <c r="GB139" s="52" cm="1">
        <f t="array" ref="GB139">A128020730C_Latest</f>
        <v>7.4610000000000003</v>
      </c>
      <c r="GC139" s="52" cm="1">
        <f t="array" ref="GC139">A128040062F_Latest</f>
        <v>1.175</v>
      </c>
      <c r="GD139" s="52" cm="1">
        <f t="array" ref="GD139">A128040078X_Latest</f>
        <v>10.244</v>
      </c>
      <c r="GE139" s="52" cm="1">
        <f t="array" ref="GE139">A127982038W_Latest</f>
        <v>2.589</v>
      </c>
      <c r="GF139" s="52" cm="1">
        <f t="array" ref="GF139">A127962674L_Latest</f>
        <v>5.6349999999999998</v>
      </c>
      <c r="GG139" s="52" cm="1">
        <f t="array" ref="GG139">A128059674V_Latest</f>
        <v>1.6779999999999999</v>
      </c>
      <c r="GH139" s="52" cm="1">
        <f t="array" ref="GH139">A128059686C_Latest</f>
        <v>2.0939999999999999</v>
      </c>
      <c r="GI139" s="52" t="e" cm="1">
        <f t="array" ref="GI139">A128040210W_Latest</f>
        <v>#NAME?</v>
      </c>
      <c r="GJ139" s="52" cm="1">
        <f t="array" ref="GJ139">A128098078A_Latest</f>
        <v>46.256</v>
      </c>
    </row>
    <row r="140" spans="1:192" ht="15" hidden="1" customHeight="1">
      <c r="A140" s="45" t="s">
        <v>12446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12371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12372</v>
      </c>
      <c r="C142" s="62">
        <v>19</v>
      </c>
      <c r="D142" s="52" cm="1">
        <f t="array" ref="D142">A128042214T_Latest</f>
        <v>4.157</v>
      </c>
      <c r="E142" s="52" cm="1">
        <f t="array" ref="E142">A128022894K_Latest</f>
        <v>11.78</v>
      </c>
      <c r="F142" s="52" cm="1">
        <f t="array" ref="F142">A127945438T_Latest</f>
        <v>10.618</v>
      </c>
      <c r="G142" s="52" cm="1">
        <f t="array" ref="G142">A127984174A_Latest</f>
        <v>0.90700000000000003</v>
      </c>
      <c r="H142" s="52" cm="1">
        <f t="array" ref="H142">A128042514V_Latest</f>
        <v>41.194000000000003</v>
      </c>
      <c r="I142" s="52" cm="1">
        <f t="array" ref="I142">A128061986W_Latest</f>
        <v>5.7889999999999997</v>
      </c>
      <c r="J142" s="52" cm="1">
        <f t="array" ref="J142">A127945506J_Latest</f>
        <v>36.56</v>
      </c>
      <c r="K142" s="52" cm="1">
        <f t="array" ref="K142">A128081558X_Latest</f>
        <v>45.805</v>
      </c>
      <c r="L142" s="52" cm="1">
        <f t="array" ref="L142">A128023030V_Latest</f>
        <v>19.727</v>
      </c>
      <c r="M142" s="52" cm="1">
        <f t="array" ref="M142">A127945242R_Latest</f>
        <v>5.0359999999999996</v>
      </c>
      <c r="N142" s="52" cm="1">
        <f t="array" ref="N142">A127945254X_Latest</f>
        <v>14.079000000000001</v>
      </c>
      <c r="O142" s="52" cm="1">
        <f t="array" ref="O142">A128022762J_Latest</f>
        <v>3.87</v>
      </c>
      <c r="P142" s="52" cm="1">
        <f t="array" ref="P142">A128081270L_Latest</f>
        <v>34.627000000000002</v>
      </c>
      <c r="Q142" s="52" cm="1">
        <f t="array" ref="Q142">A127984046J_Latest</f>
        <v>9.1310000000000002</v>
      </c>
      <c r="R142" s="52" cm="1">
        <f t="array" ref="R142">A128061834K_Latest</f>
        <v>18.074999999999999</v>
      </c>
      <c r="S142" s="52" cm="1">
        <f t="array" ref="S142">A128061858C_Latest</f>
        <v>23.103000000000002</v>
      </c>
      <c r="T142" s="52" cm="1">
        <f t="array" ref="T142">A128042374C_Latest</f>
        <v>61.654000000000003</v>
      </c>
      <c r="U142" s="52" cm="1">
        <f t="array" ref="U142">A128042394L_Latest</f>
        <v>4.0069999999999997</v>
      </c>
      <c r="V142" s="52" cm="1">
        <f t="array" ref="V142">A128042434V_Latest</f>
        <v>15.821999999999999</v>
      </c>
      <c r="W142" s="52" t="e" cm="1">
        <f t="array" ref="W142">A127945418J_Latest</f>
        <v>#NAME?</v>
      </c>
      <c r="X142" s="52" cm="1">
        <f t="array" ref="X142">A128081170C_Latest</f>
        <v>365.93799999999999</v>
      </c>
      <c r="Y142" s="52" cm="1">
        <f t="array" ref="Y142">A128044318W_Latest</f>
        <v>0.60199999999999998</v>
      </c>
      <c r="Z142" s="52" cm="1">
        <f t="array" ref="Z142">A128005730W_Latest</f>
        <v>0.627</v>
      </c>
      <c r="AA142" s="52" cm="1">
        <f t="array" ref="AA142">A128025138J_Latest</f>
        <v>1.736</v>
      </c>
      <c r="AB142" s="52" cm="1">
        <f t="array" ref="AB142">A128005766X_Latest</f>
        <v>0</v>
      </c>
      <c r="AC142" s="52" cm="1">
        <f t="array" ref="AC142">A128025178A_Latest</f>
        <v>11.923999999999999</v>
      </c>
      <c r="AD142" s="52" cm="1">
        <f t="array" ref="AD142">A127947718W_Latest</f>
        <v>1.84</v>
      </c>
      <c r="AE142" s="52" cm="1">
        <f t="array" ref="AE142">A127986362W_Latest</f>
        <v>7.7859999999999996</v>
      </c>
      <c r="AF142" s="52" cm="1">
        <f t="array" ref="AF142">A128064162K_Latest</f>
        <v>15.71</v>
      </c>
      <c r="AG142" s="52" cm="1">
        <f t="array" ref="AG142">A127967266T_Latest</f>
        <v>7.0650000000000004</v>
      </c>
      <c r="AH142" s="52" cm="1">
        <f t="array" ref="AH142">A128083366T_Latest</f>
        <v>2.8029999999999999</v>
      </c>
      <c r="AI142" s="52" cm="1">
        <f t="array" ref="AI142">A128005578R_Latest</f>
        <v>7.7080000000000002</v>
      </c>
      <c r="AJ142" s="52" cm="1">
        <f t="array" ref="AJ142">A127966982L_Latest</f>
        <v>0.43</v>
      </c>
      <c r="AK142" s="52" cm="1">
        <f t="array" ref="AK142">A127967002L_Latest</f>
        <v>8.8119999999999994</v>
      </c>
      <c r="AL142" s="52" cm="1">
        <f t="array" ref="AL142">A128044414W_Latest</f>
        <v>1.831</v>
      </c>
      <c r="AM142" s="52" cm="1">
        <f t="array" ref="AM142">A128025018R_Latest</f>
        <v>3.0960000000000001</v>
      </c>
      <c r="AN142" s="52" cm="1">
        <f t="array" ref="AN142">A127947514V_Latest</f>
        <v>5.0819999999999999</v>
      </c>
      <c r="AO142" s="52" cm="1">
        <f t="array" ref="AO142">A127947542C_Latest</f>
        <v>18.847999999999999</v>
      </c>
      <c r="AP142" s="52" cm="1">
        <f t="array" ref="AP142">A128083498V_Latest</f>
        <v>0.94799999999999995</v>
      </c>
      <c r="AQ142" s="52" cm="1">
        <f t="array" ref="AQ142">A127947586F_Latest</f>
        <v>3.4769999999999999</v>
      </c>
      <c r="AR142" s="52" t="e" cm="1">
        <f t="array" ref="AR142">A127986290W_Latest</f>
        <v>#NAME?</v>
      </c>
      <c r="AS142" s="52" cm="1">
        <f t="array" ref="AS142">A127986118V_Latest</f>
        <v>100.325</v>
      </c>
      <c r="AT142" s="52" cm="1">
        <f t="array" ref="AT142">A127969018T_Latest</f>
        <v>0</v>
      </c>
      <c r="AU142" s="52" cm="1">
        <f t="array" ref="AU142">A127988398K_Latest</f>
        <v>0</v>
      </c>
      <c r="AV142" s="52" cm="1">
        <f t="array" ref="AV142">A128066058W_Latest</f>
        <v>3.8029999999999999</v>
      </c>
      <c r="AW142" s="52" cm="1">
        <f t="array" ref="AW142">A128027374W_Latest</f>
        <v>0</v>
      </c>
      <c r="AX142" s="52" cm="1">
        <f t="array" ref="AX142">A128085886J_Latest</f>
        <v>10.223000000000001</v>
      </c>
      <c r="AY142" s="52" cm="1">
        <f t="array" ref="AY142">A127949898C_Latest</f>
        <v>1.222</v>
      </c>
      <c r="AZ142" s="52" cm="1">
        <f t="array" ref="AZ142">A128008014L_Latest</f>
        <v>9.6340000000000003</v>
      </c>
      <c r="BA142" s="52" cm="1">
        <f t="array" ref="BA142">A128066118L_Latest</f>
        <v>9.7789999999999999</v>
      </c>
      <c r="BB142" s="52" cm="1">
        <f t="array" ref="BB142">A127988570A_Latest</f>
        <v>3.6059999999999999</v>
      </c>
      <c r="BC142" s="52" cm="1">
        <f t="array" ref="BC142">A128065882A_Latest</f>
        <v>2.0230000000000001</v>
      </c>
      <c r="BD142" s="52" cm="1">
        <f t="array" ref="BD142">A128085626L_Latest</f>
        <v>2.089</v>
      </c>
      <c r="BE142" s="52" cm="1">
        <f t="array" ref="BE142">A127949674T_Latest</f>
        <v>1.1020000000000001</v>
      </c>
      <c r="BF142" s="52" cm="1">
        <f t="array" ref="BF142">A128007818A_Latest</f>
        <v>12.648999999999999</v>
      </c>
      <c r="BG142" s="52" cm="1">
        <f t="array" ref="BG142">A127949698K_Latest</f>
        <v>2.762</v>
      </c>
      <c r="BH142" s="52" cm="1">
        <f t="array" ref="BH142">A128007842A_Latest</f>
        <v>4.6390000000000002</v>
      </c>
      <c r="BI142" s="52" cm="1">
        <f t="array" ref="BI142">A127949742J_Latest</f>
        <v>11.074999999999999</v>
      </c>
      <c r="BJ142" s="52" cm="1">
        <f t="array" ref="BJ142">A128085734W_Latest</f>
        <v>11.983000000000001</v>
      </c>
      <c r="BK142" s="52" cm="1">
        <f t="array" ref="BK142">A127949774A_Latest</f>
        <v>2.2400000000000002</v>
      </c>
      <c r="BL142" s="52" cm="1">
        <f t="array" ref="BL142">A128085774R_Latest</f>
        <v>2.15</v>
      </c>
      <c r="BM142" s="52" t="e" cm="1">
        <f t="array" ref="BM142">A128046686L_Latest</f>
        <v>#NAME?</v>
      </c>
      <c r="BN142" s="52" cm="1">
        <f t="array" ref="BN142">A128065850J_Latest</f>
        <v>90.980999999999995</v>
      </c>
      <c r="BO142" s="52" cm="1">
        <f t="array" ref="BO142">A128009838W_Latest</f>
        <v>1.3540000000000001</v>
      </c>
      <c r="BP142" s="52" cm="1">
        <f t="array" ref="BP142">A128087934A_Latest</f>
        <v>4.843</v>
      </c>
      <c r="BQ142" s="52" cm="1">
        <f t="array" ref="BQ142">A127951910X_Latest</f>
        <v>3.2269999999999999</v>
      </c>
      <c r="BR142" s="52" cm="1">
        <f t="array" ref="BR142">A128029454J_Latest</f>
        <v>0</v>
      </c>
      <c r="BS142" s="52" cm="1">
        <f t="array" ref="BS142">A128087994C_Latest</f>
        <v>10.477</v>
      </c>
      <c r="BT142" s="52" cm="1">
        <f t="array" ref="BT142">A128029482T_Latest</f>
        <v>1.819</v>
      </c>
      <c r="BU142" s="52" cm="1">
        <f t="array" ref="BU142">A127990678V_Latest</f>
        <v>10.000999999999999</v>
      </c>
      <c r="BV142" s="52" cm="1">
        <f t="array" ref="BV142">A128088058F_Latest</f>
        <v>7.0519999999999996</v>
      </c>
      <c r="BW142" s="52" cm="1">
        <f t="array" ref="BW142">A128088082F_Latest</f>
        <v>4.1870000000000003</v>
      </c>
      <c r="BX142" s="52" cm="1">
        <f t="array" ref="BX142">A128068042R_Latest</f>
        <v>0</v>
      </c>
      <c r="BY142" s="52" cm="1">
        <f t="array" ref="BY142">A127971358C_Latest</f>
        <v>1.75</v>
      </c>
      <c r="BZ142" s="52" cm="1">
        <f t="array" ref="BZ142">A128009882F_Latest</f>
        <v>0.98699999999999999</v>
      </c>
      <c r="CA142" s="52" cm="1">
        <f t="array" ref="CA142">A128087786K_Latest</f>
        <v>7.0739999999999998</v>
      </c>
      <c r="CB142" s="52" cm="1">
        <f t="array" ref="CB142">A128068106R_Latest</f>
        <v>2.0720000000000001</v>
      </c>
      <c r="CC142" s="52" cm="1">
        <f t="array" ref="CC142">A127971434V_Latest</f>
        <v>3.9889999999999999</v>
      </c>
      <c r="CD142" s="52" cm="1">
        <f t="array" ref="CD142">A128068134X_Latest</f>
        <v>3.4740000000000002</v>
      </c>
      <c r="CE142" s="52" cm="1">
        <f t="array" ref="CE142">A128029342R_Latest</f>
        <v>11.904999999999999</v>
      </c>
      <c r="CF142" s="52" cm="1">
        <f t="array" ref="CF142">A128048834R_Latest</f>
        <v>0.70499999999999996</v>
      </c>
      <c r="CG142" s="52" cm="1">
        <f t="array" ref="CG142">A128068186A_Latest</f>
        <v>6.79</v>
      </c>
      <c r="CH142" s="52" t="e" cm="1">
        <f t="array" ref="CH142">A128068218J_Latest</f>
        <v>#NAME?</v>
      </c>
      <c r="CI142" s="52" cm="1">
        <f t="array" ref="CI142">A127951666J_Latest</f>
        <v>81.706999999999994</v>
      </c>
      <c r="CJ142" s="52" cm="1">
        <f t="array" ref="CJ142">A128089830V_Latest</f>
        <v>0.59899999999999998</v>
      </c>
      <c r="CK142" s="52" cm="1">
        <f t="array" ref="CK142">A128031538J_Latest</f>
        <v>0.33300000000000002</v>
      </c>
      <c r="CL142" s="52" cm="1">
        <f t="array" ref="CL142">A128012282K_Latest</f>
        <v>0.61499999999999999</v>
      </c>
      <c r="CM142" s="52" cm="1">
        <f t="array" ref="CM142">A128070398V_Latest</f>
        <v>0</v>
      </c>
      <c r="CN142" s="52" cm="1">
        <f t="array" ref="CN142">A127992758F_Latest</f>
        <v>2.278</v>
      </c>
      <c r="CO142" s="52" cm="1">
        <f t="array" ref="CO142">A127992794R_Latest</f>
        <v>0</v>
      </c>
      <c r="CP142" s="52" cm="1">
        <f t="array" ref="CP142">A127954190T_Latest</f>
        <v>2.4950000000000001</v>
      </c>
      <c r="CQ142" s="52" cm="1">
        <f t="array" ref="CQ142">A128090134L_Latest</f>
        <v>4.9530000000000003</v>
      </c>
      <c r="CR142" s="52" cm="1">
        <f t="array" ref="CR142">A128070462A_Latest</f>
        <v>0.63900000000000001</v>
      </c>
      <c r="CS142" s="52" cm="1">
        <f t="array" ref="CS142">A127973534R_Latest</f>
        <v>0</v>
      </c>
      <c r="CT142" s="52" cm="1">
        <f t="array" ref="CT142">A127953930V_Latest</f>
        <v>0.64500000000000002</v>
      </c>
      <c r="CU142" s="52" cm="1">
        <f t="array" ref="CU142">A128031418R_Latest</f>
        <v>0.26400000000000001</v>
      </c>
      <c r="CV142" s="52" cm="1">
        <f t="array" ref="CV142">A127953962L_Latest</f>
        <v>1.962</v>
      </c>
      <c r="CW142" s="52" cm="1">
        <f t="array" ref="CW142">A128050930F_Latest</f>
        <v>0.25900000000000001</v>
      </c>
      <c r="CX142" s="52" cm="1">
        <f t="array" ref="CX142">A128031470X_Latest</f>
        <v>1.121</v>
      </c>
      <c r="CY142" s="52" cm="1">
        <f t="array" ref="CY142">A127973622R_Latest</f>
        <v>1.931</v>
      </c>
      <c r="CZ142" s="52" cm="1">
        <f t="array" ref="CZ142">A127973654J_Latest</f>
        <v>4.1059999999999999</v>
      </c>
      <c r="DA142" s="52" cm="1">
        <f t="array" ref="DA142">A127973670J_Latest</f>
        <v>0</v>
      </c>
      <c r="DB142" s="52" cm="1">
        <f t="array" ref="DB142">A128012238A_Latest</f>
        <v>1.179</v>
      </c>
      <c r="DC142" s="52" t="e" cm="1">
        <f t="array" ref="DC142">A128031562J_Latest</f>
        <v>#NAME?</v>
      </c>
      <c r="DD142" s="52" cm="1">
        <f t="array" ref="DD142">A127973490X_Latest</f>
        <v>23.379000000000001</v>
      </c>
      <c r="DE142" s="52" cm="1">
        <f t="array" ref="DE142">A127956002J_Latest</f>
        <v>0.68899999999999995</v>
      </c>
      <c r="DF142" s="52" cm="1">
        <f t="array" ref="DF142">A128092038X_Latest</f>
        <v>5.89</v>
      </c>
      <c r="DG142" s="52" cm="1">
        <f t="array" ref="DG142">A127975866W_Latest</f>
        <v>0.76200000000000001</v>
      </c>
      <c r="DH142" s="52" cm="1">
        <f t="array" ref="DH142">A128033766W_Latest</f>
        <v>0.78500000000000003</v>
      </c>
      <c r="DI142" s="52" cm="1">
        <f t="array" ref="DI142">A127994882A_Latest</f>
        <v>4.5359999999999996</v>
      </c>
      <c r="DJ142" s="52" cm="1">
        <f t="array" ref="DJ142">A128014510L_Latest</f>
        <v>0.72899999999999998</v>
      </c>
      <c r="DK142" s="52" cm="1">
        <f t="array" ref="DK142">A127975962W_Latest</f>
        <v>4.4749999999999996</v>
      </c>
      <c r="DL142" s="52" cm="1">
        <f t="array" ref="DL142">A128033838W_Latest</f>
        <v>6.5</v>
      </c>
      <c r="DM142" s="52" cm="1">
        <f t="array" ref="DM142">A128053366J_Latest</f>
        <v>3.036</v>
      </c>
      <c r="DN142" s="52" cm="1">
        <f t="array" ref="DN142">A127975634K_Latest</f>
        <v>0</v>
      </c>
      <c r="DO142" s="52" cm="1">
        <f t="array" ref="DO142">A127975666C_Latest</f>
        <v>1.7090000000000001</v>
      </c>
      <c r="DP142" s="52" cm="1">
        <f t="array" ref="DP142">A127994682J_Latest</f>
        <v>1.087</v>
      </c>
      <c r="DQ142" s="52" cm="1">
        <f t="array" ref="DQ142">A127956066V_Latest</f>
        <v>2.4780000000000002</v>
      </c>
      <c r="DR142" s="52" cm="1">
        <f t="array" ref="DR142">A128014334L_Latest</f>
        <v>1.968</v>
      </c>
      <c r="DS142" s="52" cm="1">
        <f t="array" ref="DS142">A127975742V_Latest</f>
        <v>0.96299999999999997</v>
      </c>
      <c r="DT142" s="52" cm="1">
        <f t="array" ref="DT142">A127994762J_Latest</f>
        <v>1.329</v>
      </c>
      <c r="DU142" s="52" cm="1">
        <f t="array" ref="DU142">A128033666L_Latest</f>
        <v>10.282</v>
      </c>
      <c r="DV142" s="52" cm="1">
        <f t="array" ref="DV142">A128092002W_Latest</f>
        <v>0</v>
      </c>
      <c r="DW142" s="52" cm="1">
        <f t="array" ref="DW142">A128053182R_Latest</f>
        <v>1.228</v>
      </c>
      <c r="DX142" s="52" t="e" cm="1">
        <f t="array" ref="DX142">A127975850C_Latest</f>
        <v>#NAME?</v>
      </c>
      <c r="DY142" s="52" cm="1">
        <f t="array" ref="DY142">A127994610W_Latest</f>
        <v>48.445</v>
      </c>
      <c r="DZ142" s="52" cm="1">
        <f t="array" ref="DZ142">A128055314T_Latest</f>
        <v>0.91400000000000003</v>
      </c>
      <c r="EA142" s="52" cm="1">
        <f t="array" ref="EA142">A128055522K_Latest</f>
        <v>0</v>
      </c>
      <c r="EB142" s="52" cm="1">
        <f t="array" ref="EB142">A128094162V_Latest</f>
        <v>0.47399999999999998</v>
      </c>
      <c r="EC142" s="52" cm="1">
        <f t="array" ref="EC142">A127958326R_Latest</f>
        <v>0.122</v>
      </c>
      <c r="ED142" s="52" cm="1">
        <f t="array" ref="ED142">A128074814T_Latest</f>
        <v>1.0680000000000001</v>
      </c>
      <c r="EE142" s="52" cm="1">
        <f t="array" ref="EE142">A127997154J_Latest</f>
        <v>0.17899999999999999</v>
      </c>
      <c r="EF142" s="52" cm="1">
        <f t="array" ref="EF142">A128074858V_Latest</f>
        <v>1.181</v>
      </c>
      <c r="EG142" s="52" cm="1">
        <f t="array" ref="EG142">A127997190T_Latest</f>
        <v>1.101</v>
      </c>
      <c r="EH142" s="52" cm="1">
        <f t="array" ref="EH142">A128016582K_Latest</f>
        <v>0.63500000000000001</v>
      </c>
      <c r="EI142" s="52" cm="1">
        <f t="array" ref="EI142">A128094030T_Latest</f>
        <v>0</v>
      </c>
      <c r="EJ142" s="52" cm="1">
        <f t="array" ref="EJ142">A128094042A_Latest</f>
        <v>0</v>
      </c>
      <c r="EK142" s="52" cm="1">
        <f t="array" ref="EK142">A127958134W_Latest</f>
        <v>0</v>
      </c>
      <c r="EL142" s="52" cm="1">
        <f t="array" ref="EL142">A127958154F_Latest</f>
        <v>0.44500000000000001</v>
      </c>
      <c r="EM142" s="52" cm="1">
        <f t="array" ref="EM142">A127996954L_Latest</f>
        <v>0.23899999999999999</v>
      </c>
      <c r="EN142" s="52" cm="1">
        <f t="array" ref="EN142">A128035754X_Latest</f>
        <v>0.52200000000000002</v>
      </c>
      <c r="EO142" s="52" cm="1">
        <f t="array" ref="EO142">A128055434K_Latest</f>
        <v>0</v>
      </c>
      <c r="EP142" s="52" cm="1">
        <f t="array" ref="EP142">A128074686K_Latest</f>
        <v>2.0880000000000001</v>
      </c>
      <c r="EQ142" s="52" cm="1">
        <f t="array" ref="EQ142">A128074702X_Latest</f>
        <v>0.114</v>
      </c>
      <c r="ER142" s="52" cm="1">
        <f t="array" ref="ER142">A128035822R_Latest</f>
        <v>0.38700000000000001</v>
      </c>
      <c r="ES142" s="52" t="e" cm="1">
        <f t="array" ref="ES142">A128035862J_Latest</f>
        <v>#NAME?</v>
      </c>
      <c r="ET142" s="52" cm="1">
        <f t="array" ref="ET142">A128016214F_Latest</f>
        <v>9.468</v>
      </c>
      <c r="EU142" s="52" cm="1">
        <f t="array" ref="EU142">A127979798C_Latest</f>
        <v>0</v>
      </c>
      <c r="EV142" s="52" cm="1">
        <f t="array" ref="EV142">A128057654X_Latest</f>
        <v>8.6999999999999994E-2</v>
      </c>
      <c r="EW142" s="52" cm="1">
        <f t="array" ref="EW142">A127980062K_Latest</f>
        <v>0</v>
      </c>
      <c r="EX142" s="52" cm="1">
        <f t="array" ref="EX142">A128096182R_Latest</f>
        <v>0</v>
      </c>
      <c r="EY142" s="52" cm="1">
        <f t="array" ref="EY142">A128077110X_Latest</f>
        <v>0.28699999999999998</v>
      </c>
      <c r="EZ142" s="52" cm="1">
        <f t="array" ref="EZ142">A127999398R_Latest</f>
        <v>0</v>
      </c>
      <c r="FA142" s="52" cm="1">
        <f t="array" ref="FA142">A127980138V_Latest</f>
        <v>0.30599999999999999</v>
      </c>
      <c r="FB142" s="52" cm="1">
        <f t="array" ref="FB142">A128018806W_Latest</f>
        <v>0.56799999999999995</v>
      </c>
      <c r="FC142" s="52" cm="1">
        <f t="array" ref="FC142">A128057782T_Latest</f>
        <v>0.13400000000000001</v>
      </c>
      <c r="FD142" s="52" cm="1">
        <f t="array" ref="FD142">A128057486X_Latest</f>
        <v>0</v>
      </c>
      <c r="FE142" s="52" cm="1">
        <f t="array" ref="FE142">A128018502K_Latest</f>
        <v>0</v>
      </c>
      <c r="FF142" s="52" cm="1">
        <f t="array" ref="FF142">A128096018L_Latest</f>
        <v>0</v>
      </c>
      <c r="FG142" s="52" cm="1">
        <f t="array" ref="FG142">A127999166C_Latest</f>
        <v>0.191</v>
      </c>
      <c r="FH142" s="52" cm="1">
        <f t="array" ref="FH142">A128037870V_Latest</f>
        <v>0</v>
      </c>
      <c r="FI142" s="52" cm="1">
        <f t="array" ref="FI142">A128096046W_Latest</f>
        <v>0.20699999999999999</v>
      </c>
      <c r="FJ142" s="52" cm="1">
        <f t="array" ref="FJ142">A128076950W_Latest</f>
        <v>0.21099999999999999</v>
      </c>
      <c r="FK142" s="52" cm="1">
        <f t="array" ref="FK142">A128076966R_Latest</f>
        <v>1.1000000000000001</v>
      </c>
      <c r="FL142" s="52" cm="1">
        <f t="array" ref="FL142">A128057614F_Latest</f>
        <v>0</v>
      </c>
      <c r="FM142" s="52" cm="1">
        <f t="array" ref="FM142">A128057638X_Latest</f>
        <v>0</v>
      </c>
      <c r="FN142" s="52" t="e" cm="1">
        <f t="array" ref="FN142">A127960530R_Latest</f>
        <v>#NAME?</v>
      </c>
      <c r="FO142" s="52" cm="1">
        <f t="array" ref="FO142">A128018426V_Latest</f>
        <v>3.0910000000000002</v>
      </c>
      <c r="FP142" s="52" cm="1">
        <f t="array" ref="FP142">A128020650C_Latest</f>
        <v>0</v>
      </c>
      <c r="FQ142" s="52" cm="1">
        <f t="array" ref="FQ142">A127982122L_Latest</f>
        <v>0</v>
      </c>
      <c r="FR142" s="52" cm="1">
        <f t="array" ref="FR142">A128079190W_Latest</f>
        <v>0</v>
      </c>
      <c r="FS142" s="52" cm="1">
        <f t="array" ref="FS142">A128059782C_Latest</f>
        <v>0</v>
      </c>
      <c r="FT142" s="52" cm="1">
        <f t="array" ref="FT142">A128020910L_Latest</f>
        <v>0.40100000000000002</v>
      </c>
      <c r="FU142" s="52" cm="1">
        <f t="array" ref="FU142">A128098370K_Latest</f>
        <v>0</v>
      </c>
      <c r="FV142" s="52" cm="1">
        <f t="array" ref="FV142">A128020966X_Latest</f>
        <v>0.68100000000000005</v>
      </c>
      <c r="FW142" s="52" cm="1">
        <f t="array" ref="FW142">A128098398L_Latest</f>
        <v>0.14199999999999999</v>
      </c>
      <c r="FX142" s="52" cm="1">
        <f t="array" ref="FX142">A128098422A_Latest</f>
        <v>0.42399999999999999</v>
      </c>
      <c r="FY142" s="52" cm="1">
        <f t="array" ref="FY142">A127962542K_Latest</f>
        <v>0.21</v>
      </c>
      <c r="FZ142" s="52" cm="1">
        <f t="array" ref="FZ142">A127962566C_Latest</f>
        <v>0.17799999999999999</v>
      </c>
      <c r="GA142" s="52" cm="1">
        <f t="array" ref="GA142">A128001294R_Latest</f>
        <v>0</v>
      </c>
      <c r="GB142" s="52" cm="1">
        <f t="array" ref="GB142">A128001306L_Latest</f>
        <v>1.0149999999999999</v>
      </c>
      <c r="GC142" s="52" cm="1">
        <f t="array" ref="GC142">A128040070F_Latest</f>
        <v>0</v>
      </c>
      <c r="GD142" s="52" cm="1">
        <f t="array" ref="GD142">A127962654C_Latest</f>
        <v>3.5379999999999998</v>
      </c>
      <c r="GE142" s="52" cm="1">
        <f t="array" ref="GE142">A128020782F_Latest</f>
        <v>0</v>
      </c>
      <c r="GF142" s="52" cm="1">
        <f t="array" ref="GF142">A128098250T_Latest</f>
        <v>1.3420000000000001</v>
      </c>
      <c r="GG142" s="52" cm="1">
        <f t="array" ref="GG142">A127982090F_Latest</f>
        <v>0</v>
      </c>
      <c r="GH142" s="52" cm="1">
        <f t="array" ref="GH142">A128059698L_Latest</f>
        <v>0.61199999999999999</v>
      </c>
      <c r="GI142" s="52" t="e" cm="1">
        <f t="array" ref="GI142">A128059746V_Latest</f>
        <v>#NAME?</v>
      </c>
      <c r="GJ142" s="52" cm="1">
        <f t="array" ref="GJ142">A128020642C_Latest</f>
        <v>8.5419999999999998</v>
      </c>
    </row>
    <row r="143" spans="1:192" ht="15" hidden="1" customHeight="1">
      <c r="A143" s="49"/>
      <c r="B143" s="49" t="s">
        <v>12373</v>
      </c>
      <c r="C143" s="62">
        <v>20</v>
      </c>
      <c r="D143" s="52" cm="1">
        <f t="array" ref="D143">A128081182L_Latest</f>
        <v>11.817</v>
      </c>
      <c r="E143" s="52" cm="1">
        <f t="array" ref="E143">A128081382F_Latest</f>
        <v>12.455</v>
      </c>
      <c r="F143" s="52" cm="1">
        <f t="array" ref="F143">A128081442W_Latest</f>
        <v>45.164999999999999</v>
      </c>
      <c r="G143" s="52" cm="1">
        <f t="array" ref="G143">A127964998V_Latest</f>
        <v>10.654999999999999</v>
      </c>
      <c r="H143" s="52" cm="1">
        <f t="array" ref="H143">A128022966K_Latest</f>
        <v>38.79</v>
      </c>
      <c r="I143" s="52" cm="1">
        <f t="array" ref="I143">A128042530V_Latest</f>
        <v>18.038</v>
      </c>
      <c r="J143" s="52" cm="1">
        <f t="array" ref="J143">A128081534F_Latest</f>
        <v>53.546999999999997</v>
      </c>
      <c r="K143" s="52" cm="1">
        <f t="array" ref="K143">A128062026F_Latest</f>
        <v>20.765000000000001</v>
      </c>
      <c r="L143" s="52" cm="1">
        <f t="array" ref="L143">A128003758L_Latest</f>
        <v>34.941000000000003</v>
      </c>
      <c r="M143" s="52" cm="1">
        <f t="array" ref="M143">A128042226A_Latest</f>
        <v>9.0009999999999994</v>
      </c>
      <c r="N143" s="52" cm="1">
        <f t="array" ref="N143">A127983998X_Latest</f>
        <v>17.564</v>
      </c>
      <c r="O143" s="52" cm="1">
        <f t="array" ref="O143">A128022770J_Latest</f>
        <v>8.8759999999999994</v>
      </c>
      <c r="P143" s="52" cm="1">
        <f t="array" ref="P143">A128022778A_Latest</f>
        <v>52.914999999999999</v>
      </c>
      <c r="Q143" s="52" cm="1">
        <f t="array" ref="Q143">A127964842X_Latest</f>
        <v>19.571000000000002</v>
      </c>
      <c r="R143" s="52" cm="1">
        <f t="array" ref="R143">A128022806X_Latest</f>
        <v>33.686999999999998</v>
      </c>
      <c r="S143" s="52" cm="1">
        <f t="array" ref="S143">A128061862V_Latest</f>
        <v>23.657</v>
      </c>
      <c r="T143" s="52" cm="1">
        <f t="array" ref="T143">A128022842J_Latest</f>
        <v>67.448999999999998</v>
      </c>
      <c r="U143" s="52" cm="1">
        <f t="array" ref="U143">A127984118J_Latest</f>
        <v>12.656000000000001</v>
      </c>
      <c r="V143" s="52" cm="1">
        <f t="array" ref="V143">A127964926J_Latest</f>
        <v>18.641999999999999</v>
      </c>
      <c r="W143" s="52" t="e" cm="1">
        <f t="array" ref="W143">A128042470C_Latest</f>
        <v>#NAME?</v>
      </c>
      <c r="X143" s="52" cm="1">
        <f t="array" ref="X143">A127983970W_Latest</f>
        <v>510.19099999999997</v>
      </c>
      <c r="Y143" s="52" cm="1">
        <f t="array" ref="Y143">A128063878X_Latest</f>
        <v>4.0119999999999996</v>
      </c>
      <c r="Z143" s="52" cm="1">
        <f t="array" ref="Z143">A128083538A_Latest</f>
        <v>2.5049999999999999</v>
      </c>
      <c r="AA143" s="52" cm="1">
        <f t="array" ref="AA143">A128083582K_Latest</f>
        <v>11.891</v>
      </c>
      <c r="AB143" s="52" cm="1">
        <f t="array" ref="AB143">A128005770R_Latest</f>
        <v>4.1379999999999999</v>
      </c>
      <c r="AC143" s="52" cm="1">
        <f t="array" ref="AC143">A128025182T_Latest</f>
        <v>8.9849999999999994</v>
      </c>
      <c r="AD143" s="52" cm="1">
        <f t="array" ref="AD143">A127967226X_Latest</f>
        <v>4.4400000000000004</v>
      </c>
      <c r="AE143" s="52" cm="1">
        <f t="array" ref="AE143">A127967234X_Latest</f>
        <v>16.853999999999999</v>
      </c>
      <c r="AF143" s="52" cm="1">
        <f t="array" ref="AF143">A128025238T_Latest</f>
        <v>7.4119999999999999</v>
      </c>
      <c r="AG143" s="52" cm="1">
        <f t="array" ref="AG143">A128083702T_Latest</f>
        <v>13.053000000000001</v>
      </c>
      <c r="AH143" s="52" cm="1">
        <f t="array" ref="AH143">A128024958W_Latest</f>
        <v>3.1739999999999999</v>
      </c>
      <c r="AI143" s="52" cm="1">
        <f t="array" ref="AI143">A128063922W_Latest</f>
        <v>7.5039999999999996</v>
      </c>
      <c r="AJ143" s="52" cm="1">
        <f t="array" ref="AJ143">A128063938R_Latest</f>
        <v>0.58399999999999996</v>
      </c>
      <c r="AK143" s="52" cm="1">
        <f t="array" ref="AK143">A128063954R_Latest</f>
        <v>23.015000000000001</v>
      </c>
      <c r="AL143" s="52" cm="1">
        <f t="array" ref="AL143">A128005618W_Latest</f>
        <v>6.59</v>
      </c>
      <c r="AM143" s="52" cm="1">
        <f t="array" ref="AM143">A128025022F_Latest</f>
        <v>7.1749999999999998</v>
      </c>
      <c r="AN143" s="52" cm="1">
        <f t="array" ref="AN143">A127947522V_Latest</f>
        <v>8.0980000000000008</v>
      </c>
      <c r="AO143" s="52" cm="1">
        <f t="array" ref="AO143">A128005678X_Latest</f>
        <v>16.149999999999999</v>
      </c>
      <c r="AP143" s="52" cm="1">
        <f t="array" ref="AP143">A128025070X_Latest</f>
        <v>2.35</v>
      </c>
      <c r="AQ143" s="52" cm="1">
        <f t="array" ref="AQ143">A127947590W_Latest</f>
        <v>7.016</v>
      </c>
      <c r="AR143" s="52" t="e" cm="1">
        <f t="array" ref="AR143">A128064082K_Latest</f>
        <v>#NAME?</v>
      </c>
      <c r="AS143" s="52" cm="1">
        <f t="array" ref="AS143">A128083334X_Latest</f>
        <v>154.946</v>
      </c>
      <c r="AT143" s="52" cm="1">
        <f t="array" ref="AT143">A128007754A_Latest</f>
        <v>3.9529999999999998</v>
      </c>
      <c r="AU143" s="52" cm="1">
        <f t="array" ref="AU143">A128085794X_Latest</f>
        <v>0</v>
      </c>
      <c r="AV143" s="52" cm="1">
        <f t="array" ref="AV143">A128027358W_Latest</f>
        <v>13.529</v>
      </c>
      <c r="AW143" s="52" cm="1">
        <f t="array" ref="AW143">A127969270V_Latest</f>
        <v>0.49299999999999999</v>
      </c>
      <c r="AX143" s="52" cm="1">
        <f t="array" ref="AX143">A128066082W_Latest</f>
        <v>11.028</v>
      </c>
      <c r="AY143" s="52" cm="1">
        <f t="array" ref="AY143">A127949906T_Latest</f>
        <v>4.5579999999999998</v>
      </c>
      <c r="AZ143" s="52" cm="1">
        <f t="array" ref="AZ143">A128008018W_Latest</f>
        <v>12.743</v>
      </c>
      <c r="BA143" s="52" cm="1">
        <f t="array" ref="BA143">A127988550T_Latest</f>
        <v>3.649</v>
      </c>
      <c r="BB143" s="52" cm="1">
        <f t="array" ref="BB143">A128008054F_Latest</f>
        <v>11.241</v>
      </c>
      <c r="BC143" s="52" cm="1">
        <f t="array" ref="BC143">A128007766K_Latest</f>
        <v>2.569</v>
      </c>
      <c r="BD143" s="52" cm="1">
        <f t="array" ref="BD143">A128046534A_Latest</f>
        <v>6.3780000000000001</v>
      </c>
      <c r="BE143" s="52" cm="1">
        <f t="array" ref="BE143">A128046562K_Latest</f>
        <v>3.3660000000000001</v>
      </c>
      <c r="BF143" s="52" cm="1">
        <f t="array" ref="BF143">A128046582V_Latest</f>
        <v>15.566000000000001</v>
      </c>
      <c r="BG143" s="52" cm="1">
        <f t="array" ref="BG143">A127969106T_Latest</f>
        <v>5.1909999999999998</v>
      </c>
      <c r="BH143" s="52" cm="1">
        <f t="array" ref="BH143">A128085678R_Latest</f>
        <v>7.9550000000000001</v>
      </c>
      <c r="BI143" s="52" cm="1">
        <f t="array" ref="BI143">A127969142A_Latest</f>
        <v>6.1379999999999999</v>
      </c>
      <c r="BJ143" s="52" cm="1">
        <f t="array" ref="BJ143">A127969162K_Latest</f>
        <v>15.804</v>
      </c>
      <c r="BK143" s="52" cm="1">
        <f t="array" ref="BK143">A128085758R_Latest</f>
        <v>2.4910000000000001</v>
      </c>
      <c r="BL143" s="52" cm="1">
        <f t="array" ref="BL143">A128046666C_Latest</f>
        <v>2.7610000000000001</v>
      </c>
      <c r="BM143" s="52" t="e" cm="1">
        <f t="array" ref="BM143">A128027330V_Latest</f>
        <v>#NAME?</v>
      </c>
      <c r="BN143" s="52" cm="1">
        <f t="array" ref="BN143">A128027086C_Latest</f>
        <v>129.41200000000001</v>
      </c>
      <c r="BO143" s="52" cm="1">
        <f t="array" ref="BO143">A128068026R_Latest</f>
        <v>1.61</v>
      </c>
      <c r="BP143" s="52" cm="1">
        <f t="array" ref="BP143">A128029398A_Latest</f>
        <v>2.2320000000000002</v>
      </c>
      <c r="BQ143" s="52" cm="1">
        <f t="array" ref="BQ143">A127971570L_Latest</f>
        <v>10.167999999999999</v>
      </c>
      <c r="BR143" s="52" cm="1">
        <f t="array" ref="BR143">A127951938A_Latest</f>
        <v>1.133</v>
      </c>
      <c r="BS143" s="52" cm="1">
        <f t="array" ref="BS143">A128010090F_Latest</f>
        <v>9.9269999999999996</v>
      </c>
      <c r="BT143" s="52" cm="1">
        <f t="array" ref="BT143">A128088014C_Latest</f>
        <v>5.008</v>
      </c>
      <c r="BU143" s="52" cm="1">
        <f t="array" ref="BU143">A128068318T_Latest</f>
        <v>12.295</v>
      </c>
      <c r="BV143" s="52" cm="1">
        <f t="array" ref="BV143">A128049006A_Latest</f>
        <v>4.41</v>
      </c>
      <c r="BW143" s="52" cm="1">
        <f t="array" ref="BW143">A127971678R_Latest</f>
        <v>4.7169999999999996</v>
      </c>
      <c r="BX143" s="52" cm="1">
        <f t="array" ref="BX143">A127971342K_Latest</f>
        <v>3.048</v>
      </c>
      <c r="BY143" s="52" cm="1">
        <f t="array" ref="BY143">A128087738T_Latest</f>
        <v>1.649</v>
      </c>
      <c r="BZ143" s="52" cm="1">
        <f t="array" ref="BZ143">A128087774A_Latest</f>
        <v>1.214</v>
      </c>
      <c r="CA143" s="52" cm="1">
        <f t="array" ref="CA143">A128009902C_Latest</f>
        <v>5.59</v>
      </c>
      <c r="CB143" s="52" cm="1">
        <f t="array" ref="CB143">A128048766X_Latest</f>
        <v>2.331</v>
      </c>
      <c r="CC143" s="52" cm="1">
        <f t="array" ref="CC143">A127951786A_Latest</f>
        <v>7.2789999999999999</v>
      </c>
      <c r="CD143" s="52" cm="1">
        <f t="array" ref="CD143">A128068138J_Latest</f>
        <v>3.5009999999999999</v>
      </c>
      <c r="CE143" s="52" cm="1">
        <f t="array" ref="CE143">A127951826J_Latest</f>
        <v>17.774000000000001</v>
      </c>
      <c r="CF143" s="52" cm="1">
        <f t="array" ref="CF143">A128009990R_Latest</f>
        <v>5.3140000000000001</v>
      </c>
      <c r="CG143" s="52" cm="1">
        <f t="array" ref="CG143">A127951854T_Latest</f>
        <v>3.09</v>
      </c>
      <c r="CH143" s="52" t="e" cm="1">
        <f t="array" ref="CH143">A128087962K_Latest</f>
        <v>#NAME?</v>
      </c>
      <c r="CI143" s="52" cm="1">
        <f t="array" ref="CI143">A127971306A_Latest</f>
        <v>102.28700000000001</v>
      </c>
      <c r="CJ143" s="52" cm="1">
        <f t="array" ref="CJ143">A127953874L_Latest</f>
        <v>0.32100000000000001</v>
      </c>
      <c r="CK143" s="52" cm="1">
        <f t="array" ref="CK143">A128031542X_Latest</f>
        <v>1.0069999999999999</v>
      </c>
      <c r="CL143" s="52" cm="1">
        <f t="array" ref="CL143">A127954126X_Latest</f>
        <v>1.869</v>
      </c>
      <c r="CM143" s="52" cm="1">
        <f t="array" ref="CM143">A128012314T_Latest</f>
        <v>0.28799999999999998</v>
      </c>
      <c r="CN143" s="52" cm="1">
        <f t="array" ref="CN143">A128090054L_Latest</f>
        <v>1.1479999999999999</v>
      </c>
      <c r="CO143" s="52" cm="1">
        <f t="array" ref="CO143">A128012346K_Latest</f>
        <v>0.28000000000000003</v>
      </c>
      <c r="CP143" s="52" cm="1">
        <f t="array" ref="CP143">A128090102V_Latest</f>
        <v>3.3450000000000002</v>
      </c>
      <c r="CQ143" s="52" cm="1">
        <f t="array" ref="CQ143">A128070450T_Latest</f>
        <v>2.411</v>
      </c>
      <c r="CR143" s="52" cm="1">
        <f t="array" ref="CR143">A128031674A_Latest</f>
        <v>1.6040000000000001</v>
      </c>
      <c r="CS143" s="52" cm="1">
        <f t="array" ref="CS143">A128050830W_Latest</f>
        <v>0</v>
      </c>
      <c r="CT143" s="52" cm="1">
        <f t="array" ref="CT143">A127953934C_Latest</f>
        <v>0.29499999999999998</v>
      </c>
      <c r="CU143" s="52" cm="1">
        <f t="array" ref="CU143">A127992530K_Latest</f>
        <v>0</v>
      </c>
      <c r="CV143" s="52" cm="1">
        <f t="array" ref="CV143">A127973582J_Latest</f>
        <v>2.8290000000000002</v>
      </c>
      <c r="CW143" s="52" cm="1">
        <f t="array" ref="CW143">A127992574L_Latest</f>
        <v>2.367</v>
      </c>
      <c r="CX143" s="52" cm="1">
        <f t="array" ref="CX143">A127973606R_Latest</f>
        <v>2.218</v>
      </c>
      <c r="CY143" s="52" cm="1">
        <f t="array" ref="CY143">A128089914C_Latest</f>
        <v>1.516</v>
      </c>
      <c r="CZ143" s="52" cm="1">
        <f t="array" ref="CZ143">A127992626C_Latest</f>
        <v>3.238</v>
      </c>
      <c r="DA143" s="52" cm="1">
        <f t="array" ref="DA143">A128012206J_Latest</f>
        <v>0.42699999999999999</v>
      </c>
      <c r="DB143" s="52" cm="1">
        <f t="array" ref="DB143">A127954062X_Latest</f>
        <v>1.3859999999999999</v>
      </c>
      <c r="DC143" s="52" t="e" cm="1">
        <f t="array" ref="DC143">A128089982F_Latest</f>
        <v>#NAME?</v>
      </c>
      <c r="DD143" s="52" cm="1">
        <f t="array" ref="DD143">A128012054J_Latest</f>
        <v>26.547999999999998</v>
      </c>
      <c r="DE143" s="52" cm="1">
        <f t="array" ref="DE143">A128072442C_Latest</f>
        <v>0.63700000000000001</v>
      </c>
      <c r="DF143" s="52" cm="1">
        <f t="array" ref="DF143">A127975838L_Latest</f>
        <v>6.3689999999999998</v>
      </c>
      <c r="DG143" s="52" cm="1">
        <f t="array" ref="DG143">A128072678X_Latest</f>
        <v>5.6429999999999998</v>
      </c>
      <c r="DH143" s="52" cm="1">
        <f t="array" ref="DH143">A128014486X_Latest</f>
        <v>3.8130000000000002</v>
      </c>
      <c r="DI143" s="52" cm="1">
        <f t="array" ref="DI143">A128053278J_Latest</f>
        <v>5.4939999999999998</v>
      </c>
      <c r="DJ143" s="52" cm="1">
        <f t="array" ref="DJ143">A128014518F_Latest</f>
        <v>3.2040000000000002</v>
      </c>
      <c r="DK143" s="52" cm="1">
        <f t="array" ref="DK143">A127956266L_Latest</f>
        <v>6.3250000000000002</v>
      </c>
      <c r="DL143" s="52" cm="1">
        <f t="array" ref="DL143">A127975986R_Latest</f>
        <v>1.5529999999999999</v>
      </c>
      <c r="DM143" s="52" cm="1">
        <f t="array" ref="DM143">A127956294W_Latest</f>
        <v>2.6019999999999999</v>
      </c>
      <c r="DN143" s="52" cm="1">
        <f t="array" ref="DN143">A127975638V_Latest</f>
        <v>0</v>
      </c>
      <c r="DO143" s="52" cm="1">
        <f t="array" ref="DO143">A128014278F_Latest</f>
        <v>1.204</v>
      </c>
      <c r="DP143" s="52" cm="1">
        <f t="array" ref="DP143">A128053070W_Latest</f>
        <v>3.202</v>
      </c>
      <c r="DQ143" s="52" cm="1">
        <f t="array" ref="DQ143">A128053086R_Latest</f>
        <v>2.6779999999999999</v>
      </c>
      <c r="DR143" s="52" cm="1">
        <f t="array" ref="DR143">A128091934C_Latest</f>
        <v>1.7430000000000001</v>
      </c>
      <c r="DS143" s="52" cm="1">
        <f t="array" ref="DS143">A128091942C_Latest</f>
        <v>4.5179999999999998</v>
      </c>
      <c r="DT143" s="52" cm="1">
        <f t="array" ref="DT143">A128014362W_Latest</f>
        <v>2.355</v>
      </c>
      <c r="DU143" s="52" cm="1">
        <f t="array" ref="DU143">A127994770J_Latest</f>
        <v>11.487</v>
      </c>
      <c r="DV143" s="52" cm="1">
        <f t="array" ref="DV143">A127994786A_Latest</f>
        <v>1.3939999999999999</v>
      </c>
      <c r="DW143" s="52" cm="1">
        <f t="array" ref="DW143">A128014434W_Latest</f>
        <v>3.2559999999999998</v>
      </c>
      <c r="DX143" s="52" t="e" cm="1">
        <f t="array" ref="DX143">A127956198W_Latest</f>
        <v>#NAME?</v>
      </c>
      <c r="DY143" s="52" cm="1">
        <f t="array" ref="DY143">A127994614F_Latest</f>
        <v>67.477000000000004</v>
      </c>
      <c r="DZ143" s="52" cm="1">
        <f t="array" ref="DZ143">A128094022T_Latest</f>
        <v>1.1519999999999999</v>
      </c>
      <c r="EA143" s="52" cm="1">
        <f t="array" ref="EA143">A128094138V_Latest</f>
        <v>0.1</v>
      </c>
      <c r="EB143" s="52" cm="1">
        <f t="array" ref="EB143">A128035886A_Latest</f>
        <v>1.738</v>
      </c>
      <c r="EC143" s="52" cm="1">
        <f t="array" ref="EC143">A128074790K_Latest</f>
        <v>0.13100000000000001</v>
      </c>
      <c r="ED143" s="52" cm="1">
        <f t="array" ref="ED143">A127958346X_Latest</f>
        <v>0.86499999999999999</v>
      </c>
      <c r="EE143" s="52" cm="1">
        <f t="array" ref="EE143">A128074834A_Latest</f>
        <v>0.54800000000000004</v>
      </c>
      <c r="EF143" s="52" cm="1">
        <f t="array" ref="EF143">A128094242V_Latest</f>
        <v>0.88700000000000001</v>
      </c>
      <c r="EG143" s="52" cm="1">
        <f t="array" ref="EG143">A127997198K_Latest</f>
        <v>0.40100000000000002</v>
      </c>
      <c r="EH143" s="52" cm="1">
        <f t="array" ref="EH143">A128074886C_Latest</f>
        <v>0.373</v>
      </c>
      <c r="EI143" s="52" cm="1">
        <f t="array" ref="EI143">A127996890L_Latest</f>
        <v>0</v>
      </c>
      <c r="EJ143" s="52" cm="1">
        <f t="array" ref="EJ143">A128055346K_Latest</f>
        <v>0</v>
      </c>
      <c r="EK143" s="52" cm="1">
        <f t="array" ref="EK143">A128055358V_Latest</f>
        <v>0.38400000000000001</v>
      </c>
      <c r="EL143" s="52" cm="1">
        <f t="array" ref="EL143">A128074606X_Latest</f>
        <v>0.78100000000000003</v>
      </c>
      <c r="EM143" s="52" cm="1">
        <f t="array" ref="EM143">A128074638T_Latest</f>
        <v>0.67400000000000004</v>
      </c>
      <c r="EN143" s="52" cm="1">
        <f t="array" ref="EN143">A127977950X_Latest</f>
        <v>0.92700000000000005</v>
      </c>
      <c r="EO143" s="52" cm="1">
        <f t="array" ref="EO143">A128016366T_Latest</f>
        <v>0.12</v>
      </c>
      <c r="EP143" s="52" cm="1">
        <f t="array" ref="EP143">A128094114A_Latest</f>
        <v>1.5429999999999999</v>
      </c>
      <c r="EQ143" s="52" cm="1">
        <f t="array" ref="EQ143">A127997042R_Latest</f>
        <v>0</v>
      </c>
      <c r="ER143" s="52" cm="1">
        <f t="array" ref="ER143">A127958266X_Latest</f>
        <v>0.46800000000000003</v>
      </c>
      <c r="ES143" s="52" t="e" cm="1">
        <f t="array" ref="ES143">A127978054V_Latest</f>
        <v>#NAME?</v>
      </c>
      <c r="ET143" s="52" cm="1">
        <f t="array" ref="ET143">A128093994T_Latest</f>
        <v>11.092000000000001</v>
      </c>
      <c r="EU143" s="52" cm="1">
        <f t="array" ref="EU143">A128095934A_Latest</f>
        <v>0.13200000000000001</v>
      </c>
      <c r="EV143" s="52" cm="1">
        <f t="array" ref="EV143">A127999314V_Latest</f>
        <v>0.24299999999999999</v>
      </c>
      <c r="EW143" s="52" cm="1">
        <f t="array" ref="EW143">A127980066V_Latest</f>
        <v>0.32800000000000001</v>
      </c>
      <c r="EX143" s="52" cm="1">
        <f t="array" ref="EX143">A127960558T_Latest</f>
        <v>8.6999999999999994E-2</v>
      </c>
      <c r="EY143" s="52" cm="1">
        <f t="array" ref="EY143">A128096226F_Latest</f>
        <v>0.44</v>
      </c>
      <c r="EZ143" s="52" cm="1">
        <f t="array" ref="EZ143">A128077126T_Latest</f>
        <v>0</v>
      </c>
      <c r="FA143" s="52" cm="1">
        <f t="array" ref="FA143">A127960630X_Latest</f>
        <v>0.32400000000000001</v>
      </c>
      <c r="FB143" s="52" cm="1">
        <f t="array" ref="FB143">A127960650J_Latest</f>
        <v>0.61299999999999999</v>
      </c>
      <c r="FC143" s="52" cm="1">
        <f t="array" ref="FC143">A127960666A_Latest</f>
        <v>0.34599999999999997</v>
      </c>
      <c r="FD143" s="52" cm="1">
        <f t="array" ref="FD143">A128095962K_Latest</f>
        <v>0</v>
      </c>
      <c r="FE143" s="52" cm="1">
        <f t="array" ref="FE143">A127960394J_Latest</f>
        <v>0</v>
      </c>
      <c r="FF143" s="52" cm="1">
        <f t="array" ref="FF143">A127979866V_Latest</f>
        <v>0.126</v>
      </c>
      <c r="FG143" s="52" cm="1">
        <f t="array" ref="FG143">A128076890F_Latest</f>
        <v>0.76900000000000002</v>
      </c>
      <c r="FH143" s="52" cm="1">
        <f t="array" ref="FH143">A128076914L_Latest</f>
        <v>0.16600000000000001</v>
      </c>
      <c r="FI143" s="52" cm="1">
        <f t="array" ref="FI143">A128018578F_Latest</f>
        <v>1.129</v>
      </c>
      <c r="FJ143" s="52" cm="1">
        <f t="array" ref="FJ143">A128096058F_Latest</f>
        <v>8.1000000000000003E-2</v>
      </c>
      <c r="FK143" s="52" cm="1">
        <f t="array" ref="FK143">A127999238C_Latest</f>
        <v>0.54100000000000004</v>
      </c>
      <c r="FL143" s="52" cm="1">
        <f t="array" ref="FL143">A127960486T_Latest</f>
        <v>9.0999999999999998E-2</v>
      </c>
      <c r="FM143" s="52" cm="1">
        <f t="array" ref="FM143">A128037938C_Latest</f>
        <v>0.41299999999999998</v>
      </c>
      <c r="FN143" s="52" t="e" cm="1">
        <f t="array" ref="FN143">A128077070T_Latest</f>
        <v>#NAME?</v>
      </c>
      <c r="FO143" s="52" cm="1">
        <f t="array" ref="FO143">A128018434V_Latest</f>
        <v>5.8289999999999997</v>
      </c>
      <c r="FP143" s="52" cm="1">
        <f t="array" ref="FP143">A128001242L_Latest</f>
        <v>0</v>
      </c>
      <c r="FQ143" s="52" cm="1">
        <f t="array" ref="FQ143">A128059722A_Latest</f>
        <v>0</v>
      </c>
      <c r="FR143" s="52" cm="1">
        <f t="array" ref="FR143">A128079194F_Latest</f>
        <v>0</v>
      </c>
      <c r="FS143" s="52" cm="1">
        <f t="array" ref="FS143">A128040266J_Latest</f>
        <v>0.57199999999999995</v>
      </c>
      <c r="FT143" s="52" cm="1">
        <f t="array" ref="FT143">A128020914W_Latest</f>
        <v>0.90300000000000002</v>
      </c>
      <c r="FU143" s="52" cm="1">
        <f t="array" ref="FU143">A127962814C_Latest</f>
        <v>0</v>
      </c>
      <c r="FV143" s="52" cm="1">
        <f t="array" ref="FV143">A127962854W_Latest</f>
        <v>0.77400000000000002</v>
      </c>
      <c r="FW143" s="52" cm="1">
        <f t="array" ref="FW143">A127962878R_Latest</f>
        <v>0.317</v>
      </c>
      <c r="FX143" s="52" cm="1">
        <f t="array" ref="FX143">A128040342X_Latest</f>
        <v>1.0049999999999999</v>
      </c>
      <c r="FY143" s="52" cm="1">
        <f t="array" ref="FY143">A128059562A_Latest</f>
        <v>0.21</v>
      </c>
      <c r="FZ143" s="52" cm="1">
        <f t="array" ref="FZ143">A128098146T_Latest</f>
        <v>0.53400000000000003</v>
      </c>
      <c r="GA143" s="52" cm="1">
        <f t="array" ref="GA143">A128079046C_Latest</f>
        <v>0</v>
      </c>
      <c r="GB143" s="52" cm="1">
        <f t="array" ref="GB143">A127981998L_Latest</f>
        <v>1.6879999999999999</v>
      </c>
      <c r="GC143" s="52" cm="1">
        <f t="array" ref="GC143">A127982018L_Latest</f>
        <v>0.50800000000000001</v>
      </c>
      <c r="GD143" s="52" cm="1">
        <f t="array" ref="GD143">A128040106W_Latest</f>
        <v>2.4870000000000001</v>
      </c>
      <c r="GE143" s="52" cm="1">
        <f t="array" ref="GE143">A128079098F_Latest</f>
        <v>1.849</v>
      </c>
      <c r="GF143" s="52" cm="1">
        <f t="array" ref="GF143">A127962694W_Latest</f>
        <v>0.91200000000000003</v>
      </c>
      <c r="GG143" s="52" cm="1">
        <f t="array" ref="GG143">A128040154R_Latest</f>
        <v>0.58899999999999997</v>
      </c>
      <c r="GH143" s="52" cm="1">
        <f t="array" ref="GH143">A128079154L_Latest</f>
        <v>0.252</v>
      </c>
      <c r="GI143" s="52" t="e" cm="1">
        <f t="array" ref="GI143">A127962758W_Latest</f>
        <v>#NAME?</v>
      </c>
      <c r="GJ143" s="52" cm="1">
        <f t="array" ref="GJ143">A128001226L_Latest</f>
        <v>12.599</v>
      </c>
    </row>
    <row r="144" spans="1:192" ht="15" hidden="1" customHeight="1">
      <c r="A144" s="48" t="s">
        <v>12374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12375</v>
      </c>
      <c r="C145" s="62">
        <v>22</v>
      </c>
      <c r="D145" s="52" cm="1">
        <f t="array" ref="D145">A128022674J_Latest</f>
        <v>8.0530000000000008</v>
      </c>
      <c r="E145" s="52" cm="1">
        <f t="array" ref="E145">A127945402R_Latest</f>
        <v>16.600000000000001</v>
      </c>
      <c r="F145" s="52" cm="1">
        <f t="array" ref="F145">A128003666C_Latest</f>
        <v>37.508000000000003</v>
      </c>
      <c r="G145" s="52" cm="1">
        <f t="array" ref="G145">A128022950T_Latest</f>
        <v>7.617</v>
      </c>
      <c r="H145" s="52" cm="1">
        <f t="array" ref="H145">A127965034V_Latest</f>
        <v>55.622</v>
      </c>
      <c r="I145" s="52" cm="1">
        <f t="array" ref="I145">A128003714K_Latest</f>
        <v>12.965999999999999</v>
      </c>
      <c r="J145" s="52" cm="1">
        <f t="array" ref="J145">A128081538R_Latest</f>
        <v>49.365000000000002</v>
      </c>
      <c r="K145" s="52" cm="1">
        <f t="array" ref="K145">A128062030W_Latest</f>
        <v>43.53</v>
      </c>
      <c r="L145" s="52" cm="1">
        <f t="array" ref="L145">A127984254A_Latest</f>
        <v>33.392000000000003</v>
      </c>
      <c r="M145" s="52" cm="1">
        <f t="array" ref="M145">A128022702F_Latest</f>
        <v>10.005000000000001</v>
      </c>
      <c r="N145" s="52" cm="1">
        <f t="array" ref="N145">A127964790J_Latest</f>
        <v>21.974</v>
      </c>
      <c r="O145" s="52" cm="1">
        <f t="array" ref="O145">A128081250C_Latest</f>
        <v>9.6910000000000007</v>
      </c>
      <c r="P145" s="52" cm="1">
        <f t="array" ref="P145">A128081274W_Latest</f>
        <v>56.593000000000004</v>
      </c>
      <c r="Q145" s="52" cm="1">
        <f t="array" ref="Q145">A128022790T_Latest</f>
        <v>16.094999999999999</v>
      </c>
      <c r="R145" s="52" cm="1">
        <f t="array" ref="R145">A128061838V_Latest</f>
        <v>36.31</v>
      </c>
      <c r="S145" s="52" cm="1">
        <f t="array" ref="S145">A127984078A_Latest</f>
        <v>32.92</v>
      </c>
      <c r="T145" s="52" cm="1">
        <f t="array" ref="T145">A128042382C_Latest</f>
        <v>86.772000000000006</v>
      </c>
      <c r="U145" s="52" cm="1">
        <f t="array" ref="U145">A128042402A_Latest</f>
        <v>7.819</v>
      </c>
      <c r="V145" s="52" cm="1">
        <f t="array" ref="V145">A127945370J_Latest</f>
        <v>22.521000000000001</v>
      </c>
      <c r="W145" s="52" t="e" cm="1">
        <f t="array" ref="W145">A128003650K_Latest</f>
        <v>#NAME?</v>
      </c>
      <c r="X145" s="52" cm="1">
        <f t="array" ref="X145">A128022658J_Latest</f>
        <v>565.35500000000002</v>
      </c>
      <c r="Y145" s="52" cm="1">
        <f t="array" ref="Y145">A127947358C_Latest</f>
        <v>1.2</v>
      </c>
      <c r="Z145" s="52" cm="1">
        <f t="array" ref="Z145">A128044514F_Latest</f>
        <v>2.544</v>
      </c>
      <c r="AA145" s="52" cm="1">
        <f t="array" ref="AA145">A127967174J_Latest</f>
        <v>9.98</v>
      </c>
      <c r="AB145" s="52" cm="1">
        <f t="array" ref="AB145">A127986330C_Latest</f>
        <v>2.4129999999999998</v>
      </c>
      <c r="AC145" s="52" cm="1">
        <f t="array" ref="AC145">A128044578T_Latest</f>
        <v>13.602</v>
      </c>
      <c r="AD145" s="52" cm="1">
        <f t="array" ref="AD145">A128005806F_Latest</f>
        <v>2.04</v>
      </c>
      <c r="AE145" s="52" cm="1">
        <f t="array" ref="AE145">A127947742W_Latest</f>
        <v>15.222</v>
      </c>
      <c r="AF145" s="52" cm="1">
        <f t="array" ref="AF145">A127967246J_Latest</f>
        <v>14.288</v>
      </c>
      <c r="AG145" s="52" cm="1">
        <f t="array" ref="AG145">A128005874J_Latest</f>
        <v>11.159000000000001</v>
      </c>
      <c r="AH145" s="52" cm="1">
        <f t="array" ref="AH145">A128024962L_Latest</f>
        <v>5.2030000000000003</v>
      </c>
      <c r="AI145" s="52" cm="1">
        <f t="array" ref="AI145">A127966954C_Latest</f>
        <v>10.667999999999999</v>
      </c>
      <c r="AJ145" s="52" cm="1">
        <f t="array" ref="AJ145">A127947422K_Latest</f>
        <v>0.58399999999999996</v>
      </c>
      <c r="AK145" s="52" cm="1">
        <f t="array" ref="AK145">A128063958X_Latest</f>
        <v>23.231999999999999</v>
      </c>
      <c r="AL145" s="52" cm="1">
        <f t="array" ref="AL145">A128063966X_Latest</f>
        <v>4.1349999999999998</v>
      </c>
      <c r="AM145" s="52" cm="1">
        <f t="array" ref="AM145">A128005634W_Latest</f>
        <v>6.2759999999999998</v>
      </c>
      <c r="AN145" s="52" cm="1">
        <f t="array" ref="AN145">A128005658R_Latest</f>
        <v>8.3930000000000007</v>
      </c>
      <c r="AO145" s="52" cm="1">
        <f t="array" ref="AO145">A128064014J_Latest</f>
        <v>25.491</v>
      </c>
      <c r="AP145" s="52" cm="1">
        <f t="array" ref="AP145">A128005698J_Latest</f>
        <v>3.298</v>
      </c>
      <c r="AQ145" s="52" cm="1">
        <f t="array" ref="AQ145">A128083514J_Latest</f>
        <v>4.9829999999999997</v>
      </c>
      <c r="AR145" s="52" t="e" cm="1">
        <f t="array" ref="AR145">A127986298R_Latest</f>
        <v>#NAME?</v>
      </c>
      <c r="AS145" s="52" cm="1">
        <f t="array" ref="AS145">A128063870F_Latest</f>
        <v>164.71299999999999</v>
      </c>
      <c r="AT145" s="52" cm="1">
        <f t="array" ref="AT145">A128046490K_Latest</f>
        <v>2.4689999999999999</v>
      </c>
      <c r="AU145" s="52" cm="1">
        <f t="array" ref="AU145">A127988406X_Latest</f>
        <v>0</v>
      </c>
      <c r="AV145" s="52" cm="1">
        <f t="array" ref="AV145">A128066062L_Latest</f>
        <v>9.94</v>
      </c>
      <c r="AW145" s="52" cm="1">
        <f t="array" ref="AW145">A127988458A_Latest</f>
        <v>0</v>
      </c>
      <c r="AX145" s="52" cm="1">
        <f t="array" ref="AX145">A128066086F_Latest</f>
        <v>13.061</v>
      </c>
      <c r="AY145" s="52" cm="1">
        <f t="array" ref="AY145">A127969298W_Latest</f>
        <v>3.3109999999999999</v>
      </c>
      <c r="AZ145" s="52" cm="1">
        <f t="array" ref="AZ145">A128066114C_Latest</f>
        <v>12.422000000000001</v>
      </c>
      <c r="BA145" s="52" cm="1">
        <f t="array" ref="BA145">A128085950R_Latest</f>
        <v>7.8520000000000003</v>
      </c>
      <c r="BB145" s="52" cm="1">
        <f t="array" ref="BB145">A127969346C_Latest</f>
        <v>9.4290000000000003</v>
      </c>
      <c r="BC145" s="52" cm="1">
        <f t="array" ref="BC145">A127949650X_Latest</f>
        <v>4.5919999999999996</v>
      </c>
      <c r="BD145" s="52" cm="1">
        <f t="array" ref="BD145">A128007778V_Latest</f>
        <v>5.8029999999999999</v>
      </c>
      <c r="BE145" s="52" cm="1">
        <f t="array" ref="BE145">A127969054A_Latest</f>
        <v>2.7010000000000001</v>
      </c>
      <c r="BF145" s="52" cm="1">
        <f t="array" ref="BF145">A127969086V_Latest</f>
        <v>14.510999999999999</v>
      </c>
      <c r="BG145" s="52" cm="1">
        <f t="array" ref="BG145">A127949702R_Latest</f>
        <v>4.3929999999999998</v>
      </c>
      <c r="BH145" s="52" cm="1">
        <f t="array" ref="BH145">A128007846K_Latest</f>
        <v>8.7899999999999991</v>
      </c>
      <c r="BI145" s="52" cm="1">
        <f t="array" ref="BI145">A128085706L_Latest</f>
        <v>13.375</v>
      </c>
      <c r="BJ145" s="52" cm="1">
        <f t="array" ref="BJ145">A127988346J_Latest</f>
        <v>17.579000000000001</v>
      </c>
      <c r="BK145" s="52" cm="1">
        <f t="array" ref="BK145">A128007894C_Latest</f>
        <v>1.8180000000000001</v>
      </c>
      <c r="BL145" s="52" cm="1">
        <f t="array" ref="BL145">A128007918K_Latest</f>
        <v>3.6989999999999998</v>
      </c>
      <c r="BM145" s="52" t="e" cm="1">
        <f t="array" ref="BM145">A128027334C_Latest</f>
        <v>#NAME?</v>
      </c>
      <c r="BN145" s="52" cm="1">
        <f t="array" ref="BN145">A128027090V_Latest</f>
        <v>135.744</v>
      </c>
      <c r="BO145" s="52" cm="1">
        <f t="array" ref="BO145">A128029234F_Latest</f>
        <v>1.8759999999999999</v>
      </c>
      <c r="BP145" s="52" cm="1">
        <f t="array" ref="BP145">A127990574A_Latest</f>
        <v>5.4059999999999997</v>
      </c>
      <c r="BQ145" s="52" cm="1">
        <f t="array" ref="BQ145">A128068246T_Latest</f>
        <v>10.539</v>
      </c>
      <c r="BR145" s="52" cm="1">
        <f t="array" ref="BR145">A127971586F_Latest</f>
        <v>0</v>
      </c>
      <c r="BS145" s="52" cm="1">
        <f t="array" ref="BS145">A128048974T_Latest</f>
        <v>15.433999999999999</v>
      </c>
      <c r="BT145" s="52" cm="1">
        <f t="array" ref="BT145">A127990654A_Latest</f>
        <v>4.8040000000000003</v>
      </c>
      <c r="BU145" s="52" cm="1">
        <f t="array" ref="BU145">A127971634L_Latest</f>
        <v>9.923</v>
      </c>
      <c r="BV145" s="52" cm="1">
        <f t="array" ref="BV145">A127971670W_Latest</f>
        <v>8.5310000000000006</v>
      </c>
      <c r="BW145" s="52" cm="1">
        <f t="array" ref="BW145">A127951998C_Latest</f>
        <v>5.5369999999999999</v>
      </c>
      <c r="BX145" s="52" cm="1">
        <f t="array" ref="BX145">A128029250F_Latest</f>
        <v>0</v>
      </c>
      <c r="BY145" s="52" cm="1">
        <f t="array" ref="BY145">A128087742J_Latest</f>
        <v>2.7709999999999999</v>
      </c>
      <c r="BZ145" s="52" cm="1">
        <f t="array" ref="BZ145">A127951726X_Latest</f>
        <v>1.7470000000000001</v>
      </c>
      <c r="CA145" s="52" cm="1">
        <f t="array" ref="CA145">A128009906L_Latest</f>
        <v>9.34</v>
      </c>
      <c r="CB145" s="52" cm="1">
        <f t="array" ref="CB145">A128009926W_Latest</f>
        <v>2.4460000000000002</v>
      </c>
      <c r="CC145" s="52" cm="1">
        <f t="array" ref="CC145">A127951790T_Latest</f>
        <v>8.2129999999999992</v>
      </c>
      <c r="CD145" s="52" cm="1">
        <f t="array" ref="CD145">A128068142X_Latest</f>
        <v>5.3789999999999996</v>
      </c>
      <c r="CE145" s="52" cm="1">
        <f t="array" ref="CE145">A128068166T_Latest</f>
        <v>18.329999999999998</v>
      </c>
      <c r="CF145" s="52" cm="1">
        <f t="array" ref="CF145">A128009994X_Latest</f>
        <v>1.5349999999999999</v>
      </c>
      <c r="CG145" s="52" cm="1">
        <f t="array" ref="CG145">A128087918A_Latest</f>
        <v>7.81</v>
      </c>
      <c r="CH145" s="52" t="e" cm="1">
        <f t="array" ref="CH145">A128010046W_Latest</f>
        <v>#NAME?</v>
      </c>
      <c r="CI145" s="52" cm="1">
        <f t="array" ref="CI145">A127990406R_Latest</f>
        <v>119.621</v>
      </c>
      <c r="CJ145" s="52" cm="1">
        <f t="array" ref="CJ145">A127953878W_Latest</f>
        <v>0.91900000000000004</v>
      </c>
      <c r="CK145" s="52" cm="1">
        <f t="array" ref="CK145">A127954090J_Latest</f>
        <v>1.339</v>
      </c>
      <c r="CL145" s="52" cm="1">
        <f t="array" ref="CL145">A127992726L_Latest</f>
        <v>1.458</v>
      </c>
      <c r="CM145" s="52" cm="1">
        <f t="array" ref="CM145">A128031594A_Latest</f>
        <v>0</v>
      </c>
      <c r="CN145" s="52" cm="1">
        <f t="array" ref="CN145">A128012322T_Latest</f>
        <v>2.5859999999999999</v>
      </c>
      <c r="CO145" s="52" cm="1">
        <f t="array" ref="CO145">A128031630X_Latest</f>
        <v>0.28000000000000003</v>
      </c>
      <c r="CP145" s="52" cm="1">
        <f t="array" ref="CP145">A128070422J_Latest</f>
        <v>3.585</v>
      </c>
      <c r="CQ145" s="52" cm="1">
        <f t="array" ref="CQ145">A128031658A_Latest</f>
        <v>4.548</v>
      </c>
      <c r="CR145" s="52" cm="1">
        <f t="array" ref="CR145">A127973834T_Latest</f>
        <v>1.4390000000000001</v>
      </c>
      <c r="CS145" s="52" cm="1">
        <f t="array" ref="CS145">A128089850C_Latest</f>
        <v>0</v>
      </c>
      <c r="CT145" s="52" cm="1">
        <f t="array" ref="CT145">A128012090T_Latest</f>
        <v>0.64500000000000002</v>
      </c>
      <c r="CU145" s="52" cm="1">
        <f t="array" ref="CU145">A128070210F_Latest</f>
        <v>0.26400000000000001</v>
      </c>
      <c r="CV145" s="52" cm="1">
        <f t="array" ref="CV145">A127973586T_Latest</f>
        <v>2.5950000000000002</v>
      </c>
      <c r="CW145" s="52" cm="1">
        <f t="array" ref="CW145">A128031450R_Latest</f>
        <v>1.56</v>
      </c>
      <c r="CX145" s="52" cm="1">
        <f t="array" ref="CX145">A128070258T_Latest</f>
        <v>2.78</v>
      </c>
      <c r="CY145" s="52" cm="1">
        <f t="array" ref="CY145">A128070290T_Latest</f>
        <v>2.302</v>
      </c>
      <c r="CZ145" s="52" cm="1">
        <f t="array" ref="CZ145">A127992630V_Latest</f>
        <v>6.5529999999999999</v>
      </c>
      <c r="DA145" s="52" cm="1">
        <f t="array" ref="DA145">A127992650C_Latest</f>
        <v>0.183</v>
      </c>
      <c r="DB145" s="52" cm="1">
        <f t="array" ref="DB145">A128070354T_Latest</f>
        <v>2.351</v>
      </c>
      <c r="DC145" s="52" t="e" cm="1">
        <f t="array" ref="DC145">A127992706C_Latest</f>
        <v>#NAME?</v>
      </c>
      <c r="DD145" s="52" cm="1">
        <f t="array" ref="DD145">A127973498T_Latest</f>
        <v>35.387999999999998</v>
      </c>
      <c r="DE145" s="52" cm="1">
        <f t="array" ref="DE145">A128072446L_Latest</f>
        <v>0.27200000000000002</v>
      </c>
      <c r="DF145" s="52" cm="1">
        <f t="array" ref="DF145">A128053210L_Latest</f>
        <v>6.9560000000000004</v>
      </c>
      <c r="DG145" s="52" cm="1">
        <f t="array" ref="DG145">A127994854T_Latest</f>
        <v>4.5129999999999999</v>
      </c>
      <c r="DH145" s="52" cm="1">
        <f t="array" ref="DH145">A128033770L_Latest</f>
        <v>4.72</v>
      </c>
      <c r="DI145" s="52" cm="1">
        <f t="array" ref="DI145">A127975926L_Latest</f>
        <v>8.4350000000000005</v>
      </c>
      <c r="DJ145" s="52" cm="1">
        <f t="array" ref="DJ145">A128053294J_Latest</f>
        <v>2.2599999999999998</v>
      </c>
      <c r="DK145" s="52" cm="1">
        <f t="array" ref="DK145">A127956270C_Latest</f>
        <v>4.9450000000000003</v>
      </c>
      <c r="DL145" s="52" cm="1">
        <f t="array" ref="DL145">A127994950T_Latest</f>
        <v>6.6669999999999998</v>
      </c>
      <c r="DM145" s="52" cm="1">
        <f t="array" ref="DM145">A127956298F_Latest</f>
        <v>3.5790000000000002</v>
      </c>
      <c r="DN145" s="52" cm="1">
        <f t="array" ref="DN145">A128033542K_Latest</f>
        <v>0</v>
      </c>
      <c r="DO145" s="52" cm="1">
        <f t="array" ref="DO145">A128033558C_Latest</f>
        <v>1.7090000000000001</v>
      </c>
      <c r="DP145" s="52" cm="1">
        <f t="array" ref="DP145">A127956050A_Latest</f>
        <v>4.29</v>
      </c>
      <c r="DQ145" s="52" cm="1">
        <f t="array" ref="DQ145">A127975702A_Latest</f>
        <v>3.242</v>
      </c>
      <c r="DR145" s="52" cm="1">
        <f t="array" ref="DR145">A127975722K_Latest</f>
        <v>2.5350000000000001</v>
      </c>
      <c r="DS145" s="52" cm="1">
        <f t="array" ref="DS145">A128072554W_Latest</f>
        <v>4.742</v>
      </c>
      <c r="DT145" s="52" cm="1">
        <f t="array" ref="DT145">A128033634V_Latest</f>
        <v>1.595</v>
      </c>
      <c r="DU145" s="52" cm="1">
        <f t="array" ref="DU145">A128091970L_Latest</f>
        <v>13.784000000000001</v>
      </c>
      <c r="DV145" s="52" cm="1">
        <f t="array" ref="DV145">A127956142K_Latest</f>
        <v>0.873</v>
      </c>
      <c r="DW145" s="52" cm="1">
        <f t="array" ref="DW145">A128014438F_Latest</f>
        <v>1.96</v>
      </c>
      <c r="DX145" s="52" t="e" cm="1">
        <f t="array" ref="DX145">A128092054X_Latest</f>
        <v>#NAME?</v>
      </c>
      <c r="DY145" s="52" cm="1">
        <f t="array" ref="DY145">A128014206V_Latest</f>
        <v>77.075000000000003</v>
      </c>
      <c r="DZ145" s="52" cm="1">
        <f t="array" ref="DZ145">A128035650F_Latest</f>
        <v>1.234</v>
      </c>
      <c r="EA145" s="52" cm="1">
        <f t="array" ref="EA145">A128016434J_Latest</f>
        <v>0.1</v>
      </c>
      <c r="EB145" s="52" cm="1">
        <f t="array" ref="EB145">A128016482A_Latest</f>
        <v>1.0780000000000001</v>
      </c>
      <c r="EC145" s="52" cm="1">
        <f t="array" ref="EC145">A128074794V_Latest</f>
        <v>0.122</v>
      </c>
      <c r="ED145" s="52" cm="1">
        <f t="array" ref="ED145">A128055602K_Latest</f>
        <v>1.351</v>
      </c>
      <c r="EE145" s="52" cm="1">
        <f t="array" ref="EE145">A128055614V_Latest</f>
        <v>0.27200000000000002</v>
      </c>
      <c r="EF145" s="52" cm="1">
        <f t="array" ref="EF145">A128035946T_Latest</f>
        <v>1.4670000000000001</v>
      </c>
      <c r="EG145" s="52" cm="1">
        <f t="array" ref="EG145">A128094262C_Latest</f>
        <v>0.90300000000000002</v>
      </c>
      <c r="EH145" s="52" cm="1">
        <f t="array" ref="EH145">A128035982A_Latest</f>
        <v>0.80900000000000005</v>
      </c>
      <c r="EI145" s="52" cm="1">
        <f t="array" ref="EI145">A128055326A_Latest</f>
        <v>0</v>
      </c>
      <c r="EJ145" s="52" cm="1">
        <f t="array" ref="EJ145">A128016262X_Latest</f>
        <v>0</v>
      </c>
      <c r="EK145" s="52" cm="1">
        <f t="array" ref="EK145">A127996938L_Latest</f>
        <v>0.106</v>
      </c>
      <c r="EL145" s="52" cm="1">
        <f t="array" ref="EL145">A128055378C_Latest</f>
        <v>0.89300000000000002</v>
      </c>
      <c r="EM145" s="52" cm="1">
        <f t="array" ref="EM145">A128016318X_Latest</f>
        <v>0.66500000000000004</v>
      </c>
      <c r="EN145" s="52" cm="1">
        <f t="array" ref="EN145">A127996982W_Latest</f>
        <v>0.73299999999999998</v>
      </c>
      <c r="EO145" s="52" cm="1">
        <f t="array" ref="EO145">A128035782J_Latest</f>
        <v>0.12</v>
      </c>
      <c r="EP145" s="52" cm="1">
        <f t="array" ref="EP145">A128055450K_Latest</f>
        <v>2.4239999999999999</v>
      </c>
      <c r="EQ145" s="52" cm="1">
        <f t="array" ref="EQ145">A128094118K_Latest</f>
        <v>0.114</v>
      </c>
      <c r="ER145" s="52" cm="1">
        <f t="array" ref="ER145">A128035826X_Latest</f>
        <v>0.85399999999999998</v>
      </c>
      <c r="ES145" s="52" t="e" cm="1">
        <f t="array" ref="ES145">A127978058C_Latest</f>
        <v>#NAME?</v>
      </c>
      <c r="ET145" s="52" cm="1">
        <f t="array" ref="ET145">A128016226R_Latest</f>
        <v>13.244</v>
      </c>
      <c r="EU145" s="52" cm="1">
        <f t="array" ref="EU145">A128095938K_Latest</f>
        <v>8.3000000000000004E-2</v>
      </c>
      <c r="EV145" s="52" cm="1">
        <f t="array" ref="EV145">A128037950V_Latest</f>
        <v>0.254</v>
      </c>
      <c r="EW145" s="52" cm="1">
        <f t="array" ref="EW145">A128037974L_Latest</f>
        <v>0</v>
      </c>
      <c r="EX145" s="52" cm="1">
        <f t="array" ref="EX145">A128037990L_Latest</f>
        <v>0</v>
      </c>
      <c r="EY145" s="52" cm="1">
        <f t="array" ref="EY145">A127999386F_Latest</f>
        <v>0.51100000000000001</v>
      </c>
      <c r="EZ145" s="52" cm="1">
        <f t="array" ref="EZ145">A127960606X_Latest</f>
        <v>0</v>
      </c>
      <c r="FA145" s="52" cm="1">
        <f t="array" ref="FA145">A127960634J_Latest</f>
        <v>0.34599999999999997</v>
      </c>
      <c r="FB145" s="52" cm="1">
        <f t="array" ref="FB145">A127999442L_Latest</f>
        <v>0.59899999999999998</v>
      </c>
      <c r="FC145" s="52" cm="1">
        <f t="array" ref="FC145">A127999466F_Latest</f>
        <v>0.21199999999999999</v>
      </c>
      <c r="FD145" s="52" cm="1">
        <f t="array" ref="FD145">A128037814A_Latest</f>
        <v>0</v>
      </c>
      <c r="FE145" s="52" cm="1">
        <f t="array" ref="FE145">A128057506W_Latest</f>
        <v>0</v>
      </c>
      <c r="FF145" s="52" cm="1">
        <f t="array" ref="FF145">A127979870K_Latest</f>
        <v>0</v>
      </c>
      <c r="FG145" s="52" cm="1">
        <f t="array" ref="FG145">A127979894C_Latest</f>
        <v>0.71499999999999997</v>
      </c>
      <c r="FH145" s="52" cm="1">
        <f t="array" ref="FH145">A128018554L_Latest</f>
        <v>0.16600000000000001</v>
      </c>
      <c r="FI145" s="52" cm="1">
        <f t="array" ref="FI145">A128076934W_Latest</f>
        <v>0.67200000000000004</v>
      </c>
      <c r="FJ145" s="52" cm="1">
        <f t="array" ref="FJ145">A128037906K_Latest</f>
        <v>0.29199999999999998</v>
      </c>
      <c r="FK145" s="52" cm="1">
        <f t="array" ref="FK145">A128057602W_Latest</f>
        <v>1.222</v>
      </c>
      <c r="FL145" s="52" cm="1">
        <f t="array" ref="FL145">A127979994L_Latest</f>
        <v>0</v>
      </c>
      <c r="FM145" s="52" cm="1">
        <f t="array" ref="FM145">A128018666F_Latest</f>
        <v>0</v>
      </c>
      <c r="FN145" s="52" t="e" cm="1">
        <f t="array" ref="FN145">A128018718W_Latest</f>
        <v>#NAME?</v>
      </c>
      <c r="FO145" s="52" cm="1">
        <f t="array" ref="FO145">A128018438C_Latest</f>
        <v>5.0720000000000001</v>
      </c>
      <c r="FP145" s="52" cm="1">
        <f t="array" ref="FP145">A128098118J_Latest</f>
        <v>0</v>
      </c>
      <c r="FQ145" s="52" cm="1">
        <f t="array" ref="FQ145">A128079166W_Latest</f>
        <v>0</v>
      </c>
      <c r="FR145" s="52" cm="1">
        <f t="array" ref="FR145">A128059770V_Latest</f>
        <v>0</v>
      </c>
      <c r="FS145" s="52" cm="1">
        <f t="array" ref="FS145">A128059786L_Latest</f>
        <v>0.36199999999999999</v>
      </c>
      <c r="FT145" s="52" cm="1">
        <f t="array" ref="FT145">A128079234L_Latest</f>
        <v>0.64200000000000002</v>
      </c>
      <c r="FU145" s="52" cm="1">
        <f t="array" ref="FU145">A128059810A_Latest</f>
        <v>0</v>
      </c>
      <c r="FV145" s="52" cm="1">
        <f t="array" ref="FV145">A127962858F_Latest</f>
        <v>1.4550000000000001</v>
      </c>
      <c r="FW145" s="52" cm="1">
        <f t="array" ref="FW145">A128079298X_Latest</f>
        <v>0.14199999999999999</v>
      </c>
      <c r="FX145" s="52" cm="1">
        <f t="array" ref="FX145">A127962890F_Latest</f>
        <v>1.2270000000000001</v>
      </c>
      <c r="FY145" s="52" cm="1">
        <f t="array" ref="FY145">A128001262W_Latest</f>
        <v>0.21</v>
      </c>
      <c r="FZ145" s="52" cm="1">
        <f t="array" ref="FZ145">A128020682W_Latest</f>
        <v>0.379</v>
      </c>
      <c r="GA145" s="52" cm="1">
        <f t="array" ref="GA145">A127962594L_Latest</f>
        <v>0</v>
      </c>
      <c r="GB145" s="52" cm="1">
        <f t="array" ref="GB145">A128059602J_Latest</f>
        <v>2.0649999999999999</v>
      </c>
      <c r="GC145" s="52" cm="1">
        <f t="array" ref="GC145">A128020754W_Latest</f>
        <v>0.19400000000000001</v>
      </c>
      <c r="GD145" s="52" cm="1">
        <f t="array" ref="GD145">A127982030C_Latest</f>
        <v>4.1040000000000001</v>
      </c>
      <c r="GE145" s="52" cm="1">
        <f t="array" ref="GE145">A128079102K_Latest</f>
        <v>1.464</v>
      </c>
      <c r="GF145" s="52" cm="1">
        <f t="array" ref="GF145">A128020798X_Latest</f>
        <v>1.39</v>
      </c>
      <c r="GG145" s="52" cm="1">
        <f t="array" ref="GG145">A127982094R_Latest</f>
        <v>0</v>
      </c>
      <c r="GH145" s="52" cm="1">
        <f t="array" ref="GH145">A128001426F_Latest</f>
        <v>0.86399999999999999</v>
      </c>
      <c r="GI145" s="52" t="e" cm="1">
        <f t="array" ref="GI145">A128079178F_Latest</f>
        <v>#NAME?</v>
      </c>
      <c r="GJ145" s="52" cm="1">
        <f t="array" ref="GJ145">A128039982X_Latest</f>
        <v>14.497999999999999</v>
      </c>
    </row>
    <row r="146" spans="1:192" ht="15" hidden="1" customHeight="1">
      <c r="A146" s="49"/>
      <c r="B146" s="49" t="s">
        <v>12376</v>
      </c>
      <c r="C146" s="62">
        <v>23</v>
      </c>
      <c r="D146" s="52" cm="1">
        <f t="array" ref="D146">A128061686V_Latest</f>
        <v>7.9210000000000003</v>
      </c>
      <c r="E146" s="52" cm="1">
        <f t="array" ref="E146">A128042454C_Latest</f>
        <v>7.6349999999999998</v>
      </c>
      <c r="F146" s="52" cm="1">
        <f t="array" ref="F146">A127964974A_Latest</f>
        <v>18.274999999999999</v>
      </c>
      <c r="G146" s="52" cm="1">
        <f t="array" ref="G146">A127984178K_Latest</f>
        <v>4.4349999999999996</v>
      </c>
      <c r="H146" s="52" cm="1">
        <f t="array" ref="H146">A127945474A_Latest</f>
        <v>24.85</v>
      </c>
      <c r="I146" s="52" cm="1">
        <f t="array" ref="I146">A127984210X_Latest</f>
        <v>10.861000000000001</v>
      </c>
      <c r="J146" s="52" cm="1">
        <f t="array" ref="J146">A128003734V_Latest</f>
        <v>39.664000000000001</v>
      </c>
      <c r="K146" s="52" cm="1">
        <f t="array" ref="K146">A127965078W_Latest</f>
        <v>22.821999999999999</v>
      </c>
      <c r="L146" s="52" cm="1">
        <f t="array" ref="L146">A128003762C_Latest</f>
        <v>20.591999999999999</v>
      </c>
      <c r="M146" s="52" cm="1">
        <f t="array" ref="M146">A128061722T_Latest</f>
        <v>4.032</v>
      </c>
      <c r="N146" s="52" cm="1">
        <f t="array" ref="N146">A128042246K_Latest</f>
        <v>9.6690000000000005</v>
      </c>
      <c r="O146" s="52" cm="1">
        <f t="array" ref="O146">A127984010F_Latest</f>
        <v>3.056</v>
      </c>
      <c r="P146" s="52" cm="1">
        <f t="array" ref="P146">A128003530T_Latest</f>
        <v>30.023</v>
      </c>
      <c r="Q146" s="52" cm="1">
        <f t="array" ref="Q146">A128042306A_Latest</f>
        <v>12.606999999999999</v>
      </c>
      <c r="R146" s="52" cm="1">
        <f t="array" ref="R146">A128003578C_Latest</f>
        <v>15.452</v>
      </c>
      <c r="S146" s="52" cm="1">
        <f t="array" ref="S146">A127984082T_Latest</f>
        <v>13.839</v>
      </c>
      <c r="T146" s="52" cm="1">
        <f t="array" ref="T146">A128042386L_Latest</f>
        <v>42.210999999999999</v>
      </c>
      <c r="U146" s="52" cm="1">
        <f t="array" ref="U146">A128061894L_Latest</f>
        <v>8.843</v>
      </c>
      <c r="V146" s="52" cm="1">
        <f t="array" ref="V146">A127964930X_Latest</f>
        <v>11.942</v>
      </c>
      <c r="W146" s="52" t="e" cm="1">
        <f t="array" ref="W146">A128081406L_Latest</f>
        <v>#NAME?</v>
      </c>
      <c r="X146" s="52" cm="1">
        <f t="array" ref="X146">A127983974F_Latest</f>
        <v>308.73</v>
      </c>
      <c r="Y146" s="52" cm="1">
        <f t="array" ref="Y146">A128005530C_Latest</f>
        <v>3.4140000000000001</v>
      </c>
      <c r="Z146" s="52" cm="1">
        <f t="array" ref="Z146">A127947618L_Latest</f>
        <v>0.58799999999999997</v>
      </c>
      <c r="AA146" s="52" cm="1">
        <f t="array" ref="AA146">A127967178T_Latest</f>
        <v>3.6469999999999998</v>
      </c>
      <c r="AB146" s="52" cm="1">
        <f t="array" ref="AB146">A128005774X_Latest</f>
        <v>1.7250000000000001</v>
      </c>
      <c r="AC146" s="52" cm="1">
        <f t="array" ref="AC146">A128025186A_Latest</f>
        <v>7.7949999999999999</v>
      </c>
      <c r="AD146" s="52" cm="1">
        <f t="array" ref="AD146">A127947726W_Latest</f>
        <v>4.24</v>
      </c>
      <c r="AE146" s="52" cm="1">
        <f t="array" ref="AE146">A128044614R_Latest</f>
        <v>9.4179999999999993</v>
      </c>
      <c r="AF146" s="52" cm="1">
        <f t="array" ref="AF146">A128064166V_Latest</f>
        <v>8.8339999999999996</v>
      </c>
      <c r="AG146" s="52" cm="1">
        <f t="array" ref="AG146">A128044646J_Latest</f>
        <v>8.2759999999999998</v>
      </c>
      <c r="AH146" s="52" cm="1">
        <f t="array" ref="AH146">A127966934V_Latest</f>
        <v>0.77400000000000002</v>
      </c>
      <c r="AI146" s="52" cm="1">
        <f t="array" ref="AI146">A127947402A_Latest</f>
        <v>4.5449999999999999</v>
      </c>
      <c r="AJ146" s="52" cm="1">
        <f t="array" ref="AJ146">A127947426V_Latest</f>
        <v>0.43</v>
      </c>
      <c r="AK146" s="52" cm="1">
        <f t="array" ref="AK146">A128083430X_Latest</f>
        <v>8.5950000000000006</v>
      </c>
      <c r="AL146" s="52" cm="1">
        <f t="array" ref="AL146">A127947470C_Latest</f>
        <v>4.2859999999999996</v>
      </c>
      <c r="AM146" s="52" cm="1">
        <f t="array" ref="AM146">A127986226C_Latest</f>
        <v>3.9950000000000001</v>
      </c>
      <c r="AN146" s="52" cm="1">
        <f t="array" ref="AN146">A127967058X_Latest</f>
        <v>4.7869999999999999</v>
      </c>
      <c r="AO146" s="52" cm="1">
        <f t="array" ref="AO146">A128005682R_Latest</f>
        <v>9.5069999999999997</v>
      </c>
      <c r="AP146" s="52" cm="1">
        <f t="array" ref="AP146">A127967102W_Latest</f>
        <v>0</v>
      </c>
      <c r="AQ146" s="52" cm="1">
        <f t="array" ref="AQ146">A127947594F_Latest</f>
        <v>5.51</v>
      </c>
      <c r="AR146" s="52" t="e" cm="1">
        <f t="array" ref="AR146">A127967162X_Latest</f>
        <v>#NAME?</v>
      </c>
      <c r="AS146" s="52" cm="1">
        <f t="array" ref="AS146">A127947338V_Latest</f>
        <v>90.364000000000004</v>
      </c>
      <c r="AT146" s="52" cm="1">
        <f t="array" ref="AT146">A128046494V_Latest</f>
        <v>1.484</v>
      </c>
      <c r="AU146" s="52" cm="1">
        <f t="array" ref="AU146">A128027322V_Latest</f>
        <v>0</v>
      </c>
      <c r="AV146" s="52" cm="1">
        <f t="array" ref="AV146">A128046722K_Latest</f>
        <v>7.3929999999999998</v>
      </c>
      <c r="AW146" s="52" cm="1">
        <f t="array" ref="AW146">A127969274C_Latest</f>
        <v>0.49299999999999999</v>
      </c>
      <c r="AX146" s="52" cm="1">
        <f t="array" ref="AX146">A128046762C_Latest</f>
        <v>8.19</v>
      </c>
      <c r="AY146" s="52" cm="1">
        <f t="array" ref="AY146">A127969302A_Latest</f>
        <v>2.4700000000000002</v>
      </c>
      <c r="AZ146" s="52" cm="1">
        <f t="array" ref="AZ146">A127988522J_Latest</f>
        <v>9.9550000000000001</v>
      </c>
      <c r="BA146" s="52" cm="1">
        <f t="array" ref="BA146">A128046810K_Latest</f>
        <v>5.577</v>
      </c>
      <c r="BB146" s="52" cm="1">
        <f t="array" ref="BB146">A128085962X_Latest</f>
        <v>5.4169999999999998</v>
      </c>
      <c r="BC146" s="52" cm="1">
        <f t="array" ref="BC146">A127988238X_Latest</f>
        <v>0</v>
      </c>
      <c r="BD146" s="52" cm="1">
        <f t="array" ref="BD146">A128046538K_Latest</f>
        <v>2.665</v>
      </c>
      <c r="BE146" s="52" cm="1">
        <f t="array" ref="BE146">A128065918T_Latest</f>
        <v>1.7669999999999999</v>
      </c>
      <c r="BF146" s="52" cm="1">
        <f t="array" ref="BF146">A127949686A_Latest</f>
        <v>12.897</v>
      </c>
      <c r="BG146" s="52" cm="1">
        <f t="array" ref="BG146">A128065942T_Latest</f>
        <v>3.56</v>
      </c>
      <c r="BH146" s="52" cm="1">
        <f t="array" ref="BH146">A128085682F_Latest</f>
        <v>3.8039999999999998</v>
      </c>
      <c r="BI146" s="52" cm="1">
        <f t="array" ref="BI146">A127969146K_Latest</f>
        <v>3.839</v>
      </c>
      <c r="BJ146" s="52" cm="1">
        <f t="array" ref="BJ146">A128066002K_Latest</f>
        <v>10.207000000000001</v>
      </c>
      <c r="BK146" s="52" cm="1">
        <f t="array" ref="BK146">A128066010K_Latest</f>
        <v>2.9140000000000001</v>
      </c>
      <c r="BL146" s="52" cm="1">
        <f t="array" ref="BL146">A128027306V_Latest</f>
        <v>1.2110000000000001</v>
      </c>
      <c r="BM146" s="52" t="e" cm="1">
        <f t="array" ref="BM146">A128007970V_Latest</f>
        <v>#NAME?</v>
      </c>
      <c r="BN146" s="52" cm="1">
        <f t="array" ref="BN146">A128085562L_Latest</f>
        <v>83.843000000000004</v>
      </c>
      <c r="BO146" s="52" cm="1">
        <f t="array" ref="BO146">A127971322A_Latest</f>
        <v>1.0880000000000001</v>
      </c>
      <c r="BP146" s="52" cm="1">
        <f t="array" ref="BP146">A128010030C_Latest</f>
        <v>1.67</v>
      </c>
      <c r="BQ146" s="52" cm="1">
        <f t="array" ref="BQ146">A128048926X_Latest</f>
        <v>2.855</v>
      </c>
      <c r="BR146" s="52" cm="1">
        <f t="array" ref="BR146">A128029462J_Latest</f>
        <v>1.133</v>
      </c>
      <c r="BS146" s="52" cm="1">
        <f t="array" ref="BS146">A128029470J_Latest</f>
        <v>4.97</v>
      </c>
      <c r="BT146" s="52" cm="1">
        <f t="array" ref="BT146">A128010118W_Latest</f>
        <v>2.0230000000000001</v>
      </c>
      <c r="BU146" s="52" cm="1">
        <f t="array" ref="BU146">A128010138F_Latest</f>
        <v>11.295999999999999</v>
      </c>
      <c r="BV146" s="52" cm="1">
        <f t="array" ref="BV146">A128049010T_Latest</f>
        <v>2.93</v>
      </c>
      <c r="BW146" s="52" cm="1">
        <f t="array" ref="BW146">A127990718A_Latest</f>
        <v>3.3660000000000001</v>
      </c>
      <c r="BX146" s="52" cm="1">
        <f t="array" ref="BX146">A128068046X_Latest</f>
        <v>3.048</v>
      </c>
      <c r="BY146" s="52" cm="1">
        <f t="array" ref="BY146">A127971362V_Latest</f>
        <v>0.628</v>
      </c>
      <c r="BZ146" s="52" cm="1">
        <f t="array" ref="BZ146">A127990462J_Latest</f>
        <v>0.45300000000000001</v>
      </c>
      <c r="CA146" s="52" cm="1">
        <f t="array" ref="CA146">A128009910C_Latest</f>
        <v>3.3250000000000002</v>
      </c>
      <c r="CB146" s="52" cm="1">
        <f t="array" ref="CB146">A128029294J_Latest</f>
        <v>1.956</v>
      </c>
      <c r="CC146" s="52" cm="1">
        <f t="array" ref="CC146">A127971442V_Latest</f>
        <v>3.056</v>
      </c>
      <c r="CD146" s="52" cm="1">
        <f t="array" ref="CD146">A128087842T_Latest</f>
        <v>1.5960000000000001</v>
      </c>
      <c r="CE146" s="52" cm="1">
        <f t="array" ref="CE146">A128087862A_Latest</f>
        <v>11.349</v>
      </c>
      <c r="CF146" s="52" cm="1">
        <f t="array" ref="CF146">A128029362X_Latest</f>
        <v>4.484</v>
      </c>
      <c r="CG146" s="52" cm="1">
        <f t="array" ref="CG146">A127990554T_Latest</f>
        <v>2.069</v>
      </c>
      <c r="CH146" s="52" t="e" cm="1">
        <f t="array" ref="CH146">A127971546L_Latest</f>
        <v>#NAME?</v>
      </c>
      <c r="CI146" s="52" cm="1">
        <f t="array" ref="CI146">A128087706X_Latest</f>
        <v>63.295999999999999</v>
      </c>
      <c r="CJ146" s="52" cm="1">
        <f t="array" ref="CJ146">A128031382X_Latest</f>
        <v>0</v>
      </c>
      <c r="CK146" s="52" cm="1">
        <f t="array" ref="CK146">A127954094T_Latest</f>
        <v>0</v>
      </c>
      <c r="CL146" s="52" cm="1">
        <f t="array" ref="CL146">A128070390A_Latest</f>
        <v>1.026</v>
      </c>
      <c r="CM146" s="52" cm="1">
        <f t="array" ref="CM146">A128051102T_Latest</f>
        <v>0.28799999999999998</v>
      </c>
      <c r="CN146" s="52" cm="1">
        <f t="array" ref="CN146">A127973770T_Latest</f>
        <v>0.84099999999999997</v>
      </c>
      <c r="CO146" s="52" cm="1">
        <f t="array" ref="CO146">A128031634J_Latest</f>
        <v>0</v>
      </c>
      <c r="CP146" s="52" cm="1">
        <f t="array" ref="CP146">A128012374V_Latest</f>
        <v>2.2549999999999999</v>
      </c>
      <c r="CQ146" s="52" cm="1">
        <f t="array" ref="CQ146">A128012386C_Latest</f>
        <v>2.5990000000000002</v>
      </c>
      <c r="CR146" s="52" cm="1">
        <f t="array" ref="CR146">A128051174C_Latest</f>
        <v>0.80400000000000005</v>
      </c>
      <c r="CS146" s="52" cm="1">
        <f t="array" ref="CS146">A128012082T_Latest</f>
        <v>0</v>
      </c>
      <c r="CT146" s="52" cm="1">
        <f t="array" ref="CT146">A128050866X_Latest</f>
        <v>0.29499999999999998</v>
      </c>
      <c r="CU146" s="52" cm="1">
        <f t="array" ref="CU146">A128050890X_Latest</f>
        <v>0</v>
      </c>
      <c r="CV146" s="52" cm="1">
        <f t="array" ref="CV146">A128031434R_Latest</f>
        <v>2.1960000000000002</v>
      </c>
      <c r="CW146" s="52" cm="1">
        <f t="array" ref="CW146">A128012134J_Latest</f>
        <v>1.0660000000000001</v>
      </c>
      <c r="CX146" s="52" cm="1">
        <f t="array" ref="CX146">A128089902V_Latest</f>
        <v>0.55800000000000005</v>
      </c>
      <c r="CY146" s="52" cm="1">
        <f t="array" ref="CY146">A128012182A_Latest</f>
        <v>1.1439999999999999</v>
      </c>
      <c r="CZ146" s="52" cm="1">
        <f t="array" ref="CZ146">A128050978T_Latest</f>
        <v>0.79200000000000004</v>
      </c>
      <c r="DA146" s="52" cm="1">
        <f t="array" ref="DA146">A127954050R_Latest</f>
        <v>0.24399999999999999</v>
      </c>
      <c r="DB146" s="52" cm="1">
        <f t="array" ref="DB146">A127992658W_Latest</f>
        <v>0.214</v>
      </c>
      <c r="DC146" s="52" t="e" cm="1">
        <f t="array" ref="DC146">A128012262A_Latest</f>
        <v>#NAME?</v>
      </c>
      <c r="DD146" s="52" cm="1">
        <f t="array" ref="DD146">A128070122F_Latest</f>
        <v>14.321999999999999</v>
      </c>
      <c r="DE146" s="52" cm="1">
        <f t="array" ref="DE146">A128053034L_Latest</f>
        <v>1.0529999999999999</v>
      </c>
      <c r="DF146" s="52" cm="1">
        <f t="array" ref="DF146">A128092042R_Latest</f>
        <v>5.3019999999999996</v>
      </c>
      <c r="DG146" s="52" cm="1">
        <f t="array" ref="DG146">A128092074J_Latest</f>
        <v>1.893</v>
      </c>
      <c r="DH146" s="52" cm="1">
        <f t="array" ref="DH146">A128072682R_Latest</f>
        <v>0.36799999999999999</v>
      </c>
      <c r="DI146" s="52" cm="1">
        <f t="array" ref="DI146">A128033802V_Latest</f>
        <v>1.595</v>
      </c>
      <c r="DJ146" s="52" cm="1">
        <f t="array" ref="DJ146">A128014522W_Latest</f>
        <v>1.673</v>
      </c>
      <c r="DK146" s="52" cm="1">
        <f t="array" ref="DK146">A128072758X_Latest</f>
        <v>5.8540000000000001</v>
      </c>
      <c r="DL146" s="52" cm="1">
        <f t="array" ref="DL146">A128072778J_Latest</f>
        <v>1.385</v>
      </c>
      <c r="DM146" s="52" cm="1">
        <f t="array" ref="DM146">A127994966K_Latest</f>
        <v>2.06</v>
      </c>
      <c r="DN146" s="52" cm="1">
        <f t="array" ref="DN146">A127956022T_Latest</f>
        <v>0</v>
      </c>
      <c r="DO146" s="52" cm="1">
        <f t="array" ref="DO146">A128033562V_Latest</f>
        <v>1.204</v>
      </c>
      <c r="DP146" s="52" cm="1">
        <f t="array" ref="DP146">A127975686L_Latest</f>
        <v>0</v>
      </c>
      <c r="DQ146" s="52" cm="1">
        <f t="array" ref="DQ146">A128091910K_Latest</f>
        <v>1.9139999999999999</v>
      </c>
      <c r="DR146" s="52" cm="1">
        <f t="array" ref="DR146">A128053102C_Latest</f>
        <v>1.1759999999999999</v>
      </c>
      <c r="DS146" s="52" cm="1">
        <f t="array" ref="DS146">A127994750X_Latest</f>
        <v>0.73899999999999999</v>
      </c>
      <c r="DT146" s="52" cm="1">
        <f t="array" ref="DT146">A128072566F_Latest</f>
        <v>2.089</v>
      </c>
      <c r="DU146" s="52" cm="1">
        <f t="array" ref="DU146">A128014390F_Latest</f>
        <v>7.9859999999999998</v>
      </c>
      <c r="DV146" s="52" cm="1">
        <f t="array" ref="DV146">A128092006F_Latest</f>
        <v>0.52100000000000002</v>
      </c>
      <c r="DW146" s="52" cm="1">
        <f t="array" ref="DW146">A128014442W_Latest</f>
        <v>2.524</v>
      </c>
      <c r="DX146" s="52" t="e" cm="1">
        <f t="array" ref="DX146">A128033730V_Latest</f>
        <v>#NAME?</v>
      </c>
      <c r="DY146" s="52" cm="1">
        <f t="array" ref="DY146">A128072434C_Latest</f>
        <v>39.337000000000003</v>
      </c>
      <c r="DZ146" s="52" cm="1">
        <f t="array" ref="DZ146">A127977826R_Latest</f>
        <v>0.83299999999999996</v>
      </c>
      <c r="EA146" s="52" cm="1">
        <f t="array" ref="EA146">A127958282X_Latest</f>
        <v>0</v>
      </c>
      <c r="EB146" s="52" cm="1">
        <f t="array" ref="EB146">A127978074C_Latest</f>
        <v>1.1339999999999999</v>
      </c>
      <c r="EC146" s="52" cm="1">
        <f t="array" ref="EC146">A127958330F_Latest</f>
        <v>0.13100000000000001</v>
      </c>
      <c r="ED146" s="52" cm="1">
        <f t="array" ref="ED146">A127958350R_Latest</f>
        <v>0.58199999999999996</v>
      </c>
      <c r="EE146" s="52" cm="1">
        <f t="array" ref="EE146">A128094230K_Latest</f>
        <v>0.45500000000000002</v>
      </c>
      <c r="EF146" s="52" cm="1">
        <f t="array" ref="EF146">A127978146C_Latest</f>
        <v>0.60199999999999998</v>
      </c>
      <c r="EG146" s="52" cm="1">
        <f t="array" ref="EG146">A128035970T_Latest</f>
        <v>0.59899999999999998</v>
      </c>
      <c r="EH146" s="52" cm="1">
        <f t="array" ref="EH146">A128035986K_Latest</f>
        <v>0.19900000000000001</v>
      </c>
      <c r="EI146" s="52" cm="1">
        <f t="array" ref="EI146">A128016246X_Latest</f>
        <v>0</v>
      </c>
      <c r="EJ146" s="52" cm="1">
        <f t="array" ref="EJ146">A127996918C_Latest</f>
        <v>0</v>
      </c>
      <c r="EK146" s="52" cm="1">
        <f t="array" ref="EK146">A127977894T_Latest</f>
        <v>0.27900000000000003</v>
      </c>
      <c r="EL146" s="52" cm="1">
        <f t="array" ref="EL146">A128074610R_Latest</f>
        <v>0.21299999999999999</v>
      </c>
      <c r="EM146" s="52" cm="1">
        <f t="array" ref="EM146">A127977938J_Latest</f>
        <v>0.249</v>
      </c>
      <c r="EN146" s="52" cm="1">
        <f t="array" ref="EN146">A128016334X_Latest</f>
        <v>0.71599999999999997</v>
      </c>
      <c r="EO146" s="52" cm="1">
        <f t="array" ref="EO146">A127997002W_Latest</f>
        <v>0</v>
      </c>
      <c r="EP146" s="52" cm="1">
        <f t="array" ref="EP146">A127977986A_Latest</f>
        <v>1.0880000000000001</v>
      </c>
      <c r="EQ146" s="52" cm="1">
        <f t="array" ref="EQ146">A128074706J_Latest</f>
        <v>0</v>
      </c>
      <c r="ER146" s="52" cm="1">
        <f t="array" ref="ER146">A128074730J_Latest</f>
        <v>0</v>
      </c>
      <c r="ES146" s="52" t="e" cm="1">
        <f t="array" ref="ES146">A128055546C_Latest</f>
        <v>#NAME?</v>
      </c>
      <c r="ET146" s="52" cm="1">
        <f t="array" ref="ET146">A128055290K_Latest</f>
        <v>7.0780000000000003</v>
      </c>
      <c r="EU146" s="52" cm="1">
        <f t="array" ref="EU146">A127960366X_Latest</f>
        <v>4.9000000000000002E-2</v>
      </c>
      <c r="EV146" s="52" cm="1">
        <f t="array" ref="EV146">A128096122L_Latest</f>
        <v>7.4999999999999997E-2</v>
      </c>
      <c r="EW146" s="52" cm="1">
        <f t="array" ref="EW146">A128018726W_Latest</f>
        <v>0.32800000000000001</v>
      </c>
      <c r="EX146" s="52" cm="1">
        <f t="array" ref="EX146">A127960562J_Latest</f>
        <v>8.6999999999999994E-2</v>
      </c>
      <c r="EY146" s="52" cm="1">
        <f t="array" ref="EY146">A127980094C_Latest</f>
        <v>0.216</v>
      </c>
      <c r="EZ146" s="52" cm="1">
        <f t="array" ref="EZ146">A128018770F_Latest</f>
        <v>0</v>
      </c>
      <c r="FA146" s="52" cm="1">
        <f t="array" ref="FA146">A128057758T_Latest</f>
        <v>0.28399999999999997</v>
      </c>
      <c r="FB146" s="52" cm="1">
        <f t="array" ref="FB146">A127960654T_Latest</f>
        <v>0.58199999999999996</v>
      </c>
      <c r="FC146" s="52" cm="1">
        <f t="array" ref="FC146">A128018830W_Latest</f>
        <v>0.26800000000000002</v>
      </c>
      <c r="FD146" s="52" cm="1">
        <f t="array" ref="FD146">A128095966V_Latest</f>
        <v>0</v>
      </c>
      <c r="FE146" s="52" cm="1">
        <f t="array" ref="FE146">A128095978C_Latest</f>
        <v>0</v>
      </c>
      <c r="FF146" s="52" cm="1">
        <f t="array" ref="FF146">A128037842K_Latest</f>
        <v>0.126</v>
      </c>
      <c r="FG146" s="52" cm="1">
        <f t="array" ref="FG146">A127999174C_Latest</f>
        <v>0.245</v>
      </c>
      <c r="FH146" s="52" cm="1">
        <f t="array" ref="FH146">A128037874C_Latest</f>
        <v>0</v>
      </c>
      <c r="FI146" s="52" cm="1">
        <f t="array" ref="FI146">A128096050L_Latest</f>
        <v>0.66400000000000003</v>
      </c>
      <c r="FJ146" s="52" cm="1">
        <f t="array" ref="FJ146">A128096062W_Latest</f>
        <v>0</v>
      </c>
      <c r="FK146" s="52" cm="1">
        <f t="array" ref="FK146">A127999242V_Latest</f>
        <v>0.41799999999999998</v>
      </c>
      <c r="FL146" s="52" cm="1">
        <f t="array" ref="FL146">A127999262C_Latest</f>
        <v>9.0999999999999998E-2</v>
      </c>
      <c r="FM146" s="52" cm="1">
        <f t="array" ref="FM146">A128077026J_Latest</f>
        <v>0.41299999999999998</v>
      </c>
      <c r="FN146" s="52" t="e" cm="1">
        <f t="array" ref="FN146">A128037962C_Latest</f>
        <v>#NAME?</v>
      </c>
      <c r="FO146" s="52" cm="1">
        <f t="array" ref="FO146">A128095914T_Latest</f>
        <v>3.8479999999999999</v>
      </c>
      <c r="FP146" s="52" cm="1">
        <f t="array" ref="FP146">A127962510T_Latest</f>
        <v>0</v>
      </c>
      <c r="FQ146" s="52" cm="1">
        <f t="array" ref="FQ146">A128001446R_Latest</f>
        <v>0</v>
      </c>
      <c r="FR146" s="52" cm="1">
        <f t="array" ref="FR146">A128001482X_Latest</f>
        <v>0</v>
      </c>
      <c r="FS146" s="52" cm="1">
        <f t="array" ref="FS146">A127982174R_Latest</f>
        <v>0.21099999999999999</v>
      </c>
      <c r="FT146" s="52" cm="1">
        <f t="array" ref="FT146">A128098362K_Latest</f>
        <v>0.66200000000000003</v>
      </c>
      <c r="FU146" s="52" cm="1">
        <f t="array" ref="FU146">A128079254W_Latest</f>
        <v>0</v>
      </c>
      <c r="FV146" s="52" cm="1">
        <f t="array" ref="FV146">A128001530F_Latest</f>
        <v>0</v>
      </c>
      <c r="FW146" s="52" cm="1">
        <f t="array" ref="FW146">A128059842V_Latest</f>
        <v>0.317</v>
      </c>
      <c r="FX146" s="52" cm="1">
        <f t="array" ref="FX146">A128001590J_Latest</f>
        <v>0.20200000000000001</v>
      </c>
      <c r="FY146" s="52" cm="1">
        <f t="array" ref="FY146">A127981926A_Latest</f>
        <v>0.21</v>
      </c>
      <c r="FZ146" s="52" cm="1">
        <f t="array" ref="FZ146">A127962570V_Latest</f>
        <v>0.33300000000000002</v>
      </c>
      <c r="GA146" s="52" cm="1">
        <f t="array" ref="GA146">A128040034W_Latest</f>
        <v>0</v>
      </c>
      <c r="GB146" s="52" cm="1">
        <f t="array" ref="GB146">A127962618V_Latest</f>
        <v>0.63800000000000001</v>
      </c>
      <c r="GC146" s="52" cm="1">
        <f t="array" ref="GC146">A127982022C_Latest</f>
        <v>0.313</v>
      </c>
      <c r="GD146" s="52" cm="1">
        <f t="array" ref="GD146">A128098218T_Latest</f>
        <v>1.92</v>
      </c>
      <c r="GE146" s="52" cm="1">
        <f t="array" ref="GE146">A128040114W_Latest</f>
        <v>0.38400000000000001</v>
      </c>
      <c r="GF146" s="52" cm="1">
        <f t="array" ref="GF146">A128079114V_Latest</f>
        <v>0.86399999999999999</v>
      </c>
      <c r="GG146" s="52" cm="1">
        <f t="array" ref="GG146">A128001410L_Latest</f>
        <v>0.58899999999999997</v>
      </c>
      <c r="GH146" s="52" cm="1">
        <f t="array" ref="GH146">A127962722V_Latest</f>
        <v>0</v>
      </c>
      <c r="GI146" s="52" t="e" cm="1">
        <f t="array" ref="GI146">A128079182W_Latest</f>
        <v>#NAME?</v>
      </c>
      <c r="GJ146" s="52" cm="1">
        <f t="array" ref="GJ146">A127981910J_Latest</f>
        <v>6.6429999999999998</v>
      </c>
    </row>
    <row r="147" spans="1:192" ht="15" hidden="1" customHeight="1">
      <c r="A147" s="48" t="s">
        <v>12377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12378</v>
      </c>
      <c r="C148" s="62">
        <v>25</v>
      </c>
      <c r="D148" s="52" cm="1">
        <f t="array" ref="D148">A128042218A_Latest</f>
        <v>6.7670000000000003</v>
      </c>
      <c r="E148" s="52" cm="1">
        <f t="array" ref="E148">A128081386R_Latest</f>
        <v>16.943000000000001</v>
      </c>
      <c r="F148" s="52" cm="1">
        <f t="array" ref="F148">A127984166A_Latest</f>
        <v>37.542999999999999</v>
      </c>
      <c r="G148" s="52" cm="1">
        <f t="array" ref="G148">A128081470F_Latest</f>
        <v>7.2729999999999997</v>
      </c>
      <c r="H148" s="52" cm="1">
        <f t="array" ref="H148">A128061962C_Latest</f>
        <v>55.238999999999997</v>
      </c>
      <c r="I148" s="52" cm="1">
        <f t="array" ref="I148">A127965046C_Latest</f>
        <v>13.737</v>
      </c>
      <c r="J148" s="52" cm="1">
        <f t="array" ref="J148">A127965066L_Latest</f>
        <v>56.186</v>
      </c>
      <c r="K148" s="52" cm="1">
        <f t="array" ref="K148">A128003754C_Latest</f>
        <v>47.097999999999999</v>
      </c>
      <c r="L148" s="52" cm="1">
        <f t="array" ref="L148">A128023034C_Latest</f>
        <v>35.883000000000003</v>
      </c>
      <c r="M148" s="52" cm="1">
        <f t="array" ref="M148">A128003502J_Latest</f>
        <v>10.989000000000001</v>
      </c>
      <c r="N148" s="52" cm="1">
        <f t="array" ref="N148">A127964794T_Latest</f>
        <v>22.803999999999998</v>
      </c>
      <c r="O148" s="52" cm="1">
        <f t="array" ref="O148">A128081254L_Latest</f>
        <v>9.0340000000000007</v>
      </c>
      <c r="P148" s="52" cm="1">
        <f t="array" ref="P148">A128003534A_Latest</f>
        <v>57.536000000000001</v>
      </c>
      <c r="Q148" s="52" cm="1">
        <f t="array" ref="Q148">A128003558V_Latest</f>
        <v>17.138000000000002</v>
      </c>
      <c r="R148" s="52" cm="1">
        <f t="array" ref="R148">A127984054J_Latest</f>
        <v>38.945999999999998</v>
      </c>
      <c r="S148" s="52" cm="1">
        <f t="array" ref="S148">A128022822X_Latest</f>
        <v>35.286000000000001</v>
      </c>
      <c r="T148" s="52" cm="1">
        <f t="array" ref="T148">A127984102R_Latest</f>
        <v>87.093000000000004</v>
      </c>
      <c r="U148" s="52" cm="1">
        <f t="array" ref="U148">A127964906X_Latest</f>
        <v>7.1980000000000004</v>
      </c>
      <c r="V148" s="52" cm="1">
        <f t="array" ref="V148">A127964934J_Latest</f>
        <v>20.831</v>
      </c>
      <c r="W148" s="52" t="e" cm="1">
        <f t="array" ref="W148">A128061938C_Latest</f>
        <v>#NAME?</v>
      </c>
      <c r="X148" s="52" cm="1">
        <f t="array" ref="X148">A128003482K_Latest</f>
        <v>583.52200000000005</v>
      </c>
      <c r="Y148" s="52" cm="1">
        <f t="array" ref="Y148">A128044326W_Latest</f>
        <v>0.64700000000000002</v>
      </c>
      <c r="Z148" s="52" cm="1">
        <f t="array" ref="Z148">A127967138X_Latest</f>
        <v>2.544</v>
      </c>
      <c r="AA148" s="52" cm="1">
        <f t="array" ref="AA148">A128064102J_Latest</f>
        <v>10.582000000000001</v>
      </c>
      <c r="AB148" s="52" cm="1">
        <f t="array" ref="AB148">A127967194T_Latest</f>
        <v>2.4129999999999998</v>
      </c>
      <c r="AC148" s="52" cm="1">
        <f t="array" ref="AC148">A127947694R_Latest</f>
        <v>12.942</v>
      </c>
      <c r="AD148" s="52" cm="1">
        <f t="array" ref="AD148">A128025206X_Latest</f>
        <v>1.1759999999999999</v>
      </c>
      <c r="AE148" s="52" cm="1">
        <f t="array" ref="AE148">A128064158V_Latest</f>
        <v>16.893999999999998</v>
      </c>
      <c r="AF148" s="52" cm="1">
        <f t="array" ref="AF148">A128083690V_Latest</f>
        <v>15.691000000000001</v>
      </c>
      <c r="AG148" s="52" cm="1">
        <f t="array" ref="AG148">A128025258A_Latest</f>
        <v>11.561999999999999</v>
      </c>
      <c r="AH148" s="52" cm="1">
        <f t="array" ref="AH148">A128063902L_Latest</f>
        <v>5.9770000000000003</v>
      </c>
      <c r="AI148" s="52" cm="1">
        <f t="array" ref="AI148">A128024974W_Latest</f>
        <v>12.254</v>
      </c>
      <c r="AJ148" s="52" cm="1">
        <f t="array" ref="AJ148">A128063942F_Latest</f>
        <v>0.58399999999999996</v>
      </c>
      <c r="AK148" s="52" cm="1">
        <f t="array" ref="AK148">A127967006W_Latest</f>
        <v>22.5</v>
      </c>
      <c r="AL148" s="52" cm="1">
        <f t="array" ref="AL148">A127967030W_Latest</f>
        <v>5.1950000000000003</v>
      </c>
      <c r="AM148" s="52" cm="1">
        <f t="array" ref="AM148">A127986230V_Latest</f>
        <v>8.1920000000000002</v>
      </c>
      <c r="AN148" s="52" cm="1">
        <f t="array" ref="AN148">A128005662F_Latest</f>
        <v>8.9090000000000007</v>
      </c>
      <c r="AO148" s="52" cm="1">
        <f t="array" ref="AO148">A127947546L_Latest</f>
        <v>23.731000000000002</v>
      </c>
      <c r="AP148" s="52" cm="1">
        <f t="array" ref="AP148">A127947566W_Latest</f>
        <v>2.677</v>
      </c>
      <c r="AQ148" s="52" cm="1">
        <f t="array" ref="AQ148">A128083518T_Latest</f>
        <v>3.7389999999999999</v>
      </c>
      <c r="AR148" s="52" t="e" cm="1">
        <f t="array" ref="AR148">A128083554A_Latest</f>
        <v>#NAME?</v>
      </c>
      <c r="AS148" s="52" cm="1">
        <f t="array" ref="AS148">A127986122K_Latest</f>
        <v>168.21</v>
      </c>
      <c r="AT148" s="52" cm="1">
        <f t="array" ref="AT148">A128065870T_Latest</f>
        <v>2.4159999999999999</v>
      </c>
      <c r="AU148" s="52" cm="1">
        <f t="array" ref="AU148">A127969218K_Latest</f>
        <v>0</v>
      </c>
      <c r="AV148" s="52" cm="1">
        <f t="array" ref="AV148">A128046726V_Latest</f>
        <v>9.2780000000000005</v>
      </c>
      <c r="AW148" s="52" cm="1">
        <f t="array" ref="AW148">A128027386F_Latest</f>
        <v>0</v>
      </c>
      <c r="AX148" s="52" cm="1">
        <f t="array" ref="AX148">A128007998W_Latest</f>
        <v>13.826000000000001</v>
      </c>
      <c r="AY148" s="52" cm="1">
        <f t="array" ref="AY148">A128085910W_Latest</f>
        <v>3.782</v>
      </c>
      <c r="AZ148" s="52" cm="1">
        <f t="array" ref="AZ148">A128085938X_Latest</f>
        <v>13.769</v>
      </c>
      <c r="BA148" s="52" cm="1">
        <f t="array" ref="BA148">A127949926A_Latest</f>
        <v>8.3840000000000003</v>
      </c>
      <c r="BB148" s="52" cm="1">
        <f t="array" ref="BB148">A128027478R_Latest</f>
        <v>8.8320000000000007</v>
      </c>
      <c r="BC148" s="52" cm="1">
        <f t="array" ref="BC148">A128085602V_Latest</f>
        <v>4.5919999999999996</v>
      </c>
      <c r="BD148" s="52" cm="1">
        <f t="array" ref="BD148">A128027146V_Latest</f>
        <v>5.6980000000000004</v>
      </c>
      <c r="BE148" s="52" cm="1">
        <f t="array" ref="BE148">A127969058K_Latest</f>
        <v>2.7010000000000001</v>
      </c>
      <c r="BF148" s="52" cm="1">
        <f t="array" ref="BF148">A128046586C_Latest</f>
        <v>14.911</v>
      </c>
      <c r="BG148" s="52" cm="1">
        <f t="array" ref="BG148">A127969110J_Latest</f>
        <v>4.3929999999999998</v>
      </c>
      <c r="BH148" s="52" cm="1">
        <f t="array" ref="BH148">A128007850A_Latest</f>
        <v>8.7899999999999991</v>
      </c>
      <c r="BI148" s="52" cm="1">
        <f t="array" ref="BI148">A127988330R_Latest</f>
        <v>13.891</v>
      </c>
      <c r="BJ148" s="52" cm="1">
        <f t="array" ref="BJ148">A127949762T_Latest</f>
        <v>19.423999999999999</v>
      </c>
      <c r="BK148" s="52" cm="1">
        <f t="array" ref="BK148">A127949778K_Latest</f>
        <v>1.8180000000000001</v>
      </c>
      <c r="BL148" s="52" cm="1">
        <f t="array" ref="BL148">A128046670V_Latest</f>
        <v>3.6989999999999998</v>
      </c>
      <c r="BM148" s="52" t="e" cm="1">
        <f t="array" ref="BM148">A128085822W_Latest</f>
        <v>#NAME?</v>
      </c>
      <c r="BN148" s="52" cm="1">
        <f t="array" ref="BN148">A128046482K_Latest</f>
        <v>140.20500000000001</v>
      </c>
      <c r="BO148" s="52" cm="1">
        <f t="array" ref="BO148">A128087718J_Latest</f>
        <v>1.32</v>
      </c>
      <c r="BP148" s="52" cm="1">
        <f t="array" ref="BP148">A128010034L_Latest</f>
        <v>5.4059999999999997</v>
      </c>
      <c r="BQ148" s="52" cm="1">
        <f t="array" ref="BQ148">A127951914J_Latest</f>
        <v>10.727</v>
      </c>
      <c r="BR148" s="52" cm="1">
        <f t="array" ref="BR148">A128087982V_Latest</f>
        <v>0.63700000000000001</v>
      </c>
      <c r="BS148" s="52" cm="1">
        <f t="array" ref="BS148">A128010094R_Latest</f>
        <v>14.849</v>
      </c>
      <c r="BT148" s="52" cm="1">
        <f t="array" ref="BT148">A127990658K_Latest</f>
        <v>4.984</v>
      </c>
      <c r="BU148" s="52" cm="1">
        <f t="array" ref="BU148">A127971638W_Latest</f>
        <v>13.066000000000001</v>
      </c>
      <c r="BV148" s="52" cm="1">
        <f t="array" ref="BV148">A128029522X_Latest</f>
        <v>9.6609999999999996</v>
      </c>
      <c r="BW148" s="52" cm="1">
        <f t="array" ref="BW148">A128088090F_Latest</f>
        <v>7.1580000000000004</v>
      </c>
      <c r="BX148" s="52" cm="1">
        <f t="array" ref="BX148">A128068050R_Latest</f>
        <v>0</v>
      </c>
      <c r="BY148" s="52" cm="1">
        <f t="array" ref="BY148">A127971366C_Latest</f>
        <v>2.7709999999999999</v>
      </c>
      <c r="BZ148" s="52" cm="1">
        <f t="array" ref="BZ148">A128068070X_Latest</f>
        <v>2.2010000000000001</v>
      </c>
      <c r="CA148" s="52" cm="1">
        <f t="array" ref="CA148">A127971406K_Latest</f>
        <v>10.305</v>
      </c>
      <c r="CB148" s="52" cm="1">
        <f t="array" ref="CB148">A127971422K_Latest</f>
        <v>2.4460000000000002</v>
      </c>
      <c r="CC148" s="52" cm="1">
        <f t="array" ref="CC148">A128029314F_Latest</f>
        <v>8.2129999999999992</v>
      </c>
      <c r="CD148" s="52" cm="1">
        <f t="array" ref="CD148">A128068146J_Latest</f>
        <v>6.4729999999999999</v>
      </c>
      <c r="CE148" s="52" cm="1">
        <f t="array" ref="CE148">A128029346X_Latest</f>
        <v>19.081</v>
      </c>
      <c r="CF148" s="52" cm="1">
        <f t="array" ref="CF148">A128009998J_Latest</f>
        <v>1.5349999999999999</v>
      </c>
      <c r="CG148" s="52" cm="1">
        <f t="array" ref="CG148">A128010022C_Latest</f>
        <v>7.6379999999999999</v>
      </c>
      <c r="CH148" s="52" t="e" cm="1">
        <f t="array" ref="CH148">A128068222X_Latest</f>
        <v>#NAME?</v>
      </c>
      <c r="CI148" s="52" cm="1">
        <f t="array" ref="CI148">A128048646F_Latest</f>
        <v>128.471</v>
      </c>
      <c r="CJ148" s="52" cm="1">
        <f t="array" ref="CJ148">A128012070J_Latest</f>
        <v>0.91900000000000004</v>
      </c>
      <c r="CK148" s="52" cm="1">
        <f t="array" ref="CK148">A128031546J_Latest</f>
        <v>1.339</v>
      </c>
      <c r="CL148" s="52" cm="1">
        <f t="array" ref="CL148">A127992730C_Latest</f>
        <v>1.8029999999999999</v>
      </c>
      <c r="CM148" s="52" cm="1">
        <f t="array" ref="CM148">A127954150X_Latest</f>
        <v>0</v>
      </c>
      <c r="CN148" s="52" cm="1">
        <f t="array" ref="CN148">A127973774A_Latest</f>
        <v>2.5859999999999999</v>
      </c>
      <c r="CO148" s="52" cm="1">
        <f t="array" ref="CO148">A127992798X_Latest</f>
        <v>0.28000000000000003</v>
      </c>
      <c r="CP148" s="52" cm="1">
        <f t="array" ref="CP148">A128070426T_Latest</f>
        <v>4.2549999999999999</v>
      </c>
      <c r="CQ148" s="52" cm="1">
        <f t="array" ref="CQ148">A128070454A_Latest</f>
        <v>4.6779999999999999</v>
      </c>
      <c r="CR148" s="52" cm="1">
        <f t="array" ref="CR148">A127973838A_Latest</f>
        <v>1.726</v>
      </c>
      <c r="CS148" s="52" cm="1">
        <f t="array" ref="CS148">A128012086A_Latest</f>
        <v>0</v>
      </c>
      <c r="CT148" s="52" cm="1">
        <f t="array" ref="CT148">A128070186T_Latest</f>
        <v>0.64500000000000002</v>
      </c>
      <c r="CU148" s="52" cm="1">
        <f t="array" ref="CU148">A127973570X_Latest</f>
        <v>0.26400000000000001</v>
      </c>
      <c r="CV148" s="52" cm="1">
        <f t="array" ref="CV148">A128070226X_Latest</f>
        <v>3.032</v>
      </c>
      <c r="CW148" s="52" cm="1">
        <f t="array" ref="CW148">A128031454X_Latest</f>
        <v>1.56</v>
      </c>
      <c r="CX148" s="52" cm="1">
        <f t="array" ref="CX148">A128070262J_Latest</f>
        <v>2.7959999999999998</v>
      </c>
      <c r="CY148" s="52" cm="1">
        <f t="array" ref="CY148">A128070294A_Latest</f>
        <v>2.5859999999999999</v>
      </c>
      <c r="CZ148" s="52" cm="1">
        <f t="array" ref="CZ148">A128070314X_Latest</f>
        <v>6.4850000000000003</v>
      </c>
      <c r="DA148" s="52" cm="1">
        <f t="array" ref="DA148">A128012210X_Latest</f>
        <v>0.183</v>
      </c>
      <c r="DB148" s="52" cm="1">
        <f t="array" ref="DB148">A127973690T_Latest</f>
        <v>2.5649999999999999</v>
      </c>
      <c r="DC148" s="52" t="e" cm="1">
        <f t="array" ref="DC148">A128089986R_Latest</f>
        <v>#NAME?</v>
      </c>
      <c r="DD148" s="52" cm="1">
        <f t="array" ref="DD148">A128012058T_Latest</f>
        <v>37.701000000000001</v>
      </c>
      <c r="DE148" s="52" cm="1">
        <f t="array" ref="DE148">A128053038W_Latest</f>
        <v>0.27200000000000002</v>
      </c>
      <c r="DF148" s="52" cm="1">
        <f t="array" ref="DF148">A128033710K_Latest</f>
        <v>7.3860000000000001</v>
      </c>
      <c r="DG148" s="52" cm="1">
        <f t="array" ref="DG148">A127975870L_Latest</f>
        <v>4.0739999999999998</v>
      </c>
      <c r="DH148" s="52" cm="1">
        <f t="array" ref="DH148">A127975902V_Latest</f>
        <v>3.7389999999999999</v>
      </c>
      <c r="DI148" s="52" cm="1">
        <f t="array" ref="DI148">A128014498J_Latest</f>
        <v>8.4350000000000005</v>
      </c>
      <c r="DJ148" s="52" cm="1">
        <f t="array" ref="DJ148">A127994910X_Latest</f>
        <v>3.2429999999999999</v>
      </c>
      <c r="DK148" s="52" cm="1">
        <f t="array" ref="DK148">A128014526F_Latest</f>
        <v>4.9820000000000002</v>
      </c>
      <c r="DL148" s="52" cm="1">
        <f t="array" ref="DL148">A128092146J_Latest</f>
        <v>6.6669999999999998</v>
      </c>
      <c r="DM148" s="52" cm="1">
        <f t="array" ref="DM148">A128072782X_Latest</f>
        <v>4.4610000000000003</v>
      </c>
      <c r="DN148" s="52" cm="1">
        <f t="array" ref="DN148">A128091854C_Latest</f>
        <v>0</v>
      </c>
      <c r="DO148" s="52" cm="1">
        <f t="array" ref="DO148">A128014282W_Latest</f>
        <v>1.0569999999999999</v>
      </c>
      <c r="DP148" s="52" cm="1">
        <f t="array" ref="DP148">A127956054K_Latest</f>
        <v>3.1789999999999998</v>
      </c>
      <c r="DQ148" s="52" cm="1">
        <f t="array" ref="DQ148">A127994710F_Latest</f>
        <v>3.242</v>
      </c>
      <c r="DR148" s="52" cm="1">
        <f t="array" ref="DR148">A127994726X_Latest</f>
        <v>2.5110000000000001</v>
      </c>
      <c r="DS148" s="52" cm="1">
        <f t="array" ref="DS148">A127994754J_Latest</f>
        <v>4.7679999999999998</v>
      </c>
      <c r="DT148" s="52" cm="1">
        <f t="array" ref="DT148">A128053154F_Latest</f>
        <v>1.7509999999999999</v>
      </c>
      <c r="DU148" s="52" cm="1">
        <f t="array" ref="DU148">A128072582F_Latest</f>
        <v>13.786</v>
      </c>
      <c r="DV148" s="52" cm="1">
        <f t="array" ref="DV148">A128092010W_Latest</f>
        <v>0.873</v>
      </c>
      <c r="DW148" s="52" cm="1">
        <f t="array" ref="DW148">A128053186X_Latest</f>
        <v>1.4710000000000001</v>
      </c>
      <c r="DX148" s="52" t="e" cm="1">
        <f t="array" ref="DX148">A127975858W_Latest</f>
        <v>#NAME?</v>
      </c>
      <c r="DY148" s="52" cm="1">
        <f t="array" ref="DY148">A128091822K_Latest</f>
        <v>75.897000000000006</v>
      </c>
      <c r="DZ148" s="52" cm="1">
        <f t="array" ref="DZ148">A127977830F_Latest</f>
        <v>1.1100000000000001</v>
      </c>
      <c r="EA148" s="52" cm="1">
        <f t="array" ref="EA148">A127978042K_Latest</f>
        <v>0.1</v>
      </c>
      <c r="EB148" s="52" cm="1">
        <f t="array" ref="EB148">A128094170V_Latest</f>
        <v>1.0780000000000001</v>
      </c>
      <c r="EC148" s="52" cm="1">
        <f t="array" ref="EC148">A128016490A_Latest</f>
        <v>0.122</v>
      </c>
      <c r="ED148" s="52" cm="1">
        <f t="array" ref="ED148">A128035914X_Latest</f>
        <v>1.4490000000000001</v>
      </c>
      <c r="EE148" s="52" cm="1">
        <f t="array" ref="EE148">A128035934J_Latest</f>
        <v>0.27200000000000002</v>
      </c>
      <c r="EF148" s="52" cm="1">
        <f t="array" ref="EF148">A127958394T_Latest</f>
        <v>1.419</v>
      </c>
      <c r="EG148" s="52" cm="1">
        <f t="array" ref="EG148">A127978162C_Latest</f>
        <v>1.2</v>
      </c>
      <c r="EH148" s="52" cm="1">
        <f t="array" ref="EH148">A127978190L_Latest</f>
        <v>0.70399999999999996</v>
      </c>
      <c r="EI148" s="52" cm="1">
        <f t="array" ref="EI148">A128094034A_Latest</f>
        <v>0</v>
      </c>
      <c r="EJ148" s="52" cm="1">
        <f t="array" ref="EJ148">A128094050A_Latest</f>
        <v>0</v>
      </c>
      <c r="EK148" s="52" cm="1">
        <f t="array" ref="EK148">A127977898A_Latest</f>
        <v>0.106</v>
      </c>
      <c r="EL148" s="52" cm="1">
        <f t="array" ref="EL148">A127958162F_Latest</f>
        <v>0.76600000000000001</v>
      </c>
      <c r="EM148" s="52" cm="1">
        <f t="array" ref="EM148">A128094098L_Latest</f>
        <v>0.67100000000000004</v>
      </c>
      <c r="EN148" s="52" cm="1">
        <f t="array" ref="EN148">A128055426K_Latest</f>
        <v>0.73299999999999998</v>
      </c>
      <c r="EO148" s="52" cm="1">
        <f t="array" ref="EO148">A128035786T_Latest</f>
        <v>0.12</v>
      </c>
      <c r="EP148" s="52" cm="1">
        <f t="array" ref="EP148">A128016386A_Latest</f>
        <v>2.2949999999999999</v>
      </c>
      <c r="EQ148" s="52" cm="1">
        <f t="array" ref="EQ148">A127958242F_Latest</f>
        <v>0.114</v>
      </c>
      <c r="ER148" s="52" cm="1">
        <f t="array" ref="ER148">A128016422X_Latest</f>
        <v>0.85399999999999998</v>
      </c>
      <c r="ES148" s="52" t="e" cm="1">
        <f t="array" ref="ES148">A128094146V_Latest</f>
        <v>#NAME?</v>
      </c>
      <c r="ET148" s="52" cm="1">
        <f t="array" ref="ET148">A128093998A_Latest</f>
        <v>13.113</v>
      </c>
      <c r="EU148" s="52" cm="1">
        <f t="array" ref="EU148">A128095942A_Latest</f>
        <v>8.3000000000000004E-2</v>
      </c>
      <c r="EV148" s="52" cm="1">
        <f t="array" ref="EV148">A128077050J_Latest</f>
        <v>0.16800000000000001</v>
      </c>
      <c r="EW148" s="52" cm="1">
        <f t="array" ref="EW148">A128037978W_Latest</f>
        <v>0</v>
      </c>
      <c r="EX148" s="52" cm="1">
        <f t="array" ref="EX148">A128096186X_Latest</f>
        <v>0</v>
      </c>
      <c r="EY148" s="52" cm="1">
        <f t="array" ref="EY148">A128018754F_Latest</f>
        <v>0.51100000000000001</v>
      </c>
      <c r="EZ148" s="52" cm="1">
        <f t="array" ref="EZ148">A127980114A_Latest</f>
        <v>0</v>
      </c>
      <c r="FA148" s="52" cm="1">
        <f t="array" ref="FA148">A127980146V_Latest</f>
        <v>0.34599999999999997</v>
      </c>
      <c r="FB148" s="52" cm="1">
        <f t="array" ref="FB148">A127999446W_Latest</f>
        <v>0.67500000000000004</v>
      </c>
      <c r="FC148" s="52" cm="1">
        <f t="array" ref="FC148">A127960670T_Latest</f>
        <v>0.21199999999999999</v>
      </c>
      <c r="FD148" s="52" cm="1">
        <f t="array" ref="FD148">A128076850L_Latest</f>
        <v>0</v>
      </c>
      <c r="FE148" s="52" cm="1">
        <f t="array" ref="FE148">A128018506V_Latest</f>
        <v>0</v>
      </c>
      <c r="FF148" s="52" cm="1">
        <f t="array" ref="FF148">A128057526F_Latest</f>
        <v>0</v>
      </c>
      <c r="FG148" s="52" cm="1">
        <f t="array" ref="FG148">A127960414F_Latest</f>
        <v>0.71499999999999997</v>
      </c>
      <c r="FH148" s="52" cm="1">
        <f t="array" ref="FH148">A127979934K_Latest</f>
        <v>0.16600000000000001</v>
      </c>
      <c r="FI148" s="52" cm="1">
        <f t="array" ref="FI148">A128037894L_Latest</f>
        <v>0.73799999999999999</v>
      </c>
      <c r="FJ148" s="52" cm="1">
        <f t="array" ref="FJ148">A127979966C_Latest</f>
        <v>0.29199999999999998</v>
      </c>
      <c r="FK148" s="52" cm="1">
        <f t="array" ref="FK148">A128057606F_Latest</f>
        <v>1.3049999999999999</v>
      </c>
      <c r="FL148" s="52" cm="1">
        <f t="array" ref="FL148">A128096102C_Latest</f>
        <v>0</v>
      </c>
      <c r="FM148" s="52" cm="1">
        <f t="array" ref="FM148">A127999282L_Latest</f>
        <v>0</v>
      </c>
      <c r="FN148" s="52" t="e" cm="1">
        <f t="array" ref="FN148">A128018722L_Latest</f>
        <v>#NAME?</v>
      </c>
      <c r="FO148" s="52" cm="1">
        <f t="array" ref="FO148">A127960338R_Latest</f>
        <v>5.21</v>
      </c>
      <c r="FP148" s="52" cm="1">
        <f t="array" ref="FP148">A128059530J_Latest</f>
        <v>0</v>
      </c>
      <c r="FQ148" s="52" cm="1">
        <f t="array" ref="FQ148">A127982126W_Latest</f>
        <v>0</v>
      </c>
      <c r="FR148" s="52" cm="1">
        <f t="array" ref="FR148">A128098330T_Latest</f>
        <v>0</v>
      </c>
      <c r="FS148" s="52" cm="1">
        <f t="array" ref="FS148">A128020890R_Latest</f>
        <v>0.36199999999999999</v>
      </c>
      <c r="FT148" s="52" cm="1">
        <f t="array" ref="FT148">A128001514F_Latest</f>
        <v>0.64200000000000002</v>
      </c>
      <c r="FU148" s="52" cm="1">
        <f t="array" ref="FU148">A128020950F_Latest</f>
        <v>0</v>
      </c>
      <c r="FV148" s="52" cm="1">
        <f t="array" ref="FV148">A127982238R_Latest</f>
        <v>1.4550000000000001</v>
      </c>
      <c r="FW148" s="52" cm="1">
        <f t="array" ref="FW148">A128059846C_Latest</f>
        <v>0.14199999999999999</v>
      </c>
      <c r="FX148" s="52" cm="1">
        <f t="array" ref="FX148">A128059858L_Latest</f>
        <v>1.2270000000000001</v>
      </c>
      <c r="FY148" s="52" cm="1">
        <f t="array" ref="FY148">A127981930T_Latest</f>
        <v>0.42</v>
      </c>
      <c r="FZ148" s="52" cm="1">
        <f t="array" ref="FZ148">A128020686F_Latest</f>
        <v>0.379</v>
      </c>
      <c r="GA148" s="52" cm="1">
        <f t="array" ref="GA148">A128020710V_Latest</f>
        <v>0</v>
      </c>
      <c r="GB148" s="52" cm="1">
        <f t="array" ref="GB148">A128098178K_Latest</f>
        <v>2.0640000000000001</v>
      </c>
      <c r="GC148" s="52" cm="1">
        <f t="array" ref="GC148">A128059618A_Latest</f>
        <v>0.19400000000000001</v>
      </c>
      <c r="GD148" s="52" cm="1">
        <f t="array" ref="GD148">A128098222J_Latest</f>
        <v>4.7169999999999996</v>
      </c>
      <c r="GE148" s="52" cm="1">
        <f t="array" ref="GE148">A127982054W_Latest</f>
        <v>1.2629999999999999</v>
      </c>
      <c r="GF148" s="52" cm="1">
        <f t="array" ref="GF148">A128001390R_Latest</f>
        <v>0.98499999999999999</v>
      </c>
      <c r="GG148" s="52" cm="1">
        <f t="array" ref="GG148">A128040158X_Latest</f>
        <v>0</v>
      </c>
      <c r="GH148" s="52" cm="1">
        <f t="array" ref="GH148">A128059702T_Latest</f>
        <v>0.86399999999999999</v>
      </c>
      <c r="GI148" s="52" t="e" cm="1">
        <f t="array" ref="GI148">A128059750K_Latest</f>
        <v>#NAME?</v>
      </c>
      <c r="GJ148" s="52" cm="1">
        <f t="array" ref="GJ148">A128001230C_Latest</f>
        <v>14.714</v>
      </c>
    </row>
    <row r="149" spans="1:192" ht="15" hidden="1" customHeight="1">
      <c r="A149" s="49"/>
      <c r="B149" s="49" t="s">
        <v>12379</v>
      </c>
      <c r="C149" s="62">
        <v>26</v>
      </c>
      <c r="D149" s="52" cm="1">
        <f t="array" ref="D149">A128061690K_Latest</f>
        <v>3.9009999999999998</v>
      </c>
      <c r="E149" s="52" cm="1">
        <f t="array" ref="E149">A127984138T_Latest</f>
        <v>2.214</v>
      </c>
      <c r="F149" s="52" cm="1">
        <f t="array" ref="F149">A128003670V_Latest</f>
        <v>10.098000000000001</v>
      </c>
      <c r="G149" s="52" cm="1">
        <f t="array" ref="G149">A128042494W_Latest</f>
        <v>1.677</v>
      </c>
      <c r="H149" s="52" cm="1">
        <f t="array" ref="H149">A128061966L_Latest</f>
        <v>13.691000000000001</v>
      </c>
      <c r="I149" s="52" cm="1">
        <f t="array" ref="I149">A127965050V_Latest</f>
        <v>7.1509999999999998</v>
      </c>
      <c r="J149" s="52" cm="1">
        <f t="array" ref="J149">A128062014W_Latest</f>
        <v>10.175000000000001</v>
      </c>
      <c r="K149" s="52" cm="1">
        <f t="array" ref="K149">A127945518T_Latest</f>
        <v>12.164999999999999</v>
      </c>
      <c r="L149" s="52" cm="1">
        <f t="array" ref="L149">A128062058X_Latest</f>
        <v>9.4480000000000004</v>
      </c>
      <c r="M149" s="52" cm="1">
        <f t="array" ref="M149">A127964770X_Latest</f>
        <v>1.865</v>
      </c>
      <c r="N149" s="52" cm="1">
        <f t="array" ref="N149">A128022734X_Latest</f>
        <v>5.3470000000000004</v>
      </c>
      <c r="O149" s="52" cm="1">
        <f t="array" ref="O149">A127945270X_Latest</f>
        <v>2.2749999999999999</v>
      </c>
      <c r="P149" s="52" cm="1">
        <f t="array" ref="P149">A128003538K_Latest</f>
        <v>22.311</v>
      </c>
      <c r="Q149" s="52" cm="1">
        <f t="array" ref="Q149">A128042310T_Latest</f>
        <v>3.4129999999999998</v>
      </c>
      <c r="R149" s="52" cm="1">
        <f t="array" ref="R149">A128081290W_Latest</f>
        <v>4.9870000000000001</v>
      </c>
      <c r="S149" s="52" cm="1">
        <f t="array" ref="S149">A127964874T_Latest</f>
        <v>8.4390000000000001</v>
      </c>
      <c r="T149" s="52" cm="1">
        <f t="array" ref="T149">A127964882T_Latest</f>
        <v>20.82</v>
      </c>
      <c r="U149" s="52" cm="1">
        <f t="array" ref="U149">A128022854T_Latest</f>
        <v>4.7270000000000003</v>
      </c>
      <c r="V149" s="52" cm="1">
        <f t="array" ref="V149">A128003622A_Latest</f>
        <v>6.9470000000000001</v>
      </c>
      <c r="W149" s="52" t="e" cm="1">
        <f t="array" ref="W149">A128022918T_Latest</f>
        <v>#NAME?</v>
      </c>
      <c r="X149" s="52" cm="1">
        <f t="array" ref="X149">A127964738X_Latest</f>
        <v>151.654</v>
      </c>
      <c r="Y149" s="52" cm="1">
        <f t="array" ref="Y149">A128044330L_Latest</f>
        <v>1.399</v>
      </c>
      <c r="Z149" s="52" cm="1">
        <f t="array" ref="Z149">A128025110F_Latest</f>
        <v>0</v>
      </c>
      <c r="AA149" s="52" cm="1">
        <f t="array" ref="AA149">A128083586V_Latest</f>
        <v>1.3660000000000001</v>
      </c>
      <c r="AB149" s="52" cm="1">
        <f t="array" ref="AB149">A128044570X_Latest</f>
        <v>0.55600000000000005</v>
      </c>
      <c r="AC149" s="52" cm="1">
        <f t="array" ref="AC149">A128025190T_Latest</f>
        <v>4.718</v>
      </c>
      <c r="AD149" s="52" cm="1">
        <f t="array" ref="AD149">A128005810W_Latest</f>
        <v>2.6440000000000001</v>
      </c>
      <c r="AE149" s="52" cm="1">
        <f t="array" ref="AE149">A127986366F_Latest</f>
        <v>3.8919999999999999</v>
      </c>
      <c r="AF149" s="52" cm="1">
        <f t="array" ref="AF149">A127986386R_Latest</f>
        <v>5.4269999999999996</v>
      </c>
      <c r="AG149" s="52" cm="1">
        <f t="array" ref="AG149">A128064190V_Latest</f>
        <v>5.0410000000000004</v>
      </c>
      <c r="AH149" s="52" cm="1">
        <f t="array" ref="AH149">A128083370J_Latest</f>
        <v>0</v>
      </c>
      <c r="AI149" s="52" cm="1">
        <f t="array" ref="AI149">A128083386A_Latest</f>
        <v>1.9610000000000001</v>
      </c>
      <c r="AJ149" s="52" cm="1">
        <f t="array" ref="AJ149">A128005590F_Latest</f>
        <v>0</v>
      </c>
      <c r="AK149" s="52" cm="1">
        <f t="array" ref="AK149">A128083434J_Latest</f>
        <v>6.8929999999999998</v>
      </c>
      <c r="AL149" s="52" cm="1">
        <f t="array" ref="AL149">A128044418F_Latest</f>
        <v>0</v>
      </c>
      <c r="AM149" s="52" cm="1">
        <f t="array" ref="AM149">A128005638F_Latest</f>
        <v>1.046</v>
      </c>
      <c r="AN149" s="52" cm="1">
        <f t="array" ref="AN149">A128025038X_Latest</f>
        <v>3.742</v>
      </c>
      <c r="AO149" s="52" cm="1">
        <f t="array" ref="AO149">A127986242C_Latest</f>
        <v>6.32</v>
      </c>
      <c r="AP149" s="52" cm="1">
        <f t="array" ref="AP149">A127947570L_Latest</f>
        <v>0.621</v>
      </c>
      <c r="AQ149" s="52" cm="1">
        <f t="array" ref="AQ149">A128083522J_Latest</f>
        <v>3.3220000000000001</v>
      </c>
      <c r="AR149" s="52" t="e" cm="1">
        <f t="array" ref="AR149">A127947634L_Latest</f>
        <v>#NAME?</v>
      </c>
      <c r="AS149" s="52" cm="1">
        <f t="array" ref="AS149">A128063874R_Latest</f>
        <v>48.948</v>
      </c>
      <c r="AT149" s="52" cm="1">
        <f t="array" ref="AT149">A128085582W_Latest</f>
        <v>0</v>
      </c>
      <c r="AU149" s="52" cm="1">
        <f t="array" ref="AU149">A128007946V_Latest</f>
        <v>0</v>
      </c>
      <c r="AV149" s="52" cm="1">
        <f t="array" ref="AV149">A128066066W_Latest</f>
        <v>4.0220000000000002</v>
      </c>
      <c r="AW149" s="52" cm="1">
        <f t="array" ref="AW149">A128085854R_Latest</f>
        <v>0</v>
      </c>
      <c r="AX149" s="52" cm="1">
        <f t="array" ref="AX149">A127988470T_Latest</f>
        <v>4.0439999999999996</v>
      </c>
      <c r="AY149" s="52" cm="1">
        <f t="array" ref="AY149">A128085914F_Latest</f>
        <v>1.9990000000000001</v>
      </c>
      <c r="AZ149" s="52" cm="1">
        <f t="array" ref="AZ149">A127969318V_Latest</f>
        <v>1.1910000000000001</v>
      </c>
      <c r="BA149" s="52" cm="1">
        <f t="array" ref="BA149">A128085954X_Latest</f>
        <v>2.7519999999999998</v>
      </c>
      <c r="BB149" s="52" cm="1">
        <f t="array" ref="BB149">A127988574K_Latest</f>
        <v>2.3730000000000002</v>
      </c>
      <c r="BC149" s="52" cm="1">
        <f t="array" ref="BC149">A128046518A_Latest</f>
        <v>0</v>
      </c>
      <c r="BD149" s="52" cm="1">
        <f t="array" ref="BD149">A128046542A_Latest</f>
        <v>2.226</v>
      </c>
      <c r="BE149" s="52" cm="1">
        <f t="array" ref="BE149">A128007798C_Latest</f>
        <v>1.1020000000000001</v>
      </c>
      <c r="BF149" s="52" cm="1">
        <f t="array" ref="BF149">A128046590V_Latest</f>
        <v>9.4350000000000005</v>
      </c>
      <c r="BG149" s="52" cm="1">
        <f t="array" ref="BG149">A128046610T_Latest</f>
        <v>1.1479999999999999</v>
      </c>
      <c r="BH149" s="52" cm="1">
        <f t="array" ref="BH149">A128027226V_Latest</f>
        <v>0.86</v>
      </c>
      <c r="BI149" s="52" cm="1">
        <f t="array" ref="BI149">A128027242V_Latest</f>
        <v>2.7080000000000002</v>
      </c>
      <c r="BJ149" s="52" cm="1">
        <f t="array" ref="BJ149">A128085738F_Latest</f>
        <v>5.1749999999999998</v>
      </c>
      <c r="BK149" s="52" cm="1">
        <f t="array" ref="BK149">A128007898L_Latest</f>
        <v>0</v>
      </c>
      <c r="BL149" s="52" cm="1">
        <f t="array" ref="BL149">A127969202T_Latest</f>
        <v>0.66600000000000004</v>
      </c>
      <c r="BM149" s="52" t="e" cm="1">
        <f t="array" ref="BM149">A127969230A_Latest</f>
        <v>#NAME?</v>
      </c>
      <c r="BN149" s="52" cm="1">
        <f t="array" ref="BN149">A127988206F_Latest</f>
        <v>39.701000000000001</v>
      </c>
      <c r="BO149" s="52" cm="1">
        <f t="array" ref="BO149">A128068030F_Latest</f>
        <v>1.6439999999999999</v>
      </c>
      <c r="BP149" s="52" cm="1">
        <f t="array" ref="BP149">A128048890J_Latest</f>
        <v>0</v>
      </c>
      <c r="BQ149" s="52" cm="1">
        <f t="array" ref="BQ149">A127971574W_Latest</f>
        <v>1.8420000000000001</v>
      </c>
      <c r="BR149" s="52" cm="1">
        <f t="array" ref="BR149">A128048946J_Latest</f>
        <v>0</v>
      </c>
      <c r="BS149" s="52" cm="1">
        <f t="array" ref="BS149">A128087998L_Latest</f>
        <v>3.12</v>
      </c>
      <c r="BT149" s="52" cm="1">
        <f t="array" ref="BT149">A128010122L_Latest</f>
        <v>1.8440000000000001</v>
      </c>
      <c r="BU149" s="52" cm="1">
        <f t="array" ref="BU149">A128088038W_Latest</f>
        <v>3.7959999999999998</v>
      </c>
      <c r="BV149" s="52" cm="1">
        <f t="array" ref="BV149">A127990706T_Latest</f>
        <v>0.40600000000000003</v>
      </c>
      <c r="BW149" s="52" cm="1">
        <f t="array" ref="BW149">A127971682F_Latest</f>
        <v>1.2569999999999999</v>
      </c>
      <c r="BX149" s="52" cm="1">
        <f t="array" ref="BX149">A127951702F_Latest</f>
        <v>1.865</v>
      </c>
      <c r="BY149" s="52" cm="1">
        <f t="array" ref="BY149">A128009874F_Latest</f>
        <v>0</v>
      </c>
      <c r="BZ149" s="52" cm="1">
        <f t="array" ref="BZ149">A127971378L_Latest</f>
        <v>0</v>
      </c>
      <c r="CA149" s="52" cm="1">
        <f t="array" ref="CA149">A128087790A_Latest</f>
        <v>2.359</v>
      </c>
      <c r="CB149" s="52" cm="1">
        <f t="array" ref="CB149">A128087806J_Latest</f>
        <v>0.57599999999999996</v>
      </c>
      <c r="CC149" s="52" cm="1">
        <f t="array" ref="CC149">A128009938F_Latest</f>
        <v>0.69699999999999995</v>
      </c>
      <c r="CD149" s="52" cm="1">
        <f t="array" ref="CD149">A128048798T_Latest</f>
        <v>0</v>
      </c>
      <c r="CE149" s="52" cm="1">
        <f t="array" ref="CE149">A127971482L_Latest</f>
        <v>5.43</v>
      </c>
      <c r="CF149" s="52" cm="1">
        <f t="array" ref="CF149">A128087890K_Latest</f>
        <v>3.7280000000000002</v>
      </c>
      <c r="CG149" s="52" cm="1">
        <f t="array" ref="CG149">A128029378T_Latest</f>
        <v>1.323</v>
      </c>
      <c r="CH149" s="52" t="e" cm="1">
        <f t="array" ref="CH149">A128068226J_Latest</f>
        <v>#NAME?</v>
      </c>
      <c r="CI149" s="52" cm="1">
        <f t="array" ref="CI149">A128067998R_Latest</f>
        <v>29.887</v>
      </c>
      <c r="CJ149" s="52" cm="1">
        <f t="array" ref="CJ149">A127953882L_Latest</f>
        <v>0</v>
      </c>
      <c r="CK149" s="52" cm="1">
        <f t="array" ref="CK149">A128051062K_Latest</f>
        <v>0</v>
      </c>
      <c r="CL149" s="52" cm="1">
        <f t="array" ref="CL149">A128051090V_Latest</f>
        <v>0.40600000000000003</v>
      </c>
      <c r="CM149" s="52" cm="1">
        <f t="array" ref="CM149">A128070402X_Latest</f>
        <v>0.28799999999999998</v>
      </c>
      <c r="CN149" s="52" cm="1">
        <f t="array" ref="CN149">A128012326A_Latest</f>
        <v>0.28000000000000003</v>
      </c>
      <c r="CO149" s="52" cm="1">
        <f t="array" ref="CO149">A128090074W_Latest</f>
        <v>0</v>
      </c>
      <c r="CP149" s="52" cm="1">
        <f t="array" ref="CP149">A128070430J_Latest</f>
        <v>0.51700000000000002</v>
      </c>
      <c r="CQ149" s="52" cm="1">
        <f t="array" ref="CQ149">A128051158C_Latest</f>
        <v>1.6839999999999999</v>
      </c>
      <c r="CR149" s="52" cm="1">
        <f t="array" ref="CR149">A127954214X_Latest</f>
        <v>0.29199999999999998</v>
      </c>
      <c r="CS149" s="52" cm="1">
        <f t="array" ref="CS149">A127953906V_Latest</f>
        <v>0</v>
      </c>
      <c r="CT149" s="52" cm="1">
        <f t="array" ref="CT149">A128031406F_Latest</f>
        <v>0</v>
      </c>
      <c r="CU149" s="52" cm="1">
        <f t="array" ref="CU149">A128012102R_Latest</f>
        <v>0</v>
      </c>
      <c r="CV149" s="52" cm="1">
        <f t="array" ref="CV149">A127973590J_Latest</f>
        <v>0.97599999999999998</v>
      </c>
      <c r="CW149" s="52" cm="1">
        <f t="array" ref="CW149">A128012138T_Latest</f>
        <v>0.56799999999999995</v>
      </c>
      <c r="CX149" s="52" cm="1">
        <f t="array" ref="CX149">A128031474J_Latest</f>
        <v>0.317</v>
      </c>
      <c r="CY149" s="52" cm="1">
        <f t="array" ref="CY149">A128070298K_Latest</f>
        <v>0.625</v>
      </c>
      <c r="CZ149" s="52" cm="1">
        <f t="array" ref="CZ149">A128031502F_Latest</f>
        <v>0.33800000000000002</v>
      </c>
      <c r="DA149" s="52" cm="1">
        <f t="array" ref="DA149">A128050994T_Latest</f>
        <v>0</v>
      </c>
      <c r="DB149" s="52" cm="1">
        <f t="array" ref="DB149">A128051030T_Latest</f>
        <v>0</v>
      </c>
      <c r="DC149" s="52" t="e" cm="1">
        <f t="array" ref="DC149">A128051074V_Latest</f>
        <v>#NAME?</v>
      </c>
      <c r="DD149" s="52" cm="1">
        <f t="array" ref="DD149">A128070126R_Latest</f>
        <v>6.2930000000000001</v>
      </c>
      <c r="DE149" s="52" cm="1">
        <f t="array" ref="DE149">A128014234C_Latest</f>
        <v>0.38700000000000001</v>
      </c>
      <c r="DF149" s="52" cm="1">
        <f t="array" ref="DF149">A128072630L_Latest</f>
        <v>2.052</v>
      </c>
      <c r="DG149" s="52" cm="1">
        <f t="array" ref="DG149">A128053238R_Latest</f>
        <v>1.5029999999999999</v>
      </c>
      <c r="DH149" s="52" cm="1">
        <f t="array" ref="DH149">A128072686X_Latest</f>
        <v>0.49099999999999999</v>
      </c>
      <c r="DI149" s="52" cm="1">
        <f t="array" ref="DI149">A128014502L_Latest</f>
        <v>0.746</v>
      </c>
      <c r="DJ149" s="52" cm="1">
        <f t="array" ref="DJ149">A127994914J_Latest</f>
        <v>0.34699999999999998</v>
      </c>
      <c r="DK149" s="52" cm="1">
        <f t="array" ref="DK149">A128053314F_Latest</f>
        <v>0.71299999999999997</v>
      </c>
      <c r="DL149" s="52" cm="1">
        <f t="array" ref="DL149">A127956282L_Latest</f>
        <v>1.073</v>
      </c>
      <c r="DM149" s="52" cm="1">
        <f t="array" ref="DM149">A127956302K_Latest</f>
        <v>0.31</v>
      </c>
      <c r="DN149" s="52" cm="1">
        <f t="array" ref="DN149">A127956026A_Latest</f>
        <v>0</v>
      </c>
      <c r="DO149" s="52" cm="1">
        <f t="array" ref="DO149">A127975670V_Latest</f>
        <v>0.82699999999999996</v>
      </c>
      <c r="DP149" s="52" cm="1">
        <f t="array" ref="DP149">A127994686T_Latest</f>
        <v>1.111</v>
      </c>
      <c r="DQ149" s="52" cm="1">
        <f t="array" ref="DQ149">A127994714R_Latest</f>
        <v>1.6419999999999999</v>
      </c>
      <c r="DR149" s="52" cm="1">
        <f t="array" ref="DR149">A128072530C_Latest</f>
        <v>0.80800000000000005</v>
      </c>
      <c r="DS149" s="52" cm="1">
        <f t="array" ref="DS149">A127956106A_Latest</f>
        <v>0.71399999999999997</v>
      </c>
      <c r="DT149" s="52" cm="1">
        <f t="array" ref="DT149">A128014366F_Latest</f>
        <v>1.1779999999999999</v>
      </c>
      <c r="DU149" s="52" cm="1">
        <f t="array" ref="DU149">A128072586R_Latest</f>
        <v>2.5760000000000001</v>
      </c>
      <c r="DV149" s="52" cm="1">
        <f t="array" ref="DV149">A128092014F_Latest</f>
        <v>0</v>
      </c>
      <c r="DW149" s="52" cm="1">
        <f t="array" ref="DW149">A127956154V_Latest</f>
        <v>1.2969999999999999</v>
      </c>
      <c r="DX149" s="52" t="e" cm="1">
        <f t="array" ref="DX149">A128072646F_Latest</f>
        <v>#NAME?</v>
      </c>
      <c r="DY149" s="52" cm="1">
        <f t="array" ref="DY149">A127955994T_Latest</f>
        <v>17.776</v>
      </c>
      <c r="DZ149" s="52" cm="1">
        <f t="array" ref="DZ149">A127977834R_Latest</f>
        <v>0.47099999999999997</v>
      </c>
      <c r="EA149" s="52" cm="1">
        <f t="array" ref="EA149">A127958286J_Latest</f>
        <v>0</v>
      </c>
      <c r="EB149" s="52" cm="1">
        <f t="array" ref="EB149">A128035890T_Latest</f>
        <v>0.63100000000000001</v>
      </c>
      <c r="EC149" s="52" cm="1">
        <f t="array" ref="EC149">A127997118X_Latest</f>
        <v>0.13100000000000001</v>
      </c>
      <c r="ED149" s="52" cm="1">
        <f t="array" ref="ED149">A128035918J_Latest</f>
        <v>0.245</v>
      </c>
      <c r="EE149" s="52" cm="1">
        <f t="array" ref="EE149">A128074838K_Latest</f>
        <v>0.318</v>
      </c>
      <c r="EF149" s="52" cm="1">
        <f t="array" ref="EF149">A128094246C_Latest</f>
        <v>0</v>
      </c>
      <c r="EG149" s="52" cm="1">
        <f t="array" ref="EG149">A128074878C_Latest</f>
        <v>0.30199999999999999</v>
      </c>
      <c r="EH149" s="52" cm="1">
        <f t="array" ref="EH149">A128055658W_Latest</f>
        <v>0.1</v>
      </c>
      <c r="EI149" s="52" cm="1">
        <f t="array" ref="EI149">A128035666X_Latest</f>
        <v>0</v>
      </c>
      <c r="EJ149" s="52" cm="1">
        <f t="array" ref="EJ149">A128016266J_Latest</f>
        <v>0</v>
      </c>
      <c r="EK149" s="52" cm="1">
        <f t="array" ref="EK149">A128035698T_Latest</f>
        <v>0</v>
      </c>
      <c r="EL149" s="52" cm="1">
        <f t="array" ref="EL149">A128074614X_Latest</f>
        <v>0.123</v>
      </c>
      <c r="EM149" s="52" cm="1">
        <f t="array" ref="EM149">A128055402T_Latest</f>
        <v>0</v>
      </c>
      <c r="EN149" s="52" cm="1">
        <f t="array" ref="EN149">A128016338J_Latest</f>
        <v>0.63400000000000001</v>
      </c>
      <c r="EO149" s="52" cm="1">
        <f t="array" ref="EO149">A127977966T_Latest</f>
        <v>0</v>
      </c>
      <c r="EP149" s="52" cm="1">
        <f t="array" ref="EP149">A127997026R_Latest</f>
        <v>0.57099999999999995</v>
      </c>
      <c r="EQ149" s="52" cm="1">
        <f t="array" ref="EQ149">A128094122A_Latest</f>
        <v>0</v>
      </c>
      <c r="ER149" s="52" cm="1">
        <f t="array" ref="ER149">A127997066J_Latest</f>
        <v>0</v>
      </c>
      <c r="ES149" s="52" t="e" cm="1">
        <f t="array" ref="ES149">A128074766K_Latest</f>
        <v>#NAME?</v>
      </c>
      <c r="ET149" s="52" cm="1">
        <f t="array" ref="ET149">A128074514R_Latest</f>
        <v>3.5259999999999998</v>
      </c>
      <c r="EU149" s="52" cm="1">
        <f t="array" ref="EU149">A128095946K_Latest</f>
        <v>0</v>
      </c>
      <c r="EV149" s="52" cm="1">
        <f t="array" ref="EV149">A128018690F_Latest</f>
        <v>0.16200000000000001</v>
      </c>
      <c r="EW149" s="52" cm="1">
        <f t="array" ref="EW149">A127999350C_Latest</f>
        <v>0.32800000000000001</v>
      </c>
      <c r="EX149" s="52" cm="1">
        <f t="array" ref="EX149">A127999374W_Latest</f>
        <v>0</v>
      </c>
      <c r="EY149" s="52" cm="1">
        <f t="array" ref="EY149">A128096230W_Latest</f>
        <v>5.1999999999999998E-2</v>
      </c>
      <c r="EZ149" s="52" cm="1">
        <f t="array" ref="EZ149">A127980118K_Latest</f>
        <v>0</v>
      </c>
      <c r="FA149" s="52" cm="1">
        <f t="array" ref="FA149">A128018790R_Latest</f>
        <v>6.5000000000000002E-2</v>
      </c>
      <c r="FB149" s="52" cm="1">
        <f t="array" ref="FB149">A127999450L_Latest</f>
        <v>0.313</v>
      </c>
      <c r="FC149" s="52" cm="1">
        <f t="array" ref="FC149">A128057786A_Latest</f>
        <v>7.5999999999999998E-2</v>
      </c>
      <c r="FD149" s="52" cm="1">
        <f t="array" ref="FD149">A128076854W_Latest</f>
        <v>0</v>
      </c>
      <c r="FE149" s="52" cm="1">
        <f t="array" ref="FE149">A128018510K_Latest</f>
        <v>0</v>
      </c>
      <c r="FF149" s="52" cm="1">
        <f t="array" ref="FF149">A127999146V_Latest</f>
        <v>6.2E-2</v>
      </c>
      <c r="FG149" s="52" cm="1">
        <f t="array" ref="FG149">A128037854V_Latest</f>
        <v>0.245</v>
      </c>
      <c r="FH149" s="52" cm="1">
        <f t="array" ref="FH149">A127999186L_Latest</f>
        <v>0</v>
      </c>
      <c r="FI149" s="52" cm="1">
        <f t="array" ref="FI149">A127999202A_Latest</f>
        <v>0.30299999999999999</v>
      </c>
      <c r="FJ149" s="52" cm="1">
        <f t="array" ref="FJ149">A128057586J_Latest</f>
        <v>0</v>
      </c>
      <c r="FK149" s="52" cm="1">
        <f t="array" ref="FK149">A127999246C_Latest</f>
        <v>7.0000000000000007E-2</v>
      </c>
      <c r="FL149" s="52" cm="1">
        <f t="array" ref="FL149">A127999266L_Latest</f>
        <v>0</v>
      </c>
      <c r="FM149" s="52" cm="1">
        <f t="array" ref="FM149">A128057642R_Latest</f>
        <v>0.33900000000000002</v>
      </c>
      <c r="FN149" s="52" t="e" cm="1">
        <f t="array" ref="FN149">A128037966L_Latest</f>
        <v>#NAME?</v>
      </c>
      <c r="FO149" s="52" cm="1">
        <f t="array" ref="FO149">A127960342F_Latest</f>
        <v>2.016</v>
      </c>
      <c r="FP149" s="52" cm="1">
        <f t="array" ref="FP149">A127962514A_Latest</f>
        <v>0</v>
      </c>
      <c r="FQ149" s="52" cm="1">
        <f t="array" ref="FQ149">A128020838F_Latest</f>
        <v>0</v>
      </c>
      <c r="FR149" s="52" cm="1">
        <f t="array" ref="FR149">A128059774C_Latest</f>
        <v>0</v>
      </c>
      <c r="FS149" s="52" cm="1">
        <f t="array" ref="FS149">A128001502W_Latest</f>
        <v>0.21099999999999999</v>
      </c>
      <c r="FT149" s="52" cm="1">
        <f t="array" ref="FT149">A128079238W_Latest</f>
        <v>0.48499999999999999</v>
      </c>
      <c r="FU149" s="52" cm="1">
        <f t="array" ref="FU149">A127962818L_Latest</f>
        <v>0</v>
      </c>
      <c r="FV149" s="52" cm="1">
        <f t="array" ref="FV149">A128059822K_Latest</f>
        <v>0</v>
      </c>
      <c r="FW149" s="52" cm="1">
        <f t="array" ref="FW149">A128059850V_Latest</f>
        <v>0.20799999999999999</v>
      </c>
      <c r="FX149" s="52" cm="1">
        <f t="array" ref="FX149">A128040346J_Latest</f>
        <v>0</v>
      </c>
      <c r="FY149" s="52" cm="1">
        <f t="array" ref="FY149">A128040014L_Latest</f>
        <v>0</v>
      </c>
      <c r="FZ149" s="52" cm="1">
        <f t="array" ref="FZ149">A128001274F_Latest</f>
        <v>0.33300000000000002</v>
      </c>
      <c r="GA149" s="52" cm="1">
        <f t="array" ref="GA149">A127962598W_Latest</f>
        <v>0</v>
      </c>
      <c r="GB149" s="52" cm="1">
        <f t="array" ref="GB149">A128040054F_Latest</f>
        <v>0.63900000000000001</v>
      </c>
      <c r="GC149" s="52" cm="1">
        <f t="array" ref="GC149">A128020758F_Latest</f>
        <v>0.313</v>
      </c>
      <c r="GD149" s="52" cm="1">
        <f t="array" ref="GD149">A128059634A_Latest</f>
        <v>0.41599999999999998</v>
      </c>
      <c r="GE149" s="52" cm="1">
        <f t="array" ref="GE149">A128098246A_Latest</f>
        <v>0.185</v>
      </c>
      <c r="GF149" s="52" cm="1">
        <f t="array" ref="GF149">A128059666V_Latest</f>
        <v>0.33900000000000002</v>
      </c>
      <c r="GG149" s="52" cm="1">
        <f t="array" ref="GG149">A128079130V_Latest</f>
        <v>0.379</v>
      </c>
      <c r="GH149" s="52" cm="1">
        <f t="array" ref="GH149">A128098290K_Latest</f>
        <v>0</v>
      </c>
      <c r="GI149" s="52" t="e" cm="1">
        <f t="array" ref="GI149">A128098306T_Latest</f>
        <v>#NAME?</v>
      </c>
      <c r="GJ149" s="52" cm="1">
        <f t="array" ref="GJ149">A128078998V_Latest</f>
        <v>3.508</v>
      </c>
    </row>
    <row r="150" spans="1:192" ht="15" hidden="1" customHeight="1">
      <c r="A150" s="49"/>
      <c r="B150" s="49" t="s">
        <v>12380</v>
      </c>
      <c r="C150" s="62">
        <v>27</v>
      </c>
      <c r="D150" s="52" cm="1">
        <f t="array" ref="D150">A127964742R_Latest</f>
        <v>4.851</v>
      </c>
      <c r="E150" s="52" cm="1">
        <f t="array" ref="E150">A128022882A_Latest</f>
        <v>4.3099999999999996</v>
      </c>
      <c r="F150" s="52" cm="1">
        <f t="array" ref="F150">A128003654V_Latest</f>
        <v>7.1310000000000002</v>
      </c>
      <c r="G150" s="52" cm="1">
        <f t="array" ref="G150">A127964978K_Latest</f>
        <v>2.19</v>
      </c>
      <c r="H150" s="52" cm="1">
        <f t="array" ref="H150">A128003686L_Latest</f>
        <v>11.542</v>
      </c>
      <c r="I150" s="52" cm="1">
        <f t="array" ref="I150">A128022970A_Latest</f>
        <v>2.9390000000000001</v>
      </c>
      <c r="J150" s="52" cm="1">
        <f t="array" ref="J150">A128003718V_Latest</f>
        <v>22.669</v>
      </c>
      <c r="K150" s="52" cm="1">
        <f t="array" ref="K150">A128081542F_Latest</f>
        <v>5.1909999999999998</v>
      </c>
      <c r="L150" s="52" cm="1">
        <f t="array" ref="L150">A128023010K_Latest</f>
        <v>8.6519999999999992</v>
      </c>
      <c r="M150" s="52" cm="1">
        <f t="array" ref="M150">A128022678T_Latest</f>
        <v>1.1830000000000001</v>
      </c>
      <c r="N150" s="52" cm="1">
        <f t="array" ref="N150">A127964774J_Latest</f>
        <v>2.496</v>
      </c>
      <c r="O150" s="52" cm="1">
        <f t="array" ref="O150">A127984002F_Latest</f>
        <v>1.4370000000000001</v>
      </c>
      <c r="P150" s="52" cm="1">
        <f t="array" ref="P150">A128081258W_Latest</f>
        <v>6.33</v>
      </c>
      <c r="Q150" s="52" cm="1">
        <f t="array" ref="Q150">A128061798L_Latest</f>
        <v>8.0269999999999992</v>
      </c>
      <c r="R150" s="52" cm="1">
        <f t="array" ref="R150">A128042314A_Latest</f>
        <v>7.6050000000000004</v>
      </c>
      <c r="S150" s="52" cm="1">
        <f t="array" ref="S150">A128061842K_Latest</f>
        <v>3.0350000000000001</v>
      </c>
      <c r="T150" s="52" cm="1">
        <f t="array" ref="T150">A128042354V_Latest</f>
        <v>18.062999999999999</v>
      </c>
      <c r="U150" s="52" cm="1">
        <f t="array" ref="U150">A128022846T_Latest</f>
        <v>4.2160000000000002</v>
      </c>
      <c r="V150" s="52" cm="1">
        <f t="array" ref="V150">A127964910R_Latest</f>
        <v>6.0590000000000002</v>
      </c>
      <c r="W150" s="52" t="e" cm="1">
        <f t="array" ref="W150">A128042458L_Latest</f>
        <v>#NAME?</v>
      </c>
      <c r="X150" s="52" cm="1">
        <f t="array" ref="X150">A128003458K_Latest</f>
        <v>127.926</v>
      </c>
      <c r="Y150" s="52" cm="1">
        <f t="array" ref="Y150">A128005514C_Latest</f>
        <v>2.5680000000000001</v>
      </c>
      <c r="Z150" s="52" cm="1">
        <f t="array" ref="Z150">A128064058K_Latest</f>
        <v>0.58799999999999997</v>
      </c>
      <c r="AA150" s="52" cm="1">
        <f t="array" ref="AA150">A128044542R_Latest</f>
        <v>1.6779999999999999</v>
      </c>
      <c r="AB150" s="52" cm="1">
        <f t="array" ref="AB150">A128083594V_Latest</f>
        <v>0.747</v>
      </c>
      <c r="AC150" s="52" cm="1">
        <f t="array" ref="AC150">A128064114T_Latest</f>
        <v>3.7370000000000001</v>
      </c>
      <c r="AD150" s="52" cm="1">
        <f t="array" ref="AD150">A128083626A_Latest</f>
        <v>2.46</v>
      </c>
      <c r="AE150" s="52" cm="1">
        <f t="array" ref="AE150">A128025210R_Latest</f>
        <v>3.8540000000000001</v>
      </c>
      <c r="AF150" s="52" cm="1">
        <f t="array" ref="AF150">A128083678C_Latest</f>
        <v>1.375</v>
      </c>
      <c r="AG150" s="52" cm="1">
        <f t="array" ref="AG150">A127947766R_Latest</f>
        <v>2.831</v>
      </c>
      <c r="AH150" s="52" cm="1">
        <f t="array" ref="AH150">A127947362V_Latest</f>
        <v>0</v>
      </c>
      <c r="AI150" s="52" cm="1">
        <f t="array" ref="AI150">A128005566F_Latest</f>
        <v>0</v>
      </c>
      <c r="AJ150" s="52" cm="1">
        <f t="array" ref="AJ150">A127966958L_Latest</f>
        <v>0.43</v>
      </c>
      <c r="AK150" s="52" cm="1">
        <f t="array" ref="AK150">A127947430K_Latest</f>
        <v>2.4340000000000002</v>
      </c>
      <c r="AL150" s="52" cm="1">
        <f t="array" ref="AL150">A128024998R_Latest</f>
        <v>3.226</v>
      </c>
      <c r="AM150" s="52" cm="1">
        <f t="array" ref="AM150">A127967034F_Latest</f>
        <v>1.034</v>
      </c>
      <c r="AN150" s="52" cm="1">
        <f t="array" ref="AN150">A128044442F_Latest</f>
        <v>0.52900000000000003</v>
      </c>
      <c r="AO150" s="52" cm="1">
        <f t="array" ref="AO150">A128005666R_Latest</f>
        <v>3.738</v>
      </c>
      <c r="AP150" s="52" cm="1">
        <f t="array" ref="AP150">A127947550C_Latest</f>
        <v>0</v>
      </c>
      <c r="AQ150" s="52" cm="1">
        <f t="array" ref="AQ150">A128005702L_Latest</f>
        <v>2.8050000000000002</v>
      </c>
      <c r="AR150" s="52" t="e" cm="1">
        <f t="array" ref="AR150">A127986278F_Latest</f>
        <v>#NAME?</v>
      </c>
      <c r="AS150" s="52" cm="1">
        <f t="array" ref="AS150">A127986102A_Latest</f>
        <v>34.034999999999997</v>
      </c>
      <c r="AT150" s="52" cm="1">
        <f t="array" ref="AT150">A128007738A_Latest</f>
        <v>1.083</v>
      </c>
      <c r="AU150" s="52" cm="1">
        <f t="array" ref="AU150">A127988378A_Latest</f>
        <v>0</v>
      </c>
      <c r="AV150" s="52" cm="1">
        <f t="array" ref="AV150">A128085826F_Latest</f>
        <v>4.0330000000000004</v>
      </c>
      <c r="AW150" s="52" cm="1">
        <f t="array" ref="AW150">A127988442J_Latest</f>
        <v>0.49299999999999999</v>
      </c>
      <c r="AX150" s="52" cm="1">
        <f t="array" ref="AX150">A128046742V_Latest</f>
        <v>3.3809999999999998</v>
      </c>
      <c r="AY150" s="52" cm="1">
        <f t="array" ref="AY150">A128066090W_Latest</f>
        <v>0</v>
      </c>
      <c r="AZ150" s="52" cm="1">
        <f t="array" ref="AZ150">A127988498V_Latest</f>
        <v>7.4160000000000004</v>
      </c>
      <c r="BA150" s="52" cm="1">
        <f t="array" ref="BA150">A128008022L_Latest</f>
        <v>1.7070000000000001</v>
      </c>
      <c r="BB150" s="52" cm="1">
        <f t="array" ref="BB150">A127949930T_Latest</f>
        <v>3.641</v>
      </c>
      <c r="BC150" s="52" cm="1">
        <f t="array" ref="BC150">A128046498C_Latest</f>
        <v>0</v>
      </c>
      <c r="BD150" s="52" cm="1">
        <f t="array" ref="BD150">A128085606C_Latest</f>
        <v>0.54300000000000004</v>
      </c>
      <c r="BE150" s="52" cm="1">
        <f t="array" ref="BE150">A128046550A_Latest</f>
        <v>0.66500000000000004</v>
      </c>
      <c r="BF150" s="52" cm="1">
        <f t="array" ref="BF150">A127969062A_Latest</f>
        <v>3.0609999999999999</v>
      </c>
      <c r="BG150" s="52" cm="1">
        <f t="array" ref="BG150">A127969090K_Latest</f>
        <v>2.4119999999999999</v>
      </c>
      <c r="BH150" s="52" cm="1">
        <f t="array" ref="BH150">A128007834A_Latest</f>
        <v>2.944</v>
      </c>
      <c r="BI150" s="52" cm="1">
        <f t="array" ref="BI150">A128046622A_Latest</f>
        <v>0.61499999999999999</v>
      </c>
      <c r="BJ150" s="52" cm="1">
        <f t="array" ref="BJ150">A127969150A_Latest</f>
        <v>1.883</v>
      </c>
      <c r="BK150" s="52" cm="1">
        <f t="array" ref="BK150">A128085742W_Latest</f>
        <v>2.9140000000000001</v>
      </c>
      <c r="BL150" s="52" cm="1">
        <f t="array" ref="BL150">A128066014V_Latest</f>
        <v>0.54500000000000004</v>
      </c>
      <c r="BM150" s="52" t="e" cm="1">
        <f t="array" ref="BM150">A128007954V_Latest</f>
        <v>#NAME?</v>
      </c>
      <c r="BN150" s="52" cm="1">
        <f t="array" ref="BN150">A128065834J_Latest</f>
        <v>37.335000000000001</v>
      </c>
      <c r="BO150" s="52" cm="1">
        <f t="array" ref="BO150">A127971310T_Latest</f>
        <v>0</v>
      </c>
      <c r="BP150" s="52" cm="1">
        <f t="array" ref="BP150">A128087922T_Latest</f>
        <v>0.90200000000000002</v>
      </c>
      <c r="BQ150" s="52" cm="1">
        <f t="array" ref="BQ150">A127951898V_Latest</f>
        <v>0.45100000000000001</v>
      </c>
      <c r="BR150" s="52" cm="1">
        <f t="array" ref="BR150">A128048930R_Latest</f>
        <v>0.495</v>
      </c>
      <c r="BS150" s="52" cm="1">
        <f t="array" ref="BS150">A127971590W_Latest</f>
        <v>2.4350000000000001</v>
      </c>
      <c r="BT150" s="52" cm="1">
        <f t="array" ref="BT150">A128088002V_Latest</f>
        <v>0</v>
      </c>
      <c r="BU150" s="52" cm="1">
        <f t="array" ref="BU150">A128029486A_Latest</f>
        <v>4.3559999999999999</v>
      </c>
      <c r="BV150" s="52" cm="1">
        <f t="array" ref="BV150">A128048994A_Latest</f>
        <v>1.012</v>
      </c>
      <c r="BW150" s="52" cm="1">
        <f t="array" ref="BW150">A127951982K_Latest</f>
        <v>0.48899999999999999</v>
      </c>
      <c r="BX150" s="52" cm="1">
        <f t="array" ref="BX150">A127971326K_Latest</f>
        <v>1.1830000000000001</v>
      </c>
      <c r="BY150" s="52" cm="1">
        <f t="array" ref="BY150">A127990438J_Latest</f>
        <v>0.628</v>
      </c>
      <c r="BZ150" s="52" cm="1">
        <f t="array" ref="BZ150">A127990450X_Latest</f>
        <v>0</v>
      </c>
      <c r="CA150" s="52" cm="1">
        <f t="array" ref="CA150">A127990470J_Latest</f>
        <v>0</v>
      </c>
      <c r="CB150" s="52" cm="1">
        <f t="array" ref="CB150">A127990482T_Latest</f>
        <v>1.38</v>
      </c>
      <c r="CC150" s="52" cm="1">
        <f t="array" ref="CC150">A127971426V_Latest</f>
        <v>2.3580000000000001</v>
      </c>
      <c r="CD150" s="52" cm="1">
        <f t="array" ref="CD150">A127951794A_Latest</f>
        <v>0.502</v>
      </c>
      <c r="CE150" s="52" cm="1">
        <f t="array" ref="CE150">A128048802W_Latest</f>
        <v>5.1680000000000001</v>
      </c>
      <c r="CF150" s="52" cm="1">
        <f t="array" ref="CF150">A128048818R_Latest</f>
        <v>0.75700000000000001</v>
      </c>
      <c r="CG150" s="52" cm="1">
        <f t="array" ref="CG150">A128087894V_Latest</f>
        <v>0.91800000000000004</v>
      </c>
      <c r="CH150" s="52" t="e" cm="1">
        <f t="array" ref="CH150">A128068202R_Latest</f>
        <v>#NAME?</v>
      </c>
      <c r="CI150" s="52" cm="1">
        <f t="array" ref="CI150">A127971282V_Latest</f>
        <v>23.033999999999999</v>
      </c>
      <c r="CJ150" s="52" cm="1">
        <f t="array" ref="CJ150">A127953858L_Latest</f>
        <v>0</v>
      </c>
      <c r="CK150" s="52" cm="1">
        <f t="array" ref="CK150">A128089954W_Latest</f>
        <v>0</v>
      </c>
      <c r="CL150" s="52" cm="1">
        <f t="array" ref="CL150">A127973726J_Latest</f>
        <v>0.27400000000000002</v>
      </c>
      <c r="CM150" s="52" cm="1">
        <f t="array" ref="CM150">A127954130R_Latest</f>
        <v>0</v>
      </c>
      <c r="CN150" s="52" cm="1">
        <f t="array" ref="CN150">A127954154J_Latest</f>
        <v>0.56100000000000005</v>
      </c>
      <c r="CO150" s="52" cm="1">
        <f t="array" ref="CO150">A128090058W_Latest</f>
        <v>0</v>
      </c>
      <c r="CP150" s="52" cm="1">
        <f t="array" ref="CP150">A127973790A_Latest</f>
        <v>1.069</v>
      </c>
      <c r="CQ150" s="52" cm="1">
        <f t="array" ref="CQ150">A128031650J_Latest</f>
        <v>0.48499999999999999</v>
      </c>
      <c r="CR150" s="52" cm="1">
        <f t="array" ref="CR150">A127992834W_Latest</f>
        <v>0.22500000000000001</v>
      </c>
      <c r="CS150" s="52" cm="1">
        <f t="array" ref="CS150">A128089838L_Latest</f>
        <v>0</v>
      </c>
      <c r="CT150" s="52" cm="1">
        <f t="array" ref="CT150">A127973542R_Latest</f>
        <v>0.29499999999999998</v>
      </c>
      <c r="CU150" s="52" cm="1">
        <f t="array" ref="CU150">A128089862L_Latest</f>
        <v>0</v>
      </c>
      <c r="CV150" s="52" cm="1">
        <f t="array" ref="CV150">A127973574J_Latest</f>
        <v>0.34300000000000003</v>
      </c>
      <c r="CW150" s="52" cm="1">
        <f t="array" ref="CW150">A128031438X_Latest</f>
        <v>0.498</v>
      </c>
      <c r="CX150" s="52" cm="1">
        <f t="array" ref="CX150">A128031458J_Latest</f>
        <v>0</v>
      </c>
      <c r="CY150" s="52" cm="1">
        <f t="array" ref="CY150">A128031482J_Latest</f>
        <v>0.23499999999999999</v>
      </c>
      <c r="CZ150" s="52" cm="1">
        <f t="array" ref="CZ150">A128012190A_Latest</f>
        <v>0.52200000000000002</v>
      </c>
      <c r="DA150" s="52" cm="1">
        <f t="array" ref="DA150">A128050982J_Latest</f>
        <v>0.24399999999999999</v>
      </c>
      <c r="DB150" s="52" cm="1">
        <f t="array" ref="DB150">A128051002J_Latest</f>
        <v>0</v>
      </c>
      <c r="DC150" s="52" t="e" cm="1">
        <f t="array" ref="DC150">A128031550X_Latest</f>
        <v>#NAME?</v>
      </c>
      <c r="DD150" s="52" cm="1">
        <f t="array" ref="DD150">A128070098T_Latest</f>
        <v>4.7510000000000003</v>
      </c>
      <c r="DE150" s="52" cm="1">
        <f t="array" ref="DE150">A128053018L_Latest</f>
        <v>0.66600000000000004</v>
      </c>
      <c r="DF150" s="52" cm="1">
        <f t="array" ref="DF150">A128072614L_Latest</f>
        <v>2.82</v>
      </c>
      <c r="DG150" s="52" cm="1">
        <f t="array" ref="DG150">A128072650W_Latest</f>
        <v>0.38900000000000001</v>
      </c>
      <c r="DH150" s="52" cm="1">
        <f t="array" ref="DH150">A128053242F_Latest</f>
        <v>0.36799999999999999</v>
      </c>
      <c r="DI150" s="52" cm="1">
        <f t="array" ref="DI150">A128033774W_Latest</f>
        <v>0.84799999999999998</v>
      </c>
      <c r="DJ150" s="52" cm="1">
        <f t="array" ref="DJ150">A127956234V_Latest</f>
        <v>0.34200000000000003</v>
      </c>
      <c r="DK150" s="52" cm="1">
        <f t="array" ref="DK150">A128033818L_Latest</f>
        <v>5.1040000000000001</v>
      </c>
      <c r="DL150" s="52" cm="1">
        <f t="array" ref="DL150">A127994934T_Latest</f>
        <v>0.312</v>
      </c>
      <c r="DM150" s="52" cm="1">
        <f t="array" ref="DM150">A128033842L_Latest</f>
        <v>0.86799999999999999</v>
      </c>
      <c r="DN150" s="52" cm="1">
        <f t="array" ref="DN150">A128014238L_Latest</f>
        <v>0</v>
      </c>
      <c r="DO150" s="52" cm="1">
        <f t="array" ref="DO150">A127994646X_Latest</f>
        <v>1.03</v>
      </c>
      <c r="DP150" s="52" cm="1">
        <f t="array" ref="DP150">A127994662X_Latest</f>
        <v>0</v>
      </c>
      <c r="DQ150" s="52" cm="1">
        <f t="array" ref="DQ150">A128033574C_Latest</f>
        <v>0.27300000000000002</v>
      </c>
      <c r="DR150" s="52" cm="1">
        <f t="array" ref="DR150">A128053090F_Latest</f>
        <v>0.39200000000000002</v>
      </c>
      <c r="DS150" s="52" cm="1">
        <f t="array" ref="DS150">A127994730R_Latest</f>
        <v>0</v>
      </c>
      <c r="DT150" s="52" cm="1">
        <f t="array" ref="DT150">A128053118W_Latest</f>
        <v>0.754</v>
      </c>
      <c r="DU150" s="52" cm="1">
        <f t="array" ref="DU150">A128091958W_Latest</f>
        <v>5.4080000000000004</v>
      </c>
      <c r="DV150" s="52" cm="1">
        <f t="array" ref="DV150">A128091974W_Latest</f>
        <v>0</v>
      </c>
      <c r="DW150" s="52" cm="1">
        <f t="array" ref="DW150">A127975802K_Latest</f>
        <v>1.716</v>
      </c>
      <c r="DX150" s="52" t="e" cm="1">
        <f t="array" ref="DX150">A127994814X_Latest</f>
        <v>#NAME?</v>
      </c>
      <c r="DY150" s="52" cm="1">
        <f t="array" ref="DY150">A128033498L_Latest</f>
        <v>21.29</v>
      </c>
      <c r="DZ150" s="52" cm="1">
        <f t="array" ref="DZ150">A127996866L_Latest</f>
        <v>0.48499999999999999</v>
      </c>
      <c r="EA150" s="52" cm="1">
        <f t="array" ref="EA150">A128094130A_Latest</f>
        <v>0</v>
      </c>
      <c r="EB150" s="52" cm="1">
        <f t="array" ref="EB150">A127958306F_Latest</f>
        <v>0.30599999999999999</v>
      </c>
      <c r="EC150" s="52" cm="1">
        <f t="array" ref="EC150">A128094174C_Latest</f>
        <v>0</v>
      </c>
      <c r="ED150" s="52" cm="1">
        <f t="array" ref="ED150">A127958334R_Latest</f>
        <v>0.23899999999999999</v>
      </c>
      <c r="EE150" s="52" cm="1">
        <f t="array" ref="EE150">A127978122K_Latest</f>
        <v>0.13700000000000001</v>
      </c>
      <c r="EF150" s="52" cm="1">
        <f t="array" ref="EF150">A127958370X_Latest</f>
        <v>0.65</v>
      </c>
      <c r="EG150" s="52" cm="1">
        <f t="array" ref="EG150">A128055630V_Latest</f>
        <v>0</v>
      </c>
      <c r="EH150" s="52" cm="1">
        <f t="array" ref="EH150">A128074882V_Latest</f>
        <v>0.20300000000000001</v>
      </c>
      <c r="EI150" s="52" cm="1">
        <f t="array" ref="EI150">A128016238X_Latest</f>
        <v>0</v>
      </c>
      <c r="EJ150" s="52" cm="1">
        <f t="array" ref="EJ150">A128074554J_Latest</f>
        <v>0</v>
      </c>
      <c r="EK150" s="52" cm="1">
        <f t="array" ref="EK150">A128016270X_Latest</f>
        <v>0.27900000000000003</v>
      </c>
      <c r="EL150" s="52" cm="1">
        <f t="array" ref="EL150">A128016290J_Latest</f>
        <v>0.218</v>
      </c>
      <c r="EM150" s="52" cm="1">
        <f t="array" ref="EM150">A128074618J_Latest</f>
        <v>0.11899999999999999</v>
      </c>
      <c r="EN150" s="52" cm="1">
        <f t="array" ref="EN150">A128074642J_Latest</f>
        <v>8.2000000000000003E-2</v>
      </c>
      <c r="EO150" s="52" cm="1">
        <f t="array" ref="EO150">A128016342X_Latest</f>
        <v>0</v>
      </c>
      <c r="EP150" s="52" cm="1">
        <f t="array" ref="EP150">A127997006F_Latest</f>
        <v>0.38800000000000001</v>
      </c>
      <c r="EQ150" s="52" cm="1">
        <f t="array" ref="EQ150">A128055454V_Latest</f>
        <v>0</v>
      </c>
      <c r="ER150" s="52" cm="1">
        <f t="array" ref="ER150">A127958250F_Latest</f>
        <v>0</v>
      </c>
      <c r="ES150" s="52" t="e" cm="1">
        <f t="array" ref="ES150">A127958290X_Latest</f>
        <v>#NAME?</v>
      </c>
      <c r="ET150" s="52" cm="1">
        <f t="array" ref="ET150">A128093966J_Latest</f>
        <v>3.1040000000000001</v>
      </c>
      <c r="EU150" s="52" cm="1">
        <f t="array" ref="EU150">A128076814C_Latest</f>
        <v>4.9000000000000002E-2</v>
      </c>
      <c r="EV150" s="52" cm="1">
        <f t="array" ref="EV150">A128018670W_Latest</f>
        <v>0</v>
      </c>
      <c r="EW150" s="52" cm="1">
        <f t="array" ref="EW150">A127999330V_Latest</f>
        <v>0</v>
      </c>
      <c r="EX150" s="52" cm="1">
        <f t="array" ref="EX150">A127960554J_Latest</f>
        <v>8.6999999999999994E-2</v>
      </c>
      <c r="EY150" s="52" cm="1">
        <f t="array" ref="EY150">A128096190R_Latest</f>
        <v>0.16400000000000001</v>
      </c>
      <c r="EZ150" s="52" cm="1">
        <f t="array" ref="EZ150">A128096234F_Latest</f>
        <v>0</v>
      </c>
      <c r="FA150" s="52" cm="1">
        <f t="array" ref="FA150">A128096250F_Latest</f>
        <v>0.219</v>
      </c>
      <c r="FB150" s="52" cm="1">
        <f t="array" ref="FB150">A127999410V_Latest</f>
        <v>0.193</v>
      </c>
      <c r="FC150" s="52" cm="1">
        <f t="array" ref="FC150">A127980154V_Latest</f>
        <v>0.193</v>
      </c>
      <c r="FD150" s="52" cm="1">
        <f t="array" ref="FD150">A127979802J_Latest</f>
        <v>0</v>
      </c>
      <c r="FE150" s="52" cm="1">
        <f t="array" ref="FE150">A128057490R_Latest</f>
        <v>0</v>
      </c>
      <c r="FF150" s="52" cm="1">
        <f t="array" ref="FF150">A128095982V_Latest</f>
        <v>6.4000000000000001E-2</v>
      </c>
      <c r="FG150" s="52" cm="1">
        <f t="array" ref="FG150">A127999150K_Latest</f>
        <v>0</v>
      </c>
      <c r="FH150" s="52" cm="1">
        <f t="array" ref="FH150">A128037858C_Latest</f>
        <v>0</v>
      </c>
      <c r="FI150" s="52" cm="1">
        <f t="array" ref="FI150">A127979938V_Latest</f>
        <v>0.29499999999999998</v>
      </c>
      <c r="FJ150" s="52" cm="1">
        <f t="array" ref="FJ150">A128018582W_Latest</f>
        <v>0</v>
      </c>
      <c r="FK150" s="52" cm="1">
        <f t="array" ref="FK150">A128057590X_Latest</f>
        <v>0.26500000000000001</v>
      </c>
      <c r="FL150" s="52" cm="1">
        <f t="array" ref="FL150">A128076974R_Latest</f>
        <v>9.0999999999999998E-2</v>
      </c>
      <c r="FM150" s="52" cm="1">
        <f t="array" ref="FM150">A128076998J_Latest</f>
        <v>7.4999999999999997E-2</v>
      </c>
      <c r="FN150" s="52" t="e" cm="1">
        <f t="array" ref="FN150">A127999318C_Latest</f>
        <v>#NAME?</v>
      </c>
      <c r="FO150" s="52" cm="1">
        <f t="array" ref="FO150">A128037790V_Latest</f>
        <v>1.694</v>
      </c>
      <c r="FP150" s="52" cm="1">
        <f t="array" ref="FP150">A128079002A_Latest</f>
        <v>0</v>
      </c>
      <c r="FQ150" s="52" cm="1">
        <f t="array" ref="FQ150">A127962726C_Latest</f>
        <v>0</v>
      </c>
      <c r="FR150" s="52" cm="1">
        <f t="array" ref="FR150">A128098314T_Latest</f>
        <v>0</v>
      </c>
      <c r="FS150" s="52" cm="1">
        <f t="array" ref="FS150">A127962770L_Latest</f>
        <v>0</v>
      </c>
      <c r="FT150" s="52" cm="1">
        <f t="array" ref="FT150">A127982178X_Latest</f>
        <v>0.17799999999999999</v>
      </c>
      <c r="FU150" s="52" cm="1">
        <f t="array" ref="FU150">A127962802V_Latest</f>
        <v>0</v>
      </c>
      <c r="FV150" s="52" cm="1">
        <f t="array" ref="FV150">A128040286T_Latest</f>
        <v>0</v>
      </c>
      <c r="FW150" s="52" cm="1">
        <f t="array" ref="FW150">A128079286R_Latest</f>
        <v>0.109</v>
      </c>
      <c r="FX150" s="52" cm="1">
        <f t="array" ref="FX150">A128040302F_Latest</f>
        <v>0.20200000000000001</v>
      </c>
      <c r="FY150" s="52" cm="1">
        <f t="array" ref="FY150">A127981918A_Latest</f>
        <v>0</v>
      </c>
      <c r="FZ150" s="52" cm="1">
        <f t="array" ref="FZ150">A128020670L_Latest</f>
        <v>0</v>
      </c>
      <c r="GA150" s="52" cm="1">
        <f t="array" ref="GA150">A128098150J_Latest</f>
        <v>0</v>
      </c>
      <c r="GB150" s="52" cm="1">
        <f t="array" ref="GB150">A128020718L_Latest</f>
        <v>0</v>
      </c>
      <c r="GC150" s="52" cm="1">
        <f t="array" ref="GC150">A128001314L_Latest</f>
        <v>0</v>
      </c>
      <c r="GD150" s="52" cm="1">
        <f t="array" ref="GD150">A128001330L_Latest</f>
        <v>0.89200000000000002</v>
      </c>
      <c r="GE150" s="52" cm="1">
        <f t="array" ref="GE150">A128059638K_Latest</f>
        <v>0.4</v>
      </c>
      <c r="GF150" s="52" cm="1">
        <f t="array" ref="GF150">A128040122W_Latest</f>
        <v>0.69299999999999995</v>
      </c>
      <c r="GG150" s="52" cm="1">
        <f t="array" ref="GG150">A127962702K_Latest</f>
        <v>0.21</v>
      </c>
      <c r="GH150" s="52" cm="1">
        <f t="array" ref="GH150">A128098266K_Latest</f>
        <v>0</v>
      </c>
      <c r="GI150" s="52" t="e" cm="1">
        <f t="array" ref="GI150">A127982130L_Latest</f>
        <v>#NAME?</v>
      </c>
      <c r="GJ150" s="52" cm="1">
        <f t="array" ref="GJ150">A128001202V_Latest</f>
        <v>2.6829999999999998</v>
      </c>
    </row>
    <row r="151" spans="1:192" ht="15" hidden="1" customHeight="1">
      <c r="A151" s="48" t="s">
        <v>12381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12382</v>
      </c>
      <c r="C152" s="62">
        <v>29</v>
      </c>
      <c r="D152" s="52" cm="1">
        <f t="array" ref="D152">A128061674K_Latest</f>
        <v>3.1850000000000001</v>
      </c>
      <c r="E152" s="52" cm="1">
        <f t="array" ref="E152">A127964938T_Latest</f>
        <v>10.996</v>
      </c>
      <c r="F152" s="52" cm="1">
        <f t="array" ref="F152">A128003658C_Latest</f>
        <v>13.61</v>
      </c>
      <c r="G152" s="52" cm="1">
        <f t="array" ref="G152">A128022938A_Latest</f>
        <v>4.827</v>
      </c>
      <c r="H152" s="52" cm="1">
        <f t="array" ref="H152">A128042502K_Latest</f>
        <v>28.116</v>
      </c>
      <c r="I152" s="52" cm="1">
        <f t="array" ref="I152">A128061970C_Latest</f>
        <v>9.1129999999999995</v>
      </c>
      <c r="J152" s="52" cm="1">
        <f t="array" ref="J152">A128042534C_Latest</f>
        <v>24.905999999999999</v>
      </c>
      <c r="K152" s="52" cm="1">
        <f t="array" ref="K152">A127984234T_Latest</f>
        <v>17.611999999999998</v>
      </c>
      <c r="L152" s="52" cm="1">
        <f t="array" ref="L152">A128023014V_Latest</f>
        <v>15.199</v>
      </c>
      <c r="M152" s="52" cm="1">
        <f t="array" ref="M152">A127945234R_Latest</f>
        <v>7.0229999999999997</v>
      </c>
      <c r="N152" s="52" cm="1">
        <f t="array" ref="N152">A128022706R_Latest</f>
        <v>14.292</v>
      </c>
      <c r="O152" s="52" cm="1">
        <f t="array" ref="O152">A128042250A_Latest</f>
        <v>6.4119999999999999</v>
      </c>
      <c r="P152" s="52" cm="1">
        <f t="array" ref="P152">A127945278T_Latest</f>
        <v>40.716000000000001</v>
      </c>
      <c r="Q152" s="52" cm="1">
        <f t="array" ref="Q152">A128042286C_Latest</f>
        <v>9.6679999999999993</v>
      </c>
      <c r="R152" s="52" cm="1">
        <f t="array" ref="R152">A128042318K_Latest</f>
        <v>14.396000000000001</v>
      </c>
      <c r="S152" s="52" cm="1">
        <f t="array" ref="S152">A127945306R_Latest</f>
        <v>10.728</v>
      </c>
      <c r="T152" s="52" cm="1">
        <f t="array" ref="T152">A127945322R_Latest</f>
        <v>37.055999999999997</v>
      </c>
      <c r="U152" s="52" cm="1">
        <f t="array" ref="U152">A127964890T_Latest</f>
        <v>0.76100000000000001</v>
      </c>
      <c r="V152" s="52" cm="1">
        <f t="array" ref="V152">A127945358T_Latest</f>
        <v>14.446999999999999</v>
      </c>
      <c r="W152" s="52" t="e" cm="1">
        <f t="array" ref="W152">A128061922K_Latest</f>
        <v>#NAME?</v>
      </c>
      <c r="X152" s="52" cm="1">
        <f t="array" ref="X152">A128061658K_Latest</f>
        <v>283.06400000000002</v>
      </c>
      <c r="Y152" s="52" cm="1">
        <f t="array" ref="Y152">A128024934C_Latest</f>
        <v>1.1559999999999999</v>
      </c>
      <c r="Z152" s="52" cm="1">
        <f t="array" ref="Z152">A128083526T_Latest</f>
        <v>2.508</v>
      </c>
      <c r="AA152" s="52" cm="1">
        <f t="array" ref="AA152">A127986302V_Latest</f>
        <v>4.1470000000000002</v>
      </c>
      <c r="AB152" s="52" cm="1">
        <f t="array" ref="AB152">A128025142X_Latest</f>
        <v>1.4079999999999999</v>
      </c>
      <c r="AC152" s="52" cm="1">
        <f t="array" ref="AC152">A128083614T_Latest</f>
        <v>9.5440000000000005</v>
      </c>
      <c r="AD152" s="52" cm="1">
        <f t="array" ref="AD152">A127986338W_Latest</f>
        <v>2.843</v>
      </c>
      <c r="AE152" s="52" cm="1">
        <f t="array" ref="AE152">A128025214X_Latest</f>
        <v>7.84</v>
      </c>
      <c r="AF152" s="52" cm="1">
        <f t="array" ref="AF152">A128005830F_Latest</f>
        <v>4.3719999999999999</v>
      </c>
      <c r="AG152" s="52" cm="1">
        <f t="array" ref="AG152">A128064170K_Latest</f>
        <v>8.4770000000000003</v>
      </c>
      <c r="AH152" s="52" cm="1">
        <f t="array" ref="AH152">A128044334W_Latest</f>
        <v>4.3970000000000002</v>
      </c>
      <c r="AI152" s="52" cm="1">
        <f t="array" ref="AI152">A127966938C_Latest</f>
        <v>5.3390000000000004</v>
      </c>
      <c r="AJ152" s="52" cm="1">
        <f t="array" ref="AJ152">A128083390T_Latest</f>
        <v>0</v>
      </c>
      <c r="AK152" s="52" cm="1">
        <f t="array" ref="AK152">A128083398K_Latest</f>
        <v>14.223000000000001</v>
      </c>
      <c r="AL152" s="52" cm="1">
        <f t="array" ref="AL152">A127967010L_Latest</f>
        <v>3.649</v>
      </c>
      <c r="AM152" s="52" cm="1">
        <f t="array" ref="AM152">A128025010W_Latest</f>
        <v>2.0670000000000002</v>
      </c>
      <c r="AN152" s="52" cm="1">
        <f t="array" ref="AN152">A128063982X_Latest</f>
        <v>4.1680000000000001</v>
      </c>
      <c r="AO152" s="52" cm="1">
        <f t="array" ref="AO152">A128063994J_Latest</f>
        <v>13.118</v>
      </c>
      <c r="AP152" s="52" cm="1">
        <f t="array" ref="AP152">A128025058J_Latest</f>
        <v>0</v>
      </c>
      <c r="AQ152" s="52" cm="1">
        <f t="array" ref="AQ152">A127986258W_Latest</f>
        <v>3.4380000000000002</v>
      </c>
      <c r="AR152" s="52" t="e" cm="1">
        <f t="array" ref="AR152">A127947622C_Latest</f>
        <v>#NAME?</v>
      </c>
      <c r="AS152" s="52" cm="1">
        <f t="array" ref="AS152">A127966902A_Latest</f>
        <v>92.691999999999993</v>
      </c>
      <c r="AT152" s="52" cm="1">
        <f t="array" ref="AT152">A127949614R_Latest</f>
        <v>0.74</v>
      </c>
      <c r="AU152" s="52" cm="1">
        <f t="array" ref="AU152">A128007922A_Latest</f>
        <v>0</v>
      </c>
      <c r="AV152" s="52" cm="1">
        <f t="array" ref="AV152">A128046690C_Latest</f>
        <v>2.3490000000000002</v>
      </c>
      <c r="AW152" s="52" cm="1">
        <f t="array" ref="AW152">A128046730K_Latest</f>
        <v>0.49299999999999999</v>
      </c>
      <c r="AX152" s="52" cm="1">
        <f t="array" ref="AX152">A127988462T_Latest</f>
        <v>7.2560000000000002</v>
      </c>
      <c r="AY152" s="52" cm="1">
        <f t="array" ref="AY152">A128027414C_Latest</f>
        <v>2.637</v>
      </c>
      <c r="AZ152" s="52" cm="1">
        <f t="array" ref="AZ152">A128046770C_Latest</f>
        <v>6.6970000000000001</v>
      </c>
      <c r="BA152" s="52" cm="1">
        <f t="array" ref="BA152">A127949914T_Latest</f>
        <v>4.96</v>
      </c>
      <c r="BB152" s="52" cm="1">
        <f t="array" ref="BB152">A128085958J_Latest</f>
        <v>4.2149999999999999</v>
      </c>
      <c r="BC152" s="52" cm="1">
        <f t="array" ref="BC152">A127949634X_Latest</f>
        <v>2.1070000000000002</v>
      </c>
      <c r="BD152" s="52" cm="1">
        <f t="array" ref="BD152">A128065886K_Latest</f>
        <v>5.9930000000000003</v>
      </c>
      <c r="BE152" s="52" cm="1">
        <f t="array" ref="BE152">A128085630C_Latest</f>
        <v>2.39</v>
      </c>
      <c r="BF152" s="52" cm="1">
        <f t="array" ref="BF152">A128027178L_Latest</f>
        <v>13.407999999999999</v>
      </c>
      <c r="BG152" s="52" cm="1">
        <f t="array" ref="BG152">A128085646W_Latest</f>
        <v>3.181</v>
      </c>
      <c r="BH152" s="52" cm="1">
        <f t="array" ref="BH152">A128065946A_Latest</f>
        <v>5.0170000000000003</v>
      </c>
      <c r="BI152" s="52" cm="1">
        <f t="array" ref="BI152">A127949730X_Latest</f>
        <v>3.43</v>
      </c>
      <c r="BJ152" s="52" cm="1">
        <f t="array" ref="BJ152">A128007870K_Latest</f>
        <v>4.9980000000000002</v>
      </c>
      <c r="BK152" s="52" cm="1">
        <f t="array" ref="BK152">A128027258L_Latest</f>
        <v>0.55100000000000005</v>
      </c>
      <c r="BL152" s="52" cm="1">
        <f t="array" ref="BL152">A127988354J_Latest</f>
        <v>2.8159999999999998</v>
      </c>
      <c r="BM152" s="52" t="e" cm="1">
        <f t="array" ref="BM152">A127949826T_Latest</f>
        <v>#NAME?</v>
      </c>
      <c r="BN152" s="52" cm="1">
        <f t="array" ref="BN152">A128085546L_Latest</f>
        <v>73.238</v>
      </c>
      <c r="BO152" s="52" cm="1">
        <f t="array" ref="BO152">A128009810V_Latest</f>
        <v>0.56699999999999995</v>
      </c>
      <c r="BP152" s="52" cm="1">
        <f t="array" ref="BP152">A127951858A_Latest</f>
        <v>3.4910000000000001</v>
      </c>
      <c r="BQ152" s="52" cm="1">
        <f t="array" ref="BQ152">A128087966V_Latest</f>
        <v>4.2380000000000004</v>
      </c>
      <c r="BR152" s="52" cm="1">
        <f t="array" ref="BR152">A127971578F_Latest</f>
        <v>0.495</v>
      </c>
      <c r="BS152" s="52" cm="1">
        <f t="array" ref="BS152">A128048950X_Latest</f>
        <v>5.7270000000000003</v>
      </c>
      <c r="BT152" s="52" cm="1">
        <f t="array" ref="BT152">A127990626T_Latest</f>
        <v>1.9419999999999999</v>
      </c>
      <c r="BU152" s="52" cm="1">
        <f t="array" ref="BU152">A128048982T_Latest</f>
        <v>6.1950000000000003</v>
      </c>
      <c r="BV152" s="52" cm="1">
        <f t="array" ref="BV152">A128029506X_Latest</f>
        <v>4.5990000000000002</v>
      </c>
      <c r="BW152" s="52" cm="1">
        <f t="array" ref="BW152">A127951986V_Latest</f>
        <v>1.444</v>
      </c>
      <c r="BX152" s="52" cm="1">
        <f t="array" ref="BX152">A127990418X_Latest</f>
        <v>0.51900000000000002</v>
      </c>
      <c r="BY152" s="52" cm="1">
        <f t="array" ref="BY152">A128048674R_Latest</f>
        <v>1.659</v>
      </c>
      <c r="BZ152" s="52" cm="1">
        <f t="array" ref="BZ152">A128087750J_Latest</f>
        <v>0</v>
      </c>
      <c r="CA152" s="52" cm="1">
        <f t="array" ref="CA152">A128068074J_Latest</f>
        <v>6.266</v>
      </c>
      <c r="CB152" s="52" cm="1">
        <f t="array" ref="CB152">A127951754J_Latest</f>
        <v>0.89600000000000002</v>
      </c>
      <c r="CC152" s="52" cm="1">
        <f t="array" ref="CC152">A128068114R_Latest</f>
        <v>2.1190000000000002</v>
      </c>
      <c r="CD152" s="52" cm="1">
        <f t="array" ref="CD152">A128029318R_Latest</f>
        <v>1.306</v>
      </c>
      <c r="CE152" s="52" cm="1">
        <f t="array" ref="CE152">A128009970F_Latest</f>
        <v>9.7539999999999996</v>
      </c>
      <c r="CF152" s="52" cm="1">
        <f t="array" ref="CF152">A127951830X_Latest</f>
        <v>0</v>
      </c>
      <c r="CG152" s="52" cm="1">
        <f t="array" ref="CG152">A128087898C_Latest</f>
        <v>5.3550000000000004</v>
      </c>
      <c r="CH152" s="52" t="e" cm="1">
        <f t="array" ref="CH152">A128048894T_Latest</f>
        <v>#NAME?</v>
      </c>
      <c r="CI152" s="52" cm="1">
        <f t="array" ref="CI152">A128087678A_Latest</f>
        <v>56.573</v>
      </c>
      <c r="CJ152" s="52" cm="1">
        <f t="array" ref="CJ152">A128012062J_Latest</f>
        <v>0</v>
      </c>
      <c r="CK152" s="52" cm="1">
        <f t="array" ref="CK152">A128089958F_Latest</f>
        <v>0.60199999999999998</v>
      </c>
      <c r="CL152" s="52" cm="1">
        <f t="array" ref="CL152">A128089990F_Latest</f>
        <v>0.50700000000000001</v>
      </c>
      <c r="CM152" s="52" cm="1">
        <f t="array" ref="CM152">A128012286V_Latest</f>
        <v>0</v>
      </c>
      <c r="CN152" s="52" cm="1">
        <f t="array" ref="CN152">A128051106A_Latest</f>
        <v>2.2759999999999998</v>
      </c>
      <c r="CO152" s="52" cm="1">
        <f t="array" ref="CO152">A128070410X_Latest</f>
        <v>0.28000000000000003</v>
      </c>
      <c r="CP152" s="52" cm="1">
        <f t="array" ref="CP152">A128012350A_Latest</f>
        <v>0.82699999999999996</v>
      </c>
      <c r="CQ152" s="52" cm="1">
        <f t="array" ref="CQ152">A128090106C_Latest</f>
        <v>1.956</v>
      </c>
      <c r="CR152" s="52" cm="1">
        <f t="array" ref="CR152">A127992838F_Latest</f>
        <v>0.214</v>
      </c>
      <c r="CS152" s="52" cm="1">
        <f t="array" ref="CS152">A128070142R_Latest</f>
        <v>0</v>
      </c>
      <c r="CT152" s="52" cm="1">
        <f t="array" ref="CT152">A128031394J_Latest</f>
        <v>0.39800000000000002</v>
      </c>
      <c r="CU152" s="52" cm="1">
        <f t="array" ref="CU152">A128031410W_Latest</f>
        <v>0.26400000000000001</v>
      </c>
      <c r="CV152" s="52" cm="1">
        <f t="array" ref="CV152">A128050894J_Latest</f>
        <v>1.796</v>
      </c>
      <c r="CW152" s="52" cm="1">
        <f t="array" ref="CW152">A128050906F_Latest</f>
        <v>0.75700000000000001</v>
      </c>
      <c r="CX152" s="52" cm="1">
        <f t="array" ref="CX152">A128050938X_Latest</f>
        <v>0.76900000000000002</v>
      </c>
      <c r="CY152" s="52" cm="1">
        <f t="array" ref="CY152">A128031486T_Latest</f>
        <v>0.88</v>
      </c>
      <c r="CZ152" s="52" cm="1">
        <f t="array" ref="CZ152">A127973630R_Latest</f>
        <v>1.536</v>
      </c>
      <c r="DA152" s="52" cm="1">
        <f t="array" ref="DA152">A127954030F_Latest</f>
        <v>0</v>
      </c>
      <c r="DB152" s="52" cm="1">
        <f t="array" ref="DB152">A127992654L_Latest</f>
        <v>1.1439999999999999</v>
      </c>
      <c r="DC152" s="52" t="e" cm="1">
        <f t="array" ref="DC152">A127973710R_Latest</f>
        <v>#NAME?</v>
      </c>
      <c r="DD152" s="52" cm="1">
        <f t="array" ref="DD152">A128050782R_Latest</f>
        <v>14.206</v>
      </c>
      <c r="DE152" s="52" cm="1">
        <f t="array" ref="DE152">A127994618R_Latest</f>
        <v>0.38700000000000001</v>
      </c>
      <c r="DF152" s="52" cm="1">
        <f t="array" ref="DF152">A127975822V_Latest</f>
        <v>4.2949999999999999</v>
      </c>
      <c r="DG152" s="52" cm="1">
        <f t="array" ref="DG152">A128014478X_Latest</f>
        <v>1.6919999999999999</v>
      </c>
      <c r="DH152" s="52" cm="1">
        <f t="array" ref="DH152">A127975874W_Latest</f>
        <v>1.65</v>
      </c>
      <c r="DI152" s="52" cm="1">
        <f t="array" ref="DI152">A127975910V_Latest</f>
        <v>1.758</v>
      </c>
      <c r="DJ152" s="52" cm="1">
        <f t="array" ref="DJ152">A127994890A_Latest</f>
        <v>1.159</v>
      </c>
      <c r="DK152" s="52" cm="1">
        <f t="array" ref="DK152">A128053298T_Latest</f>
        <v>2.302</v>
      </c>
      <c r="DL152" s="52" cm="1">
        <f t="array" ref="DL152">A128072762R_Latest</f>
        <v>1.329</v>
      </c>
      <c r="DM152" s="52" cm="1">
        <f t="array" ref="DM152">A128033846W_Latest</f>
        <v>0.317</v>
      </c>
      <c r="DN152" s="52" cm="1">
        <f t="array" ref="DN152">A128091842V_Latest</f>
        <v>0</v>
      </c>
      <c r="DO152" s="52" cm="1">
        <f t="array" ref="DO152">A127956030T_Latest</f>
        <v>0.70099999999999996</v>
      </c>
      <c r="DP152" s="52" cm="1">
        <f t="array" ref="DP152">A128072482W_Latest</f>
        <v>3.589</v>
      </c>
      <c r="DQ152" s="52" cm="1">
        <f t="array" ref="DQ152">A127994690J_Latest</f>
        <v>2.6120000000000001</v>
      </c>
      <c r="DR152" s="52" cm="1">
        <f t="array" ref="DR152">A128033590C_Latest</f>
        <v>0.78100000000000003</v>
      </c>
      <c r="DS152" s="52" cm="1">
        <f t="array" ref="DS152">A128033610A_Latest</f>
        <v>1.5489999999999999</v>
      </c>
      <c r="DT152" s="52" cm="1">
        <f t="array" ref="DT152">A127956110T_Latest</f>
        <v>0.40500000000000003</v>
      </c>
      <c r="DU152" s="52" cm="1">
        <f t="array" ref="DU152">A127975766L_Latest</f>
        <v>6.3070000000000004</v>
      </c>
      <c r="DV152" s="52" cm="1">
        <f t="array" ref="DV152">A128072590F_Latest</f>
        <v>0</v>
      </c>
      <c r="DW152" s="52" cm="1">
        <f t="array" ref="DW152">A128014410C_Latest</f>
        <v>1.0509999999999999</v>
      </c>
      <c r="DX152" s="52" t="e" cm="1">
        <f t="array" ref="DX152">A128053214W_Latest</f>
        <v>#NAME?</v>
      </c>
      <c r="DY152" s="52" cm="1">
        <f t="array" ref="DY152">A127975586C_Latest</f>
        <v>31.884</v>
      </c>
      <c r="DZ152" s="52" cm="1">
        <f t="array" ref="DZ152">A127977818R_Latest</f>
        <v>0.33600000000000002</v>
      </c>
      <c r="EA152" s="52" cm="1">
        <f t="array" ref="EA152">A128035830R_Latest</f>
        <v>0.1</v>
      </c>
      <c r="EB152" s="52" cm="1">
        <f t="array" ref="EB152">A128016458A_Latest</f>
        <v>0.45900000000000002</v>
      </c>
      <c r="EC152" s="52" cm="1">
        <f t="array" ref="EC152">A128055558L_Latest</f>
        <v>0.122</v>
      </c>
      <c r="ED152" s="52" cm="1">
        <f t="array" ref="ED152">A128074802J_Latest</f>
        <v>0.69199999999999995</v>
      </c>
      <c r="EE152" s="52" cm="1">
        <f t="array" ref="EE152">A127978126V_Latest</f>
        <v>0.252</v>
      </c>
      <c r="EF152" s="52" cm="1">
        <f t="array" ref="EF152">A128074842A_Latest</f>
        <v>0.38700000000000001</v>
      </c>
      <c r="EG152" s="52" cm="1">
        <f t="array" ref="EG152">A128094250V_Latest</f>
        <v>0.19400000000000001</v>
      </c>
      <c r="EH152" s="52" cm="1">
        <f t="array" ref="EH152">A127978170C_Latest</f>
        <v>0.30199999999999999</v>
      </c>
      <c r="EI152" s="52" cm="1">
        <f t="array" ref="EI152">A127977842R_Latest</f>
        <v>0</v>
      </c>
      <c r="EJ152" s="52" cm="1">
        <f t="array" ref="EJ152">A128035670R_Latest</f>
        <v>0</v>
      </c>
      <c r="EK152" s="52" cm="1">
        <f t="array" ref="EK152">A128035682X_Latest</f>
        <v>0.106</v>
      </c>
      <c r="EL152" s="52" cm="1">
        <f t="array" ref="EL152">A128035702W_Latest</f>
        <v>0.54700000000000004</v>
      </c>
      <c r="EM152" s="52" cm="1">
        <f t="array" ref="EM152">A128016298A_Latest</f>
        <v>0.12</v>
      </c>
      <c r="EN152" s="52" cm="1">
        <f t="array" ref="EN152">A128035742R_Latest</f>
        <v>0.28000000000000003</v>
      </c>
      <c r="EO152" s="52" cm="1">
        <f t="array" ref="EO152">A128094102T_Latest</f>
        <v>0</v>
      </c>
      <c r="EP152" s="52" cm="1">
        <f t="array" ref="EP152">A127997010W_Latest</f>
        <v>0.61099999999999999</v>
      </c>
      <c r="EQ152" s="52" cm="1">
        <f t="array" ref="EQ152">A128074690A_Latest</f>
        <v>0</v>
      </c>
      <c r="ER152" s="52" cm="1">
        <f t="array" ref="ER152">A127958254R_Latest</f>
        <v>0.186</v>
      </c>
      <c r="ES152" s="52" t="e" cm="1">
        <f t="array" ref="ES152">A127997094T_Latest</f>
        <v>#NAME?</v>
      </c>
      <c r="ET152" s="52" cm="1">
        <f t="array" ref="ET152">A127996854C_Latest</f>
        <v>4.6950000000000003</v>
      </c>
      <c r="EU152" s="52" cm="1">
        <f t="array" ref="EU152">A128018442V_Latest</f>
        <v>0</v>
      </c>
      <c r="EV152" s="52" cm="1">
        <f t="array" ref="EV152">A128096110C_Latest</f>
        <v>0</v>
      </c>
      <c r="EW152" s="52" cm="1">
        <f t="array" ref="EW152">A128037970C_Latest</f>
        <v>0.218</v>
      </c>
      <c r="EX152" s="52" cm="1">
        <f t="array" ref="EX152">A128057694T_Latest</f>
        <v>8.6999999999999994E-2</v>
      </c>
      <c r="EY152" s="52" cm="1">
        <f t="array" ref="EY152">A128096194X_Latest</f>
        <v>0.20799999999999999</v>
      </c>
      <c r="EZ152" s="52" cm="1">
        <f t="array" ref="EZ152">A128057730R_Latest</f>
        <v>0</v>
      </c>
      <c r="FA152" s="52" cm="1">
        <f t="array" ref="FA152">A128057746J_Latest</f>
        <v>7.4999999999999997E-2</v>
      </c>
      <c r="FB152" s="52" cm="1">
        <f t="array" ref="FB152">A128077142T_Latest</f>
        <v>0.20300000000000001</v>
      </c>
      <c r="FC152" s="52" cm="1">
        <f t="array" ref="FC152">A127999454W_Latest</f>
        <v>0</v>
      </c>
      <c r="FD152" s="52" cm="1">
        <f t="array" ref="FD152">A128018466L_Latest</f>
        <v>0</v>
      </c>
      <c r="FE152" s="52" cm="1">
        <f t="array" ref="FE152">A127960382X_Latest</f>
        <v>0</v>
      </c>
      <c r="FF152" s="52" cm="1">
        <f t="array" ref="FF152">A127999134K_Latest</f>
        <v>6.4000000000000001E-2</v>
      </c>
      <c r="FG152" s="52" cm="1">
        <f t="array" ref="FG152">A128018518C_Latest</f>
        <v>0.42799999999999999</v>
      </c>
      <c r="FH152" s="52" cm="1">
        <f t="array" ref="FH152">A128076898X_Latest</f>
        <v>8.7999999999999995E-2</v>
      </c>
      <c r="FI152" s="52" cm="1">
        <f t="array" ref="FI152">A128037878L_Latest</f>
        <v>0.373</v>
      </c>
      <c r="FJ152" s="52" cm="1">
        <f t="array" ref="FJ152">A127960446X_Latest</f>
        <v>7.9000000000000001E-2</v>
      </c>
      <c r="FK152" s="52" cm="1">
        <f t="array" ref="FK152">A128076954F_Latest</f>
        <v>0.157</v>
      </c>
      <c r="FL152" s="52" cm="1">
        <f t="array" ref="FL152">A128018622C_Latest</f>
        <v>0</v>
      </c>
      <c r="FM152" s="52" cm="1">
        <f t="array" ref="FM152">A127960494T_Latest</f>
        <v>0.20300000000000001</v>
      </c>
      <c r="FN152" s="52" t="e" cm="1">
        <f t="array" ref="FN152">A128018698X_Latest</f>
        <v>#NAME?</v>
      </c>
      <c r="FO152" s="52" cm="1">
        <f t="array" ref="FO152">A127999066V_Latest</f>
        <v>2.1850000000000001</v>
      </c>
      <c r="FP152" s="52" cm="1">
        <f t="array" ref="FP152">A128079006K_Latest</f>
        <v>0</v>
      </c>
      <c r="FQ152" s="52" cm="1">
        <f t="array" ref="FQ152">A127962730V_Latest</f>
        <v>0</v>
      </c>
      <c r="FR152" s="52" cm="1">
        <f t="array" ref="FR152">A128059754V_Latest</f>
        <v>0</v>
      </c>
      <c r="FS152" s="52" cm="1">
        <f t="array" ref="FS152">A128059778L_Latest</f>
        <v>0.57199999999999995</v>
      </c>
      <c r="FT152" s="52" cm="1">
        <f t="array" ref="FT152">A128098338K_Latest</f>
        <v>0.65600000000000003</v>
      </c>
      <c r="FU152" s="52" cm="1">
        <f t="array" ref="FU152">A128040274J_Latest</f>
        <v>0</v>
      </c>
      <c r="FV152" s="52" cm="1">
        <f t="array" ref="FV152">A128079258F_Latest</f>
        <v>0.58199999999999996</v>
      </c>
      <c r="FW152" s="52" cm="1">
        <f t="array" ref="FW152">A127982242F_Latest</f>
        <v>0</v>
      </c>
      <c r="FX152" s="52" cm="1">
        <f t="array" ref="FX152">A128001566J_Latest</f>
        <v>0.23</v>
      </c>
      <c r="FY152" s="52" cm="1">
        <f t="array" ref="FY152">A128059534T_Latest</f>
        <v>0</v>
      </c>
      <c r="FZ152" s="52" cm="1">
        <f t="array" ref="FZ152">A127981934A_Latest</f>
        <v>0.20200000000000001</v>
      </c>
      <c r="GA152" s="52" cm="1">
        <f t="array" ref="GA152">A128001278R_Latest</f>
        <v>0</v>
      </c>
      <c r="GB152" s="52" cm="1">
        <f t="array" ref="GB152">A128098166A_Latest</f>
        <v>1.4359999999999999</v>
      </c>
      <c r="GC152" s="52" cm="1">
        <f t="array" ref="GC152">A128059606T_Latest</f>
        <v>0.19400000000000001</v>
      </c>
      <c r="GD152" s="52" cm="1">
        <f t="array" ref="GD152">A128059622T_Latest</f>
        <v>2.222</v>
      </c>
      <c r="GE152" s="52" cm="1">
        <f t="array" ref="GE152">A128098226T_Latest</f>
        <v>0.46</v>
      </c>
      <c r="GF152" s="52" cm="1">
        <f t="array" ref="GF152">A128001366R_Latest</f>
        <v>0.57399999999999995</v>
      </c>
      <c r="GG152" s="52" cm="1">
        <f t="array" ref="GG152">A128001394X_Latest</f>
        <v>0.21</v>
      </c>
      <c r="GH152" s="52" cm="1">
        <f t="array" ref="GH152">A128079134C_Latest</f>
        <v>0.252</v>
      </c>
      <c r="GI152" s="52" t="e" cm="1">
        <f t="array" ref="GI152">A128040198T_Latest</f>
        <v>#NAME?</v>
      </c>
      <c r="GJ152" s="52" cm="1">
        <f t="array" ref="GJ152">A127981882K_Latest</f>
        <v>7.5910000000000002</v>
      </c>
    </row>
    <row r="153" spans="1:192" ht="15" hidden="1" customHeight="1">
      <c r="A153" s="49"/>
      <c r="B153" s="49" t="s">
        <v>12383</v>
      </c>
      <c r="C153" s="62">
        <v>30</v>
      </c>
      <c r="D153" s="52" cm="1">
        <f t="array" ref="D153">A128042194V_Latest</f>
        <v>6.6379999999999999</v>
      </c>
      <c r="E153" s="52" cm="1">
        <f t="array" ref="E153">A127945374T_Latest</f>
        <v>9.2970000000000006</v>
      </c>
      <c r="F153" s="52" cm="1">
        <f t="array" ref="F153">A127945422X_Latest</f>
        <v>20.260999999999999</v>
      </c>
      <c r="G153" s="52" cm="1">
        <f t="array" ref="G153">A128081446F_Latest</f>
        <v>4.5910000000000002</v>
      </c>
      <c r="H153" s="52" cm="1">
        <f t="array" ref="H153">A127965002A_Latest</f>
        <v>25.254000000000001</v>
      </c>
      <c r="I153" s="52" cm="1">
        <f t="array" ref="I153">A128081498J_Latest</f>
        <v>10.36</v>
      </c>
      <c r="J153" s="52" cm="1">
        <f t="array" ref="J153">A127984214J_Latest</f>
        <v>36.003999999999998</v>
      </c>
      <c r="K153" s="52" cm="1">
        <f t="array" ref="K153">A127984238A_Latest</f>
        <v>25.448</v>
      </c>
      <c r="L153" s="52" cm="1">
        <f t="array" ref="L153">A128062038R_Latest</f>
        <v>24.867999999999999</v>
      </c>
      <c r="M153" s="52" cm="1">
        <f t="array" ref="M153">A127945238X_Latest</f>
        <v>0.79800000000000004</v>
      </c>
      <c r="N153" s="52" cm="1">
        <f t="array" ref="N153">A128081222V_Latest</f>
        <v>11.151999999999999</v>
      </c>
      <c r="O153" s="52" cm="1">
        <f t="array" ref="O153">A128022738J_Latest</f>
        <v>1.841</v>
      </c>
      <c r="P153" s="52" cm="1">
        <f t="array" ref="P153">A127964814R_Latest</f>
        <v>25.591999999999999</v>
      </c>
      <c r="Q153" s="52" cm="1">
        <f t="array" ref="Q153">A127984030R_Latest</f>
        <v>8.0280000000000005</v>
      </c>
      <c r="R153" s="52" cm="1">
        <f t="array" ref="R153">A128042322A_Latest</f>
        <v>21.475999999999999</v>
      </c>
      <c r="S153" s="52" cm="1">
        <f t="array" ref="S153">A127964866T_Latest</f>
        <v>22.905000000000001</v>
      </c>
      <c r="T153" s="52" cm="1">
        <f t="array" ref="T153">A128042358C_Latest</f>
        <v>46.540999999999997</v>
      </c>
      <c r="U153" s="52" cm="1">
        <f t="array" ref="U153">A127964894A_Latest</f>
        <v>6.3330000000000002</v>
      </c>
      <c r="V153" s="52" cm="1">
        <f t="array" ref="V153">A128022862T_Latest</f>
        <v>9.0939999999999994</v>
      </c>
      <c r="W153" s="52" t="e" cm="1">
        <f t="array" ref="W153">A128022898V_Latest</f>
        <v>#NAME?</v>
      </c>
      <c r="X153" s="52" cm="1">
        <f t="array" ref="X153">A128022642R_Latest</f>
        <v>316.48</v>
      </c>
      <c r="Y153" s="52" cm="1">
        <f t="array" ref="Y153">A128083338J_Latest</f>
        <v>2.1040000000000001</v>
      </c>
      <c r="Z153" s="52" cm="1">
        <f t="array" ref="Z153">A128083530J_Latest</f>
        <v>0</v>
      </c>
      <c r="AA153" s="52" cm="1">
        <f t="array" ref="AA153">A128005742F_Latest</f>
        <v>4.1760000000000002</v>
      </c>
      <c r="AB153" s="52" cm="1">
        <f t="array" ref="AB153">A128005758X_Latest</f>
        <v>1.399</v>
      </c>
      <c r="AC153" s="52" cm="1">
        <f t="array" ref="AC153">A127967198A_Latest</f>
        <v>6.1210000000000004</v>
      </c>
      <c r="AD153" s="52" cm="1">
        <f t="array" ref="AD153">A128044582J_Latest</f>
        <v>1.831</v>
      </c>
      <c r="AE153" s="52" cm="1">
        <f t="array" ref="AE153">A127947734W_Latest</f>
        <v>8.9760000000000009</v>
      </c>
      <c r="AF153" s="52" cm="1">
        <f t="array" ref="AF153">A127947746F_Latest</f>
        <v>7.9109999999999996</v>
      </c>
      <c r="AG153" s="52" cm="1">
        <f t="array" ref="AG153">A128044638J_Latest</f>
        <v>6.37</v>
      </c>
      <c r="AH153" s="52" cm="1">
        <f t="array" ref="AH153">A128083358T_Latest</f>
        <v>0</v>
      </c>
      <c r="AI153" s="52" cm="1">
        <f t="array" ref="AI153">A127966942V_Latest</f>
        <v>6.6929999999999996</v>
      </c>
      <c r="AJ153" s="52" cm="1">
        <f t="array" ref="AJ153">A127986166L_Latest</f>
        <v>0</v>
      </c>
      <c r="AK153" s="52" cm="1">
        <f t="array" ref="AK153">A128024990W_Latest</f>
        <v>7.7489999999999997</v>
      </c>
      <c r="AL153" s="52" cm="1">
        <f t="array" ref="AL153">A127967014W_Latest</f>
        <v>2.9369999999999998</v>
      </c>
      <c r="AM153" s="52" cm="1">
        <f t="array" ref="AM153">A128005622L_Latest</f>
        <v>3.1560000000000001</v>
      </c>
      <c r="AN153" s="52" cm="1">
        <f t="array" ref="AN153">A127967050F_Latest</f>
        <v>5.7859999999999996</v>
      </c>
      <c r="AO153" s="52" cm="1">
        <f t="array" ref="AO153">A127967062R_Latest</f>
        <v>9.8960000000000008</v>
      </c>
      <c r="AP153" s="52" cm="1">
        <f t="array" ref="AP153">A128083486K_Latest</f>
        <v>1.927</v>
      </c>
      <c r="AQ153" s="52" cm="1">
        <f t="array" ref="AQ153">A128025074J_Latest</f>
        <v>3.1840000000000002</v>
      </c>
      <c r="AR153" s="52" t="e" cm="1">
        <f t="array" ref="AR153">A128025114R_Latest</f>
        <v>#NAME?</v>
      </c>
      <c r="AS153" s="52" cm="1">
        <f t="array" ref="AS153">A128083310F_Latest</f>
        <v>80.215000000000003</v>
      </c>
      <c r="AT153" s="52" cm="1">
        <f t="array" ref="AT153">A128065854T_Latest</f>
        <v>1.722</v>
      </c>
      <c r="AU153" s="52" cm="1">
        <f t="array" ref="AU153">A128007926K_Latest</f>
        <v>0</v>
      </c>
      <c r="AV153" s="52" cm="1">
        <f t="array" ref="AV153">A127988426J_Latest</f>
        <v>7.4139999999999997</v>
      </c>
      <c r="AW153" s="52" cm="1">
        <f t="array" ref="AW153">A128066070L_Latest</f>
        <v>0</v>
      </c>
      <c r="AX153" s="52" cm="1">
        <f t="array" ref="AX153">A128085862R_Latest</f>
        <v>7.4119999999999999</v>
      </c>
      <c r="AY153" s="52" cm="1">
        <f t="array" ref="AY153">A127949882K_Latest</f>
        <v>2.66</v>
      </c>
      <c r="AZ153" s="52" cm="1">
        <f t="array" ref="AZ153">A128046774L_Latest</f>
        <v>9.0869999999999997</v>
      </c>
      <c r="BA153" s="52" cm="1">
        <f t="array" ref="BA153">A127969322K_Latest</f>
        <v>5.0759999999999996</v>
      </c>
      <c r="BB153" s="52" cm="1">
        <f t="array" ref="BB153">A128046814V_Latest</f>
        <v>7.2409999999999997</v>
      </c>
      <c r="BC153" s="52" cm="1">
        <f t="array" ref="BC153">A127988218R_Latest</f>
        <v>0.58799999999999997</v>
      </c>
      <c r="BD153" s="52" cm="1">
        <f t="array" ref="BD153">A128085610V_Latest</f>
        <v>1.395</v>
      </c>
      <c r="BE153" s="52" cm="1">
        <f t="array" ref="BE153">A128065898V_Latest</f>
        <v>0.51400000000000001</v>
      </c>
      <c r="BF153" s="52" cm="1">
        <f t="array" ref="BF153">A128007802J_Latest</f>
        <v>9.8130000000000006</v>
      </c>
      <c r="BG153" s="52" cm="1">
        <f t="array" ref="BG153">A128027194L_Latest</f>
        <v>1.4570000000000001</v>
      </c>
      <c r="BH153" s="52" cm="1">
        <f t="array" ref="BH153">A127988306R_Latest</f>
        <v>4.9210000000000003</v>
      </c>
      <c r="BI153" s="52" cm="1">
        <f t="array" ref="BI153">A127969130T_Latest</f>
        <v>9.9960000000000004</v>
      </c>
      <c r="BJ153" s="52" cm="1">
        <f t="array" ref="BJ153">A127988338J_Latest</f>
        <v>10.929</v>
      </c>
      <c r="BK153" s="52" cm="1">
        <f t="array" ref="BK153">A128027262C_Latest</f>
        <v>0.60399999999999998</v>
      </c>
      <c r="BL153" s="52" cm="1">
        <f t="array" ref="BL153">A128085762F_Latest</f>
        <v>1.016</v>
      </c>
      <c r="BM153" s="52" t="e" cm="1">
        <f t="array" ref="BM153">A128085798J_Latest</f>
        <v>#NAME?</v>
      </c>
      <c r="BN153" s="52" cm="1">
        <f t="array" ref="BN153">A127949598A_Latest</f>
        <v>81.844999999999999</v>
      </c>
      <c r="BO153" s="52" cm="1">
        <f t="array" ref="BO153">A128029218F_Latest</f>
        <v>0.6</v>
      </c>
      <c r="BP153" s="52" cm="1">
        <f t="array" ref="BP153">A127990558A_Latest</f>
        <v>2.8170000000000002</v>
      </c>
      <c r="BQ153" s="52" cm="1">
        <f t="array" ref="BQ153">A128010050L_Latest</f>
        <v>5.702</v>
      </c>
      <c r="BR153" s="52" cm="1">
        <f t="array" ref="BR153">A127990602X_Latest</f>
        <v>0.63700000000000001</v>
      </c>
      <c r="BS153" s="52" cm="1">
        <f t="array" ref="BS153">A128068274A_Latest</f>
        <v>7.242</v>
      </c>
      <c r="BT153" s="52" cm="1">
        <f t="array" ref="BT153">A128029474T_Latest</f>
        <v>3.956</v>
      </c>
      <c r="BU153" s="52" cm="1">
        <f t="array" ref="BU153">A128088018L_Latest</f>
        <v>9.1150000000000002</v>
      </c>
      <c r="BV153" s="52" cm="1">
        <f t="array" ref="BV153">A128068322J_Latest</f>
        <v>3.552</v>
      </c>
      <c r="BW153" s="52" cm="1">
        <f t="array" ref="BW153">A128088062W_Latest</f>
        <v>5.3109999999999999</v>
      </c>
      <c r="BX153" s="52" cm="1">
        <f t="array" ref="BX153">A127990422R_Latest</f>
        <v>0</v>
      </c>
      <c r="BY153" s="52" cm="1">
        <f t="array" ref="BY153">A128087726J_Latest</f>
        <v>1.1120000000000001</v>
      </c>
      <c r="BZ153" s="52" cm="1">
        <f t="array" ref="BZ153">A128029266X_Latest</f>
        <v>1.214</v>
      </c>
      <c r="CA153" s="52" cm="1">
        <f t="array" ref="CA153">A128029286J_Latest</f>
        <v>4.05</v>
      </c>
      <c r="CB153" s="52" cm="1">
        <f t="array" ref="CB153">A127971410A_Latest</f>
        <v>0.57599999999999996</v>
      </c>
      <c r="CC153" s="52" cm="1">
        <f t="array" ref="CC153">A128087810X_Latest</f>
        <v>6.508</v>
      </c>
      <c r="CD153" s="52" cm="1">
        <f t="array" ref="CD153">A127990522X_Latest</f>
        <v>4.6609999999999996</v>
      </c>
      <c r="CE153" s="52" cm="1">
        <f t="array" ref="CE153">A128068150X_Latest</f>
        <v>10.065</v>
      </c>
      <c r="CF153" s="52" cm="1">
        <f t="array" ref="CF153">A128087866K_Latest</f>
        <v>2.79</v>
      </c>
      <c r="CG153" s="52" cm="1">
        <f t="array" ref="CG153">A128048838X_Latest</f>
        <v>0.55200000000000005</v>
      </c>
      <c r="CH153" s="52" t="e" cm="1">
        <f t="array" ref="CH153">A128048898A_Latest</f>
        <v>#NAME?</v>
      </c>
      <c r="CI153" s="52" cm="1">
        <f t="array" ref="CI153">A127951658J_Latest</f>
        <v>70.459000000000003</v>
      </c>
      <c r="CJ153" s="52" cm="1">
        <f t="array" ref="CJ153">A128031358X_Latest</f>
        <v>0.59899999999999998</v>
      </c>
      <c r="CK153" s="52" cm="1">
        <f t="array" ref="CK153">A127954070X_Latest</f>
        <v>0.73699999999999999</v>
      </c>
      <c r="CL153" s="52" cm="1">
        <f t="array" ref="CL153">A128089994R_Latest</f>
        <v>1.1319999999999999</v>
      </c>
      <c r="CM153" s="52" cm="1">
        <f t="array" ref="CM153">A128031578A_Latest</f>
        <v>0.28799999999999998</v>
      </c>
      <c r="CN153" s="52" cm="1">
        <f t="array" ref="CN153">A128090034C_Latest</f>
        <v>0.58299999999999996</v>
      </c>
      <c r="CO153" s="52" cm="1">
        <f t="array" ref="CO153">A128090062L_Latest</f>
        <v>0</v>
      </c>
      <c r="CP153" s="52" cm="1">
        <f t="array" ref="CP153">A128012354K_Latest</f>
        <v>3.093</v>
      </c>
      <c r="CQ153" s="52" cm="1">
        <f t="array" ref="CQ153">A127973798V_Latest</f>
        <v>3.859</v>
      </c>
      <c r="CR153" s="52" cm="1">
        <f t="array" ref="CR153">A128012394C_Latest</f>
        <v>1.2010000000000001</v>
      </c>
      <c r="CS153" s="52" cm="1">
        <f t="array" ref="CS153">A128031386J_Latest</f>
        <v>0</v>
      </c>
      <c r="CT153" s="52" cm="1">
        <f t="array" ref="CT153">A127953910K_Latest</f>
        <v>0.29499999999999998</v>
      </c>
      <c r="CU153" s="52" cm="1">
        <f t="array" ref="CU153">A128050874X_Latest</f>
        <v>0</v>
      </c>
      <c r="CV153" s="52" cm="1">
        <f t="array" ref="CV153">A128031426R_Latest</f>
        <v>1.252</v>
      </c>
      <c r="CW153" s="52" cm="1">
        <f t="array" ref="CW153">A128050910W_Latest</f>
        <v>0.99199999999999999</v>
      </c>
      <c r="CX153" s="52" cm="1">
        <f t="array" ref="CX153">A128012142J_Latest</f>
        <v>1.1870000000000001</v>
      </c>
      <c r="CY153" s="52" cm="1">
        <f t="array" ref="CY153">A128089906C_Latest</f>
        <v>1.034</v>
      </c>
      <c r="CZ153" s="52" cm="1">
        <f t="array" ref="CZ153">A127973634X_Latest</f>
        <v>4.0890000000000004</v>
      </c>
      <c r="DA153" s="52" cm="1">
        <f t="array" ref="DA153">A127954034R_Latest</f>
        <v>0.183</v>
      </c>
      <c r="DB153" s="52" cm="1">
        <f t="array" ref="DB153">A128031522R_Latest</f>
        <v>1.137</v>
      </c>
      <c r="DC153" s="52" t="e" cm="1">
        <f t="array" ref="DC153">A127992678F_Latest</f>
        <v>#NAME?</v>
      </c>
      <c r="DD153" s="52" cm="1">
        <f t="array" ref="DD153">A128070102W_Latest</f>
        <v>21.661000000000001</v>
      </c>
      <c r="DE153" s="52" cm="1">
        <f t="array" ref="DE153">A128014214V_Latest</f>
        <v>0.93799999999999994</v>
      </c>
      <c r="DF153" s="52" cm="1">
        <f t="array" ref="DF153">A128014446F_Latest</f>
        <v>5.5810000000000004</v>
      </c>
      <c r="DG153" s="52" cm="1">
        <f t="array" ref="DG153">A128072654F_Latest</f>
        <v>1.2310000000000001</v>
      </c>
      <c r="DH153" s="52" cm="1">
        <f t="array" ref="DH153">A127975878F_Latest</f>
        <v>2.266</v>
      </c>
      <c r="DI153" s="52" cm="1">
        <f t="array" ref="DI153">A128033778F_Latest</f>
        <v>2.758</v>
      </c>
      <c r="DJ153" s="52" cm="1">
        <f t="array" ref="DJ153">A128072718F_Latest</f>
        <v>1.665</v>
      </c>
      <c r="DK153" s="52" cm="1">
        <f t="array" ref="DK153">A127994918T_Latest</f>
        <v>3.2589999999999999</v>
      </c>
      <c r="DL153" s="52" cm="1">
        <f t="array" ref="DL153">A128033826L_Latest</f>
        <v>3.2749999999999999</v>
      </c>
      <c r="DM153" s="52" cm="1">
        <f t="array" ref="DM153">A128053338X_Latest</f>
        <v>3.4350000000000001</v>
      </c>
      <c r="DN153" s="52" cm="1">
        <f t="array" ref="DN153">A127994634R_Latest</f>
        <v>0</v>
      </c>
      <c r="DO153" s="52" cm="1">
        <f t="array" ref="DO153">A127975646V_Latest</f>
        <v>1.4790000000000001</v>
      </c>
      <c r="DP153" s="52" cm="1">
        <f t="array" ref="DP153">A127956038K_Latest</f>
        <v>0</v>
      </c>
      <c r="DQ153" s="52" cm="1">
        <f t="array" ref="DQ153">A127994694T_Latest</f>
        <v>1.1870000000000001</v>
      </c>
      <c r="DR153" s="52" cm="1">
        <f t="array" ref="DR153">A127975706K_Latest</f>
        <v>1.633</v>
      </c>
      <c r="DS153" s="52" cm="1">
        <f t="array" ref="DS153">A128072534L_Latest</f>
        <v>2.7269999999999999</v>
      </c>
      <c r="DT153" s="52" cm="1">
        <f t="array" ref="DT153">A128053122L_Latest</f>
        <v>0.86799999999999999</v>
      </c>
      <c r="DU153" s="52" cm="1">
        <f t="array" ref="DU153">A128014370W_Latest</f>
        <v>8.3770000000000007</v>
      </c>
      <c r="DV153" s="52" cm="1">
        <f t="array" ref="DV153">A128091978F_Latest</f>
        <v>0.45</v>
      </c>
      <c r="DW153" s="52" cm="1">
        <f t="array" ref="DW153">A128092018R_Latest</f>
        <v>2.2210000000000001</v>
      </c>
      <c r="DX153" s="52" t="e" cm="1">
        <f t="array" ref="DX153">A128072634W_Latest</f>
        <v>#NAME?</v>
      </c>
      <c r="DY153" s="52" cm="1">
        <f t="array" ref="DY153">A128072414V_Latest</f>
        <v>43.351999999999997</v>
      </c>
      <c r="DZ153" s="52" cm="1">
        <f t="array" ref="DZ153">A128016230F_Latest</f>
        <v>0.67600000000000005</v>
      </c>
      <c r="EA153" s="52" cm="1">
        <f t="array" ref="EA153">A127978022A_Latest</f>
        <v>0</v>
      </c>
      <c r="EB153" s="52" cm="1">
        <f t="array" ref="EB153">A127978062V_Latest</f>
        <v>0.495</v>
      </c>
      <c r="EC153" s="52" cm="1">
        <f t="array" ref="EC153">A128055562C_Latest</f>
        <v>0</v>
      </c>
      <c r="ED153" s="52" cm="1">
        <f t="array" ref="ED153">A127958338X_Latest</f>
        <v>0.73099999999999998</v>
      </c>
      <c r="EE153" s="52" cm="1">
        <f t="array" ref="EE153">A127978130K_Latest</f>
        <v>0.247</v>
      </c>
      <c r="EF153" s="52" cm="1">
        <f t="array" ref="EF153">A127997162J_Latest</f>
        <v>1.298</v>
      </c>
      <c r="EG153" s="52" cm="1">
        <f t="array" ref="EG153">A128094254C_Latest</f>
        <v>0.90700000000000003</v>
      </c>
      <c r="EH153" s="52" cm="1">
        <f t="array" ref="EH153">A127997202R_Latest</f>
        <v>0.50700000000000001</v>
      </c>
      <c r="EI153" s="52" cm="1">
        <f t="array" ref="EI153">A127958102C_Latest</f>
        <v>0</v>
      </c>
      <c r="EJ153" s="52" cm="1">
        <f t="array" ref="EJ153">A127996894W_Latest</f>
        <v>0</v>
      </c>
      <c r="EK153" s="52" cm="1">
        <f t="array" ref="EK153">A128035686J_Latest</f>
        <v>0.113</v>
      </c>
      <c r="EL153" s="52" cm="1">
        <f t="array" ref="EL153">A128055362K_Latest</f>
        <v>0.24099999999999999</v>
      </c>
      <c r="EM153" s="52" cm="1">
        <f t="array" ref="EM153">A128016302F_Latest</f>
        <v>0.433</v>
      </c>
      <c r="EN153" s="52" cm="1">
        <f t="array" ref="EN153">A127958174R_Latest</f>
        <v>0.21</v>
      </c>
      <c r="EO153" s="52" cm="1">
        <f t="array" ref="EO153">A127977954J_Latest</f>
        <v>0.12</v>
      </c>
      <c r="EP153" s="52" cm="1">
        <f t="array" ref="EP153">A128055438V_Latest</f>
        <v>1.2430000000000001</v>
      </c>
      <c r="EQ153" s="52" cm="1">
        <f t="array" ref="EQ153">A128055458C_Latest</f>
        <v>0</v>
      </c>
      <c r="ER153" s="52" cm="1">
        <f t="array" ref="ER153">A128055486L_Latest</f>
        <v>0.38</v>
      </c>
      <c r="ES153" s="52" t="e" cm="1">
        <f t="array" ref="ES153">A128055530K_Latest</f>
        <v>#NAME?</v>
      </c>
      <c r="ET153" s="52" cm="1">
        <f t="array" ref="ET153">A128074494T_Latest</f>
        <v>7.6020000000000003</v>
      </c>
      <c r="EU153" s="52" cm="1">
        <f t="array" ref="EU153">A127999082V_Latest</f>
        <v>0</v>
      </c>
      <c r="EV153" s="52" cm="1">
        <f t="array" ref="EV153">A127999286W_Latest</f>
        <v>0.161</v>
      </c>
      <c r="EW153" s="52" cm="1">
        <f t="array" ref="EW153">A128096138F_Latest</f>
        <v>0.109</v>
      </c>
      <c r="EX153" s="52" cm="1">
        <f t="array" ref="EX153">A128077086K_Latest</f>
        <v>0</v>
      </c>
      <c r="EY153" s="52" cm="1">
        <f t="array" ref="EY153">A127960566T_Latest</f>
        <v>0.21199999999999999</v>
      </c>
      <c r="EZ153" s="52" cm="1">
        <f t="array" ref="EZ153">A127980098L_Latest</f>
        <v>0</v>
      </c>
      <c r="FA153" s="52" cm="1">
        <f t="array" ref="FA153">A128077130J_Latest</f>
        <v>0.30399999999999999</v>
      </c>
      <c r="FB153" s="52" cm="1">
        <f t="array" ref="FB153">A127960638T_Latest</f>
        <v>0.55200000000000005</v>
      </c>
      <c r="FC153" s="52" cm="1">
        <f t="array" ref="FC153">A128038038R_Latest</f>
        <v>0.22900000000000001</v>
      </c>
      <c r="FD153" s="52" cm="1">
        <f t="array" ref="FD153">A128076830C_Latest</f>
        <v>0</v>
      </c>
      <c r="FE153" s="52" cm="1">
        <f t="array" ref="FE153">A127979826A_Latest</f>
        <v>0</v>
      </c>
      <c r="FF153" s="52" cm="1">
        <f t="array" ref="FF153">A128095986C_Latest</f>
        <v>0</v>
      </c>
      <c r="FG153" s="52" cm="1">
        <f t="array" ref="FG153">A128018522V_Latest</f>
        <v>0.45600000000000002</v>
      </c>
      <c r="FH153" s="52" cm="1">
        <f t="array" ref="FH153">A127999178L_Latest</f>
        <v>0</v>
      </c>
      <c r="FI153" s="52" cm="1">
        <f t="array" ref="FI153">A128057554R_Latest</f>
        <v>0.73799999999999999</v>
      </c>
      <c r="FJ153" s="52" cm="1">
        <f t="array" ref="FJ153">A127999206K_Latest</f>
        <v>6.2E-2</v>
      </c>
      <c r="FK153" s="52" cm="1">
        <f t="array" ref="FK153">A128096070W_Latest</f>
        <v>0.499</v>
      </c>
      <c r="FL153" s="52" cm="1">
        <f t="array" ref="FL153">A128096090F_Latest</f>
        <v>0</v>
      </c>
      <c r="FM153" s="52" cm="1">
        <f t="array" ref="FM153">A127999270C_Latest</f>
        <v>0.21</v>
      </c>
      <c r="FN153" s="52" t="e" cm="1">
        <f t="array" ref="FN153">A128057662X_Latest</f>
        <v>#NAME?</v>
      </c>
      <c r="FO153" s="52" cm="1">
        <f t="array" ref="FO153">A128095898C_Latest</f>
        <v>3.5339999999999998</v>
      </c>
      <c r="FP153" s="52" cm="1">
        <f t="array" ref="FP153">A127962490V_Latest</f>
        <v>0</v>
      </c>
      <c r="FQ153" s="52" cm="1">
        <f t="array" ref="FQ153">A128098294V_Latest</f>
        <v>0</v>
      </c>
      <c r="FR153" s="52" cm="1">
        <f t="array" ref="FR153">A128079186F_Latest</f>
        <v>0</v>
      </c>
      <c r="FS153" s="52" cm="1">
        <f t="array" ref="FS153">A128079198R_Latest</f>
        <v>0</v>
      </c>
      <c r="FT153" s="52" cm="1">
        <f t="array" ref="FT153">A128079222C_Latest</f>
        <v>0.19500000000000001</v>
      </c>
      <c r="FU153" s="52" cm="1">
        <f t="array" ref="FU153">A128020922W_Latest</f>
        <v>0</v>
      </c>
      <c r="FV153" s="52" cm="1">
        <f t="array" ref="FV153">A127962822C_Latest</f>
        <v>0.873</v>
      </c>
      <c r="FW153" s="52" cm="1">
        <f t="array" ref="FW153">A128001538X_Latest</f>
        <v>0.317</v>
      </c>
      <c r="FX153" s="52" cm="1">
        <f t="array" ref="FX153">A128020982X_Latest</f>
        <v>0.57399999999999995</v>
      </c>
      <c r="FY153" s="52" cm="1">
        <f t="array" ref="FY153">A128001246W_Latest</f>
        <v>0.21</v>
      </c>
      <c r="FZ153" s="52" cm="1">
        <f t="array" ref="FZ153">A128098126J_Latest</f>
        <v>0.17799999999999999</v>
      </c>
      <c r="GA153" s="52" cm="1">
        <f t="array" ref="GA153">A128059574K_Latest</f>
        <v>0</v>
      </c>
      <c r="GB153" s="52" cm="1">
        <f t="array" ref="GB153">A127981986C_Latest</f>
        <v>0.84399999999999997</v>
      </c>
      <c r="GC153" s="52" cm="1">
        <f t="array" ref="GC153">A128079062C_Latest</f>
        <v>0</v>
      </c>
      <c r="GD153" s="52" cm="1">
        <f t="array" ref="GD153">A128098198V_Latest</f>
        <v>2.0289999999999999</v>
      </c>
      <c r="GE153" s="52" cm="1">
        <f t="array" ref="GE153">A127982034L_Latest</f>
        <v>0.379</v>
      </c>
      <c r="GF153" s="52" cm="1">
        <f t="array" ref="GF153">A128059646K_Latest</f>
        <v>1.444</v>
      </c>
      <c r="GG153" s="52" cm="1">
        <f t="array" ref="GG153">A128079118C_Latest</f>
        <v>0.379</v>
      </c>
      <c r="GH153" s="52" cm="1">
        <f t="array" ref="GH153">A128098270A_Latest</f>
        <v>0.39300000000000002</v>
      </c>
      <c r="GI153" s="52" t="e" cm="1">
        <f t="array" ref="GI153">A128040202W_Latest</f>
        <v>#NAME?</v>
      </c>
      <c r="GJ153" s="52" cm="1">
        <f t="array" ref="GJ153">A128001206C_Latest</f>
        <v>7.8109999999999999</v>
      </c>
    </row>
    <row r="154" spans="1:192" ht="15" hidden="1" customHeight="1">
      <c r="A154" s="49"/>
      <c r="B154" s="49" t="s">
        <v>12384</v>
      </c>
      <c r="C154" s="62">
        <v>31</v>
      </c>
      <c r="D154" s="52" cm="1">
        <f t="array" ref="D154">A127964746X_Latest</f>
        <v>6.1509999999999998</v>
      </c>
      <c r="E154" s="52" cm="1">
        <f t="array" ref="E154">A128042438C_Latest</f>
        <v>3.9420000000000002</v>
      </c>
      <c r="F154" s="52" cm="1">
        <f t="array" ref="F154">A128022922J_Latest</f>
        <v>21.911999999999999</v>
      </c>
      <c r="G154" s="52" cm="1">
        <f t="array" ref="G154">A128042478W_Latest</f>
        <v>2.6349999999999998</v>
      </c>
      <c r="H154" s="52" cm="1">
        <f t="array" ref="H154">A128022954A_Latest</f>
        <v>27.102</v>
      </c>
      <c r="I154" s="52" cm="1">
        <f t="array" ref="I154">A128022974K_Latest</f>
        <v>4.3550000000000004</v>
      </c>
      <c r="J154" s="52" cm="1">
        <f t="array" ref="J154">A128061994W_Latest</f>
        <v>29.196999999999999</v>
      </c>
      <c r="K154" s="52" cm="1">
        <f t="array" ref="K154">A128042542C_Latest</f>
        <v>23.51</v>
      </c>
      <c r="L154" s="52" cm="1">
        <f t="array" ref="L154">A128042570L_Latest</f>
        <v>14.972</v>
      </c>
      <c r="M154" s="52" cm="1">
        <f t="array" ref="M154">A128061694V_Latest</f>
        <v>6.2160000000000002</v>
      </c>
      <c r="N154" s="52" cm="1">
        <f t="array" ref="N154">A128003506T_Latest</f>
        <v>6.1989999999999998</v>
      </c>
      <c r="O154" s="52" cm="1">
        <f t="array" ref="O154">A128022742X_Latest</f>
        <v>4.4939999999999998</v>
      </c>
      <c r="P154" s="52" cm="1">
        <f t="array" ref="P154">A128022774T_Latest</f>
        <v>21.233000000000001</v>
      </c>
      <c r="Q154" s="52" cm="1">
        <f t="array" ref="Q154">A128061802T_Latest</f>
        <v>11.006</v>
      </c>
      <c r="R154" s="52" cm="1">
        <f t="array" ref="R154">A127984050X_Latest</f>
        <v>16.382000000000001</v>
      </c>
      <c r="S154" s="52" cm="1">
        <f t="array" ref="S154">A128081294F_Latest</f>
        <v>13.125999999999999</v>
      </c>
      <c r="T154" s="52" cm="1">
        <f t="array" ref="T154">A128042362V_Latest</f>
        <v>45.811999999999998</v>
      </c>
      <c r="U154" s="52" cm="1">
        <f t="array" ref="U154">A128003602T_Latest</f>
        <v>9.5679999999999996</v>
      </c>
      <c r="V154" s="52" cm="1">
        <f t="array" ref="V154">A127964914X_Latest</f>
        <v>10.923</v>
      </c>
      <c r="W154" s="52" t="e" cm="1">
        <f t="array" ref="W154">A128022902X_Latest</f>
        <v>#NAME?</v>
      </c>
      <c r="X154" s="52" cm="1">
        <f t="array" ref="X154">A128022646X_Latest</f>
        <v>278.73399999999998</v>
      </c>
      <c r="Y154" s="52" cm="1">
        <f t="array" ref="Y154">A128005518L_Latest</f>
        <v>1.355</v>
      </c>
      <c r="Z154" s="52" cm="1">
        <f t="array" ref="Z154">A127967118R_Latest</f>
        <v>0.624</v>
      </c>
      <c r="AA154" s="52" cm="1">
        <f t="array" ref="AA154">A128005746R_Latest</f>
        <v>5.3040000000000003</v>
      </c>
      <c r="AB154" s="52" cm="1">
        <f t="array" ref="AB154">A128044550R_Latest</f>
        <v>1.331</v>
      </c>
      <c r="AC154" s="52" cm="1">
        <f t="array" ref="AC154">A128005778J_Latest</f>
        <v>5.7320000000000002</v>
      </c>
      <c r="AD154" s="52" cm="1">
        <f t="array" ref="AD154">A127986342L_Latest</f>
        <v>1.6060000000000001</v>
      </c>
      <c r="AE154" s="52" cm="1">
        <f t="array" ref="AE154">A128083654K_Latest</f>
        <v>7.8239999999999998</v>
      </c>
      <c r="AF154" s="52" cm="1">
        <f t="array" ref="AF154">A128005834R_Latest</f>
        <v>10.839</v>
      </c>
      <c r="AG154" s="52" cm="1">
        <f t="array" ref="AG154">A127967250X_Latest</f>
        <v>5.2709999999999999</v>
      </c>
      <c r="AH154" s="52" cm="1">
        <f t="array" ref="AH154">A127986138C_Latest</f>
        <v>1.58</v>
      </c>
      <c r="AI154" s="52" cm="1">
        <f t="array" ref="AI154">A127947378L_Latest</f>
        <v>3.18</v>
      </c>
      <c r="AJ154" s="52" cm="1">
        <f t="array" ref="AJ154">A128044358R_Latest</f>
        <v>1.014</v>
      </c>
      <c r="AK154" s="52" cm="1">
        <f t="array" ref="AK154">A128083402R_Latest</f>
        <v>9.8559999999999999</v>
      </c>
      <c r="AL154" s="52" cm="1">
        <f t="array" ref="AL154">A128083438T_Latest</f>
        <v>1.8360000000000001</v>
      </c>
      <c r="AM154" s="52" cm="1">
        <f t="array" ref="AM154">A127947474L_Latest</f>
        <v>5.048</v>
      </c>
      <c r="AN154" s="52" cm="1">
        <f t="array" ref="AN154">A128005642W_Latest</f>
        <v>3.226</v>
      </c>
      <c r="AO154" s="52" cm="1">
        <f t="array" ref="AO154">A127967066X_Latest</f>
        <v>11.984999999999999</v>
      </c>
      <c r="AP154" s="52" cm="1">
        <f t="array" ref="AP154">A128044474X_Latest</f>
        <v>1.371</v>
      </c>
      <c r="AQ154" s="52" cm="1">
        <f t="array" ref="AQ154">A128044490X_Latest</f>
        <v>3.87</v>
      </c>
      <c r="AR154" s="52" t="e" cm="1">
        <f t="array" ref="AR154">A127947626L_Latest</f>
        <v>#NAME?</v>
      </c>
      <c r="AS154" s="52" cm="1">
        <f t="array" ref="AS154">A127947322A_Latest</f>
        <v>82.852999999999994</v>
      </c>
      <c r="AT154" s="52" cm="1">
        <f t="array" ref="AT154">A127969002X_Latest</f>
        <v>1.492</v>
      </c>
      <c r="AU154" s="52" cm="1">
        <f t="array" ref="AU154">A127969206A_Latest</f>
        <v>0</v>
      </c>
      <c r="AV154" s="52" cm="1">
        <f t="array" ref="AV154">A128027342C_Latest</f>
        <v>7.569</v>
      </c>
      <c r="AW154" s="52" cm="1">
        <f t="array" ref="AW154">A127969246V_Latest</f>
        <v>0</v>
      </c>
      <c r="AX154" s="52" cm="1">
        <f t="array" ref="AX154">A128046746C_Latest</f>
        <v>6.5830000000000002</v>
      </c>
      <c r="AY154" s="52" cm="1">
        <f t="array" ref="AY154">A128066094F_Latest</f>
        <v>0.48299999999999998</v>
      </c>
      <c r="AZ154" s="52" cm="1">
        <f t="array" ref="AZ154">A128008002C_Latest</f>
        <v>6.593</v>
      </c>
      <c r="BA154" s="52" cm="1">
        <f t="array" ref="BA154">A127969326V_Latest</f>
        <v>3.3929999999999998</v>
      </c>
      <c r="BB154" s="52" cm="1">
        <f t="array" ref="BB154">A128066122C_Latest</f>
        <v>3.39</v>
      </c>
      <c r="BC154" s="52" cm="1">
        <f t="array" ref="BC154">A128027114A_Latest</f>
        <v>1.897</v>
      </c>
      <c r="BD154" s="52" cm="1">
        <f t="array" ref="BD154">A128085614C_Latest</f>
        <v>1.079</v>
      </c>
      <c r="BE154" s="52" cm="1">
        <f t="array" ref="BE154">A127949666T_Latest</f>
        <v>1.5640000000000001</v>
      </c>
      <c r="BF154" s="52" cm="1">
        <f t="array" ref="BF154">A127949678A_Latest</f>
        <v>4.9939999999999998</v>
      </c>
      <c r="BG154" s="52" cm="1">
        <f t="array" ref="BG154">A128027198W_Latest</f>
        <v>3.3159999999999998</v>
      </c>
      <c r="BH154" s="52" cm="1">
        <f t="array" ref="BH154">A127969114T_Latest</f>
        <v>2.6560000000000001</v>
      </c>
      <c r="BI154" s="52" cm="1">
        <f t="array" ref="BI154">A128065974K_Latest</f>
        <v>3.7879999999999998</v>
      </c>
      <c r="BJ154" s="52" cm="1">
        <f t="array" ref="BJ154">A128065990K_Latest</f>
        <v>11.859</v>
      </c>
      <c r="BK154" s="52" cm="1">
        <f t="array" ref="BK154">A128027266L_Latest</f>
        <v>3.577</v>
      </c>
      <c r="BL154" s="52" cm="1">
        <f t="array" ref="BL154">A127988358T_Latest</f>
        <v>1.0780000000000001</v>
      </c>
      <c r="BM154" s="52" t="e" cm="1">
        <f t="array" ref="BM154">A127949830J_Latest</f>
        <v>#NAME?</v>
      </c>
      <c r="BN154" s="52" cm="1">
        <f t="array" ref="BN154">A128046462A_Latest</f>
        <v>65.311000000000007</v>
      </c>
      <c r="BO154" s="52" cm="1">
        <f t="array" ref="BO154">A127990410F_Latest</f>
        <v>1.7969999999999999</v>
      </c>
      <c r="BP154" s="52" cm="1">
        <f t="array" ref="BP154">A128087926A_Latest</f>
        <v>0.76700000000000002</v>
      </c>
      <c r="BQ154" s="52" cm="1">
        <f t="array" ref="BQ154">A128048910F_Latest</f>
        <v>3.4540000000000002</v>
      </c>
      <c r="BR154" s="52" cm="1">
        <f t="array" ref="BR154">A128029426X_Latest</f>
        <v>0</v>
      </c>
      <c r="BS154" s="52" cm="1">
        <f t="array" ref="BS154">A127971594F_Latest</f>
        <v>7.4349999999999996</v>
      </c>
      <c r="BT154" s="52" cm="1">
        <f t="array" ref="BT154">A127971606C_Latest</f>
        <v>0.92900000000000005</v>
      </c>
      <c r="BU154" s="52" cm="1">
        <f t="array" ref="BU154">A128088022C_Latest</f>
        <v>6.9859999999999998</v>
      </c>
      <c r="BV154" s="52" cm="1">
        <f t="array" ref="BV154">A128029510R_Latest</f>
        <v>3.3109999999999999</v>
      </c>
      <c r="BW154" s="52" cm="1">
        <f t="array" ref="BW154">A127990710J_Latest</f>
        <v>2.149</v>
      </c>
      <c r="BX154" s="52" cm="1">
        <f t="array" ref="BX154">A128009846W_Latest</f>
        <v>2.5289999999999999</v>
      </c>
      <c r="BY154" s="52" cm="1">
        <f t="array" ref="BY154">A127951706R_Latest</f>
        <v>0.628</v>
      </c>
      <c r="BZ154" s="52" cm="1">
        <f t="array" ref="BZ154">A128048710L_Latest</f>
        <v>0.98699999999999999</v>
      </c>
      <c r="CA154" s="52" cm="1">
        <f t="array" ref="CA154">A128009886R_Latest</f>
        <v>2.3479999999999999</v>
      </c>
      <c r="CB154" s="52" cm="1">
        <f t="array" ref="CB154">A128087794K_Latest</f>
        <v>2.93</v>
      </c>
      <c r="CC154" s="52" cm="1">
        <f t="array" ref="CC154">A128087814J_Latest</f>
        <v>2.641</v>
      </c>
      <c r="CD154" s="52" cm="1">
        <f t="array" ref="CD154">A128048786J_Latest</f>
        <v>1.008</v>
      </c>
      <c r="CE154" s="52" cm="1">
        <f t="array" ref="CE154">A128087846A_Latest</f>
        <v>9.86</v>
      </c>
      <c r="CF154" s="52" cm="1">
        <f t="array" ref="CF154">A127971486W_Latest</f>
        <v>3.2290000000000001</v>
      </c>
      <c r="CG154" s="52" cm="1">
        <f t="array" ref="CG154">A128087902J_Latest</f>
        <v>3.972</v>
      </c>
      <c r="CH154" s="52" t="e" cm="1">
        <f t="array" ref="CH154">A128068206X_Latest</f>
        <v>#NAME?</v>
      </c>
      <c r="CI154" s="52" cm="1">
        <f t="array" ref="CI154">A128087682T_Latest</f>
        <v>56.962000000000003</v>
      </c>
      <c r="CJ154" s="52" cm="1">
        <f t="array" ref="CJ154">A128070130F_Latest</f>
        <v>0.32100000000000001</v>
      </c>
      <c r="CK154" s="52" cm="1">
        <f t="array" ref="CK154">A127954074J_Latest</f>
        <v>0</v>
      </c>
      <c r="CL154" s="52" cm="1">
        <f t="array" ref="CL154">A127992710V_Latest</f>
        <v>0.84499999999999997</v>
      </c>
      <c r="CM154" s="52" cm="1">
        <f t="array" ref="CM154">A128031582T_Latest</f>
        <v>0</v>
      </c>
      <c r="CN154" s="52" cm="1">
        <f t="array" ref="CN154">A128070406J_Latest</f>
        <v>0.56799999999999995</v>
      </c>
      <c r="CO154" s="52" cm="1">
        <f t="array" ref="CO154">A127954166T_Latest</f>
        <v>0</v>
      </c>
      <c r="CP154" s="52" cm="1">
        <f t="array" ref="CP154">A128012358V_Latest</f>
        <v>1.921</v>
      </c>
      <c r="CQ154" s="52" cm="1">
        <f t="array" ref="CQ154">A127992818W_Latest</f>
        <v>1.5489999999999999</v>
      </c>
      <c r="CR154" s="52" cm="1">
        <f t="array" ref="CR154">A128012398L_Latest</f>
        <v>0.82799999999999996</v>
      </c>
      <c r="CS154" s="52" cm="1">
        <f t="array" ref="CS154">A128031390X_Latest</f>
        <v>0</v>
      </c>
      <c r="CT154" s="52" cm="1">
        <f t="array" ref="CT154">A127992494L_Latest</f>
        <v>0.246</v>
      </c>
      <c r="CU154" s="52" cm="1">
        <f t="array" ref="CU154">A127973550R_Latest</f>
        <v>0</v>
      </c>
      <c r="CV154" s="52" cm="1">
        <f t="array" ref="CV154">A127953946L_Latest</f>
        <v>1.7430000000000001</v>
      </c>
      <c r="CW154" s="52" cm="1">
        <f t="array" ref="CW154">A128070230R_Latest</f>
        <v>0.877</v>
      </c>
      <c r="CX154" s="52" cm="1">
        <f t="array" ref="CX154">A128089894F_Latest</f>
        <v>1.655</v>
      </c>
      <c r="CY154" s="52" cm="1">
        <f t="array" ref="CY154">A127992602K_Latest</f>
        <v>1.5329999999999999</v>
      </c>
      <c r="CZ154" s="52" cm="1">
        <f t="array" ref="CZ154">A128089918L_Latest</f>
        <v>1.7190000000000001</v>
      </c>
      <c r="DA154" s="52" cm="1">
        <f t="array" ref="DA154">A128031506R_Latest</f>
        <v>0.24399999999999999</v>
      </c>
      <c r="DB154" s="52" cm="1">
        <f t="array" ref="DB154">A127973674T_Latest</f>
        <v>0.28299999999999997</v>
      </c>
      <c r="DC154" s="52" t="e" cm="1">
        <f t="array" ref="DC154">A127992682W_Latest</f>
        <v>#NAME?</v>
      </c>
      <c r="DD154" s="52" cm="1">
        <f t="array" ref="DD154">A127953846C_Latest</f>
        <v>14.332000000000001</v>
      </c>
      <c r="DE154" s="52" cm="1">
        <f t="array" ref="DE154">A127955998A_Latest</f>
        <v>0</v>
      </c>
      <c r="DF154" s="52" cm="1">
        <f t="array" ref="DF154">A127994802R_Latest</f>
        <v>2.3820000000000001</v>
      </c>
      <c r="DG154" s="52" cm="1">
        <f t="array" ref="DG154">A128033734C_Latest</f>
        <v>3.4820000000000002</v>
      </c>
      <c r="DH154" s="52" cm="1">
        <f t="array" ref="DH154">A127956218V_Latest</f>
        <v>1.1719999999999999</v>
      </c>
      <c r="DI154" s="52" cm="1">
        <f t="array" ref="DI154">A127975914C_Latest</f>
        <v>5.5129999999999999</v>
      </c>
      <c r="DJ154" s="52" cm="1">
        <f t="array" ref="DJ154">A127956238C_Latest</f>
        <v>1.109</v>
      </c>
      <c r="DK154" s="52" cm="1">
        <f t="array" ref="DK154">A127994922J_Latest</f>
        <v>5.2380000000000004</v>
      </c>
      <c r="DL154" s="52" cm="1">
        <f t="array" ref="DL154">A128014530W_Latest</f>
        <v>3.448</v>
      </c>
      <c r="DM154" s="52" cm="1">
        <f t="array" ref="DM154">A128053342R_Latest</f>
        <v>2.2589999999999999</v>
      </c>
      <c r="DN154" s="52" cm="1">
        <f t="array" ref="DN154">A128091846C_Latest</f>
        <v>0</v>
      </c>
      <c r="DO154" s="52" cm="1">
        <f t="array" ref="DO154">A128014258W_Latest</f>
        <v>0.73299999999999998</v>
      </c>
      <c r="DP154" s="52" cm="1">
        <f t="array" ref="DP154">A128053066F_Latest</f>
        <v>0.70099999999999996</v>
      </c>
      <c r="DQ154" s="52" cm="1">
        <f t="array" ref="DQ154">A128033578L_Latest</f>
        <v>1.357</v>
      </c>
      <c r="DR154" s="52" cm="1">
        <f t="array" ref="DR154">A128014322C_Latest</f>
        <v>1.296</v>
      </c>
      <c r="DS154" s="52" cm="1">
        <f t="array" ref="DS154">A128053106L_Latest</f>
        <v>1.2050000000000001</v>
      </c>
      <c r="DT154" s="52" cm="1">
        <f t="array" ref="DT154">A128091946L_Latest</f>
        <v>2.411</v>
      </c>
      <c r="DU154" s="52" cm="1">
        <f t="array" ref="DU154">A128014374F_Latest</f>
        <v>7.3920000000000003</v>
      </c>
      <c r="DV154" s="52" cm="1">
        <f t="array" ref="DV154">A128014394R_Latest</f>
        <v>0.94299999999999995</v>
      </c>
      <c r="DW154" s="52" cm="1">
        <f t="array" ref="DW154">A127994790T_Latest</f>
        <v>1.2130000000000001</v>
      </c>
      <c r="DX154" s="52" t="e" cm="1">
        <f t="array" ref="DX154">A128092046X_Latest</f>
        <v>#NAME?</v>
      </c>
      <c r="DY154" s="52" cm="1">
        <f t="array" ref="DY154">A128072418C_Latest</f>
        <v>41.853999999999999</v>
      </c>
      <c r="DZ154" s="52" cm="1">
        <f t="array" ref="DZ154">A127996870C_Latest</f>
        <v>1.054</v>
      </c>
      <c r="EA154" s="52" cm="1">
        <f t="array" ref="EA154">A128035834X_Latest</f>
        <v>0</v>
      </c>
      <c r="EB154" s="52" cm="1">
        <f t="array" ref="EB154">A128035870J_Latest</f>
        <v>1.2569999999999999</v>
      </c>
      <c r="EC154" s="52" cm="1">
        <f t="array" ref="EC154">A128016486K_Latest</f>
        <v>0.13100000000000001</v>
      </c>
      <c r="ED154" s="52" cm="1">
        <f t="array" ref="ED154">A127978106K_Latest</f>
        <v>0.51</v>
      </c>
      <c r="EE154" s="52" cm="1">
        <f t="array" ref="EE154">A128074818A_Latest</f>
        <v>0.22700000000000001</v>
      </c>
      <c r="EF154" s="52" cm="1">
        <f t="array" ref="EF154">A128016514J_Latest</f>
        <v>0.38400000000000001</v>
      </c>
      <c r="EG154" s="52" cm="1">
        <f t="array" ref="EG154">A128074862K_Latest</f>
        <v>0.40100000000000002</v>
      </c>
      <c r="EH154" s="52" cm="1">
        <f t="array" ref="EH154">A128016558K_Latest</f>
        <v>0.19900000000000001</v>
      </c>
      <c r="EI154" s="52" cm="1">
        <f t="array" ref="EI154">A128074530R_Latest</f>
        <v>0</v>
      </c>
      <c r="EJ154" s="52" cm="1">
        <f t="array" ref="EJ154">A127996898F_Latest</f>
        <v>0</v>
      </c>
      <c r="EK154" s="52" cm="1">
        <f t="array" ref="EK154">A128074574T_Latest</f>
        <v>0.16500000000000001</v>
      </c>
      <c r="EL154" s="52" cm="1">
        <f t="array" ref="EL154">A127958142W_Latest</f>
        <v>0.437</v>
      </c>
      <c r="EM154" s="52" cm="1">
        <f t="array" ref="EM154">A128074622X_Latest</f>
        <v>0.36</v>
      </c>
      <c r="EN154" s="52" cm="1">
        <f t="array" ref="EN154">A128016322R_Latest</f>
        <v>0.95899999999999996</v>
      </c>
      <c r="EO154" s="52" cm="1">
        <f t="array" ref="EO154">A127996990W_Latest</f>
        <v>0</v>
      </c>
      <c r="EP154" s="52" cm="1">
        <f t="array" ref="EP154">A128094106A_Latest</f>
        <v>1.776</v>
      </c>
      <c r="EQ154" s="52" cm="1">
        <f t="array" ref="EQ154">A127977990T_Latest</f>
        <v>0.114</v>
      </c>
      <c r="ER154" s="52" cm="1">
        <f t="array" ref="ER154">A128074710X_Latest</f>
        <v>0.28799999999999998</v>
      </c>
      <c r="ES154" s="52" t="e" cm="1">
        <f t="array" ref="ES154">A128016438T_Latest</f>
        <v>#NAME?</v>
      </c>
      <c r="ET154" s="52" cm="1">
        <f t="array" ref="ET154">A128093970X_Latest</f>
        <v>8.2629999999999999</v>
      </c>
      <c r="EU154" s="52" cm="1">
        <f t="array" ref="EU154">A128095918A_Latest</f>
        <v>0.13200000000000001</v>
      </c>
      <c r="EV154" s="52" cm="1">
        <f t="array" ref="EV154">A128018674F_Latest</f>
        <v>0.16900000000000001</v>
      </c>
      <c r="EW154" s="52" cm="1">
        <f t="array" ref="EW154">A128057678T_Latest</f>
        <v>0</v>
      </c>
      <c r="EX154" s="52" cm="1">
        <f t="array" ref="EX154">A127999354L_Latest</f>
        <v>0</v>
      </c>
      <c r="EY154" s="52" cm="1">
        <f t="array" ref="EY154">A128057706R_Latest</f>
        <v>0.307</v>
      </c>
      <c r="EZ154" s="52" cm="1">
        <f t="array" ref="EZ154">A127980102T_Latest</f>
        <v>0</v>
      </c>
      <c r="FA154" s="52" cm="1">
        <f t="array" ref="FA154">A128038014W_Latest</f>
        <v>0.251</v>
      </c>
      <c r="FB154" s="52" cm="1">
        <f t="array" ref="FB154">A127960642J_Latest</f>
        <v>0.42499999999999999</v>
      </c>
      <c r="FC154" s="52" cm="1">
        <f t="array" ref="FC154">A128077170A_Latest</f>
        <v>0.251</v>
      </c>
      <c r="FD154" s="52" cm="1">
        <f t="array" ref="FD154">A128095950A_Latest</f>
        <v>0</v>
      </c>
      <c r="FE154" s="52" cm="1">
        <f t="array" ref="FE154">A128076858F_Latest</f>
        <v>0</v>
      </c>
      <c r="FF154" s="52" cm="1">
        <f t="array" ref="FF154">A128095990V_Latest</f>
        <v>6.2E-2</v>
      </c>
      <c r="FG154" s="52" cm="1">
        <f t="array" ref="FG154">A128076882F_Latest</f>
        <v>7.5999999999999998E-2</v>
      </c>
      <c r="FH154" s="52" cm="1">
        <f t="array" ref="FH154">A127979898L_Latest</f>
        <v>7.8E-2</v>
      </c>
      <c r="FI154" s="52" cm="1">
        <f t="array" ref="FI154">A128057558X_Latest</f>
        <v>0.224</v>
      </c>
      <c r="FJ154" s="52" cm="1">
        <f t="array" ref="FJ154">A128076938F_Latest</f>
        <v>0.15</v>
      </c>
      <c r="FK154" s="52" cm="1">
        <f t="array" ref="FK154">A128018602V_Latest</f>
        <v>0.98399999999999999</v>
      </c>
      <c r="FL154" s="52" cm="1">
        <f t="array" ref="FL154">A127979978L_Latest</f>
        <v>9.0999999999999998E-2</v>
      </c>
      <c r="FM154" s="52" cm="1">
        <f t="array" ref="FM154">A128018654W_Latest</f>
        <v>0</v>
      </c>
      <c r="FN154" s="52" t="e" cm="1">
        <f t="array" ref="FN154">A128096126W_Latest</f>
        <v>#NAME?</v>
      </c>
      <c r="FO154" s="52" cm="1">
        <f t="array" ref="FO154">A128037794C_Latest</f>
        <v>3.2010000000000001</v>
      </c>
      <c r="FP154" s="52" cm="1">
        <f t="array" ref="FP154">A128098094A_Latest</f>
        <v>0</v>
      </c>
      <c r="FQ154" s="52" cm="1">
        <f t="array" ref="FQ154">A128059706A_Latest</f>
        <v>0</v>
      </c>
      <c r="FR154" s="52" cm="1">
        <f t="array" ref="FR154">A127982138F_Latest</f>
        <v>0</v>
      </c>
      <c r="FS154" s="52" cm="1">
        <f t="array" ref="FS154">A128001486J_Latest</f>
        <v>0</v>
      </c>
      <c r="FT154" s="52" cm="1">
        <f t="array" ref="FT154">A128001506F_Latest</f>
        <v>0.45400000000000001</v>
      </c>
      <c r="FU154" s="52" cm="1">
        <f t="array" ref="FU154">A128020926F_Latest</f>
        <v>0</v>
      </c>
      <c r="FV154" s="52" cm="1">
        <f t="array" ref="FV154">A127962826L_Latest</f>
        <v>0</v>
      </c>
      <c r="FW154" s="52" cm="1">
        <f t="array" ref="FW154">A127962862W_Latest</f>
        <v>0.14199999999999999</v>
      </c>
      <c r="FX154" s="52" cm="1">
        <f t="array" ref="FX154">A128098410T_Latest</f>
        <v>0.625</v>
      </c>
      <c r="FY154" s="52" cm="1">
        <f t="array" ref="FY154">A127962518K_Latest</f>
        <v>0.21</v>
      </c>
      <c r="FZ154" s="52" cm="1">
        <f t="array" ref="FZ154">A127962546V_Latest</f>
        <v>0.33300000000000002</v>
      </c>
      <c r="GA154" s="52" cm="1">
        <f t="array" ref="GA154">A127962578L_Latest</f>
        <v>0</v>
      </c>
      <c r="GB154" s="52" cm="1">
        <f t="array" ref="GB154">A127962602A_Latest</f>
        <v>0.42399999999999999</v>
      </c>
      <c r="GC154" s="52" cm="1">
        <f t="array" ref="GC154">A128001318W_Latest</f>
        <v>0.313</v>
      </c>
      <c r="GD154" s="52" cm="1">
        <f t="array" ref="GD154">A128059626A_Latest</f>
        <v>1.992</v>
      </c>
      <c r="GE154" s="52" cm="1">
        <f t="array" ref="GE154">A128079082L_Latest</f>
        <v>1.0089999999999999</v>
      </c>
      <c r="GF154" s="52" cm="1">
        <f t="array" ref="GF154">A127982058F_Latest</f>
        <v>0.23599999999999999</v>
      </c>
      <c r="GG154" s="52" cm="1">
        <f t="array" ref="GG154">A128001398J_Latest</f>
        <v>0</v>
      </c>
      <c r="GH154" s="52" cm="1">
        <f t="array" ref="GH154">A128020814L_Latest</f>
        <v>0.219</v>
      </c>
      <c r="GI154" s="52" t="e" cm="1">
        <f t="array" ref="GI154">A128020846F_Latest</f>
        <v>#NAME?</v>
      </c>
      <c r="GJ154" s="52" cm="1">
        <f t="array" ref="GJ154">A128001210V_Latest</f>
        <v>5.9580000000000002</v>
      </c>
    </row>
    <row r="155" spans="1:192" ht="15" hidden="1" customHeight="1">
      <c r="A155" s="48" t="s">
        <v>12385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12386</v>
      </c>
      <c r="C156" s="62">
        <v>33</v>
      </c>
      <c r="D156" s="52" cm="1">
        <f t="array" ref="D156">A128042198C_Latest</f>
        <v>7.5039999999999996</v>
      </c>
      <c r="E156" s="52" cm="1">
        <f t="array" ref="E156">A128003626K_Latest</f>
        <v>17.443999999999999</v>
      </c>
      <c r="F156" s="52" cm="1">
        <f t="array" ref="F156">A127945426J_Latest</f>
        <v>37.688000000000002</v>
      </c>
      <c r="G156" s="52" cm="1">
        <f t="array" ref="G156">A128081450W_Latest</f>
        <v>7.59</v>
      </c>
      <c r="H156" s="52" cm="1">
        <f t="array" ref="H156">A128022958K_Latest</f>
        <v>51.48</v>
      </c>
      <c r="I156" s="52" cm="1">
        <f t="array" ref="I156">A127984198V_Latest</f>
        <v>18.943999999999999</v>
      </c>
      <c r="J156" s="52" cm="1">
        <f t="array" ref="J156">A127945490A_Latest</f>
        <v>61.652000000000001</v>
      </c>
      <c r="K156" s="52" cm="1">
        <f t="array" ref="K156">A128081546R_Latest</f>
        <v>47.598999999999997</v>
      </c>
      <c r="L156" s="52" cm="1">
        <f t="array" ref="L156">A128062042F_Latest</f>
        <v>34.252000000000002</v>
      </c>
      <c r="M156" s="52" cm="1">
        <f t="array" ref="M156">A128022682J_Latest</f>
        <v>12.272</v>
      </c>
      <c r="N156" s="52" cm="1">
        <f t="array" ref="N156">A128022710F_Latest</f>
        <v>23.600999999999999</v>
      </c>
      <c r="O156" s="52" cm="1">
        <f t="array" ref="O156">A128081238L_Latest</f>
        <v>10.645</v>
      </c>
      <c r="P156" s="52" cm="1">
        <f t="array" ref="P156">A128003522T_Latest</f>
        <v>54.12</v>
      </c>
      <c r="Q156" s="52" cm="1">
        <f t="array" ref="Q156">A127945286T_Latest</f>
        <v>16.309999999999999</v>
      </c>
      <c r="R156" s="52" cm="1">
        <f t="array" ref="R156">A128061814A_Latest</f>
        <v>37.543999999999997</v>
      </c>
      <c r="S156" s="52" cm="1">
        <f t="array" ref="S156">A128003582V_Latest</f>
        <v>26.289000000000001</v>
      </c>
      <c r="T156" s="52" cm="1">
        <f t="array" ref="T156">A128042366C_Latest</f>
        <v>86.694000000000003</v>
      </c>
      <c r="U156" s="52" cm="1">
        <f t="array" ref="U156">A127945338J_Latest</f>
        <v>10.672000000000001</v>
      </c>
      <c r="V156" s="52" cm="1">
        <f t="array" ref="V156">A128042406K_Latest</f>
        <v>22.26</v>
      </c>
      <c r="W156" s="52" t="e" cm="1">
        <f t="array" ref="W156">A127964954T_Latest</f>
        <v>#NAME?</v>
      </c>
      <c r="X156" s="52" cm="1">
        <f t="array" ref="X156">A127945198T_Latest</f>
        <v>584.56100000000004</v>
      </c>
      <c r="Y156" s="52" cm="1">
        <f t="array" ref="Y156">A127966918V_Latest</f>
        <v>2.4140000000000001</v>
      </c>
      <c r="Z156" s="52" cm="1">
        <f t="array" ref="Z156">A128064062A_Latest</f>
        <v>2.6739999999999999</v>
      </c>
      <c r="AA156" s="52" cm="1">
        <f t="array" ref="AA156">A128064086V_Latest</f>
        <v>7.7380000000000004</v>
      </c>
      <c r="AB156" s="52" cm="1">
        <f t="array" ref="AB156">A127986310V_Latest</f>
        <v>1.724</v>
      </c>
      <c r="AC156" s="52" cm="1">
        <f t="array" ref="AC156">A128083618A_Latest</f>
        <v>16.805</v>
      </c>
      <c r="AD156" s="52" cm="1">
        <f t="array" ref="AD156">A127986346W_Latest</f>
        <v>5.6639999999999997</v>
      </c>
      <c r="AE156" s="52" cm="1">
        <f t="array" ref="AE156">A128044602F_Latest</f>
        <v>17.864000000000001</v>
      </c>
      <c r="AF156" s="52" cm="1">
        <f t="array" ref="AF156">A128044618X_Latest</f>
        <v>17.052</v>
      </c>
      <c r="AG156" s="52" cm="1">
        <f t="array" ref="AG156">A128083694C_Latest</f>
        <v>10.759</v>
      </c>
      <c r="AH156" s="52" cm="1">
        <f t="array" ref="AH156">A128005534L_Latest</f>
        <v>4.8</v>
      </c>
      <c r="AI156" s="52" cm="1">
        <f t="array" ref="AI156">A127947382C_Latest</f>
        <v>9.9280000000000008</v>
      </c>
      <c r="AJ156" s="52" cm="1">
        <f t="array" ref="AJ156">A128063930W_Latest</f>
        <v>1.014</v>
      </c>
      <c r="AK156" s="52" cm="1">
        <f t="array" ref="AK156">A128044378X_Latest</f>
        <v>19.222999999999999</v>
      </c>
      <c r="AL156" s="52" cm="1">
        <f t="array" ref="AL156">A128044390R_Latest</f>
        <v>4.5359999999999996</v>
      </c>
      <c r="AM156" s="52" cm="1">
        <f t="array" ref="AM156">A128083442J_Latest</f>
        <v>8.4550000000000001</v>
      </c>
      <c r="AN156" s="52" cm="1">
        <f t="array" ref="AN156">A128044446R_Latest</f>
        <v>5.1369999999999996</v>
      </c>
      <c r="AO156" s="52" cm="1">
        <f t="array" ref="AO156">A128025042R_Latest</f>
        <v>22.959</v>
      </c>
      <c r="AP156" s="52" cm="1">
        <f t="array" ref="AP156">A127986246L_Latest</f>
        <v>2.5489999999999999</v>
      </c>
      <c r="AQ156" s="52" cm="1">
        <f t="array" ref="AQ156">A128064042T_Latest</f>
        <v>4.8929999999999998</v>
      </c>
      <c r="AR156" s="52" t="e" cm="1">
        <f t="array" ref="AR156">A127967146X_Latest</f>
        <v>#NAME?</v>
      </c>
      <c r="AS156" s="52" cm="1">
        <f t="array" ref="AS156">A127986106K_Latest</f>
        <v>166.18799999999999</v>
      </c>
      <c r="AT156" s="52" cm="1">
        <f t="array" ref="AT156">A127949618X_Latest</f>
        <v>1.1910000000000001</v>
      </c>
      <c r="AU156" s="52" cm="1">
        <f t="array" ref="AU156">A128007930A_Latest</f>
        <v>0</v>
      </c>
      <c r="AV156" s="52" cm="1">
        <f t="array" ref="AV156">A128046694L_Latest</f>
        <v>11.907</v>
      </c>
      <c r="AW156" s="52" cm="1">
        <f t="array" ref="AW156">A128085842F_Latest</f>
        <v>0.49299999999999999</v>
      </c>
      <c r="AX156" s="52" cm="1">
        <f t="array" ref="AX156">A128027390W_Latest</f>
        <v>13.023999999999999</v>
      </c>
      <c r="AY156" s="52" cm="1">
        <f t="array" ref="AY156">A128066098R_Latest</f>
        <v>4.4260000000000002</v>
      </c>
      <c r="AZ156" s="52" cm="1">
        <f t="array" ref="AZ156">A127949910J_Latest</f>
        <v>13.314</v>
      </c>
      <c r="BA156" s="52" cm="1">
        <f t="array" ref="BA156">A128027450L_Latest</f>
        <v>7.8630000000000004</v>
      </c>
      <c r="BB156" s="52" cm="1">
        <f t="array" ref="BB156">A128027466F_Latest</f>
        <v>10.472</v>
      </c>
      <c r="BC156" s="52" cm="1">
        <f t="array" ref="BC156">A128085586F_Latest</f>
        <v>4.0039999999999996</v>
      </c>
      <c r="BD156" s="52" cm="1">
        <f t="array" ref="BD156">A128027130A_Latest</f>
        <v>5.9560000000000004</v>
      </c>
      <c r="BE156" s="52" cm="1">
        <f t="array" ref="BE156">A128065902X_Latest</f>
        <v>3.2709999999999999</v>
      </c>
      <c r="BF156" s="52" cm="1">
        <f t="array" ref="BF156">A127969066K_Latest</f>
        <v>16.625</v>
      </c>
      <c r="BG156" s="52" cm="1">
        <f t="array" ref="BG156">A127969094V_Latest</f>
        <v>5.3769999999999998</v>
      </c>
      <c r="BH156" s="52" cm="1">
        <f t="array" ref="BH156">A127949710R_Latest</f>
        <v>9.9420000000000002</v>
      </c>
      <c r="BI156" s="52" cm="1">
        <f t="array" ref="BI156">A128065978V_Latest</f>
        <v>11.042</v>
      </c>
      <c r="BJ156" s="52" cm="1">
        <f t="array" ref="BJ156">A128027246C_Latest</f>
        <v>19.425999999999998</v>
      </c>
      <c r="BK156" s="52" cm="1">
        <f t="array" ref="BK156">A127969166V_Latest</f>
        <v>3.0619999999999998</v>
      </c>
      <c r="BL156" s="52" cm="1">
        <f t="array" ref="BL156">A128007902T_Latest</f>
        <v>3.8940000000000001</v>
      </c>
      <c r="BM156" s="52" t="e" cm="1">
        <f t="array" ref="BM156">A127988410R_Latest</f>
        <v>#NAME?</v>
      </c>
      <c r="BN156" s="52" cm="1">
        <f t="array" ref="BN156">A128046466K_Latest</f>
        <v>145.28800000000001</v>
      </c>
      <c r="BO156" s="52" cm="1">
        <f t="array" ref="BO156">A127971314A_Latest</f>
        <v>1.0429999999999999</v>
      </c>
      <c r="BP156" s="52" cm="1">
        <f t="array" ref="BP156">A127971518C_Latest</f>
        <v>5.15</v>
      </c>
      <c r="BQ156" s="52" cm="1">
        <f t="array" ref="BQ156">A128087970K_Latest</f>
        <v>9.6020000000000003</v>
      </c>
      <c r="BR156" s="52" cm="1">
        <f t="array" ref="BR156">A127951918T_Latest</f>
        <v>0</v>
      </c>
      <c r="BS156" s="52" cm="1">
        <f t="array" ref="BS156">A128010070W_Latest</f>
        <v>10.317</v>
      </c>
      <c r="BT156" s="52" cm="1">
        <f t="array" ref="BT156">A128088006C_Latest</f>
        <v>6.2690000000000001</v>
      </c>
      <c r="BU156" s="52" cm="1">
        <f t="array" ref="BU156">A128048986A_Latest</f>
        <v>15.715999999999999</v>
      </c>
      <c r="BV156" s="52" cm="1">
        <f t="array" ref="BV156">A127971642L_Latest</f>
        <v>8.0299999999999994</v>
      </c>
      <c r="BW156" s="52" cm="1">
        <f t="array" ref="BW156">A128088066F_Latest</f>
        <v>5.6130000000000004</v>
      </c>
      <c r="BX156" s="52" cm="1">
        <f t="array" ref="BX156">A127971330A_Latest</f>
        <v>3.048</v>
      </c>
      <c r="BY156" s="52" cm="1">
        <f t="array" ref="BY156">A128048678X_Latest</f>
        <v>3.399</v>
      </c>
      <c r="BZ156" s="52" cm="1">
        <f t="array" ref="BZ156">A128009878R_Latest</f>
        <v>1.7370000000000001</v>
      </c>
      <c r="CA156" s="52" cm="1">
        <f t="array" ref="CA156">A127971382C_Latest</f>
        <v>8.0129999999999999</v>
      </c>
      <c r="CB156" s="52" cm="1">
        <f t="array" ref="CB156">A128068086T_Latest</f>
        <v>1.847</v>
      </c>
      <c r="CC156" s="52" cm="1">
        <f t="array" ref="CC156">A128048770R_Latest</f>
        <v>6.9720000000000004</v>
      </c>
      <c r="CD156" s="52" cm="1">
        <f t="array" ref="CD156">A127971446C_Latest</f>
        <v>4.1539999999999999</v>
      </c>
      <c r="CE156" s="52" cm="1">
        <f t="array" ref="CE156">A128087850T_Latest</f>
        <v>21.097000000000001</v>
      </c>
      <c r="CF156" s="52" cm="1">
        <f t="array" ref="CF156">A128009982R_Latest</f>
        <v>4.2119999999999997</v>
      </c>
      <c r="CG156" s="52" cm="1">
        <f t="array" ref="CG156">A128029366J_Latest</f>
        <v>8.1289999999999996</v>
      </c>
      <c r="CH156" s="52" t="e" cm="1">
        <f t="array" ref="CH156">A128029402F_Latest</f>
        <v>#NAME?</v>
      </c>
      <c r="CI156" s="52" cm="1">
        <f t="array" ref="CI156">A128029190R_Latest</f>
        <v>124.348</v>
      </c>
      <c r="CJ156" s="52" cm="1">
        <f t="array" ref="CJ156">A127973506F_Latest</f>
        <v>0.91900000000000004</v>
      </c>
      <c r="CK156" s="52" cm="1">
        <f t="array" ref="CK156">A128051034A_Latest</f>
        <v>0.26900000000000002</v>
      </c>
      <c r="CL156" s="52" cm="1">
        <f t="array" ref="CL156">A128051082V_Latest</f>
        <v>2.101</v>
      </c>
      <c r="CM156" s="52" cm="1">
        <f t="array" ref="CM156">A127992734L_Latest</f>
        <v>0.28799999999999998</v>
      </c>
      <c r="CN156" s="52" cm="1">
        <f t="array" ref="CN156">A127954158T_Latest</f>
        <v>1.903</v>
      </c>
      <c r="CO156" s="52" cm="1">
        <f t="array" ref="CO156">A127973778K_Latest</f>
        <v>0.28000000000000003</v>
      </c>
      <c r="CP156" s="52" cm="1">
        <f t="array" ref="CP156">A128090082W_Latest</f>
        <v>3.831</v>
      </c>
      <c r="CQ156" s="52" cm="1">
        <f t="array" ref="CQ156">A127954198K_Latest</f>
        <v>5.8760000000000003</v>
      </c>
      <c r="CR156" s="52" cm="1">
        <f t="array" ref="CR156">A127973818T_Latest</f>
        <v>1.7310000000000001</v>
      </c>
      <c r="CS156" s="52" cm="1">
        <f t="array" ref="CS156">A128070146X_Latest</f>
        <v>0</v>
      </c>
      <c r="CT156" s="52" cm="1">
        <f t="array" ref="CT156">A128050834F_Latest</f>
        <v>0.69299999999999995</v>
      </c>
      <c r="CU156" s="52" cm="1">
        <f t="array" ref="CU156">A128089866W_Latest</f>
        <v>0</v>
      </c>
      <c r="CV156" s="52" cm="1">
        <f t="array" ref="CV156">A128070214R_Latest</f>
        <v>3.081</v>
      </c>
      <c r="CW156" s="52" cm="1">
        <f t="array" ref="CW156">A127953970L_Latest</f>
        <v>1.004</v>
      </c>
      <c r="CX156" s="52" cm="1">
        <f t="array" ref="CX156">A128031462X_Latest</f>
        <v>2.5270000000000001</v>
      </c>
      <c r="CY156" s="52" cm="1">
        <f t="array" ref="CY156">A127992606V_Latest</f>
        <v>2.609</v>
      </c>
      <c r="CZ156" s="52" cm="1">
        <f t="array" ref="CZ156">A128031494T_Latest</f>
        <v>3.9060000000000001</v>
      </c>
      <c r="DA156" s="52" cm="1">
        <f t="array" ref="DA156">A128050986T_Latest</f>
        <v>0.183</v>
      </c>
      <c r="DB156" s="52" cm="1">
        <f t="array" ref="DB156">A128012214J_Latest</f>
        <v>1.506</v>
      </c>
      <c r="DC156" s="52" t="e" cm="1">
        <f t="array" ref="DC156">A127954098A_Latest</f>
        <v>#NAME?</v>
      </c>
      <c r="DD156" s="52" cm="1">
        <f t="array" ref="DD156">A128012042X_Latest</f>
        <v>32.707000000000001</v>
      </c>
      <c r="DE156" s="52" cm="1">
        <f t="array" ref="DE156">A127975602T_Latest</f>
        <v>0.68899999999999995</v>
      </c>
      <c r="DF156" s="52" cm="1">
        <f t="array" ref="DF156">A128033702K_Latest</f>
        <v>9.0020000000000007</v>
      </c>
      <c r="DG156" s="52" cm="1">
        <f t="array" ref="DG156">A128072658R_Latest</f>
        <v>5.0469999999999997</v>
      </c>
      <c r="DH156" s="52" cm="1">
        <f t="array" ref="DH156">A128092078T_Latest</f>
        <v>4.4260000000000002</v>
      </c>
      <c r="DI156" s="52" cm="1">
        <f t="array" ref="DI156">A128033782W_Latest</f>
        <v>7.2590000000000003</v>
      </c>
      <c r="DJ156" s="52" cm="1">
        <f t="array" ref="DJ156">A127994894K_Latest</f>
        <v>1.851</v>
      </c>
      <c r="DK156" s="52" cm="1">
        <f t="array" ref="DK156">A127975938W_Latest</f>
        <v>8.0719999999999992</v>
      </c>
      <c r="DL156" s="52" cm="1">
        <f t="array" ref="DL156">A128033830C_Latest</f>
        <v>6.63</v>
      </c>
      <c r="DM156" s="52" cm="1">
        <f t="array" ref="DM156">A128014546R_Latest</f>
        <v>3.8450000000000002</v>
      </c>
      <c r="DN156" s="52" cm="1">
        <f t="array" ref="DN156">A128053042L_Latest</f>
        <v>0</v>
      </c>
      <c r="DO156" s="52" cm="1">
        <f t="array" ref="DO156">A128014262L_Latest</f>
        <v>2.9129999999999998</v>
      </c>
      <c r="DP156" s="52" cm="1">
        <f t="array" ref="DP156">A128014286F_Latest</f>
        <v>4.29</v>
      </c>
      <c r="DQ156" s="52" cm="1">
        <f t="array" ref="DQ156">A128014294F_Latest</f>
        <v>3.2240000000000002</v>
      </c>
      <c r="DR156" s="52" cm="1">
        <f t="array" ref="DR156">A127956070K_Latest</f>
        <v>2.38</v>
      </c>
      <c r="DS156" s="52" cm="1">
        <f t="array" ref="DS156">A127975726V_Latest</f>
        <v>2.95</v>
      </c>
      <c r="DT156" s="52" cm="1">
        <f t="array" ref="DT156">A127994758T_Latest</f>
        <v>1.5109999999999999</v>
      </c>
      <c r="DU156" s="52" cm="1">
        <f t="array" ref="DU156">A128033638C_Latest</f>
        <v>14.946</v>
      </c>
      <c r="DV156" s="52" cm="1">
        <f t="array" ref="DV156">A128072594R_Latest</f>
        <v>0.42199999999999999</v>
      </c>
      <c r="DW156" s="52" cm="1">
        <f t="array" ref="DW156">A127956146V_Latest</f>
        <v>2.488</v>
      </c>
      <c r="DX156" s="52" t="e" cm="1">
        <f t="array" ref="DX156">A127994818J_Latest</f>
        <v>#NAME?</v>
      </c>
      <c r="DY156" s="52" cm="1">
        <f t="array" ref="DY156">A127955978T_Latest</f>
        <v>81.944999999999993</v>
      </c>
      <c r="DZ156" s="52" cm="1">
        <f t="array" ref="DZ156">A128094002J_Latest</f>
        <v>1.248</v>
      </c>
      <c r="EA156" s="52" cm="1">
        <f t="array" ref="EA156">A127997070X_Latest</f>
        <v>0.1</v>
      </c>
      <c r="EB156" s="52" cm="1">
        <f t="array" ref="EB156">A128035874T_Latest</f>
        <v>1.0760000000000001</v>
      </c>
      <c r="EC156" s="52" cm="1">
        <f t="array" ref="EC156">A128055566L_Latest</f>
        <v>0</v>
      </c>
      <c r="ED156" s="52" cm="1">
        <f t="array" ref="ED156">A128094194L_Latest</f>
        <v>1.4339999999999999</v>
      </c>
      <c r="EE156" s="52" cm="1">
        <f t="array" ref="EE156">A128016506J_Latest</f>
        <v>0.45500000000000002</v>
      </c>
      <c r="EF156" s="52" cm="1">
        <f t="array" ref="EF156">A128016518T_Latest</f>
        <v>1.4319999999999999</v>
      </c>
      <c r="EG156" s="52" cm="1">
        <f t="array" ref="EG156">A128094258L_Latest</f>
        <v>1.0760000000000001</v>
      </c>
      <c r="EH156" s="52" cm="1">
        <f t="array" ref="EH156">A127978174L_Latest</f>
        <v>0.57799999999999996</v>
      </c>
      <c r="EI156" s="52" cm="1">
        <f t="array" ref="EI156">A128016242R_Latest</f>
        <v>0</v>
      </c>
      <c r="EJ156" s="52" cm="1">
        <f t="array" ref="EJ156">A128055330T_Latest</f>
        <v>0</v>
      </c>
      <c r="EK156" s="52" cm="1">
        <f t="array" ref="EK156">A128074578A_Latest</f>
        <v>0.27100000000000002</v>
      </c>
      <c r="EL156" s="52" cm="1">
        <f t="array" ref="EL156">A128055366V_Latest</f>
        <v>1.135</v>
      </c>
      <c r="EM156" s="52" cm="1">
        <f t="array" ref="EM156">A127977922R_Latest</f>
        <v>0.49199999999999999</v>
      </c>
      <c r="EN156" s="52" cm="1">
        <f t="array" ref="EN156">A128016326X_Latest</f>
        <v>1.0549999999999999</v>
      </c>
      <c r="EO156" s="52" cm="1">
        <f t="array" ref="EO156">A128035762X_Latest</f>
        <v>0.12</v>
      </c>
      <c r="EP156" s="52" cm="1">
        <f t="array" ref="EP156">A128055442K_Latest</f>
        <v>2.2080000000000002</v>
      </c>
      <c r="EQ156" s="52" cm="1">
        <f t="array" ref="EQ156">A128055462V_Latest</f>
        <v>0.114</v>
      </c>
      <c r="ER156" s="52" cm="1">
        <f t="array" ref="ER156">A127997046X_Latest</f>
        <v>0.46600000000000003</v>
      </c>
      <c r="ES156" s="52" t="e" cm="1">
        <f t="array" ref="ES156">A128035846J_Latest</f>
        <v>#NAME?</v>
      </c>
      <c r="ET156" s="52" cm="1">
        <f t="array" ref="ET156">A128074498A_Latest</f>
        <v>13.257999999999999</v>
      </c>
      <c r="EU156" s="52" cm="1">
        <f t="array" ref="EU156">A128037806A_Latest</f>
        <v>0</v>
      </c>
      <c r="EV156" s="52" cm="1">
        <f t="array" ref="EV156">A128018678R_Latest</f>
        <v>0.248</v>
      </c>
      <c r="EW156" s="52" cm="1">
        <f t="array" ref="EW156">A128096142W_Latest</f>
        <v>0.218</v>
      </c>
      <c r="EX156" s="52" cm="1">
        <f t="array" ref="EX156">A128077090A_Latest</f>
        <v>8.6999999999999994E-2</v>
      </c>
      <c r="EY156" s="52" cm="1">
        <f t="array" ref="EY156">A128037994W_Latest</f>
        <v>0.35399999999999998</v>
      </c>
      <c r="EZ156" s="52" cm="1">
        <f t="array" ref="EZ156">A128077114J_Latest</f>
        <v>0</v>
      </c>
      <c r="FA156" s="52" cm="1">
        <f t="array" ref="FA156">A127960610R_Latest</f>
        <v>0.53</v>
      </c>
      <c r="FB156" s="52" cm="1">
        <f t="array" ref="FB156">A127999414C_Latest</f>
        <v>0.82099999999999995</v>
      </c>
      <c r="FC156" s="52" cm="1">
        <f t="array" ref="FC156">A127999458F_Latest</f>
        <v>0.218</v>
      </c>
      <c r="FD156" s="52" cm="1">
        <f t="array" ref="FD156">A127999094C_Latest</f>
        <v>0</v>
      </c>
      <c r="FE156" s="52" cm="1">
        <f t="array" ref="FE156">A127979830T_Latest</f>
        <v>0</v>
      </c>
      <c r="FF156" s="52" cm="1">
        <f t="array" ref="FF156">A127979854K_Latest</f>
        <v>6.4000000000000001E-2</v>
      </c>
      <c r="FG156" s="52" cm="1">
        <f t="array" ref="FG156">A128057530W_Latest</f>
        <v>0.79200000000000004</v>
      </c>
      <c r="FH156" s="52" cm="1">
        <f t="array" ref="FH156">A128018542C_Latest</f>
        <v>0.16600000000000001</v>
      </c>
      <c r="FI156" s="52" cm="1">
        <f t="array" ref="FI156">A127960426R_Latest</f>
        <v>0.629</v>
      </c>
      <c r="FJ156" s="52" cm="1">
        <f t="array" ref="FJ156">A128057578J_Latest</f>
        <v>0.29199999999999998</v>
      </c>
      <c r="FK156" s="52" cm="1">
        <f t="array" ref="FK156">A128096074F_Latest</f>
        <v>0.71799999999999997</v>
      </c>
      <c r="FL156" s="52" cm="1">
        <f t="array" ref="FL156">A128096094R_Latest</f>
        <v>0</v>
      </c>
      <c r="FM156" s="52" cm="1">
        <f t="array" ref="FM156">A128057618R_Latest</f>
        <v>0.21</v>
      </c>
      <c r="FN156" s="52" t="e" cm="1">
        <f t="array" ref="FN156">A127960514R_Latest</f>
        <v>#NAME?</v>
      </c>
      <c r="FO156" s="52" cm="1">
        <f t="array" ref="FO156">A128018410A_Latest</f>
        <v>5.3470000000000004</v>
      </c>
      <c r="FP156" s="52" cm="1">
        <f t="array" ref="FP156">A128039990X_Latest</f>
        <v>0</v>
      </c>
      <c r="FQ156" s="52" cm="1">
        <f t="array" ref="FQ156">A128040178J_Latest</f>
        <v>0</v>
      </c>
      <c r="FR156" s="52" cm="1">
        <f t="array" ref="FR156">A128001462R_Latest</f>
        <v>0</v>
      </c>
      <c r="FS156" s="52" cm="1">
        <f t="array" ref="FS156">A128001490X_Latest</f>
        <v>0.57199999999999995</v>
      </c>
      <c r="FT156" s="52" cm="1">
        <f t="array" ref="FT156">A128040270X_Latest</f>
        <v>0.38400000000000001</v>
      </c>
      <c r="FU156" s="52" cm="1">
        <f t="array" ref="FU156">A128001518R_Latest</f>
        <v>0</v>
      </c>
      <c r="FV156" s="52" cm="1">
        <f t="array" ref="FV156">A128059814K_Latest</f>
        <v>0.89200000000000002</v>
      </c>
      <c r="FW156" s="52" cm="1">
        <f t="array" ref="FW156">A128079290F_Latest</f>
        <v>0.251</v>
      </c>
      <c r="FX156" s="52" cm="1">
        <f t="array" ref="FX156">A128098414A_Latest</f>
        <v>1.0369999999999999</v>
      </c>
      <c r="FY156" s="52" cm="1">
        <f t="array" ref="FY156">A127981922T_Latest</f>
        <v>0.42</v>
      </c>
      <c r="FZ156" s="52" cm="1">
        <f t="array" ref="FZ156">A128020674W_Latest</f>
        <v>0.71199999999999997</v>
      </c>
      <c r="GA156" s="52" cm="1">
        <f t="array" ref="GA156">A128001282F_Latest</f>
        <v>0</v>
      </c>
      <c r="GB156" s="52" cm="1">
        <f t="array" ref="GB156">A128020722C_Latest</f>
        <v>2.0289999999999999</v>
      </c>
      <c r="GC156" s="52" cm="1">
        <f t="array" ref="GC156">A128059610J_Latest</f>
        <v>0.50800000000000001</v>
      </c>
      <c r="GD156" s="52" cm="1">
        <f t="array" ref="GD156">A127962642V_Latest</f>
        <v>5.0140000000000002</v>
      </c>
      <c r="GE156" s="52" cm="1">
        <f t="array" ref="GE156">A128020774F_Latest</f>
        <v>1.4239999999999999</v>
      </c>
      <c r="GF156" s="52" cm="1">
        <f t="array" ref="GF156">A128001370F_Latest</f>
        <v>1.4330000000000001</v>
      </c>
      <c r="GG156" s="52" cm="1">
        <f t="array" ref="GG156">A128059670K_Latest</f>
        <v>0.13</v>
      </c>
      <c r="GH156" s="52" cm="1">
        <f t="array" ref="GH156">A128079138L_Latest</f>
        <v>0.67400000000000004</v>
      </c>
      <c r="GI156" s="52" t="e" cm="1">
        <f t="array" ref="GI156">A128040206F_Latest</f>
        <v>#NAME?</v>
      </c>
      <c r="GJ156" s="52" cm="1">
        <f t="array" ref="GJ156">A128059514J_Latest</f>
        <v>15.48</v>
      </c>
    </row>
    <row r="157" spans="1:192" ht="15" hidden="1" customHeight="1">
      <c r="A157" s="49"/>
      <c r="B157" s="49" t="s">
        <v>12387</v>
      </c>
      <c r="C157" s="62">
        <v>34</v>
      </c>
      <c r="D157" s="52" cm="1">
        <f t="array" ref="D157">A128042202J_Latest</f>
        <v>8.4700000000000006</v>
      </c>
      <c r="E157" s="52" cm="1">
        <f t="array" ref="E157">A128003630A_Latest</f>
        <v>6.7910000000000004</v>
      </c>
      <c r="F157" s="52" cm="1">
        <f t="array" ref="F157">A127984150J_Latest</f>
        <v>18.094000000000001</v>
      </c>
      <c r="G157" s="52" cm="1">
        <f t="array" ref="G157">A127964982A_Latest</f>
        <v>4.4619999999999997</v>
      </c>
      <c r="H157" s="52" cm="1">
        <f t="array" ref="H157">A128081474R_Latest</f>
        <v>28.992000000000001</v>
      </c>
      <c r="I157" s="52" cm="1">
        <f t="array" ref="I157">A128042522V_Latest</f>
        <v>4.883</v>
      </c>
      <c r="J157" s="52" cm="1">
        <f t="array" ref="J157">A128003722K_Latest</f>
        <v>28.454999999999998</v>
      </c>
      <c r="K157" s="52" cm="1">
        <f t="array" ref="K157">A128062018F_Latest</f>
        <v>18.971</v>
      </c>
      <c r="L157" s="52" cm="1">
        <f t="array" ref="L157">A128023018C_Latest</f>
        <v>20.786999999999999</v>
      </c>
      <c r="M157" s="52" cm="1">
        <f t="array" ref="M157">A128061698C_Latest</f>
        <v>1.766</v>
      </c>
      <c r="N157" s="52" cm="1">
        <f t="array" ref="N157">A128022714R_Latest</f>
        <v>8.0419999999999998</v>
      </c>
      <c r="O157" s="52" cm="1">
        <f t="array" ref="O157">A127945262X_Latest</f>
        <v>2.101</v>
      </c>
      <c r="P157" s="52" cm="1">
        <f t="array" ref="P157">A128003526A_Latest</f>
        <v>33.420999999999999</v>
      </c>
      <c r="Q157" s="52" cm="1">
        <f t="array" ref="Q157">A128061806A_Latest</f>
        <v>12.391999999999999</v>
      </c>
      <c r="R157" s="52" cm="1">
        <f t="array" ref="R157">A128061818K_Latest</f>
        <v>14.71</v>
      </c>
      <c r="S157" s="52" cm="1">
        <f t="array" ref="S157">A127984058T_Latest</f>
        <v>20.47</v>
      </c>
      <c r="T157" s="52" cm="1">
        <f t="array" ref="T157">A128003590V_Latest</f>
        <v>42.715000000000003</v>
      </c>
      <c r="U157" s="52" cm="1">
        <f t="array" ref="U157">A127964898K_Latest</f>
        <v>5.9909999999999997</v>
      </c>
      <c r="V157" s="52" cm="1">
        <f t="array" ref="V157">A128042410A_Latest</f>
        <v>12.202999999999999</v>
      </c>
      <c r="W157" s="52" t="e" cm="1">
        <f t="array" ref="W157">A128081390F_Latest</f>
        <v>#NAME?</v>
      </c>
      <c r="X157" s="52" cm="1">
        <f t="array" ref="X157">A128042190K_Latest</f>
        <v>293.71699999999998</v>
      </c>
      <c r="Y157" s="52" cm="1">
        <f t="array" ref="Y157">A127947342K_Latest</f>
        <v>2.2000000000000002</v>
      </c>
      <c r="Z157" s="52" cm="1">
        <f t="array" ref="Z157">A128025094T_Latest</f>
        <v>0.45800000000000002</v>
      </c>
      <c r="AA157" s="52" cm="1">
        <f t="array" ref="AA157">A128083558K_Latest</f>
        <v>5.8890000000000002</v>
      </c>
      <c r="AB157" s="52" cm="1">
        <f t="array" ref="AB157">A128044554X_Latest</f>
        <v>2.4140000000000001</v>
      </c>
      <c r="AC157" s="52" cm="1">
        <f t="array" ref="AC157">A128083622T_Latest</f>
        <v>4.5919999999999996</v>
      </c>
      <c r="AD157" s="52" cm="1">
        <f t="array" ref="AD157">A128083630T_Latest</f>
        <v>0.61499999999999999</v>
      </c>
      <c r="AE157" s="52" cm="1">
        <f t="array" ref="AE157">A128005814F_Latest</f>
        <v>6.7759999999999998</v>
      </c>
      <c r="AF157" s="52" cm="1">
        <f t="array" ref="AF157">A128083682V_Latest</f>
        <v>6.07</v>
      </c>
      <c r="AG157" s="52" cm="1">
        <f t="array" ref="AG157">A128005858J_Latest</f>
        <v>9.359</v>
      </c>
      <c r="AH157" s="52" cm="1">
        <f t="array" ref="AH157">A127947366C_Latest</f>
        <v>1.177</v>
      </c>
      <c r="AI157" s="52" cm="1">
        <f t="array" ref="AI157">A128024966W_Latest</f>
        <v>5.2839999999999998</v>
      </c>
      <c r="AJ157" s="52" cm="1">
        <f t="array" ref="AJ157">A128063934F_Latest</f>
        <v>0</v>
      </c>
      <c r="AK157" s="52" cm="1">
        <f t="array" ref="AK157">A127966986W_Latest</f>
        <v>12.603999999999999</v>
      </c>
      <c r="AL157" s="52" cm="1">
        <f t="array" ref="AL157">A127967018F_Latest</f>
        <v>3.8849999999999998</v>
      </c>
      <c r="AM157" s="52" cm="1">
        <f t="array" ref="AM157">A128063970R_Latest</f>
        <v>1.8169999999999999</v>
      </c>
      <c r="AN157" s="52" cm="1">
        <f t="array" ref="AN157">A128083458A_Latest</f>
        <v>8.0429999999999993</v>
      </c>
      <c r="AO157" s="52" cm="1">
        <f t="array" ref="AO157">A128083474A_Latest</f>
        <v>12.039</v>
      </c>
      <c r="AP157" s="52" cm="1">
        <f t="array" ref="AP157">A128025062X_Latest</f>
        <v>0.749</v>
      </c>
      <c r="AQ157" s="52" cm="1">
        <f t="array" ref="AQ157">A127986262L_Latest</f>
        <v>5.5990000000000002</v>
      </c>
      <c r="AR157" s="52" t="e" cm="1">
        <f t="array" ref="AR157">A128044518R_Latest</f>
        <v>#NAME?</v>
      </c>
      <c r="AS157" s="52" cm="1">
        <f t="array" ref="AS157">A128024922V_Latest</f>
        <v>89.572000000000003</v>
      </c>
      <c r="AT157" s="52" cm="1">
        <f t="array" ref="AT157">A128007742T_Latest</f>
        <v>2.762</v>
      </c>
      <c r="AU157" s="52" cm="1">
        <f t="array" ref="AU157">A127988382T_Latest</f>
        <v>0</v>
      </c>
      <c r="AV157" s="52" cm="1">
        <f t="array" ref="AV157">A128066042C_Latest</f>
        <v>5.4260000000000002</v>
      </c>
      <c r="AW157" s="52" cm="1">
        <f t="array" ref="AW157">A127988446T_Latest</f>
        <v>0</v>
      </c>
      <c r="AX157" s="52" cm="1">
        <f t="array" ref="AX157">A128027394F_Latest</f>
        <v>8.2270000000000003</v>
      </c>
      <c r="AY157" s="52" cm="1">
        <f t="array" ref="AY157">A128027418L_Latest</f>
        <v>1.3540000000000001</v>
      </c>
      <c r="AZ157" s="52" cm="1">
        <f t="array" ref="AZ157">A128046778W_Latest</f>
        <v>9.0630000000000006</v>
      </c>
      <c r="BA157" s="52" cm="1">
        <f t="array" ref="BA157">A127988526T_Latest</f>
        <v>5.5650000000000004</v>
      </c>
      <c r="BB157" s="52" cm="1">
        <f t="array" ref="BB157">A127988554A_Latest</f>
        <v>4.375</v>
      </c>
      <c r="BC157" s="52" cm="1">
        <f t="array" ref="BC157">A128065878K_Latest</f>
        <v>0.58799999999999997</v>
      </c>
      <c r="BD157" s="52" cm="1">
        <f t="array" ref="BD157">A128085618L_Latest</f>
        <v>2.512</v>
      </c>
      <c r="BE157" s="52" cm="1">
        <f t="array" ref="BE157">A128027150K_Latest</f>
        <v>1.1970000000000001</v>
      </c>
      <c r="BF157" s="52" cm="1">
        <f t="array" ref="BF157">A127969070A_Latest</f>
        <v>11.59</v>
      </c>
      <c r="BG157" s="52" cm="1">
        <f t="array" ref="BG157">A127988294T_Latest</f>
        <v>2.5760000000000001</v>
      </c>
      <c r="BH157" s="52" cm="1">
        <f t="array" ref="BH157">A127969118A_Latest</f>
        <v>2.6520000000000001</v>
      </c>
      <c r="BI157" s="52" cm="1">
        <f t="array" ref="BI157">A128085686R_Latest</f>
        <v>6.1719999999999997</v>
      </c>
      <c r="BJ157" s="52" cm="1">
        <f t="array" ref="BJ157">A128085710C_Latest</f>
        <v>8.36</v>
      </c>
      <c r="BK157" s="52" cm="1">
        <f t="array" ref="BK157">A128027270C_Latest</f>
        <v>1.669</v>
      </c>
      <c r="BL157" s="52" cm="1">
        <f t="array" ref="BL157">A128007906A_Latest</f>
        <v>1.0169999999999999</v>
      </c>
      <c r="BM157" s="52" t="e" cm="1">
        <f t="array" ref="BM157">A128007958C_Latest</f>
        <v>#NAME?</v>
      </c>
      <c r="BN157" s="52" cm="1">
        <f t="array" ref="BN157">A128007726T_Latest</f>
        <v>75.105000000000004</v>
      </c>
      <c r="BO157" s="52" cm="1">
        <f t="array" ref="BO157">A128068006F_Latest</f>
        <v>1.921</v>
      </c>
      <c r="BP157" s="52" cm="1">
        <f t="array" ref="BP157">A127990562T_Latest</f>
        <v>1.9259999999999999</v>
      </c>
      <c r="BQ157" s="52" cm="1">
        <f t="array" ref="BQ157">A127951902X_Latest</f>
        <v>3.7919999999999998</v>
      </c>
      <c r="BR157" s="52" cm="1">
        <f t="array" ref="BR157">A127951922J_Latest</f>
        <v>1.133</v>
      </c>
      <c r="BS157" s="52" cm="1">
        <f t="array" ref="BS157">A127990610X_Latest</f>
        <v>10.087</v>
      </c>
      <c r="BT157" s="52" cm="1">
        <f t="array" ref="BT157">A128010098X_Latest</f>
        <v>0.55900000000000005</v>
      </c>
      <c r="BU157" s="52" cm="1">
        <f t="array" ref="BU157">A128029490T_Latest</f>
        <v>6.58</v>
      </c>
      <c r="BV157" s="52" cm="1">
        <f t="array" ref="BV157">A128088042L_Latest</f>
        <v>3.4319999999999999</v>
      </c>
      <c r="BW157" s="52" cm="1">
        <f t="array" ref="BW157">A128068334T_Latest</f>
        <v>3.2909999999999999</v>
      </c>
      <c r="BX157" s="52" cm="1">
        <f t="array" ref="BX157">A128048662F_Latest</f>
        <v>0</v>
      </c>
      <c r="BY157" s="52" cm="1">
        <f t="array" ref="BY157">A128048682R_Latest</f>
        <v>0</v>
      </c>
      <c r="BZ157" s="52" cm="1">
        <f t="array" ref="BZ157">A128029270R_Latest</f>
        <v>0.46400000000000002</v>
      </c>
      <c r="CA157" s="52" cm="1">
        <f t="array" ref="CA157">A128009890F_Latest</f>
        <v>4.6520000000000001</v>
      </c>
      <c r="CB157" s="52" cm="1">
        <f t="array" ref="CB157">A127951758T_Latest</f>
        <v>2.5550000000000002</v>
      </c>
      <c r="CC157" s="52" cm="1">
        <f t="array" ref="CC157">A127990502R_Latest</f>
        <v>4.2960000000000003</v>
      </c>
      <c r="CD157" s="52" cm="1">
        <f t="array" ref="CD157">A128009942W_Latest</f>
        <v>2.8210000000000002</v>
      </c>
      <c r="CE157" s="52" cm="1">
        <f t="array" ref="CE157">A128048806F_Latest</f>
        <v>8.5809999999999995</v>
      </c>
      <c r="CF157" s="52" cm="1">
        <f t="array" ref="CF157">A128087870A_Latest</f>
        <v>1.8069999999999999</v>
      </c>
      <c r="CG157" s="52" cm="1">
        <f t="array" ref="CG157">A127971502K_Latest</f>
        <v>1.75</v>
      </c>
      <c r="CH157" s="52" t="e" cm="1">
        <f t="array" ref="CH157">A127951882A_Latest</f>
        <v>#NAME?</v>
      </c>
      <c r="CI157" s="52" cm="1">
        <f t="array" ref="CI157">A128029194X_Latest</f>
        <v>59.646000000000001</v>
      </c>
      <c r="CJ157" s="52" cm="1">
        <f t="array" ref="CJ157">A128031362R_Latest</f>
        <v>0</v>
      </c>
      <c r="CK157" s="52" cm="1">
        <f t="array" ref="CK157">A128070358A_Latest</f>
        <v>1.07</v>
      </c>
      <c r="CL157" s="52" cm="1">
        <f t="array" ref="CL157">A128031566T_Latest</f>
        <v>0.38300000000000001</v>
      </c>
      <c r="CM157" s="52" cm="1">
        <f t="array" ref="CM157">A128090010K_Latest</f>
        <v>0</v>
      </c>
      <c r="CN157" s="52" cm="1">
        <f t="array" ref="CN157">A128090038L_Latest</f>
        <v>1.5229999999999999</v>
      </c>
      <c r="CO157" s="52" cm="1">
        <f t="array" ref="CO157">A128012330T_Latest</f>
        <v>0</v>
      </c>
      <c r="CP157" s="52" cm="1">
        <f t="array" ref="CP157">A128012362K_Latest</f>
        <v>2.0089999999999999</v>
      </c>
      <c r="CQ157" s="52" cm="1">
        <f t="array" ref="CQ157">A128070434T_Latest</f>
        <v>1.488</v>
      </c>
      <c r="CR157" s="52" cm="1">
        <f t="array" ref="CR157">A128012402T_Latest</f>
        <v>0.51200000000000001</v>
      </c>
      <c r="CS157" s="52" cm="1">
        <f t="array" ref="CS157">A127973526R_Latest</f>
        <v>0</v>
      </c>
      <c r="CT157" s="52" cm="1">
        <f t="array" ref="CT157">A128070170X_Latest</f>
        <v>0.246</v>
      </c>
      <c r="CU157" s="52" cm="1">
        <f t="array" ref="CU157">A127992510A_Latest</f>
        <v>0.26400000000000001</v>
      </c>
      <c r="CV157" s="52" cm="1">
        <f t="array" ref="CV157">A128012106X_Latest</f>
        <v>1.71</v>
      </c>
      <c r="CW157" s="52" cm="1">
        <f t="array" ref="CW157">A127953974W_Latest</f>
        <v>1.623</v>
      </c>
      <c r="CX157" s="52" cm="1">
        <f t="array" ref="CX157">A128070242X_Latest</f>
        <v>1.0840000000000001</v>
      </c>
      <c r="CY157" s="52" cm="1">
        <f t="array" ref="CY157">A127992610K_Latest</f>
        <v>0.83799999999999997</v>
      </c>
      <c r="CZ157" s="52" cm="1">
        <f t="array" ref="CZ157">A128012194K_Latest</f>
        <v>3.4390000000000001</v>
      </c>
      <c r="DA157" s="52" cm="1">
        <f t="array" ref="DA157">A128070318J_Latest</f>
        <v>0.24399999999999999</v>
      </c>
      <c r="DB157" s="52" cm="1">
        <f t="array" ref="DB157">A127973678A_Latest</f>
        <v>1.0589999999999999</v>
      </c>
      <c r="DC157" s="52" t="e" cm="1">
        <f t="array" ref="DC157">A127973714X_Latest</f>
        <v>#NAME?</v>
      </c>
      <c r="DD157" s="52" cm="1">
        <f t="array" ref="DD157">A128031354R_Latest</f>
        <v>17.492999999999999</v>
      </c>
      <c r="DE157" s="52" cm="1">
        <f t="array" ref="DE157">A128072438L_Latest</f>
        <v>0.63700000000000001</v>
      </c>
      <c r="DF157" s="52" cm="1">
        <f t="array" ref="DF157">A128014450W_Latest</f>
        <v>3.2559999999999998</v>
      </c>
      <c r="DG157" s="52" cm="1">
        <f t="array" ref="DG157">A128033738L_Latest</f>
        <v>1.359</v>
      </c>
      <c r="DH157" s="52" cm="1">
        <f t="array" ref="DH157">A128033754L_Latest</f>
        <v>0.66200000000000003</v>
      </c>
      <c r="DI157" s="52" cm="1">
        <f t="array" ref="DI157">A128072690R_Latest</f>
        <v>2.77</v>
      </c>
      <c r="DJ157" s="52" cm="1">
        <f t="array" ref="DJ157">A127994898V_Latest</f>
        <v>2.0819999999999999</v>
      </c>
      <c r="DK157" s="52" cm="1">
        <f t="array" ref="DK157">A127975942L_Latest</f>
        <v>2.7269999999999999</v>
      </c>
      <c r="DL157" s="52" cm="1">
        <f t="array" ref="DL157">A128092130R_Latest</f>
        <v>1.423</v>
      </c>
      <c r="DM157" s="52" cm="1">
        <f t="array" ref="DM157">A127956286W_Latest</f>
        <v>2.1659999999999999</v>
      </c>
      <c r="DN157" s="52" cm="1">
        <f t="array" ref="DN157">A127994638X_Latest</f>
        <v>0</v>
      </c>
      <c r="DO157" s="52" cm="1">
        <f t="array" ref="DO157">A128014266W_Latest</f>
        <v>0</v>
      </c>
      <c r="DP157" s="52" cm="1">
        <f t="array" ref="DP157">A127956042A_Latest</f>
        <v>0</v>
      </c>
      <c r="DQ157" s="52" cm="1">
        <f t="array" ref="DQ157">A127956058V_Latest</f>
        <v>1.9319999999999999</v>
      </c>
      <c r="DR157" s="52" cm="1">
        <f t="array" ref="DR157">A128091918C_Latest</f>
        <v>1.331</v>
      </c>
      <c r="DS157" s="52" cm="1">
        <f t="array" ref="DS157">A127975730K_Latest</f>
        <v>2.5310000000000001</v>
      </c>
      <c r="DT157" s="52" cm="1">
        <f t="array" ref="DT157">A127975750V_Latest</f>
        <v>2.1720000000000002</v>
      </c>
      <c r="DU157" s="52" cm="1">
        <f t="array" ref="DU157">A128033642V_Latest</f>
        <v>7.13</v>
      </c>
      <c r="DV157" s="52" cm="1">
        <f t="array" ref="DV157">A127994774T_Latest</f>
        <v>0.97199999999999998</v>
      </c>
      <c r="DW157" s="52" cm="1">
        <f t="array" ref="DW157">A127975806V_Latest</f>
        <v>1.996</v>
      </c>
      <c r="DX157" s="52" t="e" cm="1">
        <f t="array" ref="DX157">A128053218F_Latest</f>
        <v>#NAME?</v>
      </c>
      <c r="DY157" s="52" cm="1">
        <f t="array" ref="DY157">A128053002V_Latest</f>
        <v>35.146000000000001</v>
      </c>
      <c r="DZ157" s="52" cm="1">
        <f t="array" ref="DZ157">A128055294V_Latest</f>
        <v>0.81799999999999995</v>
      </c>
      <c r="EA157" s="52" cm="1">
        <f t="array" ref="EA157">A128016426J_Latest</f>
        <v>0</v>
      </c>
      <c r="EB157" s="52" cm="1">
        <f t="array" ref="EB157">A128035878A_Latest</f>
        <v>1.1359999999999999</v>
      </c>
      <c r="EC157" s="52" cm="1">
        <f t="array" ref="EC157">A127978078L_Latest</f>
        <v>0.253</v>
      </c>
      <c r="ED157" s="52" cm="1">
        <f t="array" ref="ED157">A128055586W_Latest</f>
        <v>0.499</v>
      </c>
      <c r="EE157" s="52" cm="1">
        <f t="array" ref="EE157">A128055606V_Latest</f>
        <v>0.27200000000000002</v>
      </c>
      <c r="EF157" s="52" cm="1">
        <f t="array" ref="EF157">A127958374J_Latest</f>
        <v>0.63700000000000001</v>
      </c>
      <c r="EG157" s="52" cm="1">
        <f t="array" ref="EG157">A128035950J_Latest</f>
        <v>0.42599999999999999</v>
      </c>
      <c r="EH157" s="52" cm="1">
        <f t="array" ref="EH157">A127997206X_Latest</f>
        <v>0.42899999999999999</v>
      </c>
      <c r="EI157" s="52" cm="1">
        <f t="array" ref="EI157">A128074534X_Latest</f>
        <v>0</v>
      </c>
      <c r="EJ157" s="52" cm="1">
        <f t="array" ref="EJ157">A127996902K_Latest</f>
        <v>0</v>
      </c>
      <c r="EK157" s="52" cm="1">
        <f t="array" ref="EK157">A127996926C_Latest</f>
        <v>0.113</v>
      </c>
      <c r="EL157" s="52" cm="1">
        <f t="array" ref="EL157">A128055370K_Latest</f>
        <v>9.0999999999999998E-2</v>
      </c>
      <c r="EM157" s="52" cm="1">
        <f t="array" ref="EM157">A127977926X_Latest</f>
        <v>0.42099999999999999</v>
      </c>
      <c r="EN157" s="52" cm="1">
        <f t="array" ref="EN157">A128055406A_Latest</f>
        <v>0.39300000000000002</v>
      </c>
      <c r="EO157" s="52" cm="1">
        <f t="array" ref="EO157">A128074658A_Latest</f>
        <v>0</v>
      </c>
      <c r="EP157" s="52" cm="1">
        <f t="array" ref="EP157">A127958206W_Latest</f>
        <v>1.423</v>
      </c>
      <c r="EQ157" s="52" cm="1">
        <f t="array" ref="EQ157">A128016394A_Latest</f>
        <v>0</v>
      </c>
      <c r="ER157" s="52" cm="1">
        <f t="array" ref="ER157">A127958258X_Latest</f>
        <v>0.38900000000000001</v>
      </c>
      <c r="ES157" s="52" t="e" cm="1">
        <f t="array" ref="ES157">A128035850X_Latest</f>
        <v>#NAME?</v>
      </c>
      <c r="ET157" s="52" cm="1">
        <f t="array" ref="ET157">A127958074F_Latest</f>
        <v>7.3010000000000002</v>
      </c>
      <c r="EU157" s="52" cm="1">
        <f t="array" ref="EU157">A128057466R_Latest</f>
        <v>0.13200000000000001</v>
      </c>
      <c r="EV157" s="52" cm="1">
        <f t="array" ref="EV157">A127980006T_Latest</f>
        <v>8.2000000000000003E-2</v>
      </c>
      <c r="EW157" s="52" cm="1">
        <f t="array" ref="EW157">A127999334C_Latest</f>
        <v>0.109</v>
      </c>
      <c r="EX157" s="52" cm="1">
        <f t="array" ref="EX157">A128096158R_Latest</f>
        <v>0</v>
      </c>
      <c r="EY157" s="52" cm="1">
        <f t="array" ref="EY157">A128077102X_Latest</f>
        <v>0.373</v>
      </c>
      <c r="EZ157" s="52" cm="1">
        <f t="array" ref="EZ157">A128096238R_Latest</f>
        <v>0</v>
      </c>
      <c r="FA157" s="52" cm="1">
        <f t="array" ref="FA157">A127980122A_Latest</f>
        <v>0.1</v>
      </c>
      <c r="FB157" s="52" cm="1">
        <f t="array" ref="FB157">A128057762J_Latest</f>
        <v>0.35899999999999999</v>
      </c>
      <c r="FC157" s="52" cm="1">
        <f t="array" ref="FC157">A128096266X_Latest</f>
        <v>0.26300000000000001</v>
      </c>
      <c r="FD157" s="52" cm="1">
        <f t="array" ref="FD157">A127960374X_Latest</f>
        <v>0</v>
      </c>
      <c r="FE157" s="52" cm="1">
        <f t="array" ref="FE157">A127979834A_Latest</f>
        <v>0</v>
      </c>
      <c r="FF157" s="52" cm="1">
        <f t="array" ref="FF157">A128037818K_Latest</f>
        <v>6.2E-2</v>
      </c>
      <c r="FG157" s="52" cm="1">
        <f t="array" ref="FG157">A127979874V_Latest</f>
        <v>0.16800000000000001</v>
      </c>
      <c r="FH157" s="52" cm="1">
        <f t="array" ref="FH157">A127979902T_Latest</f>
        <v>0</v>
      </c>
      <c r="FI157" s="52" cm="1">
        <f t="array" ref="FI157">A128057562R_Latest</f>
        <v>0.70699999999999996</v>
      </c>
      <c r="FJ157" s="52" cm="1">
        <f t="array" ref="FJ157">A127979946V_Latest</f>
        <v>0</v>
      </c>
      <c r="FK157" s="52" cm="1">
        <f t="array" ref="FK157">A128076958R_Latest</f>
        <v>0.92200000000000004</v>
      </c>
      <c r="FL157" s="52" cm="1">
        <f t="array" ref="FL157">A128018626L_Latest</f>
        <v>9.0999999999999998E-2</v>
      </c>
      <c r="FM157" s="52" cm="1">
        <f t="array" ref="FM157">A127960498A_Latest</f>
        <v>0.20300000000000001</v>
      </c>
      <c r="FN157" s="52" t="e" cm="1">
        <f t="array" ref="FN157">A128077054T_Latest</f>
        <v>#NAME?</v>
      </c>
      <c r="FO157" s="52" cm="1">
        <f t="array" ref="FO157">A128095902J_Latest</f>
        <v>3.573</v>
      </c>
      <c r="FP157" s="52" cm="1">
        <f t="array" ref="FP157">A127962494C_Latest</f>
        <v>0</v>
      </c>
      <c r="FQ157" s="52" cm="1">
        <f t="array" ref="FQ157">A128020826W_Latest</f>
        <v>0</v>
      </c>
      <c r="FR157" s="52" cm="1">
        <f t="array" ref="FR157">A128020862F_Latest</f>
        <v>0</v>
      </c>
      <c r="FS157" s="52" cm="1">
        <f t="array" ref="FS157">A128079202V_Latest</f>
        <v>0</v>
      </c>
      <c r="FT157" s="52" cm="1">
        <f t="array" ref="FT157">A128098342A_Latest</f>
        <v>0.92</v>
      </c>
      <c r="FU157" s="52" cm="1">
        <f t="array" ref="FU157">A128020930W_Latest</f>
        <v>0</v>
      </c>
      <c r="FV157" s="52" cm="1">
        <f t="array" ref="FV157">A128098378C_Latest</f>
        <v>0.56200000000000006</v>
      </c>
      <c r="FW157" s="52" cm="1">
        <f t="array" ref="FW157">A128020970R_Latest</f>
        <v>0.20799999999999999</v>
      </c>
      <c r="FX157" s="52" cm="1">
        <f t="array" ref="FX157">A127962882F_Latest</f>
        <v>0.39200000000000002</v>
      </c>
      <c r="FY157" s="52" cm="1">
        <f t="array" ref="FY157">A128098122X_Latest</f>
        <v>0</v>
      </c>
      <c r="FZ157" s="52" cm="1">
        <f t="array" ref="FZ157">A128020678F_Latest</f>
        <v>0</v>
      </c>
      <c r="GA157" s="52" cm="1">
        <f t="array" ref="GA157">A128059578V_Latest</f>
        <v>0</v>
      </c>
      <c r="GB157" s="52" cm="1">
        <f t="array" ref="GB157">A128040038F_Latest</f>
        <v>0.67400000000000004</v>
      </c>
      <c r="GC157" s="52" cm="1">
        <f t="array" ref="GC157">A128001322L_Latest</f>
        <v>0</v>
      </c>
      <c r="GD157" s="52" cm="1">
        <f t="array" ref="GD157">A128040074R_Latest</f>
        <v>1.2290000000000001</v>
      </c>
      <c r="GE157" s="52" cm="1">
        <f t="array" ref="GE157">A128001338F_Latest</f>
        <v>0.42499999999999999</v>
      </c>
      <c r="GF157" s="52" cm="1">
        <f t="array" ref="GF157">A128020786R_Latest</f>
        <v>0.82099999999999995</v>
      </c>
      <c r="GG157" s="52" cm="1">
        <f t="array" ref="GG157">A127982074F_Latest</f>
        <v>0.45900000000000002</v>
      </c>
      <c r="GH157" s="52" cm="1">
        <f t="array" ref="GH157">A128059682V_Latest</f>
        <v>0.19</v>
      </c>
      <c r="GI157" s="52" t="e" cm="1">
        <f t="array" ref="GI157">A127962742C_Latest</f>
        <v>#NAME?</v>
      </c>
      <c r="GJ157" s="52" cm="1">
        <f t="array" ref="GJ157">A128020622V_Latest</f>
        <v>5.88</v>
      </c>
    </row>
    <row r="158" spans="1:192" ht="15" hidden="1" customHeight="1">
      <c r="A158" s="48" t="s">
        <v>12354</v>
      </c>
      <c r="B158" s="57"/>
      <c r="C158" s="62">
        <v>35</v>
      </c>
      <c r="D158" s="52" cm="1">
        <f t="array" ref="D158">A127983986R_Latest</f>
        <v>16.806999999999999</v>
      </c>
      <c r="E158" s="52" cm="1">
        <f t="array" ref="E158">A127964946T_Latest</f>
        <v>28.643000000000001</v>
      </c>
      <c r="F158" s="52" cm="1">
        <f t="array" ref="F158">A128081434W_Latest</f>
        <v>64.915999999999997</v>
      </c>
      <c r="G158" s="52" cm="1">
        <f t="array" ref="G158">A128022942T_Latest</f>
        <v>12.961</v>
      </c>
      <c r="H158" s="52" cm="1">
        <f t="array" ref="H158">A128003690C_Latest</f>
        <v>87.460999999999999</v>
      </c>
      <c r="I158" s="52" cm="1">
        <f t="array" ref="I158">A128003706K_Latest</f>
        <v>25.052</v>
      </c>
      <c r="J158" s="52" cm="1">
        <f t="array" ref="J158">A128022990K_Latest</f>
        <v>96.64</v>
      </c>
      <c r="K158" s="52" cm="1">
        <f t="array" ref="K158">A127965074L_Latest</f>
        <v>82.768000000000001</v>
      </c>
      <c r="L158" s="52" cm="1">
        <f t="array" ref="L158">A127965098F_Latest</f>
        <v>60.994999999999997</v>
      </c>
      <c r="M158" s="52" cm="1">
        <f t="array" ref="M158">A128081214V_Latest</f>
        <v>15.101000000000001</v>
      </c>
      <c r="N158" s="52" cm="1">
        <f t="array" ref="N158">A128042234A_Latest</f>
        <v>32.835000000000001</v>
      </c>
      <c r="O158" s="52" cm="1">
        <f t="array" ref="O158">A128042258V_Latest</f>
        <v>14.593999999999999</v>
      </c>
      <c r="P158" s="52" cm="1">
        <f t="array" ref="P158">A127964818X_Latest</f>
        <v>99.025999999999996</v>
      </c>
      <c r="Q158" s="52" cm="1">
        <f t="array" ref="Q158">A127964834X_Latest</f>
        <v>29.863</v>
      </c>
      <c r="R158" s="52" cm="1">
        <f t="array" ref="R158">A128003570K_Latest</f>
        <v>57.085000000000001</v>
      </c>
      <c r="S158" s="52" cm="1">
        <f t="array" ref="S158">A127984074T_Latest</f>
        <v>49.328000000000003</v>
      </c>
      <c r="T158" s="52" cm="1">
        <f t="array" ref="T158">A127945330R_Latest</f>
        <v>139.20699999999999</v>
      </c>
      <c r="U158" s="52" cm="1">
        <f t="array" ref="U158">A127945354J_Latest</f>
        <v>20.969000000000001</v>
      </c>
      <c r="V158" s="52" cm="1">
        <f t="array" ref="V158">A127945366T_Latest</f>
        <v>39.597999999999999</v>
      </c>
      <c r="W158" s="52" t="e" cm="1">
        <f t="array" ref="W158">A127945414X_Latest</f>
        <v>#NAME?</v>
      </c>
      <c r="X158" s="52" cm="1">
        <f t="array" ref="X158">A127945210W_Latest</f>
        <v>973.84900000000005</v>
      </c>
      <c r="Y158" s="52" cm="1">
        <f t="array" ref="Y158">A127947354V_Latest</f>
        <v>4.6139999999999999</v>
      </c>
      <c r="Z158" s="52" cm="1">
        <f t="array" ref="Z158">A127947610V_Latest</f>
        <v>4.17</v>
      </c>
      <c r="AA158" s="52" cm="1">
        <f t="array" ref="AA158">A128005754R_Latest</f>
        <v>17.93</v>
      </c>
      <c r="AB158" s="52" cm="1">
        <f t="array" ref="AB158">A127986318L_Latest</f>
        <v>4.681</v>
      </c>
      <c r="AC158" s="52" cm="1">
        <f t="array" ref="AC158">A128005794J_Latest</f>
        <v>23.042000000000002</v>
      </c>
      <c r="AD158" s="52" cm="1">
        <f t="array" ref="AD158">A128025194A_Latest</f>
        <v>6.8890000000000002</v>
      </c>
      <c r="AE158" s="52" cm="1">
        <f t="array" ref="AE158">A127967230R_Latest</f>
        <v>26.207999999999998</v>
      </c>
      <c r="AF158" s="52" cm="1">
        <f t="array" ref="AF158">A128044626X_Latest</f>
        <v>28.695</v>
      </c>
      <c r="AG158" s="52" cm="1">
        <f t="array" ref="AG158">A127967262J_Latest</f>
        <v>21.710999999999999</v>
      </c>
      <c r="AH158" s="52" cm="1">
        <f t="array" ref="AH158">A128044342W_Latest</f>
        <v>5.9770000000000003</v>
      </c>
      <c r="AI158" s="52" cm="1">
        <f t="array" ref="AI158">A128044350W_Latest</f>
        <v>15.212</v>
      </c>
      <c r="AJ158" s="52" cm="1">
        <f t="array" ref="AJ158">A128005586R_Latest</f>
        <v>1.5509999999999999</v>
      </c>
      <c r="AK158" s="52" cm="1">
        <f t="array" ref="AK158">A127986186W_Latest</f>
        <v>34.427</v>
      </c>
      <c r="AL158" s="52" cm="1">
        <f t="array" ref="AL158">A127986206V_Latest</f>
        <v>8.4209999999999994</v>
      </c>
      <c r="AM158" s="52" cm="1">
        <f t="array" ref="AM158">A127947482L_Latest</f>
        <v>12.178000000000001</v>
      </c>
      <c r="AN158" s="52" cm="1">
        <f t="array" ref="AN158">A128063990X_Latest</f>
        <v>13.725</v>
      </c>
      <c r="AO158" s="52" cm="1">
        <f t="array" ref="AO158">A127947538L_Latest</f>
        <v>36.155999999999999</v>
      </c>
      <c r="AP158" s="52" cm="1">
        <f t="array" ref="AP158">A128044482X_Latest</f>
        <v>4.9370000000000003</v>
      </c>
      <c r="AQ158" s="52" cm="1">
        <f t="array" ref="AQ158">A128083506J_Latest</f>
        <v>14.09</v>
      </c>
      <c r="AR158" s="52" t="e" cm="1">
        <f t="array" ref="AR158">A127967154X_Latest</f>
        <v>#NAME?</v>
      </c>
      <c r="AS158" s="52" cm="1">
        <f t="array" ref="AS158">A127947330A_Latest</f>
        <v>284.613</v>
      </c>
      <c r="AT158" s="52" cm="1">
        <f t="array" ref="AT158">A127949626X_Latest</f>
        <v>3.9529999999999998</v>
      </c>
      <c r="AU158" s="52" cm="1">
        <f t="array" ref="AU158">A128046678L_Latest</f>
        <v>0</v>
      </c>
      <c r="AV158" s="52" cm="1">
        <f t="array" ref="AV158">A128085838R_Latest</f>
        <v>20.585000000000001</v>
      </c>
      <c r="AW158" s="52" cm="1">
        <f t="array" ref="AW158">A127949866K_Latest</f>
        <v>0.49299999999999999</v>
      </c>
      <c r="AX158" s="52" cm="1">
        <f t="array" ref="AX158">A128027406C_Latest</f>
        <v>24.143999999999998</v>
      </c>
      <c r="AY158" s="52" cm="1">
        <f t="array" ref="AY158">A127969290C_Latest</f>
        <v>5.78</v>
      </c>
      <c r="AZ158" s="52" cm="1">
        <f t="array" ref="AZ158">A127988510X_Latest</f>
        <v>24.792000000000002</v>
      </c>
      <c r="BA158" s="52" cm="1">
        <f t="array" ref="BA158">A128008042W_Latest</f>
        <v>16.977</v>
      </c>
      <c r="BB158" s="52" cm="1">
        <f t="array" ref="BB158">A128066138W_Latest</f>
        <v>17.332999999999998</v>
      </c>
      <c r="BC158" s="52" cm="1">
        <f t="array" ref="BC158">A128007758K_Latest</f>
        <v>5.3150000000000004</v>
      </c>
      <c r="BD158" s="52" cm="1">
        <f t="array" ref="BD158">A127969042T_Latest</f>
        <v>8.9329999999999998</v>
      </c>
      <c r="BE158" s="52" cm="1">
        <f t="array" ref="BE158">A127949670J_Latest</f>
        <v>4.468</v>
      </c>
      <c r="BF158" s="52" cm="1">
        <f t="array" ref="BF158">A127969074K_Latest</f>
        <v>30.745000000000001</v>
      </c>
      <c r="BG158" s="52" cm="1">
        <f t="array" ref="BG158">A128007830T_Latest</f>
        <v>8.5969999999999995</v>
      </c>
      <c r="BH158" s="52" cm="1">
        <f t="array" ref="BH158">A128046618K_Latest</f>
        <v>14.346</v>
      </c>
      <c r="BI158" s="52" cm="1">
        <f t="array" ref="BI158">A128065986V_Latest</f>
        <v>17.213999999999999</v>
      </c>
      <c r="BJ158" s="52" cm="1">
        <f t="array" ref="BJ158">A128007886C_Latest</f>
        <v>31.018999999999998</v>
      </c>
      <c r="BK158" s="52" cm="1">
        <f t="array" ref="BK158">A128027294W_Latest</f>
        <v>5.37</v>
      </c>
      <c r="BL158" s="52" cm="1">
        <f t="array" ref="BL158">A127969198L_Latest</f>
        <v>4.91</v>
      </c>
      <c r="BM158" s="52" t="e" cm="1">
        <f t="array" ref="BM158">A128085814W_Latest</f>
        <v>#NAME?</v>
      </c>
      <c r="BN158" s="52" cm="1">
        <f t="array" ref="BN158">A128046474K_Latest</f>
        <v>244.976</v>
      </c>
      <c r="BO158" s="52" cm="1">
        <f t="array" ref="BO158">A128009826L_Latest</f>
        <v>3.419</v>
      </c>
      <c r="BP158" s="52" cm="1">
        <f t="array" ref="BP158">A127951878K_Latest</f>
        <v>7.0750000000000002</v>
      </c>
      <c r="BQ158" s="52" cm="1">
        <f t="array" ref="BQ158">A128029418X_Latest</f>
        <v>14.493</v>
      </c>
      <c r="BR158" s="52" cm="1">
        <f t="array" ref="BR158">A128029442X_Latest</f>
        <v>1.133</v>
      </c>
      <c r="BS158" s="52" cm="1">
        <f t="array" ref="BS158">A128068290A_Latest</f>
        <v>20.404</v>
      </c>
      <c r="BT158" s="52" cm="1">
        <f t="array" ref="BT158">A127990646A_Latest</f>
        <v>6.827</v>
      </c>
      <c r="BU158" s="52" cm="1">
        <f t="array" ref="BU158">A128010130L_Latest</f>
        <v>23.594000000000001</v>
      </c>
      <c r="BV158" s="52" cm="1">
        <f t="array" ref="BV158">A127990702J_Latest</f>
        <v>15.327999999999999</v>
      </c>
      <c r="BW158" s="52" cm="1">
        <f t="array" ref="BW158">A128010150W_Latest</f>
        <v>9.9109999999999996</v>
      </c>
      <c r="BX158" s="52" cm="1">
        <f t="array" ref="BX158">A128029246R_Latest</f>
        <v>3.048</v>
      </c>
      <c r="BY158" s="52" cm="1">
        <f t="array" ref="BY158">A128009866F_Latest</f>
        <v>3.399</v>
      </c>
      <c r="BZ158" s="52" cm="1">
        <f t="array" ref="BZ158">A128048730W_Latest</f>
        <v>2.8359999999999999</v>
      </c>
      <c r="CA158" s="52" cm="1">
        <f t="array" ref="CA158">A127951742X_Latest</f>
        <v>16.686</v>
      </c>
      <c r="CB158" s="52" cm="1">
        <f t="array" ref="CB158">A128048758X_Latest</f>
        <v>4.4029999999999996</v>
      </c>
      <c r="CC158" s="52" cm="1">
        <f t="array" ref="CC158">A128029306F_Latest</f>
        <v>11.268000000000001</v>
      </c>
      <c r="CD158" s="52" cm="1">
        <f t="array" ref="CD158">A128087834T_Latest</f>
        <v>8.2560000000000002</v>
      </c>
      <c r="CE158" s="52" cm="1">
        <f t="array" ref="CE158">A127971474L_Latest</f>
        <v>32.582999999999998</v>
      </c>
      <c r="CF158" s="52" cm="1">
        <f t="array" ref="CF158">A127990542J_Latest</f>
        <v>7.08</v>
      </c>
      <c r="CG158" s="52" cm="1">
        <f t="array" ref="CG158">A128048854X_Latest</f>
        <v>11.118</v>
      </c>
      <c r="CH158" s="52" t="e" cm="1">
        <f t="array" ref="CH158">A128087950A_Latest</f>
        <v>#NAME?</v>
      </c>
      <c r="CI158" s="52" cm="1">
        <f t="array" ref="CI158">A127971302T_Latest</f>
        <v>202.863</v>
      </c>
      <c r="CJ158" s="52" cm="1">
        <f t="array" ref="CJ158">A127953866L_Latest</f>
        <v>1.204</v>
      </c>
      <c r="CK158" s="52" cm="1">
        <f t="array" ref="CK158">A127973702R_Latest</f>
        <v>1.663</v>
      </c>
      <c r="CL158" s="52" cm="1">
        <f t="array" ref="CL158">A127973738T_Latest</f>
        <v>2.8759999999999999</v>
      </c>
      <c r="CM158" s="52" cm="1">
        <f t="array" ref="CM158">A127954138J_Latest</f>
        <v>0.65500000000000003</v>
      </c>
      <c r="CN158" s="52" cm="1">
        <f t="array" ref="CN158">A127973758A_Latest</f>
        <v>5.0190000000000001</v>
      </c>
      <c r="CO158" s="52" cm="1">
        <f t="array" ref="CO158">A128051122A_Latest</f>
        <v>0.502</v>
      </c>
      <c r="CP158" s="52" cm="1">
        <f t="array" ref="CP158">A128090098R_Latest</f>
        <v>6.3550000000000004</v>
      </c>
      <c r="CQ158" s="52" cm="1">
        <f t="array" ref="CQ158">A128070442T_Latest</f>
        <v>8.2870000000000008</v>
      </c>
      <c r="CR158" s="52" cm="1">
        <f t="array" ref="CR158">A128031670T_Latest</f>
        <v>2.532</v>
      </c>
      <c r="CS158" s="52" cm="1">
        <f t="array" ref="CS158">A128070162X_Latest</f>
        <v>0.25900000000000001</v>
      </c>
      <c r="CT158" s="52" cm="1">
        <f t="array" ref="CT158">A128089854L_Latest</f>
        <v>1.6659999999999999</v>
      </c>
      <c r="CU158" s="52" cm="1">
        <f t="array" ref="CU158">A128031414F_Latest</f>
        <v>0.77500000000000002</v>
      </c>
      <c r="CV158" s="52" cm="1">
        <f t="array" ref="CV158">A127992542V_Latest</f>
        <v>5.3150000000000004</v>
      </c>
      <c r="CW158" s="52" cm="1">
        <f t="array" ref="CW158">A128050922F_Latest</f>
        <v>3.07</v>
      </c>
      <c r="CX158" s="52" cm="1">
        <f t="array" ref="CX158">A127953994F_Latest</f>
        <v>3.6120000000000001</v>
      </c>
      <c r="CY158" s="52" cm="1">
        <f t="array" ref="CY158">A128031490J_Latest</f>
        <v>3.4460000000000002</v>
      </c>
      <c r="CZ158" s="52" cm="1">
        <f t="array" ref="CZ158">A127973650X_Latest</f>
        <v>7.3449999999999998</v>
      </c>
      <c r="DA158" s="52" cm="1">
        <f t="array" ref="DA158">A127954046X_Latest</f>
        <v>1.03</v>
      </c>
      <c r="DB158" s="52" cm="1">
        <f t="array" ref="DB158">A128089950L_Latest</f>
        <v>2.5649999999999999</v>
      </c>
      <c r="DC158" s="52" t="e" cm="1">
        <f t="array" ref="DC158">A128031558T_Latest</f>
        <v>#NAME?</v>
      </c>
      <c r="DD158" s="52" cm="1">
        <f t="array" ref="DD158">A128089818C_Latest</f>
        <v>58.177</v>
      </c>
      <c r="DE158" s="52" cm="1">
        <f t="array" ref="DE158">A128014226C_Latest</f>
        <v>1.325</v>
      </c>
      <c r="DF158" s="52" cm="1">
        <f t="array" ref="DF158">A128053206W_Latest</f>
        <v>15.305999999999999</v>
      </c>
      <c r="DG158" s="52" cm="1">
        <f t="array" ref="DG158">A127994846T_Latest</f>
        <v>6.4050000000000002</v>
      </c>
      <c r="DH158" s="52" cm="1">
        <f t="array" ref="DH158">A128053258X_Latest</f>
        <v>5.0880000000000001</v>
      </c>
      <c r="DI158" s="52" cm="1">
        <f t="array" ref="DI158">A128092090J_Latest</f>
        <v>10.647</v>
      </c>
      <c r="DJ158" s="52" cm="1">
        <f t="array" ref="DJ158">A127994906J_Latest</f>
        <v>4.327</v>
      </c>
      <c r="DK158" s="52" cm="1">
        <f t="array" ref="DK158">A127975954W_Latest</f>
        <v>11.272</v>
      </c>
      <c r="DL158" s="52" cm="1">
        <f t="array" ref="DL158">A128014538R_Latest</f>
        <v>9.4689999999999994</v>
      </c>
      <c r="DM158" s="52" cm="1">
        <f t="array" ref="DM158">A128053358J_Latest</f>
        <v>6.3730000000000002</v>
      </c>
      <c r="DN158" s="52" cm="1">
        <f t="array" ref="DN158">A127994642R_Latest</f>
        <v>0</v>
      </c>
      <c r="DO158" s="52" cm="1">
        <f t="array" ref="DO158">A128033554V_Latest</f>
        <v>2.9129999999999998</v>
      </c>
      <c r="DP158" s="52" cm="1">
        <f t="array" ref="DP158">A127956046K_Latest</f>
        <v>4.29</v>
      </c>
      <c r="DQ158" s="52" cm="1">
        <f t="array" ref="DQ158">A127956062K_Latest</f>
        <v>6.782</v>
      </c>
      <c r="DR158" s="52" cm="1">
        <f t="array" ref="DR158">A128091930V_Latest</f>
        <v>3.7109999999999999</v>
      </c>
      <c r="DS158" s="52" cm="1">
        <f t="array" ref="DS158">A128072550L_Latest</f>
        <v>5.8029999999999999</v>
      </c>
      <c r="DT158" s="52" cm="1">
        <f t="array" ref="DT158">A128053138F_Latest</f>
        <v>4.0309999999999997</v>
      </c>
      <c r="DU158" s="52" cm="1">
        <f t="array" ref="DU158">A127956122A_Latest</f>
        <v>23.786999999999999</v>
      </c>
      <c r="DV158" s="52" cm="1">
        <f t="array" ref="DV158">A127956138V_Latest</f>
        <v>1.3939999999999999</v>
      </c>
      <c r="DW158" s="52" cm="1">
        <f t="array" ref="DW158">A128092026R_Latest</f>
        <v>4.4850000000000003</v>
      </c>
      <c r="DX158" s="52" t="e" cm="1">
        <f t="array" ref="DX158">A127956190C_Latest</f>
        <v>#NAME?</v>
      </c>
      <c r="DY158" s="52" cm="1">
        <f t="array" ref="DY158">A127955986T_Latest</f>
        <v>127.407</v>
      </c>
      <c r="DZ158" s="52" cm="1">
        <f t="array" ref="DZ158">A128035642F_Latest</f>
        <v>2.0659999999999998</v>
      </c>
      <c r="EA158" s="52" cm="1">
        <f t="array" ref="EA158">A127997086T_Latest</f>
        <v>0.1</v>
      </c>
      <c r="EB158" s="52" cm="1">
        <f t="array" ref="EB158">A128074774K_Latest</f>
        <v>2.2989999999999999</v>
      </c>
      <c r="EC158" s="52" cm="1">
        <f t="array" ref="EC158">A127997114R_Latest</f>
        <v>0.253</v>
      </c>
      <c r="ED158" s="52" cm="1">
        <f t="array" ref="ED158">A127978114K_Latest</f>
        <v>1.9330000000000001</v>
      </c>
      <c r="EE158" s="52" cm="1">
        <f t="array" ref="EE158">A128074826A_Latest</f>
        <v>0.72699999999999998</v>
      </c>
      <c r="EF158" s="52" cm="1">
        <f t="array" ref="EF158">A128016530J_Latest</f>
        <v>2.16</v>
      </c>
      <c r="EG158" s="52" cm="1">
        <f t="array" ref="EG158">A128016550T_Latest</f>
        <v>2.08</v>
      </c>
      <c r="EH158" s="52" cm="1">
        <f t="array" ref="EH158">A127958410F_Latest</f>
        <v>1.131</v>
      </c>
      <c r="EI158" s="52" cm="1">
        <f t="array" ref="EI158">A127977858J_Latest</f>
        <v>8.2000000000000003E-2</v>
      </c>
      <c r="EJ158" s="52" cm="1">
        <f t="array" ref="EJ158">A127996914V_Latest</f>
        <v>0</v>
      </c>
      <c r="EK158" s="52" cm="1">
        <f t="array" ref="EK158">A128055354K_Latest</f>
        <v>0.38400000000000001</v>
      </c>
      <c r="EL158" s="52" cm="1">
        <f t="array" ref="EL158">A127958150W_Latest</f>
        <v>1.226</v>
      </c>
      <c r="EM158" s="52" cm="1">
        <f t="array" ref="EM158">A128055398L_Latest</f>
        <v>0.91400000000000003</v>
      </c>
      <c r="EN158" s="52" cm="1">
        <f t="array" ref="EN158">A128055418K_Latest</f>
        <v>1.4490000000000001</v>
      </c>
      <c r="EO158" s="52" cm="1">
        <f t="array" ref="EO158">A127996998R_Latest</f>
        <v>0.33600000000000002</v>
      </c>
      <c r="EP158" s="52" cm="1">
        <f t="array" ref="EP158">A127997018R_Latest</f>
        <v>4.13</v>
      </c>
      <c r="EQ158" s="52" cm="1">
        <f t="array" ref="EQ158">A127958238R_Latest</f>
        <v>0.114</v>
      </c>
      <c r="ER158" s="52" cm="1">
        <f t="array" ref="ER158">A128094126K_Latest</f>
        <v>1.1519999999999999</v>
      </c>
      <c r="ES158" s="52" t="e" cm="1">
        <f t="array" ref="ES158">A128016454T_Latest</f>
        <v>#NAME?</v>
      </c>
      <c r="ET158" s="52" cm="1">
        <f t="array" ref="ET158">A127977814F_Latest</f>
        <v>22.533000000000001</v>
      </c>
      <c r="EU158" s="52" cm="1">
        <f t="array" ref="EU158">A128057474R_Latest</f>
        <v>0.22600000000000001</v>
      </c>
      <c r="EV158" s="52" cm="1">
        <f t="array" ref="EV158">A128077042J_Latest</f>
        <v>0.33</v>
      </c>
      <c r="EW158" s="52" cm="1">
        <f t="array" ref="EW158">A128077078K_Latest</f>
        <v>0.32800000000000001</v>
      </c>
      <c r="EX158" s="52" cm="1">
        <f t="array" ref="EX158">A128057698A_Latest</f>
        <v>8.6999999999999994E-2</v>
      </c>
      <c r="EY158" s="52" cm="1">
        <f t="array" ref="EY158">A127980090V_Latest</f>
        <v>0.72699999999999998</v>
      </c>
      <c r="EZ158" s="52" cm="1">
        <f t="array" ref="EZ158">A128038006W_Latest</f>
        <v>0</v>
      </c>
      <c r="FA158" s="52" cm="1">
        <f t="array" ref="FA158">A127960622X_Latest</f>
        <v>0.80400000000000005</v>
      </c>
      <c r="FB158" s="52" cm="1">
        <f t="array" ref="FB158">A128018794X_Latest</f>
        <v>1.236</v>
      </c>
      <c r="FC158" s="52" cm="1">
        <f t="array" ref="FC158">A128018818F_Latest</f>
        <v>0.57599999999999996</v>
      </c>
      <c r="FD158" s="52" cm="1">
        <f t="array" ref="FD158">A128076842L_Latest</f>
        <v>0</v>
      </c>
      <c r="FE158" s="52" cm="1">
        <f t="array" ref="FE158">A127979846K_Latest</f>
        <v>0</v>
      </c>
      <c r="FF158" s="52" cm="1">
        <f t="array" ref="FF158">A128096014C_Latest</f>
        <v>0.126</v>
      </c>
      <c r="FG158" s="52" cm="1">
        <f t="array" ref="FG158">A128037850K_Latest</f>
        <v>0.96</v>
      </c>
      <c r="FH158" s="52" cm="1">
        <f t="array" ref="FH158">A127999182C_Latest</f>
        <v>0.23899999999999999</v>
      </c>
      <c r="FI158" s="52" cm="1">
        <f t="array" ref="FI158">A128076926W_Latest</f>
        <v>1.4590000000000001</v>
      </c>
      <c r="FJ158" s="52" cm="1">
        <f t="array" ref="FJ158">A128076946F_Latest</f>
        <v>0.29199999999999998</v>
      </c>
      <c r="FK158" s="52" cm="1">
        <f t="array" ref="FK158">A128096086R_Latest</f>
        <v>1.9319999999999999</v>
      </c>
      <c r="FL158" s="52" cm="1">
        <f t="array" ref="FL158">A127979990C_Latest</f>
        <v>0.17399999999999999</v>
      </c>
      <c r="FM158" s="52" cm="1">
        <f t="array" ref="FM158">A127960510F_Latest</f>
        <v>0.41299999999999998</v>
      </c>
      <c r="FN158" s="52" t="e" cm="1">
        <f t="array" ref="FN158">A128057674J_Latest</f>
        <v>#NAME?</v>
      </c>
      <c r="FO158" s="52" cm="1">
        <f t="array" ref="FO158">A128018418V_Latest</f>
        <v>9.9079999999999995</v>
      </c>
      <c r="FP158" s="52" cm="1">
        <f t="array" ref="FP158">A127962498L_Latest</f>
        <v>0</v>
      </c>
      <c r="FQ158" s="52" cm="1">
        <f t="array" ref="FQ158">A128079162L_Latest</f>
        <v>0</v>
      </c>
      <c r="FR158" s="52" cm="1">
        <f t="array" ref="FR158">A128098326A_Latest</f>
        <v>0</v>
      </c>
      <c r="FS158" s="52" cm="1">
        <f t="array" ref="FS158">A127962782W_Latest</f>
        <v>0.57199999999999995</v>
      </c>
      <c r="FT158" s="52" cm="1">
        <f t="array" ref="FT158">A128020902L_Latest</f>
        <v>1.5449999999999999</v>
      </c>
      <c r="FU158" s="52" cm="1">
        <f t="array" ref="FU158">A128059802A_Latest</f>
        <v>0</v>
      </c>
      <c r="FV158" s="52" cm="1">
        <f t="array" ref="FV158">A127982234F_Latest</f>
        <v>1.4550000000000001</v>
      </c>
      <c r="FW158" s="52" cm="1">
        <f t="array" ref="FW158">A128040294T_Latest</f>
        <v>0.69699999999999995</v>
      </c>
      <c r="FX158" s="52" cm="1">
        <f t="array" ref="FX158">A128098418K_Latest</f>
        <v>1.429</v>
      </c>
      <c r="FY158" s="52" cm="1">
        <f t="array" ref="FY158">A127962538V_Latest</f>
        <v>0.42</v>
      </c>
      <c r="FZ158" s="52" cm="1">
        <f t="array" ref="FZ158">A127962562V_Latest</f>
        <v>0.71199999999999997</v>
      </c>
      <c r="GA158" s="52" cm="1">
        <f t="array" ref="GA158">A127981978C_Latest</f>
        <v>0.16300000000000001</v>
      </c>
      <c r="GB158" s="52" cm="1">
        <f t="array" ref="GB158">A128079054C_Latest</f>
        <v>2.8849999999999998</v>
      </c>
      <c r="GC158" s="52" cm="1">
        <f t="array" ref="GC158">A128098190A_Latest</f>
        <v>0.50800000000000001</v>
      </c>
      <c r="GD158" s="52" cm="1">
        <f t="array" ref="GD158">A128098210X_Latest</f>
        <v>6.97</v>
      </c>
      <c r="GE158" s="52" cm="1">
        <f t="array" ref="GE158">A128098238A_Latest</f>
        <v>2.0289999999999999</v>
      </c>
      <c r="GF158" s="52" cm="1">
        <f t="array" ref="GF158">A128001382R_Latest</f>
        <v>2.254</v>
      </c>
      <c r="GG158" s="52" cm="1">
        <f t="array" ref="GG158">A128040138R_Latest</f>
        <v>0.871</v>
      </c>
      <c r="GH158" s="52" cm="1">
        <f t="array" ref="GH158">A128079150C_Latest</f>
        <v>0.86399999999999999</v>
      </c>
      <c r="GI158" s="52" t="e" cm="1">
        <f t="array" ref="GI158">A128040222F_Latest</f>
        <v>#NAME?</v>
      </c>
      <c r="GJ158" s="52" cm="1">
        <f t="array" ref="GJ158">A128020634C_Latest</f>
        <v>23.373000000000001</v>
      </c>
    </row>
    <row r="159" spans="1:192" ht="15" hidden="1" customHeight="1">
      <c r="A159" s="45" t="s">
        <v>12388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12389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12390</v>
      </c>
      <c r="C161" s="62">
        <v>38</v>
      </c>
      <c r="D161" s="52" cm="1">
        <f t="array" ref="D161">A127964750R_Latest</f>
        <v>99.418000000000006</v>
      </c>
      <c r="E161" s="52" cm="1">
        <f t="array" ref="E161">A128022886K_Latest</f>
        <v>195.21799999999999</v>
      </c>
      <c r="F161" s="52" cm="1">
        <f t="array" ref="F161">A128081418W_Latest</f>
        <v>620.78099999999995</v>
      </c>
      <c r="G161" s="52" cm="1">
        <f t="array" ref="G161">A128081454F_Latest</f>
        <v>117.26</v>
      </c>
      <c r="H161" s="52" cm="1">
        <f t="array" ref="H161">A128042506V_Latest</f>
        <v>591.06299999999999</v>
      </c>
      <c r="I161" s="52" cm="1">
        <f t="array" ref="I161">A128081502L_Latest</f>
        <v>271.63900000000001</v>
      </c>
      <c r="J161" s="52" cm="1">
        <f t="array" ref="J161">A127984222J_Latest</f>
        <v>927.904</v>
      </c>
      <c r="K161" s="52" cm="1">
        <f t="array" ref="K161">A128081550F_Latest</f>
        <v>488.46800000000002</v>
      </c>
      <c r="L161" s="52" cm="1">
        <f t="array" ref="L161">A127965082L_Latest</f>
        <v>430.738</v>
      </c>
      <c r="M161" s="52" cm="1">
        <f t="array" ref="M161">A128081190L_Latest</f>
        <v>148.31399999999999</v>
      </c>
      <c r="N161" s="52" cm="1">
        <f t="array" ref="N161">A128061730T_Latest</f>
        <v>373.26</v>
      </c>
      <c r="O161" s="52" cm="1">
        <f t="array" ref="O161">A128003510J_Latest</f>
        <v>117.423</v>
      </c>
      <c r="P161" s="52" cm="1">
        <f t="array" ref="P161">A128061762K_Latest</f>
        <v>733.03</v>
      </c>
      <c r="Q161" s="52" cm="1">
        <f t="array" ref="Q161">A127984034X_Latest</f>
        <v>189.53399999999999</v>
      </c>
      <c r="R161" s="52" cm="1">
        <f t="array" ref="R161">A128042326K_Latest</f>
        <v>735.346</v>
      </c>
      <c r="S161" s="52" cm="1">
        <f t="array" ref="S161">A127984062J_Latest</f>
        <v>883.048</v>
      </c>
      <c r="T161" s="52" cm="1">
        <f t="array" ref="T161">A128022830X_Latest</f>
        <v>1318.442</v>
      </c>
      <c r="U161" s="52" cm="1">
        <f t="array" ref="U161">A128081346W_Latest</f>
        <v>148.75</v>
      </c>
      <c r="V161" s="52" cm="1">
        <f t="array" ref="V161">A127945362J_Latest</f>
        <v>271.892</v>
      </c>
      <c r="W161" s="52" t="e" cm="1">
        <f t="array" ref="W161">A128022910X_Latest</f>
        <v>#NAME?</v>
      </c>
      <c r="X161" s="52" cm="1">
        <f t="array" ref="X161">A127983954W_Latest</f>
        <v>8661.5280000000002</v>
      </c>
      <c r="Y161" s="52" cm="1">
        <f t="array" ref="Y161">A128083342X_Latest</f>
        <v>28.562000000000001</v>
      </c>
      <c r="Z161" s="52" cm="1">
        <f t="array" ref="Z161">A128005722W_Latest</f>
        <v>26.834</v>
      </c>
      <c r="AA161" s="52" cm="1">
        <f t="array" ref="AA161">A128083566K_Latest</f>
        <v>196.75</v>
      </c>
      <c r="AB161" s="52" cm="1">
        <f t="array" ref="AB161">A127947666F_Latest</f>
        <v>30.535</v>
      </c>
      <c r="AC161" s="52" cm="1">
        <f t="array" ref="AC161">A128005782X_Latest</f>
        <v>192.09200000000001</v>
      </c>
      <c r="AD161" s="52" cm="1">
        <f t="array" ref="AD161">A127947702C_Latest</f>
        <v>72.164000000000001</v>
      </c>
      <c r="AE161" s="52" cm="1">
        <f t="array" ref="AE161">A128064134A_Latest</f>
        <v>295.43</v>
      </c>
      <c r="AF161" s="52" cm="1">
        <f t="array" ref="AF161">A127967238J_Latest</f>
        <v>152.072</v>
      </c>
      <c r="AG161" s="52" cm="1">
        <f t="array" ref="AG161">A128064178C_Latest</f>
        <v>134.17599999999999</v>
      </c>
      <c r="AH161" s="52" cm="1">
        <f t="array" ref="AH161">A127986146C_Latest</f>
        <v>58.725000000000001</v>
      </c>
      <c r="AI161" s="52" cm="1">
        <f t="array" ref="AI161">A127966946C_Latest</f>
        <v>159.98400000000001</v>
      </c>
      <c r="AJ161" s="52" cm="1">
        <f t="array" ref="AJ161">A127947406K_Latest</f>
        <v>45.866</v>
      </c>
      <c r="AK161" s="52" cm="1">
        <f t="array" ref="AK161">A127966990L_Latest</f>
        <v>288.23500000000001</v>
      </c>
      <c r="AL161" s="52" cm="1">
        <f t="array" ref="AL161">A128044394X_Latest</f>
        <v>73.263999999999996</v>
      </c>
      <c r="AM161" s="52" cm="1">
        <f t="array" ref="AM161">A128044426F_Latest</f>
        <v>213.304</v>
      </c>
      <c r="AN161" s="52" cm="1">
        <f t="array" ref="AN161">A128063986J_Latest</f>
        <v>270.923</v>
      </c>
      <c r="AO161" s="52" cm="1">
        <f t="array" ref="AO161">A128063998T_Latest</f>
        <v>387.49299999999999</v>
      </c>
      <c r="AP161" s="52" cm="1">
        <f t="array" ref="AP161">A128064018T_Latest</f>
        <v>45.862000000000002</v>
      </c>
      <c r="AQ161" s="52" cm="1">
        <f t="array" ref="AQ161">A128064050T_Latest</f>
        <v>89.043999999999997</v>
      </c>
      <c r="AR161" s="52" t="e" cm="1">
        <f t="array" ref="AR161">A128083546A_Latest</f>
        <v>#NAME?</v>
      </c>
      <c r="AS161" s="52" cm="1">
        <f t="array" ref="AS161">A128005506C_Latest</f>
        <v>2761.3150000000001</v>
      </c>
      <c r="AT161" s="52" cm="1">
        <f t="array" ref="AT161">A127949622R_Latest</f>
        <v>14.856</v>
      </c>
      <c r="AU161" s="52" cm="1">
        <f t="array" ref="AU161">A128027310K_Latest</f>
        <v>7.2720000000000002</v>
      </c>
      <c r="AV161" s="52" cm="1">
        <f t="array" ref="AV161">A128085830W_Latest</f>
        <v>190.4</v>
      </c>
      <c r="AW161" s="52" cm="1">
        <f t="array" ref="AW161">A127988450J_Latest</f>
        <v>28.738</v>
      </c>
      <c r="AX161" s="52" cm="1">
        <f t="array" ref="AX161">A128007986L_Latest</f>
        <v>164.24600000000001</v>
      </c>
      <c r="AY161" s="52" cm="1">
        <f t="array" ref="AY161">A128066102V_Latest</f>
        <v>81.89</v>
      </c>
      <c r="AZ161" s="52" cm="1">
        <f t="array" ref="AZ161">A128046782L_Latest</f>
        <v>271.40199999999999</v>
      </c>
      <c r="BA161" s="52" cm="1">
        <f t="array" ref="BA161">A127969330K_Latest</f>
        <v>116.773</v>
      </c>
      <c r="BB161" s="52" cm="1">
        <f t="array" ref="BB161">A128027470W_Latest</f>
        <v>116.471</v>
      </c>
      <c r="BC161" s="52" cm="1">
        <f t="array" ref="BC161">A127969026T_Latest</f>
        <v>50.612000000000002</v>
      </c>
      <c r="BD161" s="52" cm="1">
        <f t="array" ref="BD161">A128007770A_Latest</f>
        <v>108.694</v>
      </c>
      <c r="BE161" s="52" cm="1">
        <f t="array" ref="BE161">A128007782K_Latest</f>
        <v>25.664000000000001</v>
      </c>
      <c r="BF161" s="52" cm="1">
        <f t="array" ref="BF161">A128046566V_Latest</f>
        <v>201.464</v>
      </c>
      <c r="BG161" s="52" cm="1">
        <f t="array" ref="BG161">A128085650L_Latest</f>
        <v>39.584000000000003</v>
      </c>
      <c r="BH161" s="52" cm="1">
        <f t="array" ref="BH161">A128065954A_Latest</f>
        <v>168.34299999999999</v>
      </c>
      <c r="BI161" s="52" cm="1">
        <f t="array" ref="BI161">A128085690F_Latest</f>
        <v>246.54300000000001</v>
      </c>
      <c r="BJ161" s="52" cm="1">
        <f t="array" ref="BJ161">A128085714L_Latest</f>
        <v>349.43700000000001</v>
      </c>
      <c r="BK161" s="52" cm="1">
        <f t="array" ref="BK161">A127949770T_Latest</f>
        <v>46.366</v>
      </c>
      <c r="BL161" s="52" cm="1">
        <f t="array" ref="BL161">A128085766R_Latest</f>
        <v>66.751000000000005</v>
      </c>
      <c r="BM161" s="52" t="e" cm="1">
        <f t="array" ref="BM161">A128007962V_Latest</f>
        <v>#NAME?</v>
      </c>
      <c r="BN161" s="52" cm="1">
        <f t="array" ref="BN161">A128027070K_Latest</f>
        <v>2295.5070000000001</v>
      </c>
      <c r="BO161" s="52" cm="1">
        <f t="array" ref="BO161">A128068010W_Latest</f>
        <v>24.891999999999999</v>
      </c>
      <c r="BP161" s="52" cm="1">
        <f t="array" ref="BP161">A128029382J_Latest</f>
        <v>64.120999999999995</v>
      </c>
      <c r="BQ161" s="52" cm="1">
        <f t="array" ref="BQ161">A128068230X_Latest</f>
        <v>119.241</v>
      </c>
      <c r="BR161" s="52" cm="1">
        <f t="array" ref="BR161">A127971582W_Latest</f>
        <v>25.83</v>
      </c>
      <c r="BS161" s="52" cm="1">
        <f t="array" ref="BS161">A128010074F_Latest</f>
        <v>117.01900000000001</v>
      </c>
      <c r="BT161" s="52" cm="1">
        <f t="array" ref="BT161">A127990630J_Latest</f>
        <v>64.09</v>
      </c>
      <c r="BU161" s="52" cm="1">
        <f t="array" ref="BU161">A128029494A_Latest</f>
        <v>177.49600000000001</v>
      </c>
      <c r="BV161" s="52" cm="1">
        <f t="array" ref="BV161">A127990690K_Latest</f>
        <v>104.35299999999999</v>
      </c>
      <c r="BW161" s="52" cm="1">
        <f t="array" ref="BW161">A128088070W_Latest</f>
        <v>99.334000000000003</v>
      </c>
      <c r="BX161" s="52" cm="1">
        <f t="array" ref="BX161">A127951682J_Latest</f>
        <v>17.849</v>
      </c>
      <c r="BY161" s="52" cm="1">
        <f t="array" ref="BY161">A128048690R_Latest</f>
        <v>55.542999999999999</v>
      </c>
      <c r="BZ161" s="52" cm="1">
        <f t="array" ref="BZ161">A128048718F_Latest</f>
        <v>22.37</v>
      </c>
      <c r="CA161" s="52" cm="1">
        <f t="array" ref="CA161">A128068078T_Latest</f>
        <v>112.29600000000001</v>
      </c>
      <c r="CB161" s="52" cm="1">
        <f t="array" ref="CB161">A127990486A_Latest</f>
        <v>33.238</v>
      </c>
      <c r="CC161" s="52" cm="1">
        <f t="array" ref="CC161">A127971430K_Latest</f>
        <v>142.38300000000001</v>
      </c>
      <c r="CD161" s="52" cm="1">
        <f t="array" ref="CD161">A128029322F_Latest</f>
        <v>165.21299999999999</v>
      </c>
      <c r="CE161" s="52" cm="1">
        <f t="array" ref="CE161">A127951810R_Latest</f>
        <v>262.48099999999999</v>
      </c>
      <c r="CF161" s="52" cm="1">
        <f t="array" ref="CF161">A128087874K_Latest</f>
        <v>25.300999999999998</v>
      </c>
      <c r="CG161" s="52" cm="1">
        <f t="array" ref="CG161">A128087906T_Latest</f>
        <v>54.951000000000001</v>
      </c>
      <c r="CH161" s="52" t="e" cm="1">
        <f t="array" ref="CH161">A127971530V_Latest</f>
        <v>#NAME?</v>
      </c>
      <c r="CI161" s="52" cm="1">
        <f t="array" ref="CI161">A128087690T_Latest</f>
        <v>1688.0029999999999</v>
      </c>
      <c r="CJ161" s="52" cm="1">
        <f t="array" ref="CJ161">A127973510W_Latest</f>
        <v>12.901</v>
      </c>
      <c r="CK161" s="52" cm="1">
        <f t="array" ref="CK161">A127973694A_Latest</f>
        <v>9.4009999999999998</v>
      </c>
      <c r="CL161" s="52" cm="1">
        <f t="array" ref="CL161">A128031574T_Latest</f>
        <v>48.96</v>
      </c>
      <c r="CM161" s="52" cm="1">
        <f t="array" ref="CM161">A128090014V_Latest</f>
        <v>8.0069999999999997</v>
      </c>
      <c r="CN161" s="52" cm="1">
        <f t="array" ref="CN161">A128031598K_Latest</f>
        <v>37.613999999999997</v>
      </c>
      <c r="CO161" s="52" cm="1">
        <f t="array" ref="CO161">A128012334A_Latest</f>
        <v>15.481999999999999</v>
      </c>
      <c r="CP161" s="52" cm="1">
        <f t="array" ref="CP161">A128051134K_Latest</f>
        <v>68.126000000000005</v>
      </c>
      <c r="CQ161" s="52" cm="1">
        <f t="array" ref="CQ161">A128051150K_Latest</f>
        <v>34.965000000000003</v>
      </c>
      <c r="CR161" s="52" cm="1">
        <f t="array" ref="CR161">A128090142L_Latest</f>
        <v>25.143999999999998</v>
      </c>
      <c r="CS161" s="52" cm="1">
        <f t="array" ref="CS161">A127992474C_Latest</f>
        <v>7.165</v>
      </c>
      <c r="CT161" s="52" cm="1">
        <f t="array" ref="CT161">A128050842F_Latest</f>
        <v>16.068999999999999</v>
      </c>
      <c r="CU161" s="52" cm="1">
        <f t="array" ref="CU161">A127992514K_Latest</f>
        <v>6.6749999999999998</v>
      </c>
      <c r="CV161" s="52" cm="1">
        <f t="array" ref="CV161">A127973578T_Latest</f>
        <v>44.911999999999999</v>
      </c>
      <c r="CW161" s="52" cm="1">
        <f t="array" ref="CW161">A128050914F_Latest</f>
        <v>17.882999999999999</v>
      </c>
      <c r="CX161" s="52" cm="1">
        <f t="array" ref="CX161">A128089898R_Latest</f>
        <v>51.161999999999999</v>
      </c>
      <c r="CY161" s="52" cm="1">
        <f t="array" ref="CY161">A128070266T_Latest</f>
        <v>67.150999999999996</v>
      </c>
      <c r="CZ161" s="52" cm="1">
        <f t="array" ref="CZ161">A128031498A_Latest</f>
        <v>102.97499999999999</v>
      </c>
      <c r="DA161" s="52" cm="1">
        <f t="array" ref="DA161">A127992634C_Latest</f>
        <v>8.423</v>
      </c>
      <c r="DB161" s="52" cm="1">
        <f t="array" ref="DB161">A127954054X_Latest</f>
        <v>16.898</v>
      </c>
      <c r="DC161" s="52" t="e" cm="1">
        <f t="array" ref="DC161">A128012246A_Latest</f>
        <v>#NAME?</v>
      </c>
      <c r="DD161" s="52" cm="1">
        <f t="array" ref="DD161">A128012050X_Latest</f>
        <v>599.91200000000003</v>
      </c>
      <c r="DE161" s="52" cm="1">
        <f t="array" ref="DE161">A128033514A_Latest</f>
        <v>9.0359999999999996</v>
      </c>
      <c r="DF161" s="52" cm="1">
        <f t="array" ref="DF161">A127975826C_Latest</f>
        <v>83.491</v>
      </c>
      <c r="DG161" s="52" cm="1">
        <f t="array" ref="DG161">A127994838T_Latest</f>
        <v>51.414999999999999</v>
      </c>
      <c r="DH161" s="52" cm="1">
        <f t="array" ref="DH161">A128053246R_Latest</f>
        <v>19.257000000000001</v>
      </c>
      <c r="DI161" s="52" cm="1">
        <f t="array" ref="DI161">A128014490R_Latest</f>
        <v>56.957999999999998</v>
      </c>
      <c r="DJ161" s="52" cm="1">
        <f t="array" ref="DJ161">A128072722W_Latest</f>
        <v>31.05</v>
      </c>
      <c r="DK161" s="52" cm="1">
        <f t="array" ref="DK161">A128053302W_Latest</f>
        <v>78.477000000000004</v>
      </c>
      <c r="DL161" s="52" cm="1">
        <f t="array" ref="DL161">A128092142X_Latest</f>
        <v>55.030999999999999</v>
      </c>
      <c r="DM161" s="52" cm="1">
        <f t="array" ref="DM161">A127975990F_Latest</f>
        <v>41.329000000000001</v>
      </c>
      <c r="DN161" s="52" cm="1">
        <f t="array" ref="DN161">A128014242C_Latest</f>
        <v>8.827</v>
      </c>
      <c r="DO161" s="52" cm="1">
        <f t="array" ref="DO161">A128033546V_Latest</f>
        <v>24.350999999999999</v>
      </c>
      <c r="DP161" s="52" cm="1">
        <f t="array" ref="DP161">A127975674C_Latest</f>
        <v>13.473000000000001</v>
      </c>
      <c r="DQ161" s="52" cm="1">
        <f t="array" ref="DQ161">A128014298R_Latest</f>
        <v>53.429000000000002</v>
      </c>
      <c r="DR161" s="52" cm="1">
        <f t="array" ref="DR161">A127975710A_Latest</f>
        <v>18.14</v>
      </c>
      <c r="DS161" s="52" cm="1">
        <f t="array" ref="DS161">A128033614K_Latest</f>
        <v>70.248000000000005</v>
      </c>
      <c r="DT161" s="52" cm="1">
        <f t="array" ref="DT161">A128014350L_Latest</f>
        <v>93.052000000000007</v>
      </c>
      <c r="DU161" s="52" cm="1">
        <f t="array" ref="DU161">A128072574F_Latest</f>
        <v>147.22900000000001</v>
      </c>
      <c r="DV161" s="52" cm="1">
        <f t="array" ref="DV161">A127956130A_Latest</f>
        <v>13.429</v>
      </c>
      <c r="DW161" s="52" cm="1">
        <f t="array" ref="DW161">A128014414L_Latest</f>
        <v>29.712</v>
      </c>
      <c r="DX161" s="52" t="e" cm="1">
        <f t="array" ref="DX161">A127994826J_Latest</f>
        <v>#NAME?</v>
      </c>
      <c r="DY161" s="52" cm="1">
        <f t="array" ref="DY161">A128072422V_Latest</f>
        <v>897.93100000000004</v>
      </c>
      <c r="DZ161" s="52" cm="1">
        <f t="array" ref="DZ161">A127996874L_Latest</f>
        <v>8.6289999999999996</v>
      </c>
      <c r="EA161" s="52" cm="1">
        <f t="array" ref="EA161">A127997074J_Latest</f>
        <v>2.0099999999999998</v>
      </c>
      <c r="EB161" s="52" cm="1">
        <f t="array" ref="EB161">A127958310W_Latest</f>
        <v>11.467000000000001</v>
      </c>
      <c r="EC161" s="52" cm="1">
        <f t="array" ref="EC161">A128055570C_Latest</f>
        <v>2.0760000000000001</v>
      </c>
      <c r="ED161" s="52" cm="1">
        <f t="array" ref="ED161">A128094202A_Latest</f>
        <v>10.199999999999999</v>
      </c>
      <c r="EE161" s="52" cm="1">
        <f t="array" ref="EE161">A128035922X_Latest</f>
        <v>4.7560000000000002</v>
      </c>
      <c r="EF161" s="52" cm="1">
        <f t="array" ref="EF161">A128055618C_Latest</f>
        <v>18.75</v>
      </c>
      <c r="EG161" s="52" cm="1">
        <f t="array" ref="EG161">A128035954T_Latest</f>
        <v>13.349</v>
      </c>
      <c r="EH161" s="52" cm="1">
        <f t="array" ref="EH161">A128016562A_Latest</f>
        <v>8.23</v>
      </c>
      <c r="EI161" s="52" cm="1">
        <f t="array" ref="EI161">A127977846X_Latest</f>
        <v>1.829</v>
      </c>
      <c r="EJ161" s="52" cm="1">
        <f t="array" ref="EJ161">A128035674X_Latest</f>
        <v>4.4489999999999998</v>
      </c>
      <c r="EK161" s="52" cm="1">
        <f t="array" ref="EK161">A127996930V_Latest</f>
        <v>2.0840000000000001</v>
      </c>
      <c r="EL161" s="52" cm="1">
        <f t="array" ref="EL161">A128035706F_Latest</f>
        <v>8.2129999999999992</v>
      </c>
      <c r="EM161" s="52" cm="1">
        <f t="array" ref="EM161">A128074626J_Latest</f>
        <v>2.9529999999999998</v>
      </c>
      <c r="EN161" s="52" cm="1">
        <f t="array" ref="EN161">A128074650J_Latest</f>
        <v>16.518000000000001</v>
      </c>
      <c r="EO161" s="52" cm="1">
        <f t="array" ref="EO161">A127958194X_Latest</f>
        <v>17.631</v>
      </c>
      <c r="EP161" s="52" cm="1">
        <f t="array" ref="EP161">A127958210L_Latest</f>
        <v>30.864999999999998</v>
      </c>
      <c r="EQ161" s="52" cm="1">
        <f t="array" ref="EQ161">A128035798A_Latest</f>
        <v>4.0540000000000003</v>
      </c>
      <c r="ER161" s="52" cm="1">
        <f t="array" ref="ER161">A127997050R_Latest</f>
        <v>4.484</v>
      </c>
      <c r="ES161" s="52" t="e" cm="1">
        <f t="array" ref="ES161">A128055534V_Latest</f>
        <v>#NAME?</v>
      </c>
      <c r="ET161" s="52" cm="1">
        <f t="array" ref="ET161">A128093974J_Latest</f>
        <v>172.548</v>
      </c>
      <c r="EU161" s="52" cm="1">
        <f t="array" ref="EU161">A127960346R_Latest</f>
        <v>0.33400000000000002</v>
      </c>
      <c r="EV161" s="52" cm="1">
        <f t="array" ref="EV161">A128096118W_Latest</f>
        <v>2.089</v>
      </c>
      <c r="EW161" s="52" cm="1">
        <f t="array" ref="EW161">A127980042A_Latest</f>
        <v>1.8220000000000001</v>
      </c>
      <c r="EX161" s="52" cm="1">
        <f t="array" ref="EX161">A127980070K_Latest</f>
        <v>1.579</v>
      </c>
      <c r="EY161" s="52" cm="1">
        <f t="array" ref="EY161">A128096198J_Latest</f>
        <v>4.8970000000000002</v>
      </c>
      <c r="EZ161" s="52" cm="1">
        <f t="array" ref="EZ161">A128057738J_Latest</f>
        <v>0.96899999999999997</v>
      </c>
      <c r="FA161" s="52" cm="1">
        <f t="array" ref="FA161">A128018774R_Latest</f>
        <v>5.7460000000000004</v>
      </c>
      <c r="FB161" s="52" cm="1">
        <f t="array" ref="FB161">A127999418L_Latest</f>
        <v>3.9750000000000001</v>
      </c>
      <c r="FC161" s="52" cm="1">
        <f t="array" ref="FC161">A127960662T_Latest</f>
        <v>2.637</v>
      </c>
      <c r="FD161" s="52" cm="1">
        <f t="array" ref="FD161">A127979806T_Latest</f>
        <v>0.56599999999999995</v>
      </c>
      <c r="FE161" s="52" cm="1">
        <f t="array" ref="FE161">A127999110T_Latest</f>
        <v>1.0309999999999999</v>
      </c>
      <c r="FF161" s="52" cm="1">
        <f t="array" ref="FF161">A128037822A_Latest</f>
        <v>0.96799999999999997</v>
      </c>
      <c r="FG161" s="52" cm="1">
        <f t="array" ref="FG161">A127999154V_Latest</f>
        <v>4.1580000000000004</v>
      </c>
      <c r="FH161" s="52" cm="1">
        <f t="array" ref="FH161">A128057542F_Latest</f>
        <v>2.5459999999999998</v>
      </c>
      <c r="FI161" s="52" cm="1">
        <f t="array" ref="FI161">A127999194L_Latest</f>
        <v>16.436</v>
      </c>
      <c r="FJ161" s="52" cm="1">
        <f t="array" ref="FJ161">A128076942W_Latest</f>
        <v>7.3869999999999996</v>
      </c>
      <c r="FK161" s="52" cm="1">
        <f t="array" ref="FK161">A127960470X_Latest</f>
        <v>17.681000000000001</v>
      </c>
      <c r="FL161" s="52" cm="1">
        <f t="array" ref="FL161">A127960482J_Latest</f>
        <v>1.2010000000000001</v>
      </c>
      <c r="FM161" s="52" cm="1">
        <f t="array" ref="FM161">A128057622F_Latest</f>
        <v>4.12</v>
      </c>
      <c r="FN161" s="52" t="e" cm="1">
        <f t="array" ref="FN161">A127960522R_Latest</f>
        <v>#NAME?</v>
      </c>
      <c r="FO161" s="52" cm="1">
        <f t="array" ref="FO161">A127999070K_Latest</f>
        <v>80.143000000000001</v>
      </c>
      <c r="FP161" s="52" cm="1">
        <f t="array" ref="FP161">A128001234L_Latest</f>
        <v>0.20799999999999999</v>
      </c>
      <c r="FQ161" s="52" cm="1">
        <f t="array" ref="FQ161">A128059710T_Latest</f>
        <v>0</v>
      </c>
      <c r="FR161" s="52" cm="1">
        <f t="array" ref="FR161">A127962762L_Latest</f>
        <v>0.72599999999999998</v>
      </c>
      <c r="FS161" s="52" cm="1">
        <f t="array" ref="FS161">A128079206C_Latest</f>
        <v>1.2390000000000001</v>
      </c>
      <c r="FT161" s="52" cm="1">
        <f t="array" ref="FT161">A128098346K_Latest</f>
        <v>8.0370000000000008</v>
      </c>
      <c r="FU161" s="52" cm="1">
        <f t="array" ref="FU161">A128059790C_Latest</f>
        <v>1.2390000000000001</v>
      </c>
      <c r="FV161" s="52" cm="1">
        <f t="array" ref="FV161">A127962838W_Latest</f>
        <v>12.476000000000001</v>
      </c>
      <c r="FW161" s="52" cm="1">
        <f t="array" ref="FW161">A128001546X_Latest</f>
        <v>7.9509999999999996</v>
      </c>
      <c r="FX161" s="52" cm="1">
        <f t="array" ref="FX161">A128079302C_Latest</f>
        <v>3.4169999999999998</v>
      </c>
      <c r="FY161" s="52" cm="1">
        <f t="array" ref="FY161">A128001250L_Latest</f>
        <v>2.74</v>
      </c>
      <c r="FZ161" s="52" cm="1">
        <f t="array" ref="FZ161">A128059570A_Latest</f>
        <v>3.1389999999999998</v>
      </c>
      <c r="GA161" s="52" cm="1">
        <f t="array" ref="GA161">A127981970K_Latest</f>
        <v>0.32200000000000001</v>
      </c>
      <c r="GB161" s="52" cm="1">
        <f t="array" ref="GB161">A127962606K_Latest</f>
        <v>20.323</v>
      </c>
      <c r="GC161" s="52" cm="1">
        <f t="array" ref="GC161">A128098182A_Latest</f>
        <v>1.927</v>
      </c>
      <c r="GD161" s="52" cm="1">
        <f t="array" ref="GD161">A127982026L_Latest</f>
        <v>56.951000000000001</v>
      </c>
      <c r="GE161" s="52" cm="1">
        <f t="array" ref="GE161">A128079086W_Latest</f>
        <v>15.148</v>
      </c>
      <c r="GF161" s="52" cm="1">
        <f t="array" ref="GF161">A128059650A_Latest</f>
        <v>20.280999999999999</v>
      </c>
      <c r="GG161" s="52" cm="1">
        <f t="array" ref="GG161">A128001402L_Latest</f>
        <v>4.1139999999999999</v>
      </c>
      <c r="GH161" s="52" cm="1">
        <f t="array" ref="GH161">A128001418F_Latest</f>
        <v>5.9329999999999998</v>
      </c>
      <c r="GI161" s="52" t="e" cm="1">
        <f t="array" ref="GI161">A128001454R_Latest</f>
        <v>#NAME?</v>
      </c>
      <c r="GJ161" s="52" cm="1">
        <f t="array" ref="GJ161">A127981886V_Latest</f>
        <v>166.16900000000001</v>
      </c>
    </row>
    <row r="162" spans="1:192" ht="15" hidden="1" customHeight="1">
      <c r="A162" s="49"/>
      <c r="B162" s="49" t="s">
        <v>12391</v>
      </c>
      <c r="C162" s="62">
        <v>39</v>
      </c>
      <c r="D162" s="52" cm="1">
        <f t="array" ref="D162">A127983990F_Latest</f>
        <v>191.292</v>
      </c>
      <c r="E162" s="52" cm="1">
        <f t="array" ref="E162">A127984130X_Latest</f>
        <v>2.9369999999999998</v>
      </c>
      <c r="F162" s="52" cm="1">
        <f t="array" ref="F162">A128081438F_Latest</f>
        <v>122.172</v>
      </c>
      <c r="G162" s="52" cm="1">
        <f t="array" ref="G162">A127964990A_Latest</f>
        <v>7.6310000000000002</v>
      </c>
      <c r="H162" s="52" cm="1">
        <f t="array" ref="H162">A127965026V_Latest</f>
        <v>377.42500000000001</v>
      </c>
      <c r="I162" s="52" cm="1">
        <f t="array" ref="I162">A128081506W_Latest</f>
        <v>47.853999999999999</v>
      </c>
      <c r="J162" s="52" cm="1">
        <f t="array" ref="J162">A128042538L_Latest</f>
        <v>124.268</v>
      </c>
      <c r="K162" s="52" cm="1">
        <f t="array" ref="K162">A128022998C_Latest</f>
        <v>88.974000000000004</v>
      </c>
      <c r="L162" s="52" cm="1">
        <f t="array" ref="L162">A127945526T_Latest</f>
        <v>120.321</v>
      </c>
      <c r="M162" s="52" cm="1">
        <f t="array" ref="M162">A128022690J_Latest</f>
        <v>23.425999999999998</v>
      </c>
      <c r="N162" s="52" cm="1">
        <f t="array" ref="N162">A128061738K_Latest</f>
        <v>45.857999999999997</v>
      </c>
      <c r="O162" s="52" cm="1">
        <f t="array" ref="O162">A128061758V_Latest</f>
        <v>64.221000000000004</v>
      </c>
      <c r="P162" s="52" cm="1">
        <f t="array" ref="P162">A127945282J_Latest</f>
        <v>269.62599999999998</v>
      </c>
      <c r="Q162" s="52" cm="1">
        <f t="array" ref="Q162">A128003550A_Latest</f>
        <v>111.196</v>
      </c>
      <c r="R162" s="52" cm="1">
        <f t="array" ref="R162">A127964858T_Latest</f>
        <v>9.5920000000000005</v>
      </c>
      <c r="S162" s="52" cm="1">
        <f t="array" ref="S162">A128003586C_Latest</f>
        <v>55.896000000000001</v>
      </c>
      <c r="T162" s="52" cm="1">
        <f t="array" ref="T162">A128081338W_Latest</f>
        <v>156.30799999999999</v>
      </c>
      <c r="U162" s="52" cm="1">
        <f t="array" ref="U162">A128061886L_Latest</f>
        <v>42.234000000000002</v>
      </c>
      <c r="V162" s="52" cm="1">
        <f t="array" ref="V162">A128022866A_Latest</f>
        <v>147.60300000000001</v>
      </c>
      <c r="W162" s="52" t="e" cm="1">
        <f t="array" ref="W162">A128042466L_Latest</f>
        <v>#NAME?</v>
      </c>
      <c r="X162" s="52" cm="1">
        <f t="array" ref="X162">A128003470A_Latest</f>
        <v>2008.835</v>
      </c>
      <c r="Y162" s="52" cm="1">
        <f t="array" ref="Y162">A128044310C_Latest</f>
        <v>59.185000000000002</v>
      </c>
      <c r="Z162" s="52" cm="1">
        <f t="array" ref="Z162">A128044506F_Latest</f>
        <v>0.93</v>
      </c>
      <c r="AA162" s="52" cm="1">
        <f t="array" ref="AA162">A128083574K_Latest</f>
        <v>35.518999999999998</v>
      </c>
      <c r="AB162" s="52" cm="1">
        <f t="array" ref="AB162">A127986322C_Latest</f>
        <v>2.3639999999999999</v>
      </c>
      <c r="AC162" s="52" cm="1">
        <f t="array" ref="AC162">A128025170J_Latest</f>
        <v>117.273</v>
      </c>
      <c r="AD162" s="52" cm="1">
        <f t="array" ref="AD162">A127947710C_Latest</f>
        <v>13.323</v>
      </c>
      <c r="AE162" s="52" cm="1">
        <f t="array" ref="AE162">A128025222X_Latest</f>
        <v>31.638000000000002</v>
      </c>
      <c r="AF162" s="52" cm="1">
        <f t="array" ref="AF162">A127947758R_Latest</f>
        <v>34.576000000000001</v>
      </c>
      <c r="AG162" s="52" cm="1">
        <f t="array" ref="AG162">A128044642X_Latest</f>
        <v>41.634</v>
      </c>
      <c r="AH162" s="52" cm="1">
        <f t="array" ref="AH162">A128083362J_Latest</f>
        <v>12.612</v>
      </c>
      <c r="AI162" s="52" cm="1">
        <f t="array" ref="AI162">A128063918F_Latest</f>
        <v>12.865</v>
      </c>
      <c r="AJ162" s="52" cm="1">
        <f t="array" ref="AJ162">A128024986F_Latest</f>
        <v>19.097999999999999</v>
      </c>
      <c r="AK162" s="52" cm="1">
        <f t="array" ref="AK162">A128005598X_Latest</f>
        <v>95.131</v>
      </c>
      <c r="AL162" s="52" cm="1">
        <f t="array" ref="AL162">A127947462C_Latest</f>
        <v>33.600999999999999</v>
      </c>
      <c r="AM162" s="52" cm="1">
        <f t="array" ref="AM162">A127967042F_Latest</f>
        <v>4.1029999999999998</v>
      </c>
      <c r="AN162" s="52" cm="1">
        <f t="array" ref="AN162">A127947510K_Latest</f>
        <v>22.582999999999998</v>
      </c>
      <c r="AO162" s="52" cm="1">
        <f t="array" ref="AO162">A128025050R_Latest</f>
        <v>45.262999999999998</v>
      </c>
      <c r="AP162" s="52" cm="1">
        <f t="array" ref="AP162">A128044486J_Latest</f>
        <v>18.641999999999999</v>
      </c>
      <c r="AQ162" s="52" cm="1">
        <f t="array" ref="AQ162">A128044494J_Latest</f>
        <v>45.981999999999999</v>
      </c>
      <c r="AR162" s="52" t="e" cm="1">
        <f t="array" ref="AR162">A127967158J_Latest</f>
        <v>#NAME?</v>
      </c>
      <c r="AS162" s="52" cm="1">
        <f t="array" ref="AS162">A127966910A_Latest</f>
        <v>646.32399999999996</v>
      </c>
      <c r="AT162" s="52" cm="1">
        <f t="array" ref="AT162">A128065866A_Latest</f>
        <v>54.896999999999998</v>
      </c>
      <c r="AU162" s="52" cm="1">
        <f t="array" ref="AU162">A127988394A_Latest</f>
        <v>0</v>
      </c>
      <c r="AV162" s="52" cm="1">
        <f t="array" ref="AV162">A128046714K_Latest</f>
        <v>34.978999999999999</v>
      </c>
      <c r="AW162" s="52" cm="1">
        <f t="array" ref="AW162">A127969262V_Latest</f>
        <v>1.609</v>
      </c>
      <c r="AX162" s="52" cm="1">
        <f t="array" ref="AX162">A128007994L_Latest</f>
        <v>111.173</v>
      </c>
      <c r="AY162" s="52" cm="1">
        <f t="array" ref="AY162">A127988494K_Latest</f>
        <v>11.345000000000001</v>
      </c>
      <c r="AZ162" s="52" cm="1">
        <f t="array" ref="AZ162">A127988518T_Latest</f>
        <v>39.284999999999997</v>
      </c>
      <c r="BA162" s="52" cm="1">
        <f t="array" ref="BA162">A128046802K_Latest</f>
        <v>17.45</v>
      </c>
      <c r="BB162" s="52" cm="1">
        <f t="array" ref="BB162">A128046834C_Latest</f>
        <v>38.226999999999997</v>
      </c>
      <c r="BC162" s="52" cm="1">
        <f t="array" ref="BC162">A128007762A_Latest</f>
        <v>6.1230000000000002</v>
      </c>
      <c r="BD162" s="52" cm="1">
        <f t="array" ref="BD162">A128027142K_Latest</f>
        <v>8.9890000000000008</v>
      </c>
      <c r="BE162" s="52" cm="1">
        <f t="array" ref="BE162">A128007790K_Latest</f>
        <v>14.03</v>
      </c>
      <c r="BF162" s="52" cm="1">
        <f t="array" ref="BF162">A127988290J_Latest</f>
        <v>74.384</v>
      </c>
      <c r="BG162" s="52" cm="1">
        <f t="array" ref="BG162">A128085658F_Latest</f>
        <v>29.082000000000001</v>
      </c>
      <c r="BH162" s="52" cm="1">
        <f t="array" ref="BH162">A128085674F_Latest</f>
        <v>3.4340000000000002</v>
      </c>
      <c r="BI162" s="52" cm="1">
        <f t="array" ref="BI162">A128085698X_Latest</f>
        <v>11.439</v>
      </c>
      <c r="BJ162" s="52" cm="1">
        <f t="array" ref="BJ162">A128065998C_Latest</f>
        <v>42.481999999999999</v>
      </c>
      <c r="BK162" s="52" cm="1">
        <f t="array" ref="BK162">A127969178C_Latest</f>
        <v>14.244999999999999</v>
      </c>
      <c r="BL162" s="52" cm="1">
        <f t="array" ref="BL162">A128027302K_Latest</f>
        <v>33.491</v>
      </c>
      <c r="BM162" s="52" t="e" cm="1">
        <f t="array" ref="BM162">A127988422X_Latest</f>
        <v>#NAME?</v>
      </c>
      <c r="BN162" s="52" cm="1">
        <f t="array" ref="BN162">A128065846T_Latest</f>
        <v>546.66399999999999</v>
      </c>
      <c r="BO162" s="52" cm="1">
        <f t="array" ref="BO162">A128009830C_Latest</f>
        <v>42.218000000000004</v>
      </c>
      <c r="BP162" s="52" cm="1">
        <f t="array" ref="BP162">A128029394T_Latest</f>
        <v>1.4730000000000001</v>
      </c>
      <c r="BQ162" s="52" cm="1">
        <f t="array" ref="BQ162">A128087974V_Latest</f>
        <v>24.209</v>
      </c>
      <c r="BR162" s="52" cm="1">
        <f t="array" ref="BR162">A128029446J_Latest</f>
        <v>1.8680000000000001</v>
      </c>
      <c r="BS162" s="52" cm="1">
        <f t="array" ref="BS162">A128010082F_Latest</f>
        <v>75.510999999999996</v>
      </c>
      <c r="BT162" s="52" cm="1">
        <f t="array" ref="BT162">A128010114L_Latest</f>
        <v>10.502000000000001</v>
      </c>
      <c r="BU162" s="52" cm="1">
        <f t="array" ref="BU162">A128048990T_Latest</f>
        <v>33.143999999999998</v>
      </c>
      <c r="BV162" s="52" cm="1">
        <f t="array" ref="BV162">A128029514X_Latest</f>
        <v>15.263999999999999</v>
      </c>
      <c r="BW162" s="52" cm="1">
        <f t="array" ref="BW162">A128088078R_Latest</f>
        <v>21.454999999999998</v>
      </c>
      <c r="BX162" s="52" cm="1">
        <f t="array" ref="BX162">A127990426X_Latest</f>
        <v>2.7210000000000001</v>
      </c>
      <c r="BY162" s="52" cm="1">
        <f t="array" ref="BY162">A128009870W_Latest</f>
        <v>15.122</v>
      </c>
      <c r="BZ162" s="52" cm="1">
        <f t="array" ref="BZ162">A128029282X_Latest</f>
        <v>21.062999999999999</v>
      </c>
      <c r="CA162" s="52" cm="1">
        <f t="array" ref="CA162">A127971402A_Latest</f>
        <v>46.177</v>
      </c>
      <c r="CB162" s="52" cm="1">
        <f t="array" ref="CB162">A128009922L_Latest</f>
        <v>25.937999999999999</v>
      </c>
      <c r="CC162" s="52" cm="1">
        <f t="array" ref="CC162">A127990514X_Latest</f>
        <v>1.0980000000000001</v>
      </c>
      <c r="CD162" s="52" cm="1">
        <f t="array" ref="CD162">A127971454C_Latest</f>
        <v>11.141</v>
      </c>
      <c r="CE162" s="52" cm="1">
        <f t="array" ref="CE162">A128087858K_Latest</f>
        <v>30.623000000000001</v>
      </c>
      <c r="CF162" s="52" cm="1">
        <f t="array" ref="CF162">A128087882K_Latest</f>
        <v>5.008</v>
      </c>
      <c r="CG162" s="52" cm="1">
        <f t="array" ref="CG162">A128048858J_Latest</f>
        <v>32.920999999999999</v>
      </c>
      <c r="CH162" s="52" t="e" cm="1">
        <f t="array" ref="CH162">A128010042L_Latest</f>
        <v>#NAME?</v>
      </c>
      <c r="CI162" s="52" cm="1">
        <f t="array" ref="CI162">A127951662X_Latest</f>
        <v>417.45600000000002</v>
      </c>
      <c r="CJ162" s="52" cm="1">
        <f t="array" ref="CJ162">A128050814W_Latest</f>
        <v>15.428000000000001</v>
      </c>
      <c r="CK162" s="52" cm="1">
        <f t="array" ref="CK162">A127954086T_Latest</f>
        <v>0</v>
      </c>
      <c r="CL162" s="52" cm="1">
        <f t="array" ref="CL162">A128070382A_Latest</f>
        <v>6.7720000000000002</v>
      </c>
      <c r="CM162" s="52" cm="1">
        <f t="array" ref="CM162">A128051098L_Latest</f>
        <v>0.70799999999999996</v>
      </c>
      <c r="CN162" s="52" cm="1">
        <f t="array" ref="CN162">A127973766A_Latest</f>
        <v>24.675000000000001</v>
      </c>
      <c r="CO162" s="52" cm="1">
        <f t="array" ref="CO162">A127992782F_Latest</f>
        <v>4.71</v>
      </c>
      <c r="CP162" s="52" cm="1">
        <f t="array" ref="CP162">A127992810C_Latest</f>
        <v>7.8879999999999999</v>
      </c>
      <c r="CQ162" s="52" cm="1">
        <f t="array" ref="CQ162">A127973814J_Latest</f>
        <v>4.3949999999999996</v>
      </c>
      <c r="CR162" s="52" cm="1">
        <f t="array" ref="CR162">A128051166C_Latest</f>
        <v>3.8769999999999998</v>
      </c>
      <c r="CS162" s="52" cm="1">
        <f t="array" ref="CS162">A128089846L_Latest</f>
        <v>0.50600000000000001</v>
      </c>
      <c r="CT162" s="52" cm="1">
        <f t="array" ref="CT162">A127953926C_Latest</f>
        <v>2.871</v>
      </c>
      <c r="CU162" s="52" cm="1">
        <f t="array" ref="CU162">A127973566J_Latest</f>
        <v>2.3959999999999999</v>
      </c>
      <c r="CV162" s="52" cm="1">
        <f t="array" ref="CV162">A127992546C_Latest</f>
        <v>15.816000000000001</v>
      </c>
      <c r="CW162" s="52" cm="1">
        <f t="array" ref="CW162">A128050926R_Latest</f>
        <v>5.5330000000000004</v>
      </c>
      <c r="CX162" s="52" cm="1">
        <f t="array" ref="CX162">A128031466J_Latest</f>
        <v>0.26100000000000001</v>
      </c>
      <c r="CY162" s="52" cm="1">
        <f t="array" ref="CY162">A127992614V_Latest</f>
        <v>3.7490000000000001</v>
      </c>
      <c r="CZ162" s="52" cm="1">
        <f t="array" ref="CZ162">A127954026R_Latest</f>
        <v>10.773</v>
      </c>
      <c r="DA162" s="52" cm="1">
        <f t="array" ref="DA162">A128031514R_Latest</f>
        <v>0.98299999999999998</v>
      </c>
      <c r="DB162" s="52" cm="1">
        <f t="array" ref="DB162">A128051018A_Latest</f>
        <v>10.446</v>
      </c>
      <c r="DC162" s="52" t="e" cm="1">
        <f t="array" ref="DC162">A128089974F_Latest</f>
        <v>#NAME?</v>
      </c>
      <c r="DD162" s="52" cm="1">
        <f t="array" ref="DD162">A128070118R_Latest</f>
        <v>121.786</v>
      </c>
      <c r="DE162" s="52" cm="1">
        <f t="array" ref="DE162">A128014230V_Latest</f>
        <v>11.712999999999999</v>
      </c>
      <c r="DF162" s="52" cm="1">
        <f t="array" ref="DF162">A127994806X_Latest</f>
        <v>0.41599999999999998</v>
      </c>
      <c r="DG162" s="52" cm="1">
        <f t="array" ref="DG162">A128092066J_Latest</f>
        <v>15.859</v>
      </c>
      <c r="DH162" s="52" cm="1">
        <f t="array" ref="DH162">A128053266X_Latest</f>
        <v>0.74</v>
      </c>
      <c r="DI162" s="52" cm="1">
        <f t="array" ref="DI162">A128092094T_Latest</f>
        <v>34.119</v>
      </c>
      <c r="DJ162" s="52" cm="1">
        <f t="array" ref="DJ162">A128072734F_Latest</f>
        <v>7.0579999999999998</v>
      </c>
      <c r="DK162" s="52" cm="1">
        <f t="array" ref="DK162">A128072754R_Latest</f>
        <v>7.8559999999999999</v>
      </c>
      <c r="DL162" s="52" cm="1">
        <f t="array" ref="DL162">A127975978R_Latest</f>
        <v>12.58</v>
      </c>
      <c r="DM162" s="52" cm="1">
        <f t="array" ref="DM162">A127994962A_Latest</f>
        <v>11.509</v>
      </c>
      <c r="DN162" s="52" cm="1">
        <f t="array" ref="DN162">A128053050L_Latest</f>
        <v>0.83699999999999997</v>
      </c>
      <c r="DO162" s="52" cm="1">
        <f t="array" ref="DO162">A128072474W_Latest</f>
        <v>5.4560000000000004</v>
      </c>
      <c r="DP162" s="52" cm="1">
        <f t="array" ref="DP162">A128072502V_Latest</f>
        <v>5.0869999999999997</v>
      </c>
      <c r="DQ162" s="52" cm="1">
        <f t="array" ref="DQ162">A127994702F_Latest</f>
        <v>27.710999999999999</v>
      </c>
      <c r="DR162" s="52" cm="1">
        <f t="array" ref="DR162">A127956082V_Latest</f>
        <v>11.757</v>
      </c>
      <c r="DS162" s="52" cm="1">
        <f t="array" ref="DS162">A128014346W_Latest</f>
        <v>0</v>
      </c>
      <c r="DT162" s="52" cm="1">
        <f t="array" ref="DT162">A128053142W_Latest</f>
        <v>5.5259999999999998</v>
      </c>
      <c r="DU162" s="52" cm="1">
        <f t="array" ref="DU162">A127956126K_Latest</f>
        <v>21.145</v>
      </c>
      <c r="DV162" s="52" cm="1">
        <f t="array" ref="DV162">A127975798F_Latest</f>
        <v>2.0030000000000001</v>
      </c>
      <c r="DW162" s="52" cm="1">
        <f t="array" ref="DW162">A128072610C_Latest</f>
        <v>17.667000000000002</v>
      </c>
      <c r="DX162" s="52" t="e" cm="1">
        <f t="array" ref="DX162">A128033726C_Latest</f>
        <v>#NAME?</v>
      </c>
      <c r="DY162" s="52" cm="1">
        <f t="array" ref="DY162">A128091818V_Latest</f>
        <v>199.04</v>
      </c>
      <c r="DZ162" s="52" cm="1">
        <f t="array" ref="DZ162">A128094018A_Latest</f>
        <v>6.0039999999999996</v>
      </c>
      <c r="EA162" s="52" cm="1">
        <f t="array" ref="EA162">A127997090J_Latest</f>
        <v>0</v>
      </c>
      <c r="EB162" s="52" cm="1">
        <f t="array" ref="EB162">A128055550V_Latest</f>
        <v>3.8410000000000002</v>
      </c>
      <c r="EC162" s="52" cm="1">
        <f t="array" ref="EC162">A128035906X_Latest</f>
        <v>0.34200000000000003</v>
      </c>
      <c r="ED162" s="52" cm="1">
        <f t="array" ref="ED162">A128094214K_Latest</f>
        <v>6.6420000000000003</v>
      </c>
      <c r="EE162" s="52" cm="1">
        <f t="array" ref="EE162">A127978142V_Latest</f>
        <v>0.51700000000000002</v>
      </c>
      <c r="EF162" s="52" cm="1">
        <f t="array" ref="EF162">A127997178A_Latest</f>
        <v>3.7679999999999998</v>
      </c>
      <c r="EG162" s="52" cm="1">
        <f t="array" ref="EG162">A128016554A_Latest</f>
        <v>3.4580000000000002</v>
      </c>
      <c r="EH162" s="52" cm="1">
        <f t="array" ref="EH162">A128094266L_Latest</f>
        <v>1.59</v>
      </c>
      <c r="EI162" s="52" cm="1">
        <f t="array" ref="EI162">A127996886W_Latest</f>
        <v>0.54700000000000004</v>
      </c>
      <c r="EJ162" s="52" cm="1">
        <f t="array" ref="EJ162">A128055342A_Latest</f>
        <v>0</v>
      </c>
      <c r="EK162" s="52" cm="1">
        <f t="array" ref="EK162">A127996934C_Latest</f>
        <v>0.54</v>
      </c>
      <c r="EL162" s="52" cm="1">
        <f t="array" ref="EL162">A128035718R_Latest</f>
        <v>3.8380000000000001</v>
      </c>
      <c r="EM162" s="52" cm="1">
        <f t="array" ref="EM162">A127958166R_Latest</f>
        <v>2.6259999999999999</v>
      </c>
      <c r="EN162" s="52" cm="1">
        <f t="array" ref="EN162">A128055422A_Latest</f>
        <v>0.20399999999999999</v>
      </c>
      <c r="EO162" s="52" cm="1">
        <f t="array" ref="EO162">A128016362J_Latest</f>
        <v>0.74</v>
      </c>
      <c r="EP162" s="52" cm="1">
        <f t="array" ref="EP162">A128016382T_Latest</f>
        <v>2.0819999999999999</v>
      </c>
      <c r="EQ162" s="52" cm="1">
        <f t="array" ref="EQ162">A128055482C_Latest</f>
        <v>0.42399999999999999</v>
      </c>
      <c r="ER162" s="52" cm="1">
        <f t="array" ref="ER162">A128055498W_Latest</f>
        <v>2.85</v>
      </c>
      <c r="ES162" s="52" t="e" cm="1">
        <f t="array" ref="ES162">A128074758K_Latest</f>
        <v>#NAME?</v>
      </c>
      <c r="ET162" s="52" cm="1">
        <f t="array" ref="ET162">A128074510F_Latest</f>
        <v>40.011000000000003</v>
      </c>
      <c r="EU162" s="52" cm="1">
        <f t="array" ref="EU162">A127960358X_Latest</f>
        <v>0.624</v>
      </c>
      <c r="EV162" s="52" cm="1">
        <f t="array" ref="EV162">A128077046T_Latest</f>
        <v>0.11899999999999999</v>
      </c>
      <c r="EW162" s="52" cm="1">
        <f t="array" ref="EW162">A128057690J_Latest</f>
        <v>0.41599999999999998</v>
      </c>
      <c r="EX162" s="52" cm="1">
        <f t="array" ref="EX162">A127999370L_Latest</f>
        <v>0</v>
      </c>
      <c r="EY162" s="52" cm="1">
        <f t="array" ref="EY162">A128057726X_Latest</f>
        <v>3.5270000000000001</v>
      </c>
      <c r="EZ162" s="52" cm="1">
        <f t="array" ref="EZ162">A127999394F_Latest</f>
        <v>0.184</v>
      </c>
      <c r="FA162" s="52" cm="1">
        <f t="array" ref="FA162">A127960626J_Latest</f>
        <v>0.68799999999999994</v>
      </c>
      <c r="FB162" s="52" cm="1">
        <f t="array" ref="FB162">A127999430C_Latest</f>
        <v>0.86599999999999999</v>
      </c>
      <c r="FC162" s="52" cm="1">
        <f t="array" ref="FC162">A128077186V_Latest</f>
        <v>0.78600000000000003</v>
      </c>
      <c r="FD162" s="52" cm="1">
        <f t="array" ref="FD162">A128018482L_Latest</f>
        <v>0.08</v>
      </c>
      <c r="FE162" s="52" cm="1">
        <f t="array" ref="FE162">A127999122A_Latest</f>
        <v>7.9000000000000001E-2</v>
      </c>
      <c r="FF162" s="52" cm="1">
        <f t="array" ref="FF162">A128037834K_Latest</f>
        <v>0.90200000000000002</v>
      </c>
      <c r="FG162" s="52" cm="1">
        <f t="array" ref="FG162">A128096026L_Latest</f>
        <v>1.254</v>
      </c>
      <c r="FH162" s="52" cm="1">
        <f t="array" ref="FH162">A128018550C_Latest</f>
        <v>1.038</v>
      </c>
      <c r="FI162" s="52" cm="1">
        <f t="array" ref="FI162">A128018570L_Latest</f>
        <v>0.115</v>
      </c>
      <c r="FJ162" s="52" cm="1">
        <f t="array" ref="FJ162">A127979958C_Latest</f>
        <v>8.6999999999999994E-2</v>
      </c>
      <c r="FK162" s="52" cm="1">
        <f t="array" ref="FK162">A128057598T_Latest</f>
        <v>1.613</v>
      </c>
      <c r="FL162" s="52" cm="1">
        <f t="array" ref="FL162">A128018646W_Latest</f>
        <v>0.28399999999999997</v>
      </c>
      <c r="FM162" s="52" cm="1">
        <f t="array" ref="FM162">A128077014X_Latest</f>
        <v>1.7110000000000001</v>
      </c>
      <c r="FN162" s="52" t="e" cm="1">
        <f t="array" ref="FN162">A128077058A_Latest</f>
        <v>#NAME?</v>
      </c>
      <c r="FO162" s="52" cm="1">
        <f t="array" ref="FO162">A127979790K_Latest</f>
        <v>14.374000000000001</v>
      </c>
      <c r="FP162" s="52" cm="1">
        <f t="array" ref="FP162">A128059522J_Latest</f>
        <v>1.2230000000000001</v>
      </c>
      <c r="FQ162" s="52" cm="1">
        <f t="array" ref="FQ162">A128059714A_Latest</f>
        <v>0</v>
      </c>
      <c r="FR162" s="52" cm="1">
        <f t="array" ref="FR162">A128020870F_Latest</f>
        <v>0.57799999999999996</v>
      </c>
      <c r="FS162" s="52" cm="1">
        <f t="array" ref="FS162">A128098334A_Latest</f>
        <v>0</v>
      </c>
      <c r="FT162" s="52" cm="1">
        <f t="array" ref="FT162">A127982202L_Latest</f>
        <v>4.5049999999999999</v>
      </c>
      <c r="FU162" s="52" cm="1">
        <f t="array" ref="FU162">A128079250L_Latest</f>
        <v>0.214</v>
      </c>
      <c r="FV162" s="52" cm="1">
        <f t="array" ref="FV162">A128020962R_Latest</f>
        <v>0</v>
      </c>
      <c r="FW162" s="52" cm="1">
        <f t="array" ref="FW162">A128059834V_Latest</f>
        <v>0.38600000000000001</v>
      </c>
      <c r="FX162" s="52" cm="1">
        <f t="array" ref="FX162">A127982250F_Latest</f>
        <v>1.2430000000000001</v>
      </c>
      <c r="FY162" s="52" cm="1">
        <f t="array" ref="FY162">A128001258F_Latest</f>
        <v>0</v>
      </c>
      <c r="FZ162" s="52" cm="1">
        <f t="array" ref="FZ162">A127981958V_Latest</f>
        <v>0.47499999999999998</v>
      </c>
      <c r="GA162" s="52" cm="1">
        <f t="array" ref="GA162">A128020702V_Latest</f>
        <v>1.107</v>
      </c>
      <c r="GB162" s="52" cm="1">
        <f t="array" ref="GB162">A128059598C_Latest</f>
        <v>5.3150000000000004</v>
      </c>
      <c r="GC162" s="52" cm="1">
        <f t="array" ref="GC162">A127962638C_Latest</f>
        <v>1.621</v>
      </c>
      <c r="GD162" s="52" cm="1">
        <f t="array" ref="GD162">A128098214J_Latest</f>
        <v>0.375</v>
      </c>
      <c r="GE162" s="52" cm="1">
        <f t="array" ref="GE162">A128098242T_Latest</f>
        <v>0.63200000000000001</v>
      </c>
      <c r="GF162" s="52" cm="1">
        <f t="array" ref="GF162">A128059658V_Latest</f>
        <v>2.327</v>
      </c>
      <c r="GG162" s="52" cm="1">
        <f t="array" ref="GG162">A128040142F_Latest</f>
        <v>0.64500000000000002</v>
      </c>
      <c r="GH162" s="52" cm="1">
        <f t="array" ref="GH162">A128098278V_Latest</f>
        <v>2.5350000000000001</v>
      </c>
      <c r="GI162" s="52" t="e" cm="1">
        <f t="array" ref="GI162">A128059738V_Latest</f>
        <v>#NAME?</v>
      </c>
      <c r="GJ162" s="52" cm="1">
        <f t="array" ref="GJ162">A128039978J_Latest</f>
        <v>23.18</v>
      </c>
    </row>
    <row r="163" spans="1:192" ht="15" hidden="1" customHeight="1">
      <c r="A163" s="48" t="s">
        <v>12354</v>
      </c>
      <c r="B163" s="49"/>
      <c r="C163" s="62">
        <v>40</v>
      </c>
      <c r="D163" s="52" cm="1">
        <f t="array" ref="D163">A127945222F_Latest</f>
        <v>290.70999999999998</v>
      </c>
      <c r="E163" s="52" cm="1">
        <f t="array" ref="E163">A128042442V_Latest</f>
        <v>198.155</v>
      </c>
      <c r="F163" s="52" cm="1">
        <f t="array" ref="F163">A128061942V_Latest</f>
        <v>742.95299999999997</v>
      </c>
      <c r="G163" s="52" cm="1">
        <f t="array" ref="G163">A127945442J_Latest</f>
        <v>124.892</v>
      </c>
      <c r="H163" s="52" cm="1">
        <f t="array" ref="H163">A127965006K_Latest</f>
        <v>968.48800000000006</v>
      </c>
      <c r="I163" s="52" cm="1">
        <f t="array" ref="I163">A127984202X_Latest</f>
        <v>319.49299999999999</v>
      </c>
      <c r="J163" s="52" cm="1">
        <f t="array" ref="J163">A128003726V_Latest</f>
        <v>1052.173</v>
      </c>
      <c r="K163" s="52" cm="1">
        <f t="array" ref="K163">A128003738C_Latest</f>
        <v>577.44100000000003</v>
      </c>
      <c r="L163" s="52" cm="1">
        <f t="array" ref="L163">A128042574W_Latest</f>
        <v>551.05899999999997</v>
      </c>
      <c r="M163" s="52" cm="1">
        <f t="array" ref="M163">A128003490K_Latest</f>
        <v>171.739</v>
      </c>
      <c r="N163" s="52" cm="1">
        <f t="array" ref="N163">A128081226C_Latest</f>
        <v>419.11799999999999</v>
      </c>
      <c r="O163" s="52" cm="1">
        <f t="array" ref="O163">A127945266J_Latest</f>
        <v>181.643</v>
      </c>
      <c r="P163" s="52" cm="1">
        <f t="array" ref="P163">A128042270K_Latest</f>
        <v>1002.6559999999999</v>
      </c>
      <c r="Q163" s="52" cm="1">
        <f t="array" ref="Q163">A127945290J_Latest</f>
        <v>300.73</v>
      </c>
      <c r="R163" s="52" cm="1">
        <f t="array" ref="R163">A127964846J_Latest</f>
        <v>744.93799999999999</v>
      </c>
      <c r="S163" s="52" cm="1">
        <f t="array" ref="S163">A128081298R_Latest</f>
        <v>938.94399999999996</v>
      </c>
      <c r="T163" s="52" cm="1">
        <f t="array" ref="T163">A127964878A_Latest</f>
        <v>1474.75</v>
      </c>
      <c r="U163" s="52" cm="1">
        <f t="array" ref="U163">A127945342X_Latest</f>
        <v>190.98400000000001</v>
      </c>
      <c r="V163" s="52" cm="1">
        <f t="array" ref="V163">A128042414K_Latest</f>
        <v>419.495</v>
      </c>
      <c r="W163" s="52" t="e" cm="1">
        <f t="array" ref="W163">A128081394R_Latest</f>
        <v>#NAME?</v>
      </c>
      <c r="X163" s="52" cm="1">
        <f t="array" ref="X163">A127983950L_Latest</f>
        <v>10670.362999999999</v>
      </c>
      <c r="Y163" s="52" cm="1">
        <f t="array" ref="Y163">A128044298X_Latest</f>
        <v>87.747</v>
      </c>
      <c r="Z163" s="52" cm="1">
        <f t="array" ref="Z163">A127947602V_Latest</f>
        <v>27.763999999999999</v>
      </c>
      <c r="AA163" s="52" cm="1">
        <f t="array" ref="AA163">A128083562A_Latest</f>
        <v>232.27</v>
      </c>
      <c r="AB163" s="52" cm="1">
        <f t="array" ref="AB163">A128083598C_Latest</f>
        <v>32.899000000000001</v>
      </c>
      <c r="AC163" s="52" cm="1">
        <f t="array" ref="AC163">A128025154J_Latest</f>
        <v>309.36399999999998</v>
      </c>
      <c r="AD163" s="52" cm="1">
        <f t="array" ref="AD163">A128083634A_Latest</f>
        <v>85.486999999999995</v>
      </c>
      <c r="AE163" s="52" cm="1">
        <f t="array" ref="AE163">A128064130T_Latest</f>
        <v>327.06900000000002</v>
      </c>
      <c r="AF163" s="52" cm="1">
        <f t="array" ref="AF163">A128025226J_Latest</f>
        <v>186.648</v>
      </c>
      <c r="AG163" s="52" cm="1">
        <f t="array" ref="AG163">A128064174V_Latest</f>
        <v>175.81</v>
      </c>
      <c r="AH163" s="52" cm="1">
        <f t="array" ref="AH163">A127986142V_Latest</f>
        <v>71.337000000000003</v>
      </c>
      <c r="AI163" s="52" cm="1">
        <f t="array" ref="AI163">A128063910L_Latest</f>
        <v>172.84899999999999</v>
      </c>
      <c r="AJ163" s="52" cm="1">
        <f t="array" ref="AJ163">A127986170C_Latest</f>
        <v>64.963999999999999</v>
      </c>
      <c r="AK163" s="52" cm="1">
        <f t="array" ref="AK163">A128063946R_Latest</f>
        <v>383.36599999999999</v>
      </c>
      <c r="AL163" s="52" cm="1">
        <f t="array" ref="AL163">A127967022W_Latest</f>
        <v>106.86499999999999</v>
      </c>
      <c r="AM163" s="52" cm="1">
        <f t="array" ref="AM163">A128044422W_Latest</f>
        <v>217.40700000000001</v>
      </c>
      <c r="AN163" s="52" cm="1">
        <f t="array" ref="AN163">A128025026R_Latest</f>
        <v>293.50599999999997</v>
      </c>
      <c r="AO163" s="52" cm="1">
        <f t="array" ref="AO163">A127986238L_Latest</f>
        <v>432.75599999999997</v>
      </c>
      <c r="AP163" s="52" cm="1">
        <f t="array" ref="AP163">A127967086J_Latest</f>
        <v>64.504999999999995</v>
      </c>
      <c r="AQ163" s="52" cm="1">
        <f t="array" ref="AQ163">A128064046A_Latest</f>
        <v>135.02600000000001</v>
      </c>
      <c r="AR163" s="52" t="e" cm="1">
        <f t="array" ref="AR163">A128044522F_Latest</f>
        <v>#NAME?</v>
      </c>
      <c r="AS163" s="52" cm="1">
        <f t="array" ref="AS163">A128044282F_Latest</f>
        <v>3407.6390000000001</v>
      </c>
      <c r="AT163" s="52" cm="1">
        <f t="array" ref="AT163">A128027094C_Latest</f>
        <v>69.753</v>
      </c>
      <c r="AU163" s="52" cm="1">
        <f t="array" ref="AU163">A127988386A_Latest</f>
        <v>7.2720000000000002</v>
      </c>
      <c r="AV163" s="52" cm="1">
        <f t="array" ref="AV163">A127988430X_Latest</f>
        <v>225.37899999999999</v>
      </c>
      <c r="AW163" s="52" cm="1">
        <f t="array" ref="AW163">A128066074W_Latest</f>
        <v>30.347000000000001</v>
      </c>
      <c r="AX163" s="52" cm="1">
        <f t="array" ref="AX163">A128046750V_Latest</f>
        <v>275.41899999999998</v>
      </c>
      <c r="AY163" s="52" cm="1">
        <f t="array" ref="AY163">A128027422C_Latest</f>
        <v>93.233999999999995</v>
      </c>
      <c r="AZ163" s="52" cm="1">
        <f t="array" ref="AZ163">A128085922F_Latest</f>
        <v>310.68700000000001</v>
      </c>
      <c r="BA163" s="52" cm="1">
        <f t="array" ref="BA163">A128046794W_Latest</f>
        <v>134.22300000000001</v>
      </c>
      <c r="BB163" s="52" cm="1">
        <f t="array" ref="BB163">A127969338C_Latest</f>
        <v>154.69800000000001</v>
      </c>
      <c r="BC163" s="52" cm="1">
        <f t="array" ref="BC163">A127969022J_Latest</f>
        <v>56.734999999999999</v>
      </c>
      <c r="BD163" s="52" cm="1">
        <f t="array" ref="BD163">A127988246X_Latest</f>
        <v>117.68300000000001</v>
      </c>
      <c r="BE163" s="52" cm="1">
        <f t="array" ref="BE163">A127988270X_Latest</f>
        <v>39.694000000000003</v>
      </c>
      <c r="BF163" s="52" cm="1">
        <f t="array" ref="BF163">A127988278T_Latest</f>
        <v>275.84800000000001</v>
      </c>
      <c r="BG163" s="52" cm="1">
        <f t="array" ref="BG163">A128065930J_Latest</f>
        <v>68.665999999999997</v>
      </c>
      <c r="BH163" s="52" cm="1">
        <f t="array" ref="BH163">A128085662W_Latest</f>
        <v>171.77699999999999</v>
      </c>
      <c r="BI163" s="52" cm="1">
        <f t="array" ref="BI163">A127969134A_Latest</f>
        <v>257.98200000000003</v>
      </c>
      <c r="BJ163" s="52" cm="1">
        <f t="array" ref="BJ163">A128007874V_Latest</f>
        <v>391.91899999999998</v>
      </c>
      <c r="BK163" s="52" cm="1">
        <f t="array" ref="BK163">A128027274L_Latest</f>
        <v>60.610999999999997</v>
      </c>
      <c r="BL163" s="52" cm="1">
        <f t="array" ref="BL163">A127949782A_Latest</f>
        <v>100.242</v>
      </c>
      <c r="BM163" s="52" t="e" cm="1">
        <f t="array" ref="BM163">A127949834T_Latest</f>
        <v>#NAME?</v>
      </c>
      <c r="BN163" s="52" cm="1">
        <f t="array" ref="BN163">A127968990X_Latest</f>
        <v>2842.1709999999998</v>
      </c>
      <c r="BO163" s="52" cm="1">
        <f t="array" ref="BO163">A128048650W_Latest</f>
        <v>67.11</v>
      </c>
      <c r="BP163" s="52" cm="1">
        <f t="array" ref="BP163">A128068194A_Latest</f>
        <v>65.593000000000004</v>
      </c>
      <c r="BQ163" s="52" cm="1">
        <f t="array" ref="BQ163">A128048914R_Latest</f>
        <v>143.44999999999999</v>
      </c>
      <c r="BR163" s="52" cm="1">
        <f t="array" ref="BR163">A128068254T_Latest</f>
        <v>27.698</v>
      </c>
      <c r="BS163" s="52" cm="1">
        <f t="array" ref="BS163">A128048954J_Latest</f>
        <v>192.53</v>
      </c>
      <c r="BT163" s="52" cm="1">
        <f t="array" ref="BT163">A127971610V_Latest</f>
        <v>74.591999999999999</v>
      </c>
      <c r="BU163" s="52" cm="1">
        <f t="array" ref="BU163">A127951962A_Latest</f>
        <v>210.64099999999999</v>
      </c>
      <c r="BV163" s="52" cm="1">
        <f t="array" ref="BV163">A127971646W_Latest</f>
        <v>119.617</v>
      </c>
      <c r="BW163" s="52" cm="1">
        <f t="array" ref="BW163">A127990714T_Latest</f>
        <v>120.789</v>
      </c>
      <c r="BX163" s="52" cm="1">
        <f t="array" ref="BX163">A128009850L_Latest</f>
        <v>20.57</v>
      </c>
      <c r="BY163" s="52" cm="1">
        <f t="array" ref="BY163">A127951710F_Latest</f>
        <v>70.665000000000006</v>
      </c>
      <c r="BZ163" s="52" cm="1">
        <f t="array" ref="BZ163">A128048714W_Latest</f>
        <v>43.433</v>
      </c>
      <c r="CA163" s="52" cm="1">
        <f t="array" ref="CA163">A127971386L_Latest</f>
        <v>158.47300000000001</v>
      </c>
      <c r="CB163" s="52" cm="1">
        <f t="array" ref="CB163">A128009918W_Latest</f>
        <v>59.176000000000002</v>
      </c>
      <c r="CC163" s="52" cm="1">
        <f t="array" ref="CC163">A128029298T_Latest</f>
        <v>143.482</v>
      </c>
      <c r="CD163" s="52" cm="1">
        <f t="array" ref="CD163">A127990526J_Latest</f>
        <v>176.35400000000001</v>
      </c>
      <c r="CE163" s="52" cm="1">
        <f t="array" ref="CE163">A128009974R_Latest</f>
        <v>293.10399999999998</v>
      </c>
      <c r="CF163" s="52" cm="1">
        <f t="array" ref="CF163">A127951838T_Latest</f>
        <v>30.309000000000001</v>
      </c>
      <c r="CG163" s="52" cm="1">
        <f t="array" ref="CG163">A128029370X_Latest</f>
        <v>87.872</v>
      </c>
      <c r="CH163" s="52" t="e" cm="1">
        <f t="array" ref="CH163">A128087938K_Latest</f>
        <v>#NAME?</v>
      </c>
      <c r="CI163" s="52" cm="1">
        <f t="array" ref="CI163">A128087686A_Latest</f>
        <v>2105.4589999999998</v>
      </c>
      <c r="CJ163" s="52" cm="1">
        <f t="array" ref="CJ163">A128089826C_Latest</f>
        <v>28.33</v>
      </c>
      <c r="CK163" s="52" cm="1">
        <f t="array" ref="CK163">A128031534X_Latest</f>
        <v>9.4009999999999998</v>
      </c>
      <c r="CL163" s="52" cm="1">
        <f t="array" ref="CL163">A128031570J_Latest</f>
        <v>55.731000000000002</v>
      </c>
      <c r="CM163" s="52" cm="1">
        <f t="array" ref="CM163">A128031586A_Latest</f>
        <v>8.7149999999999999</v>
      </c>
      <c r="CN163" s="52" cm="1">
        <f t="array" ref="CN163">A128051110T_Latest</f>
        <v>62.29</v>
      </c>
      <c r="CO163" s="52" cm="1">
        <f t="array" ref="CO163">A128090066W_Latest</f>
        <v>20.192</v>
      </c>
      <c r="CP163" s="52" cm="1">
        <f t="array" ref="CP163">A128051130A_Latest</f>
        <v>76.013999999999996</v>
      </c>
      <c r="CQ163" s="52" cm="1">
        <f t="array" ref="CQ163">A127973802X_Latest</f>
        <v>39.359000000000002</v>
      </c>
      <c r="CR163" s="52" cm="1">
        <f t="array" ref="CR163">A128090138W_Latest</f>
        <v>29.021000000000001</v>
      </c>
      <c r="CS163" s="52" cm="1">
        <f t="array" ref="CS163">A127953886W_Latest</f>
        <v>7.6710000000000003</v>
      </c>
      <c r="CT163" s="52" cm="1">
        <f t="array" ref="CT163">A128031398T_Latest</f>
        <v>18.940000000000001</v>
      </c>
      <c r="CU163" s="52" cm="1">
        <f t="array" ref="CU163">A127973558J_Latest</f>
        <v>9.07</v>
      </c>
      <c r="CV163" s="52" cm="1">
        <f t="array" ref="CV163">A128012110R_Latest</f>
        <v>60.728000000000002</v>
      </c>
      <c r="CW163" s="52" cm="1">
        <f t="array" ref="CW163">A128031442R_Latest</f>
        <v>23.416</v>
      </c>
      <c r="CX163" s="52" cm="1">
        <f t="array" ref="CX163">A128012146T_Latest</f>
        <v>51.423000000000002</v>
      </c>
      <c r="CY163" s="52" cm="1">
        <f t="array" ref="CY163">A127973610F_Latest</f>
        <v>70.899000000000001</v>
      </c>
      <c r="CZ163" s="52" cm="1">
        <f t="array" ref="CZ163">A128050970X_Latest</f>
        <v>113.748</v>
      </c>
      <c r="DA163" s="52" cm="1">
        <f t="array" ref="DA163">A128070322X_Latest</f>
        <v>9.4060000000000006</v>
      </c>
      <c r="DB163" s="52" cm="1">
        <f t="array" ref="DB163">A127973682T_Latest</f>
        <v>27.344000000000001</v>
      </c>
      <c r="DC163" s="52" t="e" cm="1">
        <f t="array" ref="DC163">A127954102F_Latest</f>
        <v>#NAME?</v>
      </c>
      <c r="DD163" s="52" cm="1">
        <f t="array" ref="DD163">A128012046J_Latest</f>
        <v>721.69899999999996</v>
      </c>
      <c r="DE163" s="52" cm="1">
        <f t="array" ref="DE163">A128091826V_Latest</f>
        <v>20.748999999999999</v>
      </c>
      <c r="DF163" s="52" cm="1">
        <f t="array" ref="DF163">A128053194X_Latest</f>
        <v>83.906999999999996</v>
      </c>
      <c r="DG163" s="52" cm="1">
        <f t="array" ref="DG163">A127975862L_Latest</f>
        <v>67.272999999999996</v>
      </c>
      <c r="DH163" s="52" cm="1">
        <f t="array" ref="DH163">A127975882W_Latest</f>
        <v>19.997</v>
      </c>
      <c r="DI163" s="52" cm="1">
        <f t="array" ref="DI163">A127994878K_Latest</f>
        <v>91.076999999999998</v>
      </c>
      <c r="DJ163" s="52" cm="1">
        <f t="array" ref="DJ163">A127994902X_Latest</f>
        <v>38.107999999999997</v>
      </c>
      <c r="DK163" s="52" cm="1">
        <f t="array" ref="DK163">A128092114R_Latest</f>
        <v>86.332999999999998</v>
      </c>
      <c r="DL163" s="52" cm="1">
        <f t="array" ref="DL163">A128092138J_Latest</f>
        <v>67.611000000000004</v>
      </c>
      <c r="DM163" s="52" cm="1">
        <f t="array" ref="DM163">A128014550F_Latest</f>
        <v>52.838000000000001</v>
      </c>
      <c r="DN163" s="52" cm="1">
        <f t="array" ref="DN163">A128091850V_Latest</f>
        <v>9.6630000000000003</v>
      </c>
      <c r="DO163" s="52" cm="1">
        <f t="array" ref="DO163">A128014270L_Latest</f>
        <v>29.806999999999999</v>
      </c>
      <c r="DP163" s="52" cm="1">
        <f t="array" ref="DP163">A128072486F_Latest</f>
        <v>18.559000000000001</v>
      </c>
      <c r="DQ163" s="52" cm="1">
        <f t="array" ref="DQ163">A128091898F_Latest</f>
        <v>81.14</v>
      </c>
      <c r="DR163" s="52" cm="1">
        <f t="array" ref="DR163">A128072514C_Latest</f>
        <v>29.896999999999998</v>
      </c>
      <c r="DS163" s="52" cm="1">
        <f t="array" ref="DS163">A127994738J_Latest</f>
        <v>70.248000000000005</v>
      </c>
      <c r="DT163" s="52" cm="1">
        <f t="array" ref="DT163">A128053126W_Latest</f>
        <v>98.578000000000003</v>
      </c>
      <c r="DU163" s="52" cm="1">
        <f t="array" ref="DU163">A128072570W_Latest</f>
        <v>168.374</v>
      </c>
      <c r="DV163" s="52" cm="1">
        <f t="array" ref="DV163">A128014398X_Latest</f>
        <v>15.432</v>
      </c>
      <c r="DW163" s="52" cm="1">
        <f t="array" ref="DW163">A128033690L_Latest</f>
        <v>47.378999999999998</v>
      </c>
      <c r="DX163" s="52" t="e" cm="1">
        <f t="array" ref="DX163">A127994822X_Latest</f>
        <v>#NAME?</v>
      </c>
      <c r="DY163" s="52" cm="1">
        <f t="array" ref="DY163">A127994602W_Latest</f>
        <v>1096.972</v>
      </c>
      <c r="DZ163" s="52" cm="1">
        <f t="array" ref="DZ163">A128016234R_Latest</f>
        <v>14.632999999999999</v>
      </c>
      <c r="EA163" s="52" cm="1">
        <f t="array" ref="EA163">A127958270R_Latest</f>
        <v>2.0099999999999998</v>
      </c>
      <c r="EB163" s="52" cm="1">
        <f t="array" ref="EB163">A127978070V_Latest</f>
        <v>15.308</v>
      </c>
      <c r="EC163" s="52" cm="1">
        <f t="array" ref="EC163">A127978082C_Latest</f>
        <v>2.4180000000000001</v>
      </c>
      <c r="ED163" s="52" cm="1">
        <f t="array" ref="ED163">A127997122R_Latest</f>
        <v>16.841999999999999</v>
      </c>
      <c r="EE163" s="52" cm="1">
        <f t="array" ref="EE163">A127978134V_Latest</f>
        <v>5.2729999999999997</v>
      </c>
      <c r="EF163" s="52" cm="1">
        <f t="array" ref="EF163">A128094238C_Latest</f>
        <v>22.518999999999998</v>
      </c>
      <c r="EG163" s="52" cm="1">
        <f t="array" ref="EG163">A128016542T_Latest</f>
        <v>16.806000000000001</v>
      </c>
      <c r="EH163" s="52" cm="1">
        <f t="array" ref="EH163">A128055650C_Latest</f>
        <v>9.8209999999999997</v>
      </c>
      <c r="EI163" s="52" cm="1">
        <f t="array" ref="EI163">A128074538J_Latest</f>
        <v>2.3759999999999999</v>
      </c>
      <c r="EJ163" s="52" cm="1">
        <f t="array" ref="EJ163">A127996906V_Latest</f>
        <v>4.4489999999999998</v>
      </c>
      <c r="EK163" s="52" cm="1">
        <f t="array" ref="EK163">A128074582T_Latest</f>
        <v>2.6240000000000001</v>
      </c>
      <c r="EL163" s="52" cm="1">
        <f t="array" ref="EL163">A127977906R_Latest</f>
        <v>12.05</v>
      </c>
      <c r="EM163" s="52" cm="1">
        <f t="array" ref="EM163">A128016306R_Latest</f>
        <v>5.5789999999999997</v>
      </c>
      <c r="EN163" s="52" cm="1">
        <f t="array" ref="EN163">A128074646T_Latest</f>
        <v>16.722999999999999</v>
      </c>
      <c r="EO163" s="52" cm="1">
        <f t="array" ref="EO163">A127977958T_Latest</f>
        <v>18.370999999999999</v>
      </c>
      <c r="EP163" s="52" cm="1">
        <f t="array" ref="EP163">A128016370J_Latest</f>
        <v>32.945999999999998</v>
      </c>
      <c r="EQ163" s="52" cm="1">
        <f t="array" ref="EQ163">A128055466C_Latest</f>
        <v>4.4770000000000003</v>
      </c>
      <c r="ER163" s="52" cm="1">
        <f t="array" ref="ER163">A128055490C_Latest</f>
        <v>7.3339999999999996</v>
      </c>
      <c r="ES163" s="52" t="e" cm="1">
        <f t="array" ref="ES163">A128016442J_Latest</f>
        <v>#NAME?</v>
      </c>
      <c r="ET163" s="52" cm="1">
        <f t="array" ref="ET163">A128074502F_Latest</f>
        <v>212.559</v>
      </c>
      <c r="EU163" s="52" cm="1">
        <f t="array" ref="EU163">A128018446C_Latest</f>
        <v>0.95799999999999996</v>
      </c>
      <c r="EV163" s="52" cm="1">
        <f t="array" ref="EV163">A128096114L_Latest</f>
        <v>2.2080000000000002</v>
      </c>
      <c r="EW163" s="52" cm="1">
        <f t="array" ref="EW163">A127980038K_Latest</f>
        <v>2.238</v>
      </c>
      <c r="EX163" s="52" cm="1">
        <f t="array" ref="EX163">A128096166R_Latest</f>
        <v>1.579</v>
      </c>
      <c r="EY163" s="52" cm="1">
        <f t="array" ref="EY163">A127960570J_Latest</f>
        <v>8.4239999999999995</v>
      </c>
      <c r="EZ163" s="52" cm="1">
        <f t="array" ref="EZ163">A128057734X_Latest</f>
        <v>1.1539999999999999</v>
      </c>
      <c r="FA163" s="52" cm="1">
        <f t="array" ref="FA163">A128057754J_Latest</f>
        <v>6.4340000000000002</v>
      </c>
      <c r="FB163" s="52" cm="1">
        <f t="array" ref="FB163">A128077146A_Latest</f>
        <v>4.8410000000000002</v>
      </c>
      <c r="FC163" s="52" cm="1">
        <f t="array" ref="FC163">A128038042F_Latest</f>
        <v>3.423</v>
      </c>
      <c r="FD163" s="52" cm="1">
        <f t="array" ref="FD163">A128076834L_Latest</f>
        <v>0.64600000000000002</v>
      </c>
      <c r="FE163" s="52" cm="1">
        <f t="array" ref="FE163">A127960386J_Latest</f>
        <v>1.111</v>
      </c>
      <c r="FF163" s="52" cm="1">
        <f t="array" ref="FF163">A128076878R_Latest</f>
        <v>1.87</v>
      </c>
      <c r="FG163" s="52" cm="1">
        <f t="array" ref="FG163">A127979882V_Latest</f>
        <v>5.4119999999999999</v>
      </c>
      <c r="FH163" s="52" cm="1">
        <f t="array" ref="FH163">A128037862V_Latest</f>
        <v>3.5840000000000001</v>
      </c>
      <c r="FI163" s="52" cm="1">
        <f t="array" ref="FI163">A127960430F_Latest</f>
        <v>16.550999999999998</v>
      </c>
      <c r="FJ163" s="52" cm="1">
        <f t="array" ref="FJ163">A127979950K_Latest</f>
        <v>7.4740000000000002</v>
      </c>
      <c r="FK163" s="52" cm="1">
        <f t="array" ref="FK163">A127999222K_Latest</f>
        <v>19.294</v>
      </c>
      <c r="FL163" s="52" cm="1">
        <f t="array" ref="FL163">A127999250V_Latest</f>
        <v>1.484</v>
      </c>
      <c r="FM163" s="52" cm="1">
        <f t="array" ref="FM163">A128096106L_Latest</f>
        <v>5.8310000000000004</v>
      </c>
      <c r="FN163" s="52" t="e" cm="1">
        <f t="array" ref="FN163">A128057666J_Latest</f>
        <v>#NAME?</v>
      </c>
      <c r="FO163" s="52" cm="1">
        <f t="array" ref="FO163">A128095906T_Latest</f>
        <v>94.516999999999996</v>
      </c>
      <c r="FP163" s="52" cm="1">
        <f t="array" ref="FP163">A128098102R_Latest</f>
        <v>1.43</v>
      </c>
      <c r="FQ163" s="52" cm="1">
        <f t="array" ref="FQ163">A128001430W_Latest</f>
        <v>0</v>
      </c>
      <c r="FR163" s="52" cm="1">
        <f t="array" ref="FR163">A128040230F_Latest</f>
        <v>1.304</v>
      </c>
      <c r="FS163" s="52" cm="1">
        <f t="array" ref="FS163">A127982154F_Latest</f>
        <v>1.2390000000000001</v>
      </c>
      <c r="FT163" s="52" cm="1">
        <f t="array" ref="FT163">A127982186X_Latest</f>
        <v>12.542</v>
      </c>
      <c r="FU163" s="52" cm="1">
        <f t="array" ref="FU163">A127982214W_Latest</f>
        <v>1.452</v>
      </c>
      <c r="FV163" s="52" cm="1">
        <f t="array" ref="FV163">A127962834L_Latest</f>
        <v>12.476000000000001</v>
      </c>
      <c r="FW163" s="52" cm="1">
        <f t="array" ref="FW163">A127982246R_Latest</f>
        <v>8.3360000000000003</v>
      </c>
      <c r="FX163" s="52" cm="1">
        <f t="array" ref="FX163">A128001570X_Latest</f>
        <v>4.6589999999999998</v>
      </c>
      <c r="FY163" s="52" cm="1">
        <f t="array" ref="FY163">A128059538A_Latest</f>
        <v>2.74</v>
      </c>
      <c r="FZ163" s="52" cm="1">
        <f t="array" ref="FZ163">A127962550K_Latest</f>
        <v>3.6139999999999999</v>
      </c>
      <c r="GA163" s="52" cm="1">
        <f t="array" ref="GA163">A128098154T_Latest</f>
        <v>1.429</v>
      </c>
      <c r="GB163" s="52" cm="1">
        <f t="array" ref="GB163">A128040042W_Latest</f>
        <v>25.638000000000002</v>
      </c>
      <c r="GC163" s="52" cm="1">
        <f t="array" ref="GC163">A127962626V_Latest</f>
        <v>3.5470000000000002</v>
      </c>
      <c r="GD163" s="52" cm="1">
        <f t="array" ref="GD163">A128020766F_Latest</f>
        <v>57.326000000000001</v>
      </c>
      <c r="GE163" s="52" cm="1">
        <f t="array" ref="GE163">A128001342W_Latest</f>
        <v>15.78</v>
      </c>
      <c r="GF163" s="52" cm="1">
        <f t="array" ref="GF163">A128040126F_Latest</f>
        <v>22.608000000000001</v>
      </c>
      <c r="GG163" s="52" cm="1">
        <f t="array" ref="GG163">A127982078R_Latest</f>
        <v>4.7590000000000003</v>
      </c>
      <c r="GH163" s="52" cm="1">
        <f t="array" ref="GH163">A127962718C_Latest</f>
        <v>8.4670000000000005</v>
      </c>
      <c r="GI163" s="52" t="e" cm="1">
        <f t="array" ref="GI163">A128001450F_Latest</f>
        <v>#NAME?</v>
      </c>
      <c r="GJ163" s="52" cm="1">
        <f t="array" ref="GJ163">A128098074T_Latest</f>
        <v>189.34899999999999</v>
      </c>
    </row>
    <row r="164" spans="1:192" ht="15" hidden="1" customHeight="1">
      <c r="A164" s="45" t="s">
        <v>12392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12393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12394</v>
      </c>
      <c r="C166" s="62">
        <v>43</v>
      </c>
      <c r="D166" s="52" cm="1">
        <f t="array" ref="D166">A127945226R_Latest</f>
        <v>97.245999999999995</v>
      </c>
      <c r="E166" s="52" cm="1">
        <f t="array" ref="E166">A127984126J_Latest</f>
        <v>183.52</v>
      </c>
      <c r="F166" s="52" cm="1">
        <f t="array" ref="F166">A127984154T_Latest</f>
        <v>595.63199999999995</v>
      </c>
      <c r="G166" s="52" cm="1">
        <f t="array" ref="G166">A127945446T_Latest</f>
        <v>110.18</v>
      </c>
      <c r="H166" s="52" cm="1">
        <f t="array" ref="H166">A127945466A_Latest</f>
        <v>572.37300000000005</v>
      </c>
      <c r="I166" s="52" cm="1">
        <f t="array" ref="I166">A128003694L_Latest</f>
        <v>259.589</v>
      </c>
      <c r="J166" s="52" cm="1">
        <f t="array" ref="J166">A127945494K_Latest</f>
        <v>874.07899999999995</v>
      </c>
      <c r="K166" s="52" cm="1">
        <f t="array" ref="K166">A127965070C_Latest</f>
        <v>462.26499999999999</v>
      </c>
      <c r="L166" s="52" cm="1">
        <f t="array" ref="L166">A127965086W_Latest</f>
        <v>416.30700000000002</v>
      </c>
      <c r="M166" s="52" cm="1">
        <f t="array" ref="M166">A128081194W_Latest</f>
        <v>143.72999999999999</v>
      </c>
      <c r="N166" s="52" cm="1">
        <f t="array" ref="N166">A128081230V_Latest</f>
        <v>343.15800000000002</v>
      </c>
      <c r="O166" s="52" cm="1">
        <f t="array" ref="O166">A128022746J_Latest</f>
        <v>112.886</v>
      </c>
      <c r="P166" s="52" cm="1">
        <f t="array" ref="P166">A127984014R_Latest</f>
        <v>698.774</v>
      </c>
      <c r="Q166" s="52" cm="1">
        <f t="array" ref="Q166">A127984038J_Latest</f>
        <v>181.48400000000001</v>
      </c>
      <c r="R166" s="52" cm="1">
        <f t="array" ref="R166">A128061822A_Latest</f>
        <v>675.76900000000001</v>
      </c>
      <c r="S166" s="52" cm="1">
        <f t="array" ref="S166">A127945310F_Latest</f>
        <v>837.31399999999996</v>
      </c>
      <c r="T166" s="52" cm="1">
        <f t="array" ref="T166">A127984086A_Latest</f>
        <v>1256.9459999999999</v>
      </c>
      <c r="U166" s="52" cm="1">
        <f t="array" ref="U166">A128042390C_Latest</f>
        <v>143.96799999999999</v>
      </c>
      <c r="V166" s="52" cm="1">
        <f t="array" ref="V166">A127984122X_Latest</f>
        <v>261.18200000000002</v>
      </c>
      <c r="W166" s="52" t="e" cm="1">
        <f t="array" ref="W166">A128061926V_Latest</f>
        <v>#NAME?</v>
      </c>
      <c r="X166" s="52" cm="1">
        <f t="array" ref="X166">A128003462A_Latest</f>
        <v>8226.4050000000007</v>
      </c>
      <c r="Y166" s="52" cm="1">
        <f t="array" ref="Y166">A128083346J_Latest</f>
        <v>27.553000000000001</v>
      </c>
      <c r="Z166" s="52" cm="1">
        <f t="array" ref="Z166">A128064066K_Latest</f>
        <v>24.393999999999998</v>
      </c>
      <c r="AA166" s="52" cm="1">
        <f t="array" ref="AA166">A127947638W_Latest</f>
        <v>189.571</v>
      </c>
      <c r="AB166" s="52" cm="1">
        <f t="array" ref="AB166">A128044558J_Latest</f>
        <v>29.387</v>
      </c>
      <c r="AC166" s="52" cm="1">
        <f t="array" ref="AC166">A127947678R_Latest</f>
        <v>186.16900000000001</v>
      </c>
      <c r="AD166" s="52" cm="1">
        <f t="array" ref="AD166">A127947706L_Latest</f>
        <v>68.45</v>
      </c>
      <c r="AE166" s="52" cm="1">
        <f t="array" ref="AE166">A128005818R_Latest</f>
        <v>283.94600000000003</v>
      </c>
      <c r="AF166" s="52" cm="1">
        <f t="array" ref="AF166">A128005838X_Latest</f>
        <v>145.34100000000001</v>
      </c>
      <c r="AG166" s="52" cm="1">
        <f t="array" ref="AG166">A128005862X_Latest</f>
        <v>130.006</v>
      </c>
      <c r="AH166" s="52" cm="1">
        <f t="array" ref="AH166">A127947370V_Latest</f>
        <v>56.094999999999999</v>
      </c>
      <c r="AI166" s="52" cm="1">
        <f t="array" ref="AI166">A127986154C_Latest</f>
        <v>148.01499999999999</v>
      </c>
      <c r="AJ166" s="52" cm="1">
        <f t="array" ref="AJ166">A127947410A_Latest</f>
        <v>45.128</v>
      </c>
      <c r="AK166" s="52" cm="1">
        <f t="array" ref="AK166">A128083410R_Latest</f>
        <v>276.69499999999999</v>
      </c>
      <c r="AL166" s="52" cm="1">
        <f t="array" ref="AL166">A127947450V_Latest</f>
        <v>69.456000000000003</v>
      </c>
      <c r="AM166" s="52" cm="1">
        <f t="array" ref="AM166">A128083446T_Latest</f>
        <v>199.60400000000001</v>
      </c>
      <c r="AN166" s="52" cm="1">
        <f t="array" ref="AN166">A128005646F_Latest</f>
        <v>256.86900000000003</v>
      </c>
      <c r="AO166" s="52" cm="1">
        <f t="array" ref="AO166">A128025046X_Latest</f>
        <v>373.733</v>
      </c>
      <c r="AP166" s="52" cm="1">
        <f t="array" ref="AP166">A127967090X_Latest</f>
        <v>44.72</v>
      </c>
      <c r="AQ166" s="52" cm="1">
        <f t="array" ref="AQ166">A128083502X_Latest</f>
        <v>84.521000000000001</v>
      </c>
      <c r="AR166" s="52" t="e" cm="1">
        <f t="array" ref="AR166">A127967150R_Latest</f>
        <v>#NAME?</v>
      </c>
      <c r="AS166" s="52" cm="1">
        <f t="array" ref="AS166">A128044286R_Latest</f>
        <v>2639.652</v>
      </c>
      <c r="AT166" s="52" cm="1">
        <f t="array" ref="AT166">A127969006J_Latest</f>
        <v>14.856</v>
      </c>
      <c r="AU166" s="52" cm="1">
        <f t="array" ref="AU166">A128085778X_Latest</f>
        <v>7.2720000000000002</v>
      </c>
      <c r="AV166" s="52" cm="1">
        <f t="array" ref="AV166">A128007974C_Latest</f>
        <v>184.45400000000001</v>
      </c>
      <c r="AW166" s="52" cm="1">
        <f t="array" ref="AW166">A128007978L_Latest</f>
        <v>26.928000000000001</v>
      </c>
      <c r="AX166" s="52" cm="1">
        <f t="array" ref="AX166">A127949870A_Latest</f>
        <v>157.745</v>
      </c>
      <c r="AY166" s="52" cm="1">
        <f t="array" ref="AY166">A128085894J_Latest</f>
        <v>76.843000000000004</v>
      </c>
      <c r="AZ166" s="52" cm="1">
        <f t="array" ref="AZ166">A128027430C_Latest</f>
        <v>254.89</v>
      </c>
      <c r="BA166" s="52" cm="1">
        <f t="array" ref="BA166">A127949922T_Latest</f>
        <v>109.01600000000001</v>
      </c>
      <c r="BB166" s="52" cm="1">
        <f t="array" ref="BB166">A127949938K_Latest</f>
        <v>112.077</v>
      </c>
      <c r="BC166" s="52" cm="1">
        <f t="array" ref="BC166">A127988222F_Latest</f>
        <v>49.286000000000001</v>
      </c>
      <c r="BD166" s="52" cm="1">
        <f t="array" ref="BD166">A127988250R_Latest</f>
        <v>97.793000000000006</v>
      </c>
      <c r="BE166" s="52" cm="1">
        <f t="array" ref="BE166">A128007786V_Latest</f>
        <v>24.376999999999999</v>
      </c>
      <c r="BF166" s="52" cm="1">
        <f t="array" ref="BF166">A127988282J_Latest</f>
        <v>191.12200000000001</v>
      </c>
      <c r="BG166" s="52" cm="1">
        <f t="array" ref="BG166">A127949694A_Latest</f>
        <v>37.543999999999997</v>
      </c>
      <c r="BH166" s="52" cm="1">
        <f t="array" ref="BH166">A128007838K_Latest</f>
        <v>149.60499999999999</v>
      </c>
      <c r="BI166" s="52" cm="1">
        <f t="array" ref="BI166">A128007858V_Latest</f>
        <v>233.767</v>
      </c>
      <c r="BJ166" s="52" cm="1">
        <f t="array" ref="BJ166">A127949746T_Latest</f>
        <v>329.86099999999999</v>
      </c>
      <c r="BK166" s="52" cm="1">
        <f t="array" ref="BK166">A127969170K_Latest</f>
        <v>45.679000000000002</v>
      </c>
      <c r="BL166" s="52" cm="1">
        <f t="array" ref="BL166">A127949786K_Latest</f>
        <v>64.846999999999994</v>
      </c>
      <c r="BM166" s="52" t="e" cm="1">
        <f t="array" ref="BM166">A127988414X_Latest</f>
        <v>#NAME?</v>
      </c>
      <c r="BN166" s="52" cm="1">
        <f t="array" ref="BN166">A128085550C_Latest</f>
        <v>2167.962</v>
      </c>
      <c r="BO166" s="52" cm="1">
        <f t="array" ref="BO166">A127951674J_Latest</f>
        <v>24.015000000000001</v>
      </c>
      <c r="BP166" s="52" cm="1">
        <f t="array" ref="BP166">A128087930T_Latest</f>
        <v>63.067999999999998</v>
      </c>
      <c r="BQ166" s="52" cm="1">
        <f t="array" ref="BQ166">A128010054W_Latest</f>
        <v>112.455</v>
      </c>
      <c r="BR166" s="52" cm="1">
        <f t="array" ref="BR166">A128029434X_Latest</f>
        <v>22.975999999999999</v>
      </c>
      <c r="BS166" s="52" cm="1">
        <f t="array" ref="BS166">A128029466T_Latest</f>
        <v>113.321</v>
      </c>
      <c r="BT166" s="52" cm="1">
        <f t="array" ref="BT166">A128010102C_Latest</f>
        <v>63.204999999999998</v>
      </c>
      <c r="BU166" s="52" cm="1">
        <f t="array" ref="BU166">A128010126W_Latest</f>
        <v>162.58699999999999</v>
      </c>
      <c r="BV166" s="52" cm="1">
        <f t="array" ref="BV166">A128088050L_Latest</f>
        <v>100.36799999999999</v>
      </c>
      <c r="BW166" s="52" cm="1">
        <f t="array" ref="BW166">A127971674F_Latest</f>
        <v>96.227000000000004</v>
      </c>
      <c r="BX166" s="52" cm="1">
        <f t="array" ref="BX166">A127951686T_Latest</f>
        <v>17.332999999999998</v>
      </c>
      <c r="BY166" s="52" cm="1">
        <f t="array" ref="BY166">A127990442X_Latest</f>
        <v>50.822000000000003</v>
      </c>
      <c r="BZ166" s="52" cm="1">
        <f t="array" ref="BZ166">A127971370V_Latest</f>
        <v>21.143000000000001</v>
      </c>
      <c r="CA166" s="52" cm="1">
        <f t="array" ref="CA166">A127971390C_Latest</f>
        <v>107.25700000000001</v>
      </c>
      <c r="CB166" s="52" cm="1">
        <f t="array" ref="CB166">A127951766T_Latest</f>
        <v>32.484000000000002</v>
      </c>
      <c r="CC166" s="52" cm="1">
        <f t="array" ref="CC166">A128068118X_Latest</f>
        <v>132.82499999999999</v>
      </c>
      <c r="CD166" s="52" cm="1">
        <f t="array" ref="CD166">A127951798K_Latest</f>
        <v>156.42500000000001</v>
      </c>
      <c r="CE166" s="52" cm="1">
        <f t="array" ref="CE166">A127971462C_Latest</f>
        <v>250.74100000000001</v>
      </c>
      <c r="CF166" s="52" cm="1">
        <f t="array" ref="CF166">A128029350R_Latest</f>
        <v>24.111999999999998</v>
      </c>
      <c r="CG166" s="52" cm="1">
        <f t="array" ref="CG166">A127971506V_Latest</f>
        <v>54.091999999999999</v>
      </c>
      <c r="CH166" s="52" t="e" cm="1">
        <f t="array" ref="CH166">A128087942A_Latest</f>
        <v>#NAME?</v>
      </c>
      <c r="CI166" s="52" cm="1">
        <f t="array" ref="CI166">A127971286C_Latest</f>
        <v>1605.4559999999999</v>
      </c>
      <c r="CJ166" s="52" cm="1">
        <f t="array" ref="CJ166">A128070134R_Latest</f>
        <v>12.616</v>
      </c>
      <c r="CK166" s="52" cm="1">
        <f t="array" ref="CK166">A127973698K_Latest</f>
        <v>7.8689999999999998</v>
      </c>
      <c r="CL166" s="52" cm="1">
        <f t="array" ref="CL166">A127954114R_Latest</f>
        <v>46.698</v>
      </c>
      <c r="CM166" s="52" cm="1">
        <f t="array" ref="CM166">A128012290K_Latest</f>
        <v>7.6779999999999999</v>
      </c>
      <c r="CN166" s="52" cm="1">
        <f t="array" ref="CN166">A127992742L_Latest</f>
        <v>36.729999999999997</v>
      </c>
      <c r="CO166" s="52" cm="1">
        <f t="array" ref="CO166">A128012338K_Latest</f>
        <v>15.481999999999999</v>
      </c>
      <c r="CP166" s="52" cm="1">
        <f t="array" ref="CP166">A127954178A_Latest</f>
        <v>63.283999999999999</v>
      </c>
      <c r="CQ166" s="52" cm="1">
        <f t="array" ref="CQ166">A128051154V_Latest</f>
        <v>33.360999999999997</v>
      </c>
      <c r="CR166" s="52" cm="1">
        <f t="array" ref="CR166">A128090146W_Latest</f>
        <v>23.684000000000001</v>
      </c>
      <c r="CS166" s="52" cm="1">
        <f t="array" ref="CS166">A127992478L_Latest</f>
        <v>7.165</v>
      </c>
      <c r="CT166" s="52" cm="1">
        <f t="array" ref="CT166">A127992498W_Latest</f>
        <v>14.561999999999999</v>
      </c>
      <c r="CU166" s="52" cm="1">
        <f t="array" ref="CU166">A128012094A_Latest</f>
        <v>5.92</v>
      </c>
      <c r="CV166" s="52" cm="1">
        <f t="array" ref="CV166">A128089874W_Latest</f>
        <v>42.969000000000001</v>
      </c>
      <c r="CW166" s="52" cm="1">
        <f t="array" ref="CW166">A127992554C_Latest</f>
        <v>16.91</v>
      </c>
      <c r="CX166" s="52" cm="1">
        <f t="array" ref="CX166">A128070246J_Latest</f>
        <v>46.615000000000002</v>
      </c>
      <c r="CY166" s="52" cm="1">
        <f t="array" ref="CY166">A127973614R_Latest</f>
        <v>63.674999999999997</v>
      </c>
      <c r="CZ166" s="52" cm="1">
        <f t="array" ref="CZ166">A127954006F_Latest</f>
        <v>96.671000000000006</v>
      </c>
      <c r="DA166" s="52" cm="1">
        <f t="array" ref="DA166">A128070326J_Latest</f>
        <v>7.8810000000000002</v>
      </c>
      <c r="DB166" s="52" cm="1">
        <f t="array" ref="DB166">A128089946W_Latest</f>
        <v>16.654</v>
      </c>
      <c r="DC166" s="52" t="e" cm="1">
        <f t="array" ref="DC166">A127992686F_Latest</f>
        <v>#NAME?</v>
      </c>
      <c r="DD166" s="52" cm="1">
        <f t="array" ref="DD166">A128050786X_Latest</f>
        <v>566.42100000000005</v>
      </c>
      <c r="DE166" s="52" cm="1">
        <f t="array" ref="DE166">A127975606A_Latest</f>
        <v>9.0359999999999996</v>
      </c>
      <c r="DF166" s="52" cm="1">
        <f t="array" ref="DF166">A128014454F_Latest</f>
        <v>77.406000000000006</v>
      </c>
      <c r="DG166" s="52" cm="1">
        <f t="array" ref="DG166">A128072662F_Latest</f>
        <v>48.993000000000002</v>
      </c>
      <c r="DH166" s="52" cm="1">
        <f t="array" ref="DH166">A127994862T_Latest</f>
        <v>18.582999999999998</v>
      </c>
      <c r="DI166" s="52" cm="1">
        <f t="array" ref="DI166">A128072694X_Latest</f>
        <v>55.603999999999999</v>
      </c>
      <c r="DJ166" s="52" cm="1">
        <f t="array" ref="DJ166">A128092098A_Latest</f>
        <v>29.428999999999998</v>
      </c>
      <c r="DK166" s="52" cm="1">
        <f t="array" ref="DK166">A128033822C_Latest</f>
        <v>74.596000000000004</v>
      </c>
      <c r="DL166" s="52" cm="1">
        <f t="array" ref="DL166">A127956274L_Latest</f>
        <v>50.41</v>
      </c>
      <c r="DM166" s="52" cm="1">
        <f t="array" ref="DM166">A128033850L_Latest</f>
        <v>40.228999999999999</v>
      </c>
      <c r="DN166" s="52" cm="1">
        <f t="array" ref="DN166">A128072450C_Latest</f>
        <v>8.827</v>
      </c>
      <c r="DO166" s="52" cm="1">
        <f t="array" ref="DO166">A127956034A_Latest</f>
        <v>23.972999999999999</v>
      </c>
      <c r="DP166" s="52" cm="1">
        <f t="array" ref="DP166">A128072490W_Latest</f>
        <v>13.082000000000001</v>
      </c>
      <c r="DQ166" s="52" cm="1">
        <f t="array" ref="DQ166">A127975698W_Latest</f>
        <v>49.335000000000001</v>
      </c>
      <c r="DR166" s="52" cm="1">
        <f t="array" ref="DR166">A128033594L_Latest</f>
        <v>18.14</v>
      </c>
      <c r="DS166" s="52" cm="1">
        <f t="array" ref="DS166">A128053110C_Latest</f>
        <v>64.495999999999995</v>
      </c>
      <c r="DT166" s="52" cm="1">
        <f t="array" ref="DT166">A128014354W_Latest</f>
        <v>87.91</v>
      </c>
      <c r="DU166" s="52" cm="1">
        <f t="array" ref="DU166">A128033646C_Latest</f>
        <v>140.13999999999999</v>
      </c>
      <c r="DV166" s="52" cm="1">
        <f t="array" ref="DV166">A128091982W_Latest</f>
        <v>12.311</v>
      </c>
      <c r="DW166" s="52" cm="1">
        <f t="array" ref="DW166">A128072598X_Latest</f>
        <v>27.111000000000001</v>
      </c>
      <c r="DX166" s="52" t="e" cm="1">
        <f t="array" ref="DX166">A128033714V_Latest</f>
        <v>#NAME?</v>
      </c>
      <c r="DY166" s="52" cm="1">
        <f t="array" ref="DY166">A128091810A_Latest</f>
        <v>849.61</v>
      </c>
      <c r="DZ166" s="52" cm="1">
        <f t="array" ref="DZ166">A128055298C_Latest</f>
        <v>8.6289999999999996</v>
      </c>
      <c r="EA166" s="52" cm="1">
        <f t="array" ref="EA166">A127997078T_Latest</f>
        <v>1.518</v>
      </c>
      <c r="EB166" s="52" cm="1">
        <f t="array" ref="EB166">A128035882T_Latest</f>
        <v>10.913</v>
      </c>
      <c r="EC166" s="52" cm="1">
        <f t="array" ref="EC166">A128074782K_Latest</f>
        <v>2.0760000000000001</v>
      </c>
      <c r="ED166" s="52" cm="1">
        <f t="array" ref="ED166">A127958342R_Latest</f>
        <v>9.8710000000000004</v>
      </c>
      <c r="EE166" s="52" cm="1">
        <f t="array" ref="EE166">A127997138J_Latest</f>
        <v>4.7560000000000002</v>
      </c>
      <c r="EF166" s="52" cm="1">
        <f t="array" ref="EF166">A127958378T_Latest</f>
        <v>18.155999999999999</v>
      </c>
      <c r="EG166" s="52" cm="1">
        <f t="array" ref="EG166">A127978150V_Latest</f>
        <v>12.571999999999999</v>
      </c>
      <c r="EH166" s="52" cm="1">
        <f t="array" ref="EH166">A128035974A_Latest</f>
        <v>8.11</v>
      </c>
      <c r="EI166" s="52" cm="1">
        <f t="array" ref="EI166">A127996878W_Latest</f>
        <v>1.718</v>
      </c>
      <c r="EJ166" s="52" cm="1">
        <f t="array" ref="EJ166">A127977870X_Latest</f>
        <v>4.0670000000000002</v>
      </c>
      <c r="EK166" s="52" cm="1">
        <f t="array" ref="EK166">A128035690X_Latest</f>
        <v>1.9450000000000001</v>
      </c>
      <c r="EL166" s="52" cm="1">
        <f t="array" ref="EL166">A128035710W_Latest</f>
        <v>7.8630000000000004</v>
      </c>
      <c r="EM166" s="52" cm="1">
        <f t="array" ref="EM166">A128055382V_Latest</f>
        <v>2.85</v>
      </c>
      <c r="EN166" s="52" cm="1">
        <f t="array" ref="EN166">A127996958W_Latest</f>
        <v>15.407999999999999</v>
      </c>
      <c r="EO166" s="52" cm="1">
        <f t="array" ref="EO166">A128035766J_Latest</f>
        <v>16.867999999999999</v>
      </c>
      <c r="EP166" s="52" cm="1">
        <f t="array" ref="EP166">A127997014F_Latest</f>
        <v>29.346</v>
      </c>
      <c r="EQ166" s="52" cm="1">
        <f t="array" ref="EQ166">A128016398K_Latest</f>
        <v>4.0540000000000003</v>
      </c>
      <c r="ER166" s="52" cm="1">
        <f t="array" ref="ER166">A127978006A_Latest</f>
        <v>3.9830000000000001</v>
      </c>
      <c r="ES166" s="52" t="e" cm="1">
        <f t="array" ref="ES166">A128016446T_Latest</f>
        <v>#NAME?</v>
      </c>
      <c r="ET166" s="52" cm="1">
        <f t="array" ref="ET166">A128093978T_Latest</f>
        <v>164.70400000000001</v>
      </c>
      <c r="EU166" s="52" cm="1">
        <f t="array" ref="EU166">A127960350F_Latest</f>
        <v>0.33400000000000002</v>
      </c>
      <c r="EV166" s="52" cm="1">
        <f t="array" ref="EV166">A127999290L_Latest</f>
        <v>1.994</v>
      </c>
      <c r="EW166" s="52" cm="1">
        <f t="array" ref="EW166">A127960534X_Latest</f>
        <v>1.8220000000000001</v>
      </c>
      <c r="EX166" s="52" cm="1">
        <f t="array" ref="EX166">A127999358W_Latest</f>
        <v>1.504</v>
      </c>
      <c r="EY166" s="52" cm="1">
        <f t="array" ref="EY166">A128057710F_Latest</f>
        <v>4.8970000000000002</v>
      </c>
      <c r="EZ166" s="52" cm="1">
        <f t="array" ref="EZ166">A128018762F_Latest</f>
        <v>0.96899999999999997</v>
      </c>
      <c r="FA166" s="52" cm="1">
        <f t="array" ref="FA166">A128018778X_Latest</f>
        <v>5.4219999999999997</v>
      </c>
      <c r="FB166" s="52" cm="1">
        <f t="array" ref="FB166">A127999422C_Latest</f>
        <v>3.9</v>
      </c>
      <c r="FC166" s="52" cm="1">
        <f t="array" ref="FC166">A128096270R_Latest</f>
        <v>2.5579999999999998</v>
      </c>
      <c r="FD166" s="52" cm="1">
        <f t="array" ref="FD166">A127979810J_Latest</f>
        <v>0.56599999999999995</v>
      </c>
      <c r="FE166" s="52" cm="1">
        <f t="array" ref="FE166">A127999114A_Latest</f>
        <v>0.78800000000000003</v>
      </c>
      <c r="FF166" s="52" cm="1">
        <f t="array" ref="FF166">A128095994C_Latest</f>
        <v>0.96799999999999997</v>
      </c>
      <c r="FG166" s="52" cm="1">
        <f t="array" ref="FG166">A128018526C_Latest</f>
        <v>4.0709999999999997</v>
      </c>
      <c r="FH166" s="52" cm="1">
        <f t="array" ref="FH166">A128096034L_Latest</f>
        <v>2.3719999999999999</v>
      </c>
      <c r="FI166" s="52" cm="1">
        <f t="array" ref="FI166">A128057566X_Latest</f>
        <v>14.29</v>
      </c>
      <c r="FJ166" s="52" cm="1">
        <f t="array" ref="FJ166">A128018590W_Latest</f>
        <v>7.0759999999999996</v>
      </c>
      <c r="FK166" s="52" cm="1">
        <f t="array" ref="FK166">A128037910A_Latest</f>
        <v>16.986999999999998</v>
      </c>
      <c r="FL166" s="52" cm="1">
        <f t="array" ref="FL166">A128018630C_Latest</f>
        <v>1.099</v>
      </c>
      <c r="FM166" s="52" cm="1">
        <f t="array" ref="FM166">A128037930K_Latest</f>
        <v>4.0410000000000004</v>
      </c>
      <c r="FN166" s="52" t="e" cm="1">
        <f t="array" ref="FN166">A128037954C_Latest</f>
        <v>#NAME?</v>
      </c>
      <c r="FO166" s="52" cm="1">
        <f t="array" ref="FO166">A128057458R_Latest</f>
        <v>75.659000000000006</v>
      </c>
      <c r="FP166" s="52" cm="1">
        <f t="array" ref="FP166">A128079010A_Latest</f>
        <v>0.20799999999999999</v>
      </c>
      <c r="FQ166" s="52" cm="1">
        <f t="array" ref="FQ166">A128001434F_Latest</f>
        <v>0</v>
      </c>
      <c r="FR166" s="52" cm="1">
        <f t="array" ref="FR166">A128098318A_Latest</f>
        <v>0.72599999999999998</v>
      </c>
      <c r="FS166" s="52" cm="1">
        <f t="array" ref="FS166">A127962774W_Latest</f>
        <v>1.048</v>
      </c>
      <c r="FT166" s="52" cm="1">
        <f t="array" ref="FT166">A127962790W_Latest</f>
        <v>8.0370000000000008</v>
      </c>
      <c r="FU166" s="52" cm="1">
        <f t="array" ref="FU166">A128020938R_Latest</f>
        <v>0.45600000000000002</v>
      </c>
      <c r="FV166" s="52" cm="1">
        <f t="array" ref="FV166">A128079262W_Latest</f>
        <v>11.198</v>
      </c>
      <c r="FW166" s="52" cm="1">
        <f t="array" ref="FW166">A128098394C_Latest</f>
        <v>7.298</v>
      </c>
      <c r="FX166" s="52" cm="1">
        <f t="array" ref="FX166">A128001574J_Latest</f>
        <v>3.4169999999999998</v>
      </c>
      <c r="FY166" s="52" cm="1">
        <f t="array" ref="FY166">A128040010C_Latest</f>
        <v>2.74</v>
      </c>
      <c r="FZ166" s="52" cm="1">
        <f t="array" ref="FZ166">A128098130X_Latest</f>
        <v>3.1389999999999998</v>
      </c>
      <c r="GA166" s="52" cm="1">
        <f t="array" ref="GA166">A128059582K_Latest</f>
        <v>0.32200000000000001</v>
      </c>
      <c r="GB166" s="52" cm="1">
        <f t="array" ref="GB166">A128020726L_Latest</f>
        <v>19.460999999999999</v>
      </c>
      <c r="GC166" s="52" cm="1">
        <f t="array" ref="GC166">A127982002V_Latest</f>
        <v>1.73</v>
      </c>
      <c r="GD166" s="52" cm="1">
        <f t="array" ref="GD166">A128079074L_Latest</f>
        <v>52.926000000000002</v>
      </c>
      <c r="GE166" s="52" cm="1">
        <f t="array" ref="GE166">A128079090L_Latest</f>
        <v>14.724</v>
      </c>
      <c r="GF166" s="52" cm="1">
        <f t="array" ref="GF166">A128059654K_Latest</f>
        <v>19.466000000000001</v>
      </c>
      <c r="GG166" s="52" cm="1">
        <f t="array" ref="GG166">A128020802C_Latest</f>
        <v>4.1139999999999999</v>
      </c>
      <c r="GH166" s="52" cm="1">
        <f t="array" ref="GH166">A128079142C_Latest</f>
        <v>5.9329999999999998</v>
      </c>
      <c r="GI166" s="52" t="e" cm="1">
        <f t="array" ref="GI166">A128059726K_Latest</f>
        <v>#NAME?</v>
      </c>
      <c r="GJ166" s="52" cm="1">
        <f t="array" ref="GJ166">A128001218L_Latest</f>
        <v>156.941</v>
      </c>
    </row>
    <row r="167" spans="1:192" ht="15" hidden="1" customHeight="1">
      <c r="A167" s="49"/>
      <c r="B167" s="49" t="s">
        <v>12395</v>
      </c>
      <c r="C167" s="62">
        <v>44</v>
      </c>
      <c r="D167" s="52" cm="1">
        <f t="array" ref="D167">A128081174L_Latest</f>
        <v>0.73</v>
      </c>
      <c r="E167" s="52" cm="1">
        <f t="array" ref="E167">A128081374F_Latest</f>
        <v>6.6840000000000002</v>
      </c>
      <c r="F167" s="52" cm="1">
        <f t="array" ref="F167">A127964970T_Latest</f>
        <v>14.217000000000001</v>
      </c>
      <c r="G167" s="52" cm="1">
        <f t="array" ref="G167">A128081458R_Latest</f>
        <v>3.8849999999999998</v>
      </c>
      <c r="H167" s="52" cm="1">
        <f t="array" ref="H167">A127945470T_Latest</f>
        <v>9.3580000000000005</v>
      </c>
      <c r="I167" s="52" cm="1">
        <f t="array" ref="I167">A127945478K_Latest</f>
        <v>7.8419999999999996</v>
      </c>
      <c r="J167" s="52" cm="1">
        <f t="array" ref="J167">A128081514W_Latest</f>
        <v>23.625</v>
      </c>
      <c r="K167" s="52" cm="1">
        <f t="array" ref="K167">A128003746C_Latest</f>
        <v>8.2880000000000003</v>
      </c>
      <c r="L167" s="52" cm="1">
        <f t="array" ref="L167">A128062046R_Latest</f>
        <v>8</v>
      </c>
      <c r="M167" s="52" cm="1">
        <f t="array" ref="M167">A128081198F_Latest</f>
        <v>3.0139999999999998</v>
      </c>
      <c r="N167" s="52" cm="1">
        <f t="array" ref="N167">A127964778T_Latest</f>
        <v>12.311</v>
      </c>
      <c r="O167" s="52" cm="1">
        <f t="array" ref="O167">A128022750X_Latest</f>
        <v>1.9019999999999999</v>
      </c>
      <c r="P167" s="52" cm="1">
        <f t="array" ref="P167">A127984022R_Latest</f>
        <v>20.928000000000001</v>
      </c>
      <c r="Q167" s="52" cm="1">
        <f t="array" ref="Q167">A128081278F_Latest</f>
        <v>4.1529999999999996</v>
      </c>
      <c r="R167" s="52" cm="1">
        <f t="array" ref="R167">A128081282W_Latest</f>
        <v>32.286999999999999</v>
      </c>
      <c r="S167" s="52" cm="1">
        <f t="array" ref="S167">A127984066T_Latest</f>
        <v>30.721</v>
      </c>
      <c r="T167" s="52" cm="1">
        <f t="array" ref="T167">A128022834J_Latest</f>
        <v>41.853000000000002</v>
      </c>
      <c r="U167" s="52" cm="1">
        <f t="array" ref="U167">A127964902R_Latest</f>
        <v>2.3719999999999999</v>
      </c>
      <c r="V167" s="52" cm="1">
        <f t="array" ref="V167">A128042422K_Latest</f>
        <v>7.444</v>
      </c>
      <c r="W167" s="52" t="e" cm="1">
        <f t="array" ref="W167">A128003638V_Latest</f>
        <v>#NAME?</v>
      </c>
      <c r="X167" s="52" cm="1">
        <f t="array" ref="X167">A128003466K_Latest</f>
        <v>239.614</v>
      </c>
      <c r="Y167" s="52" cm="1">
        <f t="array" ref="Y167">A127986126V_Latest</f>
        <v>0.44400000000000001</v>
      </c>
      <c r="Z167" s="52" cm="1">
        <f t="array" ref="Z167">A128083534T_Latest</f>
        <v>1.379</v>
      </c>
      <c r="AA167" s="52" cm="1">
        <f t="array" ref="AA167">A127947642L_Latest</f>
        <v>4.4779999999999998</v>
      </c>
      <c r="AB167" s="52" cm="1">
        <f t="array" ref="AB167">A127967182J_Latest</f>
        <v>1.147</v>
      </c>
      <c r="AC167" s="52" cm="1">
        <f t="array" ref="AC167">A128025162J_Latest</f>
        <v>4.2140000000000004</v>
      </c>
      <c r="AD167" s="52" cm="1">
        <f t="array" ref="AD167">A128005802W_Latest</f>
        <v>2.101</v>
      </c>
      <c r="AE167" s="52" cm="1">
        <f t="array" ref="AE167">A128064138K_Latest</f>
        <v>5.1269999999999998</v>
      </c>
      <c r="AF167" s="52" cm="1">
        <f t="array" ref="AF167">A128005842R_Latest</f>
        <v>1.2529999999999999</v>
      </c>
      <c r="AG167" s="52" cm="1">
        <f t="array" ref="AG167">A128025242J_Latest</f>
        <v>2.004</v>
      </c>
      <c r="AH167" s="52" cm="1">
        <f t="array" ref="AH167">A127986150V_Latest</f>
        <v>1.7809999999999999</v>
      </c>
      <c r="AI167" s="52" cm="1">
        <f t="array" ref="AI167">A128063914W_Latest</f>
        <v>3.1150000000000002</v>
      </c>
      <c r="AJ167" s="52" cm="1">
        <f t="array" ref="AJ167">A128005582F_Latest</f>
        <v>0.73699999999999999</v>
      </c>
      <c r="AK167" s="52" cm="1">
        <f t="array" ref="AK167">A127947434V_Latest</f>
        <v>6.6479999999999997</v>
      </c>
      <c r="AL167" s="52" cm="1">
        <f t="array" ref="AL167">A127986202K_Latest</f>
        <v>1.7</v>
      </c>
      <c r="AM167" s="52" cm="1">
        <f t="array" ref="AM167">A127947478W_Latest</f>
        <v>9.52</v>
      </c>
      <c r="AN167" s="52" cm="1">
        <f t="array" ref="AN167">A128044450F_Latest</f>
        <v>9.032</v>
      </c>
      <c r="AO167" s="52" cm="1">
        <f t="array" ref="AO167">A128083478K_Latest</f>
        <v>9.5190000000000001</v>
      </c>
      <c r="AP167" s="52" cm="1">
        <f t="array" ref="AP167">A127947558W_Latest</f>
        <v>1.143</v>
      </c>
      <c r="AQ167" s="52" cm="1">
        <f t="array" ref="AQ167">A128005706W_Latest</f>
        <v>3.7050000000000001</v>
      </c>
      <c r="AR167" s="52" t="e" cm="1">
        <f t="array" ref="AR167">A128064074K_Latest</f>
        <v>#NAME?</v>
      </c>
      <c r="AS167" s="52" cm="1">
        <f t="array" ref="AS167">A128024926C_Latest</f>
        <v>69.049000000000007</v>
      </c>
      <c r="AT167" s="52" cm="1">
        <f t="array" ref="AT167">A127988210W_Latest</f>
        <v>0</v>
      </c>
      <c r="AU167" s="52" cm="1">
        <f t="array" ref="AU167">A128046674C_Latest</f>
        <v>0</v>
      </c>
      <c r="AV167" s="52" cm="1">
        <f t="array" ref="AV167">A127988434J_Latest</f>
        <v>4.6950000000000003</v>
      </c>
      <c r="AW167" s="52" cm="1">
        <f t="array" ref="AW167">A128027362L_Latest</f>
        <v>1.284</v>
      </c>
      <c r="AX167" s="52" cm="1">
        <f t="array" ref="AX167">A127988466A_Latest</f>
        <v>1.66</v>
      </c>
      <c r="AY167" s="52" cm="1">
        <f t="array" ref="AY167">A128027426L_Latest</f>
        <v>3.3610000000000002</v>
      </c>
      <c r="AZ167" s="52" cm="1">
        <f t="array" ref="AZ167">A127969310A_Latest</f>
        <v>7.1130000000000004</v>
      </c>
      <c r="BA167" s="52" cm="1">
        <f t="array" ref="BA167">A128008026W_Latest</f>
        <v>2.117</v>
      </c>
      <c r="BB167" s="52" cm="1">
        <f t="array" ref="BB167">A128027474F_Latest</f>
        <v>2.629</v>
      </c>
      <c r="BC167" s="52" cm="1">
        <f t="array" ref="BC167">A127949638J_Latest</f>
        <v>0.71699999999999997</v>
      </c>
      <c r="BD167" s="52" cm="1">
        <f t="array" ref="BD167">A128065894K_Latest</f>
        <v>4.8029999999999999</v>
      </c>
      <c r="BE167" s="52" cm="1">
        <f t="array" ref="BE167">A128027154V_Latest</f>
        <v>0.60399999999999998</v>
      </c>
      <c r="BF167" s="52" cm="1">
        <f t="array" ref="BF167">A128065922J_Latest</f>
        <v>6.2679999999999998</v>
      </c>
      <c r="BG167" s="52" cm="1">
        <f t="array" ref="BG167">A127969098C_Latest</f>
        <v>1.44</v>
      </c>
      <c r="BH167" s="52" cm="1">
        <f t="array" ref="BH167">A127988310F_Latest</f>
        <v>11.026</v>
      </c>
      <c r="BI167" s="52" cm="1">
        <f t="array" ref="BI167">A127949734J_Latest</f>
        <v>9.4710000000000001</v>
      </c>
      <c r="BJ167" s="52" cm="1">
        <f t="array" ref="BJ167">A128085718W_Latest</f>
        <v>13.715999999999999</v>
      </c>
      <c r="BK167" s="52" cm="1">
        <f t="array" ref="BK167">A127988350X_Latest</f>
        <v>0.68700000000000006</v>
      </c>
      <c r="BL167" s="52" cm="1">
        <f t="array" ref="BL167">A128046662V_Latest</f>
        <v>1.214</v>
      </c>
      <c r="BM167" s="52" t="e" cm="1">
        <f t="array" ref="BM167">A128085810L_Latest</f>
        <v>#NAME?</v>
      </c>
      <c r="BN167" s="52" cm="1">
        <f t="array" ref="BN167">A128046470A_Latest</f>
        <v>72.805999999999997</v>
      </c>
      <c r="BO167" s="52" cm="1">
        <f t="array" ref="BO167">A128068014F_Latest</f>
        <v>0</v>
      </c>
      <c r="BP167" s="52" cm="1">
        <f t="array" ref="BP167">A127951862T_Latest</f>
        <v>0.49299999999999999</v>
      </c>
      <c r="BQ167" s="52" cm="1">
        <f t="array" ref="BQ167">A127951906J_Latest</f>
        <v>2.528</v>
      </c>
      <c r="BR167" s="52" cm="1">
        <f t="array" ref="BR167">A128048934X_Latest</f>
        <v>0.73199999999999998</v>
      </c>
      <c r="BS167" s="52" cm="1">
        <f t="array" ref="BS167">A128048958T_Latest</f>
        <v>2.0950000000000002</v>
      </c>
      <c r="BT167" s="52" cm="1">
        <f t="array" ref="BT167">A127990634T_Latest</f>
        <v>0.88500000000000001</v>
      </c>
      <c r="BU167" s="52" cm="1">
        <f t="array" ref="BU167">A127951966K_Latest</f>
        <v>8.2219999999999995</v>
      </c>
      <c r="BV167" s="52" cm="1">
        <f t="array" ref="BV167">A127990694V_Latest</f>
        <v>2.27</v>
      </c>
      <c r="BW167" s="52" cm="1">
        <f t="array" ref="BW167">A128049014A_Latest</f>
        <v>1.409</v>
      </c>
      <c r="BX167" s="52" cm="1">
        <f t="array" ref="BX167">A128048666R_Latest</f>
        <v>0.51600000000000001</v>
      </c>
      <c r="BY167" s="52" cm="1">
        <f t="array" ref="BY167">A127971346V_Latest</f>
        <v>2.448</v>
      </c>
      <c r="BZ167" s="52" cm="1">
        <f t="array" ref="BZ167">A127990454J_Latest</f>
        <v>0.56100000000000005</v>
      </c>
      <c r="CA167" s="52" cm="1">
        <f t="array" ref="CA167">A127951730R_Latest</f>
        <v>4.0140000000000002</v>
      </c>
      <c r="CB167" s="52" cm="1">
        <f t="array" ref="CB167">A127990490T_Latest</f>
        <v>0</v>
      </c>
      <c r="CC167" s="52" cm="1">
        <f t="array" ref="CC167">A128009930L_Latest</f>
        <v>4.8010000000000002</v>
      </c>
      <c r="CD167" s="52" cm="1">
        <f t="array" ref="CD167">A128068130R_Latest</f>
        <v>5.6820000000000004</v>
      </c>
      <c r="CE167" s="52" cm="1">
        <f t="array" ref="CE167">A128029334R_Latest</f>
        <v>8.26</v>
      </c>
      <c r="CF167" s="52" cm="1">
        <f t="array" ref="CF167">A128029354X_Latest</f>
        <v>0</v>
      </c>
      <c r="CG167" s="52" cm="1">
        <f t="array" ref="CG167">A127971510K_Latest</f>
        <v>0.85899999999999999</v>
      </c>
      <c r="CH167" s="52" t="e" cm="1">
        <f t="array" ref="CH167">A127990582A_Latest</f>
        <v>#NAME?</v>
      </c>
      <c r="CI167" s="52" cm="1">
        <f t="array" ref="CI167">A128029206W_Latest</f>
        <v>45.774000000000001</v>
      </c>
      <c r="CJ167" s="52" cm="1">
        <f t="array" ref="CJ167">A128050806W_Latest</f>
        <v>0.28599999999999998</v>
      </c>
      <c r="CK167" s="52" cm="1">
        <f t="array" ref="CK167">A127992666W_Latest</f>
        <v>1.109</v>
      </c>
      <c r="CL167" s="52" cm="1">
        <f t="array" ref="CL167">A128051086C_Latest</f>
        <v>1.583</v>
      </c>
      <c r="CM167" s="52" cm="1">
        <f t="array" ref="CM167">A128012294V_Latest</f>
        <v>0</v>
      </c>
      <c r="CN167" s="52" cm="1">
        <f t="array" ref="CN167">A128012318A_Latest</f>
        <v>0.60799999999999998</v>
      </c>
      <c r="CO167" s="52" cm="1">
        <f t="array" ref="CO167">A127992770W_Latest</f>
        <v>0</v>
      </c>
      <c r="CP167" s="52" cm="1">
        <f t="array" ref="CP167">A128031638T_Latest</f>
        <v>1.7290000000000001</v>
      </c>
      <c r="CQ167" s="52" cm="1">
        <f t="array" ref="CQ167">A127992826W_Latest</f>
        <v>0.77900000000000003</v>
      </c>
      <c r="CR167" s="52" cm="1">
        <f t="array" ref="CR167">A128012406A_Latest</f>
        <v>1.1319999999999999</v>
      </c>
      <c r="CS167" s="52" cm="1">
        <f t="array" ref="CS167">A127953890L_Latest</f>
        <v>0</v>
      </c>
      <c r="CT167" s="52" cm="1">
        <f t="array" ref="CT167">A127973546X_Latest</f>
        <v>1.0149999999999999</v>
      </c>
      <c r="CU167" s="52" cm="1">
        <f t="array" ref="CU167">A128089870L_Latest</f>
        <v>0</v>
      </c>
      <c r="CV167" s="52" cm="1">
        <f t="array" ref="CV167">A128070218X_Latest</f>
        <v>0.86899999999999999</v>
      </c>
      <c r="CW167" s="52" cm="1">
        <f t="array" ref="CW167">A128031446X_Latest</f>
        <v>0.71799999999999997</v>
      </c>
      <c r="CX167" s="52" cm="1">
        <f t="array" ref="CX167">A127992582L_Latest</f>
        <v>2.0990000000000002</v>
      </c>
      <c r="CY167" s="52" cm="1">
        <f t="array" ref="CY167">A128050958J_Latest</f>
        <v>2.9550000000000001</v>
      </c>
      <c r="CZ167" s="52" cm="1">
        <f t="array" ref="CZ167">A127954010W_Latest</f>
        <v>4.09</v>
      </c>
      <c r="DA167" s="52" cm="1">
        <f t="array" ref="DA167">A128070330X_Latest</f>
        <v>0.54200000000000004</v>
      </c>
      <c r="DB167" s="52" cm="1">
        <f t="array" ref="DB167">A128012218T_Latest</f>
        <v>0.24399999999999999</v>
      </c>
      <c r="DC167" s="52" t="e" cm="1">
        <f t="array" ref="DC167">A127992690W_Latest</f>
        <v>#NAME?</v>
      </c>
      <c r="DD167" s="52" cm="1">
        <f t="array" ref="DD167">A127973486J_Latest</f>
        <v>19.757000000000001</v>
      </c>
      <c r="DE167" s="52" cm="1">
        <f t="array" ref="DE167">A127975610T_Latest</f>
        <v>0</v>
      </c>
      <c r="DF167" s="52" cm="1">
        <f t="array" ref="DF167">A128033706V_Latest</f>
        <v>3.32</v>
      </c>
      <c r="DG167" s="52" cm="1">
        <f t="array" ref="DG167">A128053230W_Latest</f>
        <v>0.58699999999999997</v>
      </c>
      <c r="DH167" s="52" cm="1">
        <f t="array" ref="DH167">A127994866A_Latest</f>
        <v>0.45600000000000002</v>
      </c>
      <c r="DI167" s="52" cm="1">
        <f t="array" ref="DI167">A127956226V_Latest</f>
        <v>0.45100000000000001</v>
      </c>
      <c r="DJ167" s="52" cm="1">
        <f t="array" ref="DJ167">A128092102F_Latest</f>
        <v>0.90600000000000003</v>
      </c>
      <c r="DK167" s="52" cm="1">
        <f t="array" ref="DK167">A128072746R_Latest</f>
        <v>0.85499999999999998</v>
      </c>
      <c r="DL167" s="52" cm="1">
        <f t="array" ref="DL167">A128053318R_Latest</f>
        <v>1.046</v>
      </c>
      <c r="DM167" s="52" cm="1">
        <f t="array" ref="DM167">A127975994R_Latest</f>
        <v>0.748</v>
      </c>
      <c r="DN167" s="52" cm="1">
        <f t="array" ref="DN167">A128014246L_Latest</f>
        <v>0</v>
      </c>
      <c r="DO167" s="52" cm="1">
        <f t="array" ref="DO167">A127975650K_Latest</f>
        <v>0.377</v>
      </c>
      <c r="DP167" s="52" cm="1">
        <f t="array" ref="DP167">A127994670X_Latest</f>
        <v>0</v>
      </c>
      <c r="DQ167" s="52" cm="1">
        <f t="array" ref="DQ167">A128033582C_Latest</f>
        <v>2.2490000000000001</v>
      </c>
      <c r="DR167" s="52" cm="1">
        <f t="array" ref="DR167">A128072518L_Latest</f>
        <v>0</v>
      </c>
      <c r="DS167" s="52" cm="1">
        <f t="array" ref="DS167">A127956090V_Latest</f>
        <v>2.1419999999999999</v>
      </c>
      <c r="DT167" s="52" cm="1">
        <f t="array" ref="DT167">A128033618V_Latest</f>
        <v>2.9390000000000001</v>
      </c>
      <c r="DU167" s="52" cm="1">
        <f t="array" ref="DU167">A128053158R_Latest</f>
        <v>4.7050000000000001</v>
      </c>
      <c r="DV167" s="52" cm="1">
        <f t="array" ref="DV167">A128091986F_Latest</f>
        <v>0</v>
      </c>
      <c r="DW167" s="52" cm="1">
        <f t="array" ref="DW167">A127975814V_Latest</f>
        <v>1.2350000000000001</v>
      </c>
      <c r="DX167" s="52" t="e" cm="1">
        <f t="array" ref="DX167">A128014466R_Latest</f>
        <v>#NAME?</v>
      </c>
      <c r="DY167" s="52" cm="1">
        <f t="array" ref="DY167">A128072426C_Latest</f>
        <v>22.015999999999998</v>
      </c>
      <c r="DZ167" s="52" cm="1">
        <f t="array" ref="DZ167">A127958094R_Latest</f>
        <v>0</v>
      </c>
      <c r="EA167" s="52" cm="1">
        <f t="array" ref="EA167">A127997082J_Latest</f>
        <v>0.38400000000000001</v>
      </c>
      <c r="EB167" s="52" cm="1">
        <f t="array" ref="EB167">A127958314F_Latest</f>
        <v>0.34599999999999997</v>
      </c>
      <c r="EC167" s="52" cm="1">
        <f t="array" ref="EC167">A128035898K_Latest</f>
        <v>0</v>
      </c>
      <c r="ED167" s="52" cm="1">
        <f t="array" ref="ED167">A128074806T_Latest</f>
        <v>0.32900000000000001</v>
      </c>
      <c r="EE167" s="52" cm="1">
        <f t="array" ref="EE167">A128035926J_Latest</f>
        <v>0</v>
      </c>
      <c r="EF167" s="52" cm="1">
        <f t="array" ref="EF167">A128055622V_Latest</f>
        <v>0.11799999999999999</v>
      </c>
      <c r="EG167" s="52" cm="1">
        <f t="array" ref="EG167">A128055634C_Latest</f>
        <v>0.436</v>
      </c>
      <c r="EH167" s="52" cm="1">
        <f t="array" ref="EH167">A127997214X_Latest</f>
        <v>0</v>
      </c>
      <c r="EI167" s="52" cm="1">
        <f t="array" ref="EI167">A128074542X_Latest</f>
        <v>0</v>
      </c>
      <c r="EJ167" s="52" cm="1">
        <f t="array" ref="EJ167">A128074558T_Latest</f>
        <v>0.38200000000000001</v>
      </c>
      <c r="EK167" s="52" cm="1">
        <f t="array" ref="EK167">A128016278T_Latest</f>
        <v>0</v>
      </c>
      <c r="EL167" s="52" cm="1">
        <f t="array" ref="EL167">A128035714F_Latest</f>
        <v>0.219</v>
      </c>
      <c r="EM167" s="52" cm="1">
        <f t="array" ref="EM167">A128055386C_Latest</f>
        <v>0</v>
      </c>
      <c r="EN167" s="52" cm="1">
        <f t="array" ref="EN167">A127996962L_Latest</f>
        <v>0.44500000000000001</v>
      </c>
      <c r="EO167" s="52" cm="1">
        <f t="array" ref="EO167">A128016346J_Latest</f>
        <v>0.38900000000000001</v>
      </c>
      <c r="EP167" s="52" cm="1">
        <f t="array" ref="EP167">A127977974T_Latest</f>
        <v>0.84599999999999997</v>
      </c>
      <c r="EQ167" s="52" cm="1">
        <f t="array" ref="EQ167">A128035806R_Latest</f>
        <v>0</v>
      </c>
      <c r="ER167" s="52" cm="1">
        <f t="array" ref="ER167">A127997054X_Latest</f>
        <v>0.107</v>
      </c>
      <c r="ES167" s="52" t="e" cm="1">
        <f t="array" ref="ES167">A128016450J_Latest</f>
        <v>#NAME?</v>
      </c>
      <c r="ET167" s="52" cm="1">
        <f t="array" ref="ET167">A127977806F_Latest</f>
        <v>3.9990000000000001</v>
      </c>
      <c r="EU167" s="52" cm="1">
        <f t="array" ref="EU167">A128076818L_Latest</f>
        <v>0</v>
      </c>
      <c r="EV167" s="52" cm="1">
        <f t="array" ref="EV167">A127980014T_Latest</f>
        <v>0</v>
      </c>
      <c r="EW167" s="52" cm="1">
        <f t="array" ref="EW167">A128096150W_Latest</f>
        <v>0</v>
      </c>
      <c r="EX167" s="52" cm="1">
        <f t="array" ref="EX167">A127999362L_Latest</f>
        <v>7.5999999999999998E-2</v>
      </c>
      <c r="EY167" s="52" cm="1">
        <f t="array" ref="EY167">A127999378F_Latest</f>
        <v>0</v>
      </c>
      <c r="EZ167" s="52" cm="1">
        <f t="array" ref="EZ167">A128018766R_Latest</f>
        <v>0</v>
      </c>
      <c r="FA167" s="52" cm="1">
        <f t="array" ref="FA167">A127999402V_Latest</f>
        <v>0.24399999999999999</v>
      </c>
      <c r="FB167" s="52" cm="1">
        <f t="array" ref="FB167">A128038030W_Latest</f>
        <v>0</v>
      </c>
      <c r="FC167" s="52" cm="1">
        <f t="array" ref="FC167">A128096274X_Latest</f>
        <v>7.9000000000000001E-2</v>
      </c>
      <c r="FD167" s="52" cm="1">
        <f t="array" ref="FD167">A128018474L_Latest</f>
        <v>0</v>
      </c>
      <c r="FE167" s="52" cm="1">
        <f t="array" ref="FE167">A127979838K_Latest</f>
        <v>0.17</v>
      </c>
      <c r="FF167" s="52" cm="1">
        <f t="array" ref="FF167">A127999138V_Latest</f>
        <v>0</v>
      </c>
      <c r="FG167" s="52" cm="1">
        <f t="array" ref="FG167">A128018534C_Latest</f>
        <v>0</v>
      </c>
      <c r="FH167" s="52" cm="1">
        <f t="array" ref="FH167">A128057546R_Latest</f>
        <v>9.9000000000000005E-2</v>
      </c>
      <c r="FI167" s="52" cm="1">
        <f t="array" ref="FI167">A128057570R_Latest</f>
        <v>0.59599999999999997</v>
      </c>
      <c r="FJ167" s="52" cm="1">
        <f t="array" ref="FJ167">A128096054W_Latest</f>
        <v>0.254</v>
      </c>
      <c r="FK167" s="52" cm="1">
        <f t="array" ref="FK167">A127979970V_Latest</f>
        <v>0.53</v>
      </c>
      <c r="FL167" s="52" cm="1">
        <f t="array" ref="FL167">A127979986L_Latest</f>
        <v>0</v>
      </c>
      <c r="FM167" s="52" cm="1">
        <f t="array" ref="FM167">A128018658F_Latest</f>
        <v>7.9000000000000001E-2</v>
      </c>
      <c r="FN167" s="52" t="e" cm="1">
        <f t="array" ref="FN167">A128018706L_Latest</f>
        <v>#NAME?</v>
      </c>
      <c r="FO167" s="52" cm="1">
        <f t="array" ref="FO167">A127960322W_Latest</f>
        <v>2.1259999999999999</v>
      </c>
      <c r="FP167" s="52" cm="1">
        <f t="array" ref="FP167">A128079014K_Latest</f>
        <v>0</v>
      </c>
      <c r="FQ167" s="52" cm="1">
        <f t="array" ref="FQ167">A127982114L_Latest</f>
        <v>0</v>
      </c>
      <c r="FR167" s="52" cm="1">
        <f t="array" ref="FR167">A128040234R_Latest</f>
        <v>0</v>
      </c>
      <c r="FS167" s="52" cm="1">
        <f t="array" ref="FS167">A127982158R_Latest</f>
        <v>0.191</v>
      </c>
      <c r="FT167" s="52" cm="1">
        <f t="array" ref="FT167">A128020894X_Latest</f>
        <v>0</v>
      </c>
      <c r="FU167" s="52" cm="1">
        <f t="array" ref="FU167">A128040278T_Latest</f>
        <v>0.58799999999999997</v>
      </c>
      <c r="FV167" s="52" cm="1">
        <f t="array" ref="FV167">A127982230W_Latest</f>
        <v>0.218</v>
      </c>
      <c r="FW167" s="52" cm="1">
        <f t="array" ref="FW167">A128079294R_Latest</f>
        <v>0.38700000000000001</v>
      </c>
      <c r="FX167" s="52" cm="1">
        <f t="array" ref="FX167">A128001578T_Latest</f>
        <v>0</v>
      </c>
      <c r="FY167" s="52" cm="1">
        <f t="array" ref="FY167">A128020658W_Latest</f>
        <v>0</v>
      </c>
      <c r="FZ167" s="52" cm="1">
        <f t="array" ref="FZ167">A127981938K_Latest</f>
        <v>0</v>
      </c>
      <c r="GA167" s="52" cm="1">
        <f t="array" ref="GA167">A128001290F_Latest</f>
        <v>0</v>
      </c>
      <c r="GB167" s="52" cm="1">
        <f t="array" ref="GB167">A127981990V_Latest</f>
        <v>0.66100000000000003</v>
      </c>
      <c r="GC167" s="52" cm="1">
        <f t="array" ref="GC167">A128020738W_Latest</f>
        <v>0.19700000000000001</v>
      </c>
      <c r="GD167" s="52" cm="1">
        <f t="array" ref="GD167">A127962646C_Latest</f>
        <v>1.659</v>
      </c>
      <c r="GE167" s="52" cm="1">
        <f t="array" ref="GE167">A128098230J_Latest</f>
        <v>0</v>
      </c>
      <c r="GF167" s="52" cm="1">
        <f t="array" ref="GF167">A128079106V_Latest</f>
        <v>0.186</v>
      </c>
      <c r="GG167" s="52" cm="1">
        <f t="array" ref="GG167">A128079122V_Latest</f>
        <v>0</v>
      </c>
      <c r="GH167" s="52" cm="1">
        <f t="array" ref="GH167">A128001422W_Latest</f>
        <v>0</v>
      </c>
      <c r="GI167" s="52" t="e" cm="1">
        <f t="array" ref="GI167">A128040214F_Latest</f>
        <v>#NAME?</v>
      </c>
      <c r="GJ167" s="52" cm="1">
        <f t="array" ref="GJ167">A127981890K_Latest</f>
        <v>4.0880000000000001</v>
      </c>
    </row>
    <row r="168" spans="1:192" ht="15" hidden="1" customHeight="1">
      <c r="A168" s="49"/>
      <c r="B168" s="49" t="s">
        <v>12396</v>
      </c>
      <c r="C168" s="62">
        <v>45</v>
      </c>
      <c r="D168" s="52" cm="1">
        <f t="array" ref="D168">A128003486V_Latest</f>
        <v>1.4419999999999999</v>
      </c>
      <c r="E168" s="52" cm="1">
        <f t="array" ref="E168">A127964942J_Latest</f>
        <v>5.0129999999999999</v>
      </c>
      <c r="F168" s="52" cm="1">
        <f t="array" ref="F168">A128081426W_Latest</f>
        <v>10.446</v>
      </c>
      <c r="G168" s="52" cm="1">
        <f t="array" ref="G168">A127964986K_Latest</f>
        <v>3.1949999999999998</v>
      </c>
      <c r="H168" s="52" cm="1">
        <f t="array" ref="H168">A128081482R_Latest</f>
        <v>8.7910000000000004</v>
      </c>
      <c r="I168" s="52" cm="1">
        <f t="array" ref="I168">A128022978V_Latest</f>
        <v>4.2080000000000002</v>
      </c>
      <c r="J168" s="52" cm="1">
        <f t="array" ref="J168">A128003730K_Latest</f>
        <v>29.716000000000001</v>
      </c>
      <c r="K168" s="52" cm="1">
        <f t="array" ref="K168">A128042546L_Latest</f>
        <v>17.914000000000001</v>
      </c>
      <c r="L168" s="52" cm="1">
        <f t="array" ref="L168">A128062050F_Latest</f>
        <v>5.899</v>
      </c>
      <c r="M168" s="52" cm="1">
        <f t="array" ref="M168">A128061706T_Latest</f>
        <v>0.60899999999999999</v>
      </c>
      <c r="N168" s="52" cm="1">
        <f t="array" ref="N168">A127964782J_Latest</f>
        <v>17.082999999999998</v>
      </c>
      <c r="O168" s="52" cm="1">
        <f t="array" ref="O168">A127964798A_Latest</f>
        <v>2.6349999999999998</v>
      </c>
      <c r="P168" s="52" cm="1">
        <f t="array" ref="P168">A128061766V_Latest</f>
        <v>12.568</v>
      </c>
      <c r="Q168" s="52" cm="1">
        <f t="array" ref="Q168">A128022786A_Latest</f>
        <v>3.718</v>
      </c>
      <c r="R168" s="52" cm="1">
        <f t="array" ref="R168">A128061826K_Latest</f>
        <v>24.9</v>
      </c>
      <c r="S168" s="52" cm="1">
        <f t="array" ref="S168">A128061850K_Latest</f>
        <v>14.375999999999999</v>
      </c>
      <c r="T168" s="52" cm="1">
        <f t="array" ref="T168">A128022838T_Latest</f>
        <v>19.643000000000001</v>
      </c>
      <c r="U168" s="52" cm="1">
        <f t="array" ref="U168">A127984106X_Latest</f>
        <v>2.4089999999999998</v>
      </c>
      <c r="V168" s="52" cm="1">
        <f t="array" ref="V168">A128003610T_Latest</f>
        <v>3.2669999999999999</v>
      </c>
      <c r="W168" s="52" t="e" cm="1">
        <f t="array" ref="W168">A127984142J_Latest</f>
        <v>#NAME?</v>
      </c>
      <c r="X168" s="52" cm="1">
        <f t="array" ref="X168">A127983958F_Latest</f>
        <v>187.834</v>
      </c>
      <c r="Y168" s="52" cm="1">
        <f t="array" ref="Y168">A128024938L_Latest</f>
        <v>0.56599999999999995</v>
      </c>
      <c r="Z168" s="52" cm="1">
        <f t="array" ref="Z168">A127967122F_Latest</f>
        <v>1.0609999999999999</v>
      </c>
      <c r="AA168" s="52" cm="1">
        <f t="array" ref="AA168">A127947646W_Latest</f>
        <v>2.7010000000000001</v>
      </c>
      <c r="AB168" s="52" cm="1">
        <f t="array" ref="AB168">A128044562X_Latest</f>
        <v>0</v>
      </c>
      <c r="AC168" s="52" cm="1">
        <f t="array" ref="AC168">A128044574J_Latest</f>
        <v>1.7090000000000001</v>
      </c>
      <c r="AD168" s="52" cm="1">
        <f t="array" ref="AD168">A128044586T_Latest</f>
        <v>1.6140000000000001</v>
      </c>
      <c r="AE168" s="52" cm="1">
        <f t="array" ref="AE168">A128044610F_Latest</f>
        <v>6.3559999999999999</v>
      </c>
      <c r="AF168" s="52" cm="1">
        <f t="array" ref="AF168">A128044622R_Latest</f>
        <v>5.4779999999999998</v>
      </c>
      <c r="AG168" s="52" cm="1">
        <f t="array" ref="AG168">A128083698L_Latest</f>
        <v>2.1669999999999998</v>
      </c>
      <c r="AH168" s="52" cm="1">
        <f t="array" ref="AH168">A128005542L_Latest</f>
        <v>0</v>
      </c>
      <c r="AI168" s="52" cm="1">
        <f t="array" ref="AI168">A128005570W_Latest</f>
        <v>8.8539999999999992</v>
      </c>
      <c r="AJ168" s="52" cm="1">
        <f t="array" ref="AJ168">A127947414K_Latest</f>
        <v>0</v>
      </c>
      <c r="AK168" s="52" cm="1">
        <f t="array" ref="AK168">A127966994W_Latest</f>
        <v>4.133</v>
      </c>
      <c r="AL168" s="52" cm="1">
        <f t="array" ref="AL168">A128044398J_Latest</f>
        <v>2.1080000000000001</v>
      </c>
      <c r="AM168" s="52" cm="1">
        <f t="array" ref="AM168">A128063974X_Latest</f>
        <v>4.18</v>
      </c>
      <c r="AN168" s="52" cm="1">
        <f t="array" ref="AN168">A128005650W_Latest</f>
        <v>4.3849999999999998</v>
      </c>
      <c r="AO168" s="52" cm="1">
        <f t="array" ref="AO168">A128064002X_Latest</f>
        <v>4.2409999999999997</v>
      </c>
      <c r="AP168" s="52" cm="1">
        <f t="array" ref="AP168">A128064022J_Latest</f>
        <v>0</v>
      </c>
      <c r="AQ168" s="52" cm="1">
        <f t="array" ref="AQ168">A127947578F_Latest</f>
        <v>0.81699999999999995</v>
      </c>
      <c r="AR168" s="52" t="e" cm="1">
        <f t="array" ref="AR168">A128044526R_Latest</f>
        <v>#NAME?</v>
      </c>
      <c r="AS168" s="52" cm="1">
        <f t="array" ref="AS168">A128044290F_Latest</f>
        <v>50.368000000000002</v>
      </c>
      <c r="AT168" s="52" cm="1">
        <f t="array" ref="AT168">A128085570L_Latest</f>
        <v>0</v>
      </c>
      <c r="AU168" s="52" cm="1">
        <f t="array" ref="AU168">A128066026C_Latest</f>
        <v>0</v>
      </c>
      <c r="AV168" s="52" cm="1">
        <f t="array" ref="AV168">A128066046L_Latest</f>
        <v>1.2509999999999999</v>
      </c>
      <c r="AW168" s="52" cm="1">
        <f t="array" ref="AW168">A128027366W_Latest</f>
        <v>0.52700000000000002</v>
      </c>
      <c r="AX168" s="52" cm="1">
        <f t="array" ref="AX168">A127949874K_Latest</f>
        <v>4.3</v>
      </c>
      <c r="AY168" s="52" cm="1">
        <f t="array" ref="AY168">A128085898T_Latest</f>
        <v>1.6850000000000001</v>
      </c>
      <c r="AZ168" s="52" cm="1">
        <f t="array" ref="AZ168">A128085930F_Latest</f>
        <v>9.3989999999999991</v>
      </c>
      <c r="BA168" s="52" cm="1">
        <f t="array" ref="BA168">A128008030L_Latest</f>
        <v>5.641</v>
      </c>
      <c r="BB168" s="52" cm="1">
        <f t="array" ref="BB168">A128066126L_Latest</f>
        <v>1.7649999999999999</v>
      </c>
      <c r="BC168" s="52" cm="1">
        <f t="array" ref="BC168">A127988226R_Latest</f>
        <v>0.60899999999999999</v>
      </c>
      <c r="BD168" s="52" cm="1">
        <f t="array" ref="BD168">A128027134K_Latest</f>
        <v>5.391</v>
      </c>
      <c r="BE168" s="52" cm="1">
        <f t="array" ref="BE168">A128027158C_Latest</f>
        <v>0.68400000000000005</v>
      </c>
      <c r="BF168" s="52" cm="1">
        <f t="array" ref="BF168">A128027186L_Latest</f>
        <v>4.0739999999999998</v>
      </c>
      <c r="BG168" s="52" cm="1">
        <f t="array" ref="BG168">A128085654W_Latest</f>
        <v>0.60099999999999998</v>
      </c>
      <c r="BH168" s="52" cm="1">
        <f t="array" ref="BH168">A127949714X_Latest</f>
        <v>7.2039999999999997</v>
      </c>
      <c r="BI168" s="52" cm="1">
        <f t="array" ref="BI168">A127988318X_Latest</f>
        <v>3.3050000000000002</v>
      </c>
      <c r="BJ168" s="52" cm="1">
        <f t="array" ref="BJ168">A128065994V_Latest</f>
        <v>5.86</v>
      </c>
      <c r="BK168" s="52" cm="1">
        <f t="array" ref="BK168">A128066006V_Latest</f>
        <v>0</v>
      </c>
      <c r="BL168" s="52" cm="1">
        <f t="array" ref="BL168">A128066018C_Latest</f>
        <v>0.69</v>
      </c>
      <c r="BM168" s="52" t="e" cm="1">
        <f t="array" ref="BM168">A127988418J_Latest</f>
        <v>#NAME?</v>
      </c>
      <c r="BN168" s="52" cm="1">
        <f t="array" ref="BN168">A128027074V_Latest</f>
        <v>52.982999999999997</v>
      </c>
      <c r="BO168" s="52" cm="1">
        <f t="array" ref="BO168">A128009814C_Latest</f>
        <v>0.877</v>
      </c>
      <c r="BP168" s="52" cm="1">
        <f t="array" ref="BP168">A127990570T_Latest</f>
        <v>0.56000000000000005</v>
      </c>
      <c r="BQ168" s="52" cm="1">
        <f t="array" ref="BQ168">A128048918X_Latest</f>
        <v>4.2590000000000003</v>
      </c>
      <c r="BR168" s="52" cm="1">
        <f t="array" ref="BR168">A127951926T_Latest</f>
        <v>2.121</v>
      </c>
      <c r="BS168" s="52" cm="1">
        <f t="array" ref="BS168">A127990614J_Latest</f>
        <v>1.603</v>
      </c>
      <c r="BT168" s="52" cm="1">
        <f t="array" ref="BT168">A128048978A_Latest</f>
        <v>0</v>
      </c>
      <c r="BU168" s="52" cm="1">
        <f t="array" ref="BU168">A128068306J_Latest</f>
        <v>6.6870000000000003</v>
      </c>
      <c r="BV168" s="52" cm="1">
        <f t="array" ref="BV168">A127971654W_Latest</f>
        <v>1.714</v>
      </c>
      <c r="BW168" s="52" cm="1">
        <f t="array" ref="BW168">A128049018K_Latest</f>
        <v>1.167</v>
      </c>
      <c r="BX168" s="52" cm="1">
        <f t="array" ref="BX168">A127971334K_Latest</f>
        <v>0</v>
      </c>
      <c r="BY168" s="52" cm="1">
        <f t="array" ref="BY168">A128048698J_Latest</f>
        <v>2.2730000000000001</v>
      </c>
      <c r="BZ168" s="52" cm="1">
        <f t="array" ref="BZ168">A128029274X_Latest</f>
        <v>0.66700000000000004</v>
      </c>
      <c r="CA168" s="52" cm="1">
        <f t="array" ref="CA168">A127951734X_Latest</f>
        <v>1.0249999999999999</v>
      </c>
      <c r="CB168" s="52" cm="1">
        <f t="array" ref="CB168">A128048750F_Latest</f>
        <v>0.754</v>
      </c>
      <c r="CC168" s="52" cm="1">
        <f t="array" ref="CC168">A127951782T_Latest</f>
        <v>4.1340000000000003</v>
      </c>
      <c r="CD168" s="52" cm="1">
        <f t="array" ref="CD168">A128009950W_Latest</f>
        <v>3.1059999999999999</v>
      </c>
      <c r="CE168" s="52" cm="1">
        <f t="array" ref="CE168">A127971466L_Latest</f>
        <v>3.48</v>
      </c>
      <c r="CF168" s="52" cm="1">
        <f t="array" ref="CF168">A128048822F_Latest</f>
        <v>1.19</v>
      </c>
      <c r="CG168" s="52" cm="1">
        <f t="array" ref="CG168">A128048846X_Latest</f>
        <v>0</v>
      </c>
      <c r="CH168" s="52" t="e" cm="1">
        <f t="array" ref="CH168">A128048902F_Latest</f>
        <v>#NAME?</v>
      </c>
      <c r="CI168" s="52" cm="1">
        <f t="array" ref="CI168">A127971290V_Latest</f>
        <v>35.616999999999997</v>
      </c>
      <c r="CJ168" s="52" cm="1">
        <f t="array" ref="CJ168">A127973514F_Latest</f>
        <v>0</v>
      </c>
      <c r="CK168" s="52" cm="1">
        <f t="array" ref="CK168">A127954078T_Latest</f>
        <v>0.42399999999999999</v>
      </c>
      <c r="CL168" s="52" cm="1">
        <f t="array" ref="CL168">A128070374A_Latest</f>
        <v>0.67900000000000005</v>
      </c>
      <c r="CM168" s="52" cm="1">
        <f t="array" ref="CM168">A128012298C_Latest</f>
        <v>0.32900000000000001</v>
      </c>
      <c r="CN168" s="52" cm="1">
        <f t="array" ref="CN168">A128031602R_Latest</f>
        <v>0.27700000000000002</v>
      </c>
      <c r="CO168" s="52" cm="1">
        <f t="array" ref="CO168">A127954170J_Latest</f>
        <v>0</v>
      </c>
      <c r="CP168" s="52" cm="1">
        <f t="array" ref="CP168">A128070418T_Latest</f>
        <v>2.8540000000000001</v>
      </c>
      <c r="CQ168" s="52" cm="1">
        <f t="array" ref="CQ168">A127973806J_Latest</f>
        <v>0.82399999999999995</v>
      </c>
      <c r="CR168" s="52" cm="1">
        <f t="array" ref="CR168">A127973826T_Latest</f>
        <v>0.32900000000000001</v>
      </c>
      <c r="CS168" s="52" cm="1">
        <f t="array" ref="CS168">A128070150R_Latest</f>
        <v>0</v>
      </c>
      <c r="CT168" s="52" cm="1">
        <f t="array" ref="CT168">A127992502A_Latest</f>
        <v>0.49199999999999999</v>
      </c>
      <c r="CU168" s="52" cm="1">
        <f t="array" ref="CU168">A127953938L_Latest</f>
        <v>0.754</v>
      </c>
      <c r="CV168" s="52" cm="1">
        <f t="array" ref="CV168">A127953950C_Latest</f>
        <v>1.0740000000000001</v>
      </c>
      <c r="CW168" s="52" cm="1">
        <f t="array" ref="CW168">A127953978F_Latest</f>
        <v>0.255</v>
      </c>
      <c r="CX168" s="52" cm="1">
        <f t="array" ref="CX168">A128050942R_Latest</f>
        <v>2.4489999999999998</v>
      </c>
      <c r="CY168" s="52" cm="1">
        <f t="array" ref="CY168">A128070270J_Latest</f>
        <v>0.52100000000000002</v>
      </c>
      <c r="CZ168" s="52" cm="1">
        <f t="array" ref="CZ168">A127954014F_Latest</f>
        <v>2.214</v>
      </c>
      <c r="DA168" s="52" cm="1">
        <f t="array" ref="DA168">A128012198V_Latest</f>
        <v>0</v>
      </c>
      <c r="DB168" s="52" cm="1">
        <f t="array" ref="DB168">A128051010J_Latest</f>
        <v>0</v>
      </c>
      <c r="DC168" s="52" t="e" cm="1">
        <f t="array" ref="DC168">A128012250T_Latest</f>
        <v>#NAME?</v>
      </c>
      <c r="DD168" s="52" cm="1">
        <f t="array" ref="DD168">A128050790R_Latest</f>
        <v>13.476000000000001</v>
      </c>
      <c r="DE168" s="52" cm="1">
        <f t="array" ref="DE168">A128033518K_Latest</f>
        <v>0</v>
      </c>
      <c r="DF168" s="52" cm="1">
        <f t="array" ref="DF168">A128053198J_Latest</f>
        <v>2.7650000000000001</v>
      </c>
      <c r="DG168" s="52" cm="1">
        <f t="array" ref="DG168">A128033742C_Latest</f>
        <v>1.3480000000000001</v>
      </c>
      <c r="DH168" s="52" cm="1">
        <f t="array" ref="DH168">A128053250F_Latest</f>
        <v>0.218</v>
      </c>
      <c r="DI168" s="52" cm="1">
        <f t="array" ref="DI168">A127956230K_Latest</f>
        <v>0.90200000000000002</v>
      </c>
      <c r="DJ168" s="52" cm="1">
        <f t="array" ref="DJ168">A128033806C_Latest</f>
        <v>0.71499999999999997</v>
      </c>
      <c r="DK168" s="52" cm="1">
        <f t="array" ref="DK168">A128092118X_Latest</f>
        <v>3.0270000000000001</v>
      </c>
      <c r="DL168" s="52" cm="1">
        <f t="array" ref="DL168">A127975974F_Latest</f>
        <v>3.5750000000000002</v>
      </c>
      <c r="DM168" s="52" cm="1">
        <f t="array" ref="DM168">A128092154J_Latest</f>
        <v>0.35299999999999998</v>
      </c>
      <c r="DN168" s="52" cm="1">
        <f t="array" ref="DN168">A128072458W_Latest</f>
        <v>0</v>
      </c>
      <c r="DO168" s="52" cm="1">
        <f t="array" ref="DO168">A128053054W_Latest</f>
        <v>0</v>
      </c>
      <c r="DP168" s="52" cm="1">
        <f t="array" ref="DP168">A128014290W_Latest</f>
        <v>0.39</v>
      </c>
      <c r="DQ168" s="52" cm="1">
        <f t="array" ref="DQ168">A128033586L_Latest</f>
        <v>1.845</v>
      </c>
      <c r="DR168" s="52" cm="1">
        <f t="array" ref="DR168">A128091926C_Latest</f>
        <v>0</v>
      </c>
      <c r="DS168" s="52" cm="1">
        <f t="array" ref="DS168">A127956094C_Latest</f>
        <v>2.3519999999999999</v>
      </c>
      <c r="DT168" s="52" cm="1">
        <f t="array" ref="DT168">A127956114A_Latest</f>
        <v>2.2029999999999998</v>
      </c>
      <c r="DU168" s="52" cm="1">
        <f t="array" ref="DU168">A128072578R_Latest</f>
        <v>2.383</v>
      </c>
      <c r="DV168" s="52" cm="1">
        <f t="array" ref="DV168">A128091990W_Latest</f>
        <v>1.1180000000000001</v>
      </c>
      <c r="DW168" s="52" cm="1">
        <f t="array" ref="DW168">A127956150K_Latest</f>
        <v>1.3660000000000001</v>
      </c>
      <c r="DX168" s="52" t="e" cm="1">
        <f t="array" ref="DX168">A128033718C_Latest</f>
        <v>#NAME?</v>
      </c>
      <c r="DY168" s="52" cm="1">
        <f t="array" ref="DY168">A127994606F_Latest</f>
        <v>24.562000000000001</v>
      </c>
      <c r="DZ168" s="52" cm="1">
        <f t="array" ref="DZ168">A128094006T_Latest</f>
        <v>0</v>
      </c>
      <c r="EA168" s="52" cm="1">
        <f t="array" ref="EA168">A127978030A_Latest</f>
        <v>0.107</v>
      </c>
      <c r="EB168" s="52" cm="1">
        <f t="array" ref="EB168">A128094154V_Latest</f>
        <v>0.20799999999999999</v>
      </c>
      <c r="EC168" s="52" cm="1">
        <f t="array" ref="EC168">A127978086L_Latest</f>
        <v>0</v>
      </c>
      <c r="ED168" s="52" cm="1">
        <f t="array" ref="ED168">A128016494K_Latest</f>
        <v>0</v>
      </c>
      <c r="EE168" s="52" cm="1">
        <f t="array" ref="EE168">A127997142X_Latest</f>
        <v>0</v>
      </c>
      <c r="EF168" s="52" cm="1">
        <f t="array" ref="EF168">A128055626C_Latest</f>
        <v>0.47699999999999998</v>
      </c>
      <c r="EG168" s="52" cm="1">
        <f t="array" ref="EG168">A128074870K_Latest</f>
        <v>0.34</v>
      </c>
      <c r="EH168" s="52" cm="1">
        <f t="array" ref="EH168">A128016566K_Latest</f>
        <v>0.12</v>
      </c>
      <c r="EI168" s="52" cm="1">
        <f t="array" ref="EI168">A127977850R_Latest</f>
        <v>0</v>
      </c>
      <c r="EJ168" s="52" cm="1">
        <f t="array" ref="EJ168">A128016250R_Latest</f>
        <v>0</v>
      </c>
      <c r="EK168" s="52" cm="1">
        <f t="array" ref="EK168">A127958130L_Latest</f>
        <v>0.14000000000000001</v>
      </c>
      <c r="EL168" s="52" cm="1">
        <f t="array" ref="EL168">A128074594A_Latest</f>
        <v>0.13100000000000001</v>
      </c>
      <c r="EM168" s="52" cm="1">
        <f t="array" ref="EM168">A128016310F_Latest</f>
        <v>0</v>
      </c>
      <c r="EN168" s="52" cm="1">
        <f t="array" ref="EN168">A127958178X_Latest</f>
        <v>0.66500000000000004</v>
      </c>
      <c r="EO168" s="52" cm="1">
        <f t="array" ref="EO168">A128016350X_Latest</f>
        <v>0.374</v>
      </c>
      <c r="EP168" s="52" cm="1">
        <f t="array" ref="EP168">A128055446V_Latest</f>
        <v>0.67300000000000004</v>
      </c>
      <c r="EQ168" s="52" cm="1">
        <f t="array" ref="EQ168">A128055470V_Latest</f>
        <v>0</v>
      </c>
      <c r="ER168" s="52" cm="1">
        <f t="array" ref="ER168">A128055494L_Latest</f>
        <v>0.39400000000000002</v>
      </c>
      <c r="ES168" s="52" t="e" cm="1">
        <f t="array" ref="ES168">A128074742T_Latest</f>
        <v>#NAME?</v>
      </c>
      <c r="ET168" s="52" cm="1">
        <f t="array" ref="ET168">A128093982J_Latest</f>
        <v>3.63</v>
      </c>
      <c r="EU168" s="52" cm="1">
        <f t="array" ref="EU168">A128095926A_Latest</f>
        <v>0</v>
      </c>
      <c r="EV168" s="52" cm="1">
        <f t="array" ref="EV168">A128077034J_Latest</f>
        <v>9.5000000000000001E-2</v>
      </c>
      <c r="EW168" s="52" cm="1">
        <f t="array" ref="EW168">A127960538J_Latest</f>
        <v>0</v>
      </c>
      <c r="EX168" s="52" cm="1">
        <f t="array" ref="EX168">A127980074V_Latest</f>
        <v>0</v>
      </c>
      <c r="EY168" s="52" cm="1">
        <f t="array" ref="EY168">A127999382W_Latest</f>
        <v>0</v>
      </c>
      <c r="EZ168" s="52" cm="1">
        <f t="array" ref="EZ168">A127960578A_Latest</f>
        <v>0</v>
      </c>
      <c r="FA168" s="52" cm="1">
        <f t="array" ref="FA168">A128096254R_Latest</f>
        <v>0.08</v>
      </c>
      <c r="FB168" s="52" cm="1">
        <f t="array" ref="FB168">A128077150T_Latest</f>
        <v>7.4999999999999997E-2</v>
      </c>
      <c r="FC168" s="52" cm="1">
        <f t="array" ref="FC168">A128077174K_Latest</f>
        <v>0</v>
      </c>
      <c r="FD168" s="52" cm="1">
        <f t="array" ref="FD168">A128095954K_Latest</f>
        <v>0</v>
      </c>
      <c r="FE168" s="52" cm="1">
        <f t="array" ref="FE168">A128057494X_Latest</f>
        <v>7.3999999999999996E-2</v>
      </c>
      <c r="FF168" s="52" cm="1">
        <f t="array" ref="FF168">A128057510L_Latest</f>
        <v>0</v>
      </c>
      <c r="FG168" s="52" cm="1">
        <f t="array" ref="FG168">A128057534F_Latest</f>
        <v>8.5999999999999993E-2</v>
      </c>
      <c r="FH168" s="52" cm="1">
        <f t="array" ref="FH168">A127979914A_Latest</f>
        <v>0</v>
      </c>
      <c r="FI168" s="52" cm="1">
        <f t="array" ref="FI168">A127979942K_Latest</f>
        <v>1.55</v>
      </c>
      <c r="FJ168" s="52" cm="1">
        <f t="array" ref="FJ168">A127979954V_Latest</f>
        <v>5.8000000000000003E-2</v>
      </c>
      <c r="FK168" s="52" cm="1">
        <f t="array" ref="FK168">A128096082F_Latest</f>
        <v>0.16300000000000001</v>
      </c>
      <c r="FL168" s="52" cm="1">
        <f t="array" ref="FL168">A128057610W_Latest</f>
        <v>0.10100000000000001</v>
      </c>
      <c r="FM168" s="52" cm="1">
        <f t="array" ref="FM168">A128077002R_Latest</f>
        <v>0</v>
      </c>
      <c r="FN168" s="52" t="e" cm="1">
        <f t="array" ref="FN168">A127980022T_Latest</f>
        <v>#NAME?</v>
      </c>
      <c r="FO168" s="52" cm="1">
        <f t="array" ref="FO168">A127979786V_Latest</f>
        <v>2.2829999999999999</v>
      </c>
      <c r="FP168" s="52" cm="1">
        <f t="array" ref="FP168">A128079018V_Latest</f>
        <v>0</v>
      </c>
      <c r="FQ168" s="52" cm="1">
        <f t="array" ref="FQ168">A128020830L_Latest</f>
        <v>0</v>
      </c>
      <c r="FR168" s="52" cm="1">
        <f t="array" ref="FR168">A128059762V_Latest</f>
        <v>0</v>
      </c>
      <c r="FS168" s="52" cm="1">
        <f t="array" ref="FS168">A128020878X_Latest</f>
        <v>0</v>
      </c>
      <c r="FT168" s="52" cm="1">
        <f t="array" ref="FT168">A128098354K_Latest</f>
        <v>0</v>
      </c>
      <c r="FU168" s="52" cm="1">
        <f t="array" ref="FU168">A128079242L_Latest</f>
        <v>0.19500000000000001</v>
      </c>
      <c r="FV168" s="52" cm="1">
        <f t="array" ref="FV168">A128079266F_Latest</f>
        <v>0.83499999999999996</v>
      </c>
      <c r="FW168" s="52" cm="1">
        <f t="array" ref="FW168">A128001550R_Latest</f>
        <v>0.26600000000000001</v>
      </c>
      <c r="FX168" s="52" cm="1">
        <f t="array" ref="FX168">A128001582J_Latest</f>
        <v>0</v>
      </c>
      <c r="FY168" s="52" cm="1">
        <f t="array" ref="FY168">A128059542T_Latest</f>
        <v>0</v>
      </c>
      <c r="FZ168" s="52" cm="1">
        <f t="array" ref="FZ168">A128040018W_Latest</f>
        <v>0</v>
      </c>
      <c r="GA168" s="52" cm="1">
        <f t="array" ref="GA168">A127981974V_Latest</f>
        <v>0</v>
      </c>
      <c r="GB168" s="52" cm="1">
        <f t="array" ref="GB168">A127962610A_Latest</f>
        <v>0.2</v>
      </c>
      <c r="GC168" s="52" cm="1">
        <f t="array" ref="GC168">A127982006C_Latest</f>
        <v>0</v>
      </c>
      <c r="GD168" s="52" cm="1">
        <f t="array" ref="GD168">A128059630T_Latest</f>
        <v>2.3660000000000001</v>
      </c>
      <c r="GE168" s="52" cm="1">
        <f t="array" ref="GE168">A127982042L_Latest</f>
        <v>0.42399999999999999</v>
      </c>
      <c r="GF168" s="52" cm="1">
        <f t="array" ref="GF168">A128020790F_Latest</f>
        <v>0.629</v>
      </c>
      <c r="GG168" s="52" cm="1">
        <f t="array" ref="GG168">A127982082F_Latest</f>
        <v>0</v>
      </c>
      <c r="GH168" s="52" cm="1">
        <f t="array" ref="GH168">A128059690V_Latest</f>
        <v>0</v>
      </c>
      <c r="GI168" s="52" t="e" cm="1">
        <f t="array" ref="GI168">A128059730A_Latest</f>
        <v>#NAME?</v>
      </c>
      <c r="GJ168" s="52" cm="1">
        <f t="array" ref="GJ168">A128098082T_Latest</f>
        <v>4.915</v>
      </c>
    </row>
    <row r="169" spans="1:192" ht="15" hidden="1" customHeight="1">
      <c r="A169" s="48" t="s">
        <v>12397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12394</v>
      </c>
      <c r="C170" s="62">
        <v>47</v>
      </c>
      <c r="D170" s="52" cm="1">
        <f t="array" ref="D170">A127945226R_Latest</f>
        <v>97.245999999999995</v>
      </c>
      <c r="E170" s="52" cm="1">
        <f t="array" ref="E170">A127984126J_Latest</f>
        <v>183.52</v>
      </c>
      <c r="F170" s="52" cm="1">
        <f t="array" ref="F170">A127984154T_Latest</f>
        <v>595.63199999999995</v>
      </c>
      <c r="G170" s="52" cm="1">
        <f t="array" ref="G170">A127945446T_Latest</f>
        <v>110.18</v>
      </c>
      <c r="H170" s="52" cm="1">
        <f t="array" ref="H170">A127945466A_Latest</f>
        <v>572.37300000000005</v>
      </c>
      <c r="I170" s="52" cm="1">
        <f t="array" ref="I170">A128003694L_Latest</f>
        <v>259.589</v>
      </c>
      <c r="J170" s="52" cm="1">
        <f t="array" ref="J170">A127945494K_Latest</f>
        <v>874.07899999999995</v>
      </c>
      <c r="K170" s="52" cm="1">
        <f t="array" ref="K170">A127965070C_Latest</f>
        <v>462.26499999999999</v>
      </c>
      <c r="L170" s="52" cm="1">
        <f t="array" ref="L170">A127965086W_Latest</f>
        <v>416.30700000000002</v>
      </c>
      <c r="M170" s="52" cm="1">
        <f t="array" ref="M170">A128081194W_Latest</f>
        <v>143.72999999999999</v>
      </c>
      <c r="N170" s="52" cm="1">
        <f t="array" ref="N170">A128081230V_Latest</f>
        <v>343.15800000000002</v>
      </c>
      <c r="O170" s="52" cm="1">
        <f t="array" ref="O170">A128022746J_Latest</f>
        <v>112.886</v>
      </c>
      <c r="P170" s="52" cm="1">
        <f t="array" ref="P170">A127984014R_Latest</f>
        <v>698.774</v>
      </c>
      <c r="Q170" s="52" cm="1">
        <f t="array" ref="Q170">A127984038J_Latest</f>
        <v>181.48400000000001</v>
      </c>
      <c r="R170" s="52" cm="1">
        <f t="array" ref="R170">A128061822A_Latest</f>
        <v>675.76900000000001</v>
      </c>
      <c r="S170" s="52" cm="1">
        <f t="array" ref="S170">A127945310F_Latest</f>
        <v>837.31399999999996</v>
      </c>
      <c r="T170" s="52" cm="1">
        <f t="array" ref="T170">A127984086A_Latest</f>
        <v>1256.9459999999999</v>
      </c>
      <c r="U170" s="52" cm="1">
        <f t="array" ref="U170">A128042390C_Latest</f>
        <v>143.96799999999999</v>
      </c>
      <c r="V170" s="52" cm="1">
        <f t="array" ref="V170">A127984122X_Latest</f>
        <v>261.18200000000002</v>
      </c>
      <c r="W170" s="52" t="e" cm="1">
        <f t="array" ref="W170">A128061926V_Latest</f>
        <v>#NAME?</v>
      </c>
      <c r="X170" s="52" cm="1">
        <f t="array" ref="X170">A128003462A_Latest</f>
        <v>8226.4050000000007</v>
      </c>
      <c r="Y170" s="52" cm="1">
        <f t="array" ref="Y170">A128083346J_Latest</f>
        <v>27.553000000000001</v>
      </c>
      <c r="Z170" s="52" cm="1">
        <f t="array" ref="Z170">A128064066K_Latest</f>
        <v>24.393999999999998</v>
      </c>
      <c r="AA170" s="52" cm="1">
        <f t="array" ref="AA170">A127947638W_Latest</f>
        <v>189.571</v>
      </c>
      <c r="AB170" s="52" cm="1">
        <f t="array" ref="AB170">A128044558J_Latest</f>
        <v>29.387</v>
      </c>
      <c r="AC170" s="52" cm="1">
        <f t="array" ref="AC170">A127947678R_Latest</f>
        <v>186.16900000000001</v>
      </c>
      <c r="AD170" s="52" cm="1">
        <f t="array" ref="AD170">A127947706L_Latest</f>
        <v>68.45</v>
      </c>
      <c r="AE170" s="52" cm="1">
        <f t="array" ref="AE170">A128005818R_Latest</f>
        <v>283.94600000000003</v>
      </c>
      <c r="AF170" s="52" cm="1">
        <f t="array" ref="AF170">A128005838X_Latest</f>
        <v>145.34100000000001</v>
      </c>
      <c r="AG170" s="52" cm="1">
        <f t="array" ref="AG170">A128005862X_Latest</f>
        <v>130.006</v>
      </c>
      <c r="AH170" s="52" cm="1">
        <f t="array" ref="AH170">A127947370V_Latest</f>
        <v>56.094999999999999</v>
      </c>
      <c r="AI170" s="52" cm="1">
        <f t="array" ref="AI170">A127986154C_Latest</f>
        <v>148.01499999999999</v>
      </c>
      <c r="AJ170" s="52" cm="1">
        <f t="array" ref="AJ170">A127947410A_Latest</f>
        <v>45.128</v>
      </c>
      <c r="AK170" s="52" cm="1">
        <f t="array" ref="AK170">A128083410R_Latest</f>
        <v>276.69499999999999</v>
      </c>
      <c r="AL170" s="52" cm="1">
        <f t="array" ref="AL170">A127947450V_Latest</f>
        <v>69.456000000000003</v>
      </c>
      <c r="AM170" s="52" cm="1">
        <f t="array" ref="AM170">A128083446T_Latest</f>
        <v>199.60400000000001</v>
      </c>
      <c r="AN170" s="52" cm="1">
        <f t="array" ref="AN170">A128005646F_Latest</f>
        <v>256.86900000000003</v>
      </c>
      <c r="AO170" s="52" cm="1">
        <f t="array" ref="AO170">A128025046X_Latest</f>
        <v>373.733</v>
      </c>
      <c r="AP170" s="52" cm="1">
        <f t="array" ref="AP170">A127967090X_Latest</f>
        <v>44.72</v>
      </c>
      <c r="AQ170" s="52" cm="1">
        <f t="array" ref="AQ170">A128083502X_Latest</f>
        <v>84.521000000000001</v>
      </c>
      <c r="AR170" s="52" t="e" cm="1">
        <f t="array" ref="AR170">A127967150R_Latest</f>
        <v>#NAME?</v>
      </c>
      <c r="AS170" s="52" cm="1">
        <f t="array" ref="AS170">A128044286R_Latest</f>
        <v>2639.652</v>
      </c>
      <c r="AT170" s="52" cm="1">
        <f t="array" ref="AT170">A127969006J_Latest</f>
        <v>14.856</v>
      </c>
      <c r="AU170" s="52" cm="1">
        <f t="array" ref="AU170">A128085778X_Latest</f>
        <v>7.2720000000000002</v>
      </c>
      <c r="AV170" s="52" cm="1">
        <f t="array" ref="AV170">A128007974C_Latest</f>
        <v>184.45400000000001</v>
      </c>
      <c r="AW170" s="52" cm="1">
        <f t="array" ref="AW170">A128007978L_Latest</f>
        <v>26.928000000000001</v>
      </c>
      <c r="AX170" s="52" cm="1">
        <f t="array" ref="AX170">A127949870A_Latest</f>
        <v>157.745</v>
      </c>
      <c r="AY170" s="52" cm="1">
        <f t="array" ref="AY170">A128085894J_Latest</f>
        <v>76.843000000000004</v>
      </c>
      <c r="AZ170" s="52" cm="1">
        <f t="array" ref="AZ170">A128027430C_Latest</f>
        <v>254.89</v>
      </c>
      <c r="BA170" s="52" cm="1">
        <f t="array" ref="BA170">A127949922T_Latest</f>
        <v>109.01600000000001</v>
      </c>
      <c r="BB170" s="52" cm="1">
        <f t="array" ref="BB170">A127949938K_Latest</f>
        <v>112.077</v>
      </c>
      <c r="BC170" s="52" cm="1">
        <f t="array" ref="BC170">A127988222F_Latest</f>
        <v>49.286000000000001</v>
      </c>
      <c r="BD170" s="52" cm="1">
        <f t="array" ref="BD170">A127988250R_Latest</f>
        <v>97.793000000000006</v>
      </c>
      <c r="BE170" s="52" cm="1">
        <f t="array" ref="BE170">A128007786V_Latest</f>
        <v>24.376999999999999</v>
      </c>
      <c r="BF170" s="52" cm="1">
        <f t="array" ref="BF170">A127988282J_Latest</f>
        <v>191.12200000000001</v>
      </c>
      <c r="BG170" s="52" cm="1">
        <f t="array" ref="BG170">A127949694A_Latest</f>
        <v>37.543999999999997</v>
      </c>
      <c r="BH170" s="52" cm="1">
        <f t="array" ref="BH170">A128007838K_Latest</f>
        <v>149.60499999999999</v>
      </c>
      <c r="BI170" s="52" cm="1">
        <f t="array" ref="BI170">A128007858V_Latest</f>
        <v>233.767</v>
      </c>
      <c r="BJ170" s="52" cm="1">
        <f t="array" ref="BJ170">A127949746T_Latest</f>
        <v>329.86099999999999</v>
      </c>
      <c r="BK170" s="52" cm="1">
        <f t="array" ref="BK170">A127969170K_Latest</f>
        <v>45.679000000000002</v>
      </c>
      <c r="BL170" s="52" cm="1">
        <f t="array" ref="BL170">A127949786K_Latest</f>
        <v>64.846999999999994</v>
      </c>
      <c r="BM170" s="52" t="e" cm="1">
        <f t="array" ref="BM170">A127988414X_Latest</f>
        <v>#NAME?</v>
      </c>
      <c r="BN170" s="52" cm="1">
        <f t="array" ref="BN170">A128085550C_Latest</f>
        <v>2167.962</v>
      </c>
      <c r="BO170" s="52" cm="1">
        <f t="array" ref="BO170">A127951674J_Latest</f>
        <v>24.015000000000001</v>
      </c>
      <c r="BP170" s="52" cm="1">
        <f t="array" ref="BP170">A128087930T_Latest</f>
        <v>63.067999999999998</v>
      </c>
      <c r="BQ170" s="52" cm="1">
        <f t="array" ref="BQ170">A128010054W_Latest</f>
        <v>112.455</v>
      </c>
      <c r="BR170" s="52" cm="1">
        <f t="array" ref="BR170">A128029434X_Latest</f>
        <v>22.975999999999999</v>
      </c>
      <c r="BS170" s="52" cm="1">
        <f t="array" ref="BS170">A128029466T_Latest</f>
        <v>113.321</v>
      </c>
      <c r="BT170" s="52" cm="1">
        <f t="array" ref="BT170">A128010102C_Latest</f>
        <v>63.204999999999998</v>
      </c>
      <c r="BU170" s="52" cm="1">
        <f t="array" ref="BU170">A128010126W_Latest</f>
        <v>162.58699999999999</v>
      </c>
      <c r="BV170" s="52" cm="1">
        <f t="array" ref="BV170">A128088050L_Latest</f>
        <v>100.36799999999999</v>
      </c>
      <c r="BW170" s="52" cm="1">
        <f t="array" ref="BW170">A127971674F_Latest</f>
        <v>96.227000000000004</v>
      </c>
      <c r="BX170" s="52" cm="1">
        <f t="array" ref="BX170">A127951686T_Latest</f>
        <v>17.332999999999998</v>
      </c>
      <c r="BY170" s="52" cm="1">
        <f t="array" ref="BY170">A127990442X_Latest</f>
        <v>50.822000000000003</v>
      </c>
      <c r="BZ170" s="52" cm="1">
        <f t="array" ref="BZ170">A127971370V_Latest</f>
        <v>21.143000000000001</v>
      </c>
      <c r="CA170" s="52" cm="1">
        <f t="array" ref="CA170">A127971390C_Latest</f>
        <v>107.25700000000001</v>
      </c>
      <c r="CB170" s="52" cm="1">
        <f t="array" ref="CB170">A127951766T_Latest</f>
        <v>32.484000000000002</v>
      </c>
      <c r="CC170" s="52" cm="1">
        <f t="array" ref="CC170">A128068118X_Latest</f>
        <v>132.82499999999999</v>
      </c>
      <c r="CD170" s="52" cm="1">
        <f t="array" ref="CD170">A127951798K_Latest</f>
        <v>156.42500000000001</v>
      </c>
      <c r="CE170" s="52" cm="1">
        <f t="array" ref="CE170">A127971462C_Latest</f>
        <v>250.74100000000001</v>
      </c>
      <c r="CF170" s="52" cm="1">
        <f t="array" ref="CF170">A128029350R_Latest</f>
        <v>24.111999999999998</v>
      </c>
      <c r="CG170" s="52" cm="1">
        <f t="array" ref="CG170">A127971506V_Latest</f>
        <v>54.091999999999999</v>
      </c>
      <c r="CH170" s="52" t="e" cm="1">
        <f t="array" ref="CH170">A128087942A_Latest</f>
        <v>#NAME?</v>
      </c>
      <c r="CI170" s="52" cm="1">
        <f t="array" ref="CI170">A127971286C_Latest</f>
        <v>1605.4559999999999</v>
      </c>
      <c r="CJ170" s="52" cm="1">
        <f t="array" ref="CJ170">A128070134R_Latest</f>
        <v>12.616</v>
      </c>
      <c r="CK170" s="52" cm="1">
        <f t="array" ref="CK170">A127973698K_Latest</f>
        <v>7.8689999999999998</v>
      </c>
      <c r="CL170" s="52" cm="1">
        <f t="array" ref="CL170">A127954114R_Latest</f>
        <v>46.698</v>
      </c>
      <c r="CM170" s="52" cm="1">
        <f t="array" ref="CM170">A128012290K_Latest</f>
        <v>7.6779999999999999</v>
      </c>
      <c r="CN170" s="52" cm="1">
        <f t="array" ref="CN170">A127992742L_Latest</f>
        <v>36.729999999999997</v>
      </c>
      <c r="CO170" s="52" cm="1">
        <f t="array" ref="CO170">A128012338K_Latest</f>
        <v>15.481999999999999</v>
      </c>
      <c r="CP170" s="52" cm="1">
        <f t="array" ref="CP170">A127954178A_Latest</f>
        <v>63.283999999999999</v>
      </c>
      <c r="CQ170" s="52" cm="1">
        <f t="array" ref="CQ170">A128051154V_Latest</f>
        <v>33.360999999999997</v>
      </c>
      <c r="CR170" s="52" cm="1">
        <f t="array" ref="CR170">A128090146W_Latest</f>
        <v>23.684000000000001</v>
      </c>
      <c r="CS170" s="52" cm="1">
        <f t="array" ref="CS170">A127992478L_Latest</f>
        <v>7.165</v>
      </c>
      <c r="CT170" s="52" cm="1">
        <f t="array" ref="CT170">A127992498W_Latest</f>
        <v>14.561999999999999</v>
      </c>
      <c r="CU170" s="52" cm="1">
        <f t="array" ref="CU170">A128012094A_Latest</f>
        <v>5.92</v>
      </c>
      <c r="CV170" s="52" cm="1">
        <f t="array" ref="CV170">A128089874W_Latest</f>
        <v>42.969000000000001</v>
      </c>
      <c r="CW170" s="52" cm="1">
        <f t="array" ref="CW170">A127992554C_Latest</f>
        <v>16.91</v>
      </c>
      <c r="CX170" s="52" cm="1">
        <f t="array" ref="CX170">A128070246J_Latest</f>
        <v>46.615000000000002</v>
      </c>
      <c r="CY170" s="52" cm="1">
        <f t="array" ref="CY170">A127973614R_Latest</f>
        <v>63.674999999999997</v>
      </c>
      <c r="CZ170" s="52" cm="1">
        <f t="array" ref="CZ170">A127954006F_Latest</f>
        <v>96.671000000000006</v>
      </c>
      <c r="DA170" s="52" cm="1">
        <f t="array" ref="DA170">A128070326J_Latest</f>
        <v>7.8810000000000002</v>
      </c>
      <c r="DB170" s="52" cm="1">
        <f t="array" ref="DB170">A128089946W_Latest</f>
        <v>16.654</v>
      </c>
      <c r="DC170" s="52" t="e" cm="1">
        <f t="array" ref="DC170">A127992686F_Latest</f>
        <v>#NAME?</v>
      </c>
      <c r="DD170" s="52" cm="1">
        <f t="array" ref="DD170">A128050786X_Latest</f>
        <v>566.42100000000005</v>
      </c>
      <c r="DE170" s="52" cm="1">
        <f t="array" ref="DE170">A127975606A_Latest</f>
        <v>9.0359999999999996</v>
      </c>
      <c r="DF170" s="52" cm="1">
        <f t="array" ref="DF170">A128014454F_Latest</f>
        <v>77.406000000000006</v>
      </c>
      <c r="DG170" s="52" cm="1">
        <f t="array" ref="DG170">A128072662F_Latest</f>
        <v>48.993000000000002</v>
      </c>
      <c r="DH170" s="52" cm="1">
        <f t="array" ref="DH170">A127994862T_Latest</f>
        <v>18.582999999999998</v>
      </c>
      <c r="DI170" s="52" cm="1">
        <f t="array" ref="DI170">A128072694X_Latest</f>
        <v>55.603999999999999</v>
      </c>
      <c r="DJ170" s="52" cm="1">
        <f t="array" ref="DJ170">A128092098A_Latest</f>
        <v>29.428999999999998</v>
      </c>
      <c r="DK170" s="52" cm="1">
        <f t="array" ref="DK170">A128033822C_Latest</f>
        <v>74.596000000000004</v>
      </c>
      <c r="DL170" s="52" cm="1">
        <f t="array" ref="DL170">A127956274L_Latest</f>
        <v>50.41</v>
      </c>
      <c r="DM170" s="52" cm="1">
        <f t="array" ref="DM170">A128033850L_Latest</f>
        <v>40.228999999999999</v>
      </c>
      <c r="DN170" s="52" cm="1">
        <f t="array" ref="DN170">A128072450C_Latest</f>
        <v>8.827</v>
      </c>
      <c r="DO170" s="52" cm="1">
        <f t="array" ref="DO170">A127956034A_Latest</f>
        <v>23.972999999999999</v>
      </c>
      <c r="DP170" s="52" cm="1">
        <f t="array" ref="DP170">A128072490W_Latest</f>
        <v>13.082000000000001</v>
      </c>
      <c r="DQ170" s="52" cm="1">
        <f t="array" ref="DQ170">A127975698W_Latest</f>
        <v>49.335000000000001</v>
      </c>
      <c r="DR170" s="52" cm="1">
        <f t="array" ref="DR170">A128033594L_Latest</f>
        <v>18.14</v>
      </c>
      <c r="DS170" s="52" cm="1">
        <f t="array" ref="DS170">A128053110C_Latest</f>
        <v>64.495999999999995</v>
      </c>
      <c r="DT170" s="52" cm="1">
        <f t="array" ref="DT170">A128014354W_Latest</f>
        <v>87.91</v>
      </c>
      <c r="DU170" s="52" cm="1">
        <f t="array" ref="DU170">A128033646C_Latest</f>
        <v>140.13999999999999</v>
      </c>
      <c r="DV170" s="52" cm="1">
        <f t="array" ref="DV170">A128091982W_Latest</f>
        <v>12.311</v>
      </c>
      <c r="DW170" s="52" cm="1">
        <f t="array" ref="DW170">A128072598X_Latest</f>
        <v>27.111000000000001</v>
      </c>
      <c r="DX170" s="52" t="e" cm="1">
        <f t="array" ref="DX170">A128033714V_Latest</f>
        <v>#NAME?</v>
      </c>
      <c r="DY170" s="52" cm="1">
        <f t="array" ref="DY170">A128091810A_Latest</f>
        <v>849.61</v>
      </c>
      <c r="DZ170" s="52" cm="1">
        <f t="array" ref="DZ170">A128055298C_Latest</f>
        <v>8.6289999999999996</v>
      </c>
      <c r="EA170" s="52" cm="1">
        <f t="array" ref="EA170">A127997078T_Latest</f>
        <v>1.518</v>
      </c>
      <c r="EB170" s="52" cm="1">
        <f t="array" ref="EB170">A128035882T_Latest</f>
        <v>10.913</v>
      </c>
      <c r="EC170" s="52" cm="1">
        <f t="array" ref="EC170">A128074782K_Latest</f>
        <v>2.0760000000000001</v>
      </c>
      <c r="ED170" s="52" cm="1">
        <f t="array" ref="ED170">A127958342R_Latest</f>
        <v>9.8710000000000004</v>
      </c>
      <c r="EE170" s="52" cm="1">
        <f t="array" ref="EE170">A127997138J_Latest</f>
        <v>4.7560000000000002</v>
      </c>
      <c r="EF170" s="52" cm="1">
        <f t="array" ref="EF170">A127958378T_Latest</f>
        <v>18.155999999999999</v>
      </c>
      <c r="EG170" s="52" cm="1">
        <f t="array" ref="EG170">A127978150V_Latest</f>
        <v>12.571999999999999</v>
      </c>
      <c r="EH170" s="52" cm="1">
        <f t="array" ref="EH170">A128035974A_Latest</f>
        <v>8.11</v>
      </c>
      <c r="EI170" s="52" cm="1">
        <f t="array" ref="EI170">A127996878W_Latest</f>
        <v>1.718</v>
      </c>
      <c r="EJ170" s="52" cm="1">
        <f t="array" ref="EJ170">A127977870X_Latest</f>
        <v>4.0670000000000002</v>
      </c>
      <c r="EK170" s="52" cm="1">
        <f t="array" ref="EK170">A128035690X_Latest</f>
        <v>1.9450000000000001</v>
      </c>
      <c r="EL170" s="52" cm="1">
        <f t="array" ref="EL170">A128035710W_Latest</f>
        <v>7.8630000000000004</v>
      </c>
      <c r="EM170" s="52" cm="1">
        <f t="array" ref="EM170">A128055382V_Latest</f>
        <v>2.85</v>
      </c>
      <c r="EN170" s="52" cm="1">
        <f t="array" ref="EN170">A127996958W_Latest</f>
        <v>15.407999999999999</v>
      </c>
      <c r="EO170" s="52" cm="1">
        <f t="array" ref="EO170">A128035766J_Latest</f>
        <v>16.867999999999999</v>
      </c>
      <c r="EP170" s="52" cm="1">
        <f t="array" ref="EP170">A127997014F_Latest</f>
        <v>29.346</v>
      </c>
      <c r="EQ170" s="52" cm="1">
        <f t="array" ref="EQ170">A128016398K_Latest</f>
        <v>4.0540000000000003</v>
      </c>
      <c r="ER170" s="52" cm="1">
        <f t="array" ref="ER170">A127978006A_Latest</f>
        <v>3.9830000000000001</v>
      </c>
      <c r="ES170" s="52" t="e" cm="1">
        <f t="array" ref="ES170">A128016446T_Latest</f>
        <v>#NAME?</v>
      </c>
      <c r="ET170" s="52" cm="1">
        <f t="array" ref="ET170">A128093978T_Latest</f>
        <v>164.70400000000001</v>
      </c>
      <c r="EU170" s="52" cm="1">
        <f t="array" ref="EU170">A127960350F_Latest</f>
        <v>0.33400000000000002</v>
      </c>
      <c r="EV170" s="52" cm="1">
        <f t="array" ref="EV170">A127999290L_Latest</f>
        <v>1.994</v>
      </c>
      <c r="EW170" s="52" cm="1">
        <f t="array" ref="EW170">A127960534X_Latest</f>
        <v>1.8220000000000001</v>
      </c>
      <c r="EX170" s="52" cm="1">
        <f t="array" ref="EX170">A127999358W_Latest</f>
        <v>1.504</v>
      </c>
      <c r="EY170" s="52" cm="1">
        <f t="array" ref="EY170">A128057710F_Latest</f>
        <v>4.8970000000000002</v>
      </c>
      <c r="EZ170" s="52" cm="1">
        <f t="array" ref="EZ170">A128018762F_Latest</f>
        <v>0.96899999999999997</v>
      </c>
      <c r="FA170" s="52" cm="1">
        <f t="array" ref="FA170">A128018778X_Latest</f>
        <v>5.4219999999999997</v>
      </c>
      <c r="FB170" s="52" cm="1">
        <f t="array" ref="FB170">A127999422C_Latest</f>
        <v>3.9</v>
      </c>
      <c r="FC170" s="52" cm="1">
        <f t="array" ref="FC170">A128096270R_Latest</f>
        <v>2.5579999999999998</v>
      </c>
      <c r="FD170" s="52" cm="1">
        <f t="array" ref="FD170">A127979810J_Latest</f>
        <v>0.56599999999999995</v>
      </c>
      <c r="FE170" s="52" cm="1">
        <f t="array" ref="FE170">A127999114A_Latest</f>
        <v>0.78800000000000003</v>
      </c>
      <c r="FF170" s="52" cm="1">
        <f t="array" ref="FF170">A128095994C_Latest</f>
        <v>0.96799999999999997</v>
      </c>
      <c r="FG170" s="52" cm="1">
        <f t="array" ref="FG170">A128018526C_Latest</f>
        <v>4.0709999999999997</v>
      </c>
      <c r="FH170" s="52" cm="1">
        <f t="array" ref="FH170">A128096034L_Latest</f>
        <v>2.3719999999999999</v>
      </c>
      <c r="FI170" s="52" cm="1">
        <f t="array" ref="FI170">A128057566X_Latest</f>
        <v>14.29</v>
      </c>
      <c r="FJ170" s="52" cm="1">
        <f t="array" ref="FJ170">A128018590W_Latest</f>
        <v>7.0759999999999996</v>
      </c>
      <c r="FK170" s="52" cm="1">
        <f t="array" ref="FK170">A128037910A_Latest</f>
        <v>16.986999999999998</v>
      </c>
      <c r="FL170" s="52" cm="1">
        <f t="array" ref="FL170">A128018630C_Latest</f>
        <v>1.099</v>
      </c>
      <c r="FM170" s="52" cm="1">
        <f t="array" ref="FM170">A128037930K_Latest</f>
        <v>4.0410000000000004</v>
      </c>
      <c r="FN170" s="52" t="e" cm="1">
        <f t="array" ref="FN170">A128037954C_Latest</f>
        <v>#NAME?</v>
      </c>
      <c r="FO170" s="52" cm="1">
        <f t="array" ref="FO170">A128057458R_Latest</f>
        <v>75.659000000000006</v>
      </c>
      <c r="FP170" s="52" cm="1">
        <f t="array" ref="FP170">A128079010A_Latest</f>
        <v>0.20799999999999999</v>
      </c>
      <c r="FQ170" s="52" cm="1">
        <f t="array" ref="FQ170">A128001434F_Latest</f>
        <v>0</v>
      </c>
      <c r="FR170" s="52" cm="1">
        <f t="array" ref="FR170">A128098318A_Latest</f>
        <v>0.72599999999999998</v>
      </c>
      <c r="FS170" s="52" cm="1">
        <f t="array" ref="FS170">A127962774W_Latest</f>
        <v>1.048</v>
      </c>
      <c r="FT170" s="52" cm="1">
        <f t="array" ref="FT170">A127962790W_Latest</f>
        <v>8.0370000000000008</v>
      </c>
      <c r="FU170" s="52" cm="1">
        <f t="array" ref="FU170">A128020938R_Latest</f>
        <v>0.45600000000000002</v>
      </c>
      <c r="FV170" s="52" cm="1">
        <f t="array" ref="FV170">A128079262W_Latest</f>
        <v>11.198</v>
      </c>
      <c r="FW170" s="52" cm="1">
        <f t="array" ref="FW170">A128098394C_Latest</f>
        <v>7.298</v>
      </c>
      <c r="FX170" s="52" cm="1">
        <f t="array" ref="FX170">A128001574J_Latest</f>
        <v>3.4169999999999998</v>
      </c>
      <c r="FY170" s="52" cm="1">
        <f t="array" ref="FY170">A128040010C_Latest</f>
        <v>2.74</v>
      </c>
      <c r="FZ170" s="52" cm="1">
        <f t="array" ref="FZ170">A128098130X_Latest</f>
        <v>3.1389999999999998</v>
      </c>
      <c r="GA170" s="52" cm="1">
        <f t="array" ref="GA170">A128059582K_Latest</f>
        <v>0.32200000000000001</v>
      </c>
      <c r="GB170" s="52" cm="1">
        <f t="array" ref="GB170">A128020726L_Latest</f>
        <v>19.460999999999999</v>
      </c>
      <c r="GC170" s="52" cm="1">
        <f t="array" ref="GC170">A127982002V_Latest</f>
        <v>1.73</v>
      </c>
      <c r="GD170" s="52" cm="1">
        <f t="array" ref="GD170">A128079074L_Latest</f>
        <v>52.926000000000002</v>
      </c>
      <c r="GE170" s="52" cm="1">
        <f t="array" ref="GE170">A128079090L_Latest</f>
        <v>14.724</v>
      </c>
      <c r="GF170" s="52" cm="1">
        <f t="array" ref="GF170">A128059654K_Latest</f>
        <v>19.466000000000001</v>
      </c>
      <c r="GG170" s="52" cm="1">
        <f t="array" ref="GG170">A128020802C_Latest</f>
        <v>4.1139999999999999</v>
      </c>
      <c r="GH170" s="52" cm="1">
        <f t="array" ref="GH170">A128079142C_Latest</f>
        <v>5.9329999999999998</v>
      </c>
      <c r="GI170" s="52" t="e" cm="1">
        <f t="array" ref="GI170">A128059726K_Latest</f>
        <v>#NAME?</v>
      </c>
      <c r="GJ170" s="52" cm="1">
        <f t="array" ref="GJ170">A128001218L_Latest</f>
        <v>156.941</v>
      </c>
    </row>
    <row r="171" spans="1:192" ht="15" hidden="1" customHeight="1">
      <c r="A171" s="49"/>
      <c r="B171" s="49" t="s">
        <v>12398</v>
      </c>
      <c r="C171" s="62">
        <v>48</v>
      </c>
      <c r="D171" s="52" cm="1">
        <f t="array" ref="D171">A128022662X_Latest</f>
        <v>0.73</v>
      </c>
      <c r="E171" s="52" cm="1">
        <f t="array" ref="E171">A128061910A_Latest</f>
        <v>5.8659999999999997</v>
      </c>
      <c r="F171" s="52" cm="1">
        <f t="array" ref="F171">A128061946C_Latest</f>
        <v>12.936999999999999</v>
      </c>
      <c r="G171" s="52" cm="1">
        <f t="array" ref="G171">A127945450J_Latest</f>
        <v>4.9340000000000002</v>
      </c>
      <c r="H171" s="52" cm="1">
        <f t="array" ref="H171">A127965010A_Latest</f>
        <v>8.9209999999999994</v>
      </c>
      <c r="I171" s="52" cm="1">
        <f t="array" ref="I171">A127984206J_Latest</f>
        <v>8.3030000000000008</v>
      </c>
      <c r="J171" s="52" cm="1">
        <f t="array" ref="J171">A128061998F_Latest</f>
        <v>21.113</v>
      </c>
      <c r="K171" s="52" cm="1">
        <f t="array" ref="K171">A128042550C_Latest</f>
        <v>11.861000000000001</v>
      </c>
      <c r="L171" s="52" cm="1">
        <f t="array" ref="L171">A127965090L_Latest</f>
        <v>9.7989999999999995</v>
      </c>
      <c r="M171" s="52" cm="1">
        <f t="array" ref="M171">A128081202K_Latest</f>
        <v>3.0139999999999998</v>
      </c>
      <c r="N171" s="52" cm="1">
        <f t="array" ref="N171">A127983994R_Latest</f>
        <v>13.407</v>
      </c>
      <c r="O171" s="52" cm="1">
        <f t="array" ref="O171">A128061754K_Latest</f>
        <v>1.9019999999999999</v>
      </c>
      <c r="P171" s="52" cm="1">
        <f t="array" ref="P171">A128061770K_Latest</f>
        <v>23.352</v>
      </c>
      <c r="Q171" s="52" cm="1">
        <f t="array" ref="Q171">A128003542A_Latest</f>
        <v>4.99</v>
      </c>
      <c r="R171" s="52" cm="1">
        <f t="array" ref="R171">A128042330A_Latest</f>
        <v>34.110999999999997</v>
      </c>
      <c r="S171" s="52" cm="1">
        <f t="array" ref="S171">A127945318X_Latest</f>
        <v>36.084000000000003</v>
      </c>
      <c r="T171" s="52" cm="1">
        <f t="array" ref="T171">A128081326L_Latest</f>
        <v>40.015999999999998</v>
      </c>
      <c r="U171" s="52" cm="1">
        <f t="array" ref="U171">A128061874C_Latest</f>
        <v>3.0670000000000002</v>
      </c>
      <c r="V171" s="52" cm="1">
        <f t="array" ref="V171">A128061898W_Latest</f>
        <v>7.077</v>
      </c>
      <c r="W171" s="52" t="e" cm="1">
        <f t="array" ref="W171">A127945406X_Latest</f>
        <v>#NAME?</v>
      </c>
      <c r="X171" s="52" cm="1">
        <f t="array" ref="X171">A127983962W_Latest</f>
        <v>251.48599999999999</v>
      </c>
      <c r="Y171" s="52" cm="1">
        <f t="array" ref="Y171">A127986130K_Latest</f>
        <v>0.44400000000000001</v>
      </c>
      <c r="Z171" s="52" cm="1">
        <f t="array" ref="Z171">A128025098A_Latest</f>
        <v>1.379</v>
      </c>
      <c r="AA171" s="52" cm="1">
        <f t="array" ref="AA171">A127947650L_Latest</f>
        <v>3.9849999999999999</v>
      </c>
      <c r="AB171" s="52" cm="1">
        <f t="array" ref="AB171">A127986314C_Latest</f>
        <v>1.147</v>
      </c>
      <c r="AC171" s="52" cm="1">
        <f t="array" ref="AC171">A128005786J_Latest</f>
        <v>4.7560000000000002</v>
      </c>
      <c r="AD171" s="52" cm="1">
        <f t="array" ref="AD171">A128083642A_Latest</f>
        <v>3.1160000000000001</v>
      </c>
      <c r="AE171" s="52" cm="1">
        <f t="array" ref="AE171">A128064142A_Latest</f>
        <v>4.7859999999999996</v>
      </c>
      <c r="AF171" s="52" cm="1">
        <f t="array" ref="AF171">A127986374F_Latest</f>
        <v>3.84</v>
      </c>
      <c r="AG171" s="52" cm="1">
        <f t="array" ref="AG171">A127967254J_Latest</f>
        <v>2.423</v>
      </c>
      <c r="AH171" s="52" cm="1">
        <f t="array" ref="AH171">A128005546W_Latest</f>
        <v>1.7809999999999999</v>
      </c>
      <c r="AI171" s="52" cm="1">
        <f t="array" ref="AI171">A127986158L_Latest</f>
        <v>4.3049999999999997</v>
      </c>
      <c r="AJ171" s="52" cm="1">
        <f t="array" ref="AJ171">A128024982W_Latest</f>
        <v>0.73699999999999999</v>
      </c>
      <c r="AK171" s="52" cm="1">
        <f t="array" ref="AK171">A127947438C_Latest</f>
        <v>7.4790000000000001</v>
      </c>
      <c r="AL171" s="52" cm="1">
        <f t="array" ref="AL171">A128044402L_Latest</f>
        <v>3.2069999999999999</v>
      </c>
      <c r="AM171" s="52" cm="1">
        <f t="array" ref="AM171">A128044430W_Latest</f>
        <v>10.061</v>
      </c>
      <c r="AN171" s="52" cm="1">
        <f t="array" ref="AN171">A128083462T_Latest</f>
        <v>11.618</v>
      </c>
      <c r="AO171" s="52" cm="1">
        <f t="array" ref="AO171">A128044466X_Latest</f>
        <v>9.9930000000000003</v>
      </c>
      <c r="AP171" s="52" cm="1">
        <f t="array" ref="AP171">A127986250C_Latest</f>
        <v>1.143</v>
      </c>
      <c r="AQ171" s="52" cm="1">
        <f t="array" ref="AQ171">A128025078T_Latest</f>
        <v>3.7050000000000001</v>
      </c>
      <c r="AR171" s="52" t="e" cm="1">
        <f t="array" ref="AR171">A127947630C_Latest</f>
        <v>#NAME?</v>
      </c>
      <c r="AS171" s="52" cm="1">
        <f t="array" ref="AS171">A128024930V_Latest</f>
        <v>79.906000000000006</v>
      </c>
      <c r="AT171" s="52" cm="1">
        <f t="array" ref="AT171">A128007746A_Latest</f>
        <v>0</v>
      </c>
      <c r="AU171" s="52" cm="1">
        <f t="array" ref="AU171">A127949822J_Latest</f>
        <v>0</v>
      </c>
      <c r="AV171" s="52" cm="1">
        <f t="array" ref="AV171">A127969238V_Latest</f>
        <v>2.798</v>
      </c>
      <c r="AW171" s="52" cm="1">
        <f t="array" ref="AW171">A127969250K_Latest</f>
        <v>1.284</v>
      </c>
      <c r="AX171" s="52" cm="1">
        <f t="array" ref="AX171">A127969278L_Latest</f>
        <v>1.1539999999999999</v>
      </c>
      <c r="AY171" s="52" cm="1">
        <f t="array" ref="AY171">A127988474A_Latest</f>
        <v>3.157</v>
      </c>
      <c r="AZ171" s="52" cm="1">
        <f t="array" ref="AZ171">A127988502X_Latest</f>
        <v>6.9969999999999999</v>
      </c>
      <c r="BA171" s="52" cm="1">
        <f t="array" ref="BA171">A127988534T_Latest</f>
        <v>2.7509999999999999</v>
      </c>
      <c r="BB171" s="52" cm="1">
        <f t="array" ref="BB171">A128046818C_Latest</f>
        <v>3.7370000000000001</v>
      </c>
      <c r="BC171" s="52" cm="1">
        <f t="array" ref="BC171">A128027118K_Latest</f>
        <v>0.71699999999999997</v>
      </c>
      <c r="BD171" s="52" cm="1">
        <f t="array" ref="BD171">A127949654J_Latest</f>
        <v>5.3879999999999999</v>
      </c>
      <c r="BE171" s="52" cm="1">
        <f t="array" ref="BE171">A127969046A_Latest</f>
        <v>0.60399999999999998</v>
      </c>
      <c r="BF171" s="52" cm="1">
        <f t="array" ref="BF171">A128007810J_Latest</f>
        <v>7.4660000000000002</v>
      </c>
      <c r="BG171" s="52" cm="1">
        <f t="array" ref="BG171">A128046594C_Latest</f>
        <v>0.76900000000000002</v>
      </c>
      <c r="BH171" s="52" cm="1">
        <f t="array" ref="BH171">A128046614A_Latest</f>
        <v>11.736000000000001</v>
      </c>
      <c r="BI171" s="52" cm="1">
        <f t="array" ref="BI171">A127949738T_Latest</f>
        <v>11.715999999999999</v>
      </c>
      <c r="BJ171" s="52" cm="1">
        <f t="array" ref="BJ171">A128007878C_Latest</f>
        <v>11.179</v>
      </c>
      <c r="BK171" s="52" cm="1">
        <f t="array" ref="BK171">A128046650K_Latest</f>
        <v>0.68700000000000006</v>
      </c>
      <c r="BL171" s="52" cm="1">
        <f t="array" ref="BL171">A128085770F_Latest</f>
        <v>1.214</v>
      </c>
      <c r="BM171" s="52" t="e" cm="1">
        <f t="array" ref="BM171">A127949838A_Latest</f>
        <v>#NAME?</v>
      </c>
      <c r="BN171" s="52" cm="1">
        <f t="array" ref="BN171">A127968998T_Latest</f>
        <v>73.352999999999994</v>
      </c>
      <c r="BO171" s="52" cm="1">
        <f t="array" ref="BO171">A128009818L_Latest</f>
        <v>0</v>
      </c>
      <c r="BP171" s="52" cm="1">
        <f t="array" ref="BP171">A127951866A_Latest</f>
        <v>0.49299999999999999</v>
      </c>
      <c r="BQ171" s="52" cm="1">
        <f t="array" ref="BQ171">A127971554L_Latest</f>
        <v>2.6789999999999998</v>
      </c>
      <c r="BR171" s="52" cm="1">
        <f t="array" ref="BR171">A128029438J_Latest</f>
        <v>1.857</v>
      </c>
      <c r="BS171" s="52" cm="1">
        <f t="array" ref="BS171">A128087986C_Latest</f>
        <v>2.0950000000000002</v>
      </c>
      <c r="BT171" s="52" cm="1">
        <f t="array" ref="BT171">A127951954A_Latest</f>
        <v>0.46800000000000003</v>
      </c>
      <c r="BU171" s="52" cm="1">
        <f t="array" ref="BU171">A127971626L_Latest</f>
        <v>6.3819999999999997</v>
      </c>
      <c r="BV171" s="52" cm="1">
        <f t="array" ref="BV171">A127951970A_Latest</f>
        <v>1.677</v>
      </c>
      <c r="BW171" s="52" cm="1">
        <f t="array" ref="BW171">A128029530X_Latest</f>
        <v>2.02</v>
      </c>
      <c r="BX171" s="52" cm="1">
        <f t="array" ref="BX171">A127951690J_Latest</f>
        <v>0.51600000000000001</v>
      </c>
      <c r="BY171" s="52" cm="1">
        <f t="array" ref="BY171">A128087730X_Latest</f>
        <v>1.9139999999999999</v>
      </c>
      <c r="BZ171" s="52" cm="1">
        <f t="array" ref="BZ171">A128048722W_Latest</f>
        <v>0.56100000000000005</v>
      </c>
      <c r="CA171" s="52" cm="1">
        <f t="array" ref="CA171">A127971394L_Latest</f>
        <v>4.0140000000000002</v>
      </c>
      <c r="CB171" s="52" cm="1">
        <f t="array" ref="CB171">A128068094T_Latest</f>
        <v>0</v>
      </c>
      <c r="CC171" s="52" cm="1">
        <f t="array" ref="CC171">A127990506X_Latest</f>
        <v>5.8540000000000001</v>
      </c>
      <c r="CD171" s="52" cm="1">
        <f t="array" ref="CD171">A127990530X_Latest</f>
        <v>6.1230000000000002</v>
      </c>
      <c r="CE171" s="52" cm="1">
        <f t="array" ref="CE171">A127971470C_Latest</f>
        <v>9.4320000000000004</v>
      </c>
      <c r="CF171" s="52" cm="1">
        <f t="array" ref="CF171">A127971490L_Latest</f>
        <v>0.59399999999999997</v>
      </c>
      <c r="CG171" s="52" cm="1">
        <f t="array" ref="CG171">A128010006C_Latest</f>
        <v>0.85899999999999999</v>
      </c>
      <c r="CH171" s="52" t="e" cm="1">
        <f t="array" ref="CH171">A128087946K_Latest</f>
        <v>#NAME?</v>
      </c>
      <c r="CI171" s="52" cm="1">
        <f t="array" ref="CI171">A127971294C_Latest</f>
        <v>47.537999999999997</v>
      </c>
      <c r="CJ171" s="52" cm="1">
        <f t="array" ref="CJ171">A128031366X_Latest</f>
        <v>0.28599999999999998</v>
      </c>
      <c r="CK171" s="52" cm="1">
        <f t="array" ref="CK171">A128089962W_Latest</f>
        <v>0.74299999999999999</v>
      </c>
      <c r="CL171" s="52" cm="1">
        <f t="array" ref="CL171">A128012274K_Latest</f>
        <v>1.583</v>
      </c>
      <c r="CM171" s="52" cm="1">
        <f t="array" ref="CM171">A128090018C_Latest</f>
        <v>0</v>
      </c>
      <c r="CN171" s="52" cm="1">
        <f t="array" ref="CN171">A128031606X_Latest</f>
        <v>0.247</v>
      </c>
      <c r="CO171" s="52" cm="1">
        <f t="array" ref="CO171">A128090070L_Latest</f>
        <v>0</v>
      </c>
      <c r="CP171" s="52" cm="1">
        <f t="array" ref="CP171">A127992802C_Latest</f>
        <v>1.5589999999999999</v>
      </c>
      <c r="CQ171" s="52" cm="1">
        <f t="array" ref="CQ171">A128012378C_Latest</f>
        <v>0.77900000000000003</v>
      </c>
      <c r="CR171" s="52" cm="1">
        <f t="array" ref="CR171">A127954202R_Latest</f>
        <v>1.1319999999999999</v>
      </c>
      <c r="CS171" s="52" cm="1">
        <f t="array" ref="CS171">A127992482C_Latest</f>
        <v>0</v>
      </c>
      <c r="CT171" s="52" cm="1">
        <f t="array" ref="CT171">A127953918C_Latest</f>
        <v>1.0149999999999999</v>
      </c>
      <c r="CU171" s="52" cm="1">
        <f t="array" ref="CU171">A128070194T_Latest</f>
        <v>0</v>
      </c>
      <c r="CV171" s="52" cm="1">
        <f t="array" ref="CV171">A128070222R_Latest</f>
        <v>0.86899999999999999</v>
      </c>
      <c r="CW171" s="52" cm="1">
        <f t="array" ref="CW171">A128050918R_Latest</f>
        <v>0.71799999999999997</v>
      </c>
      <c r="CX171" s="52" cm="1">
        <f t="array" ref="CX171">A128012154T_Latest</f>
        <v>1.8720000000000001</v>
      </c>
      <c r="CY171" s="52" cm="1">
        <f t="array" ref="CY171">A128070274T_Latest</f>
        <v>2.927</v>
      </c>
      <c r="CZ171" s="52" cm="1">
        <f t="array" ref="CZ171">A128070302R_Latest</f>
        <v>2.464</v>
      </c>
      <c r="DA171" s="52" cm="1">
        <f t="array" ref="DA171">A128050990J_Latest</f>
        <v>0.54200000000000004</v>
      </c>
      <c r="DB171" s="52" cm="1">
        <f t="array" ref="DB171">A127973686A_Latest</f>
        <v>0.24399999999999999</v>
      </c>
      <c r="DC171" s="52" t="e" cm="1">
        <f t="array" ref="DC171">A127954106R_Latest</f>
        <v>#NAME?</v>
      </c>
      <c r="DD171" s="52" cm="1">
        <f t="array" ref="DD171">A128089806V_Latest</f>
        <v>16.98</v>
      </c>
      <c r="DE171" s="52" cm="1">
        <f t="array" ref="DE171">A128053022C_Latest</f>
        <v>0</v>
      </c>
      <c r="DF171" s="52" cm="1">
        <f t="array" ref="DF171">A127975834C_Latest</f>
        <v>2.99</v>
      </c>
      <c r="DG171" s="52" cm="1">
        <f t="array" ref="DG171">A128092058J_Latest</f>
        <v>1.4359999999999999</v>
      </c>
      <c r="DH171" s="52" cm="1">
        <f t="array" ref="DH171">A128033758W_Latest</f>
        <v>0.45600000000000002</v>
      </c>
      <c r="DI171" s="52" cm="1">
        <f t="array" ref="DI171">A127975918L_Latest</f>
        <v>0.45100000000000001</v>
      </c>
      <c r="DJ171" s="52" cm="1">
        <f t="array" ref="DJ171">A128033810V_Latest</f>
        <v>1.214</v>
      </c>
      <c r="DK171" s="52" cm="1">
        <f t="array" ref="DK171">A127956254C_Latest</f>
        <v>0.85499999999999998</v>
      </c>
      <c r="DL171" s="52" cm="1">
        <f t="array" ref="DL171">A127994938A_Latest</f>
        <v>2.0139999999999998</v>
      </c>
      <c r="DM171" s="52" cm="1">
        <f t="array" ref="DM171">A127956290L_Latest</f>
        <v>0.36799999999999999</v>
      </c>
      <c r="DN171" s="52" cm="1">
        <f t="array" ref="DN171">A128014250C_Latest</f>
        <v>0</v>
      </c>
      <c r="DO171" s="52" cm="1">
        <f t="array" ref="DO171">A128014274W_Latest</f>
        <v>0.377</v>
      </c>
      <c r="DP171" s="52" cm="1">
        <f t="array" ref="DP171">A128072494F_Latest</f>
        <v>0</v>
      </c>
      <c r="DQ171" s="52" cm="1">
        <f t="array" ref="DQ171">A128072510V_Latest</f>
        <v>2.57</v>
      </c>
      <c r="DR171" s="52" cm="1">
        <f t="array" ref="DR171">A128014326L_Latest</f>
        <v>0</v>
      </c>
      <c r="DS171" s="52" cm="1">
        <f t="array" ref="DS171">A128072538W_Latest</f>
        <v>1.17</v>
      </c>
      <c r="DT171" s="52" cm="1">
        <f t="array" ref="DT171">A128072562W_Latest</f>
        <v>2.9390000000000001</v>
      </c>
      <c r="DU171" s="52" cm="1">
        <f t="array" ref="DU171">A128091962L_Latest</f>
        <v>5.3109999999999999</v>
      </c>
      <c r="DV171" s="52" cm="1">
        <f t="array" ref="DV171">A127975786W_Latest</f>
        <v>0</v>
      </c>
      <c r="DW171" s="52" cm="1">
        <f t="array" ref="DW171">A128092022F_Latest</f>
        <v>0.86899999999999999</v>
      </c>
      <c r="DX171" s="52" t="e" cm="1">
        <f t="array" ref="DX171">A128033722V_Latest</f>
        <v>#NAME?</v>
      </c>
      <c r="DY171" s="52" cm="1">
        <f t="array" ref="DY171">A127955982J_Latest</f>
        <v>23.02</v>
      </c>
      <c r="DZ171" s="52" cm="1">
        <f t="array" ref="DZ171">A128055306T_Latest</f>
        <v>0</v>
      </c>
      <c r="EA171" s="52" cm="1">
        <f t="array" ref="EA171">A127958274X_Latest</f>
        <v>0.26100000000000001</v>
      </c>
      <c r="EB171" s="52" cm="1">
        <f t="array" ref="EB171">A127997102F_Latest</f>
        <v>0.45600000000000002</v>
      </c>
      <c r="EC171" s="52" cm="1">
        <f t="array" ref="EC171">A128094178L_Latest</f>
        <v>0</v>
      </c>
      <c r="ED171" s="52" cm="1">
        <f t="array" ref="ED171">A128055590L_Latest</f>
        <v>0.218</v>
      </c>
      <c r="EE171" s="52" cm="1">
        <f t="array" ref="EE171">A127958354X_Latest</f>
        <v>0</v>
      </c>
      <c r="EF171" s="52" cm="1">
        <f t="array" ref="EF171">A127997166T_Latest</f>
        <v>0.24099999999999999</v>
      </c>
      <c r="EG171" s="52" cm="1">
        <f t="array" ref="EG171">A128035958A_Latest</f>
        <v>0.33700000000000002</v>
      </c>
      <c r="EH171" s="52" cm="1">
        <f t="array" ref="EH171">A127958406R_Latest</f>
        <v>0.12</v>
      </c>
      <c r="EI171" s="52" cm="1">
        <f t="array" ref="EI171">A128035654R_Latest</f>
        <v>0</v>
      </c>
      <c r="EJ171" s="52" cm="1">
        <f t="array" ref="EJ171">A128074562J_Latest</f>
        <v>0.23799999999999999</v>
      </c>
      <c r="EK171" s="52" cm="1">
        <f t="array" ref="EK171">A128016282J_Latest</f>
        <v>0</v>
      </c>
      <c r="EL171" s="52" cm="1">
        <f t="array" ref="EL171">A128094074V_Latest</f>
        <v>0.34899999999999998</v>
      </c>
      <c r="EM171" s="52" cm="1">
        <f t="array" ref="EM171">A128055390V_Latest</f>
        <v>0</v>
      </c>
      <c r="EN171" s="52" cm="1">
        <f t="array" ref="EN171">A127996966W_Latest</f>
        <v>0.53300000000000003</v>
      </c>
      <c r="EO171" s="52" cm="1">
        <f t="array" ref="EO171">A128055430A_Latest</f>
        <v>0.50800000000000001</v>
      </c>
      <c r="EP171" s="52" cm="1">
        <f t="array" ref="EP171">A128074678K_Latest</f>
        <v>0.94499999999999995</v>
      </c>
      <c r="EQ171" s="52" cm="1">
        <f t="array" ref="EQ171">A128055474C_Latest</f>
        <v>0</v>
      </c>
      <c r="ER171" s="52" cm="1">
        <f t="array" ref="ER171">A127997058J_Latest</f>
        <v>0.107</v>
      </c>
      <c r="ES171" s="52" t="e" cm="1">
        <f t="array" ref="ES171">A128035854J_Latest</f>
        <v>#NAME?</v>
      </c>
      <c r="ET171" s="52" cm="1">
        <f t="array" ref="ET171">A128093986T_Latest</f>
        <v>4.3129999999999997</v>
      </c>
      <c r="EU171" s="52" cm="1">
        <f t="array" ref="EU171">A128076822C_Latest</f>
        <v>0</v>
      </c>
      <c r="EV171" s="52" cm="1">
        <f t="array" ref="EV171">A128077038T_Latest</f>
        <v>0</v>
      </c>
      <c r="EW171" s="52" cm="1">
        <f t="array" ref="EW171">A127980046K_Latest</f>
        <v>0</v>
      </c>
      <c r="EX171" s="52" cm="1">
        <f t="array" ref="EX171">A128096174R_Latest</f>
        <v>0</v>
      </c>
      <c r="EY171" s="52" cm="1">
        <f t="array" ref="EY171">A127960574T_Latest</f>
        <v>0</v>
      </c>
      <c r="EZ171" s="52" cm="1">
        <f t="array" ref="EZ171">A128038002L_Latest</f>
        <v>0</v>
      </c>
      <c r="FA171" s="52" cm="1">
        <f t="array" ref="FA171">A128018782R_Latest</f>
        <v>7.4999999999999997E-2</v>
      </c>
      <c r="FB171" s="52" cm="1">
        <f t="array" ref="FB171">A128077154A_Latest</f>
        <v>7.4999999999999997E-2</v>
      </c>
      <c r="FC171" s="52" cm="1">
        <f t="array" ref="FC171">A127999462W_Latest</f>
        <v>0</v>
      </c>
      <c r="FD171" s="52" cm="1">
        <f t="array" ref="FD171">A128076838W_Latest</f>
        <v>0</v>
      </c>
      <c r="FE171" s="52" cm="1">
        <f t="array" ref="FE171">A127979842A_Latest</f>
        <v>0.17</v>
      </c>
      <c r="FF171" s="52" cm="1">
        <f t="array" ref="FF171">A127999142K_Latest</f>
        <v>0</v>
      </c>
      <c r="FG171" s="52" cm="1">
        <f t="array" ref="FG171">A127999158C_Latest</f>
        <v>0</v>
      </c>
      <c r="FH171" s="52" cm="1">
        <f t="array" ref="FH171">A127979918K_Latest</f>
        <v>9.9000000000000005E-2</v>
      </c>
      <c r="FI171" s="52" cm="1">
        <f t="array" ref="FI171">A128018562L_Latest</f>
        <v>1.024</v>
      </c>
      <c r="FJ171" s="52" cm="1">
        <f t="array" ref="FJ171">A128037898W_Latest</f>
        <v>0.254</v>
      </c>
      <c r="FK171" s="52" cm="1">
        <f t="array" ref="FK171">A128037914K_Latest</f>
        <v>0.28499999999999998</v>
      </c>
      <c r="FL171" s="52" cm="1">
        <f t="array" ref="FL171">A128076978X_Latest</f>
        <v>0.10100000000000001</v>
      </c>
      <c r="FM171" s="52" cm="1">
        <f t="array" ref="FM171">A128077006X_Latest</f>
        <v>7.9000000000000001E-2</v>
      </c>
      <c r="FN171" s="52" t="e" cm="1">
        <f t="array" ref="FN171">A128057670X_Latest</f>
        <v>#NAME?</v>
      </c>
      <c r="FO171" s="52" cm="1">
        <f t="array" ref="FO171">A128076806C_Latest</f>
        <v>2.1619999999999999</v>
      </c>
      <c r="FP171" s="52" cm="1">
        <f t="array" ref="FP171">A128079022K_Latest</f>
        <v>0</v>
      </c>
      <c r="FQ171" s="52" cm="1">
        <f t="array" ref="FQ171">A128098298C_Latest</f>
        <v>0</v>
      </c>
      <c r="FR171" s="52" cm="1">
        <f t="array" ref="FR171">A128040238X_Latest</f>
        <v>0</v>
      </c>
      <c r="FS171" s="52" cm="1">
        <f t="array" ref="FS171">A127982162F_Latest</f>
        <v>0.191</v>
      </c>
      <c r="FT171" s="52" cm="1">
        <f t="array" ref="FT171">A128020898J_Latest</f>
        <v>0</v>
      </c>
      <c r="FU171" s="52" cm="1">
        <f t="array" ref="FU171">A128020946R_Latest</f>
        <v>0.34799999999999998</v>
      </c>
      <c r="FV171" s="52" cm="1">
        <f t="array" ref="FV171">A127962842L_Latest</f>
        <v>0.218</v>
      </c>
      <c r="FW171" s="52" cm="1">
        <f t="array" ref="FW171">A128059826V_Latest</f>
        <v>0.38700000000000001</v>
      </c>
      <c r="FX171" s="52" cm="1">
        <f t="array" ref="FX171">A128020986J_Latest</f>
        <v>0</v>
      </c>
      <c r="FY171" s="52" cm="1">
        <f t="array" ref="FY171">A127962522A_Latest</f>
        <v>0</v>
      </c>
      <c r="FZ171" s="52" cm="1">
        <f t="array" ref="FZ171">A127981942A_Latest</f>
        <v>0</v>
      </c>
      <c r="GA171" s="52" cm="1">
        <f t="array" ref="GA171">A128098158A_Latest</f>
        <v>0</v>
      </c>
      <c r="GB171" s="52" cm="1">
        <f t="array" ref="GB171">A128098170T_Latest</f>
        <v>0.60599999999999998</v>
      </c>
      <c r="GC171" s="52" cm="1">
        <f t="array" ref="GC171">A128020742L_Latest</f>
        <v>0.19700000000000001</v>
      </c>
      <c r="GD171" s="52" cm="1">
        <f t="array" ref="GD171">A128040082R_Latest</f>
        <v>1.86</v>
      </c>
      <c r="GE171" s="52" cm="1">
        <f t="array" ref="GE171">A127982046W_Latest</f>
        <v>0</v>
      </c>
      <c r="GF171" s="52" cm="1">
        <f t="array" ref="GF171">A127962678W_Latest</f>
        <v>0.40699999999999997</v>
      </c>
      <c r="GG171" s="52" cm="1">
        <f t="array" ref="GG171">A128001406W_Latest</f>
        <v>0</v>
      </c>
      <c r="GH171" s="52" cm="1">
        <f t="array" ref="GH171">A128040162R_Latest</f>
        <v>0</v>
      </c>
      <c r="GI171" s="52" t="e" cm="1">
        <f t="array" ref="GI171">A128001458X_Latest</f>
        <v>#NAME?</v>
      </c>
      <c r="GJ171" s="52" cm="1">
        <f t="array" ref="GJ171">A127981894V_Latest</f>
        <v>4.2130000000000001</v>
      </c>
    </row>
    <row r="172" spans="1:192" ht="15" hidden="1" customHeight="1">
      <c r="A172" s="49"/>
      <c r="B172" s="49" t="s">
        <v>12399</v>
      </c>
      <c r="C172" s="62">
        <v>49</v>
      </c>
      <c r="D172" s="52" cm="1">
        <f t="array" ref="D172">A127964754X_Latest</f>
        <v>1.0649999999999999</v>
      </c>
      <c r="E172" s="52" cm="1">
        <f t="array" ref="E172">A128042450V_Latest</f>
        <v>3.6240000000000001</v>
      </c>
      <c r="F172" s="52" cm="1">
        <f t="array" ref="F172">A127945430X_Latest</f>
        <v>5.9550000000000001</v>
      </c>
      <c r="G172" s="52" cm="1">
        <f t="array" ref="G172">A128081462F_Latest</f>
        <v>1.103</v>
      </c>
      <c r="H172" s="52" cm="1">
        <f t="array" ref="H172">A128042510K_Latest</f>
        <v>6.1150000000000002</v>
      </c>
      <c r="I172" s="52" cm="1">
        <f t="array" ref="I172">A128003698W_Latest</f>
        <v>2.7410000000000001</v>
      </c>
      <c r="J172" s="52" cm="1">
        <f t="array" ref="J172">A128081518F_Latest</f>
        <v>16.204999999999998</v>
      </c>
      <c r="K172" s="52" cm="1">
        <f t="array" ref="K172">A128042554L_Latest</f>
        <v>8.89</v>
      </c>
      <c r="L172" s="52" cm="1">
        <f t="array" ref="L172">A128023022V_Latest</f>
        <v>2.3039999999999998</v>
      </c>
      <c r="M172" s="52" cm="1">
        <f t="array" ref="M172">A128022686T_Latest</f>
        <v>0.60899999999999999</v>
      </c>
      <c r="N172" s="52" cm="1">
        <f t="array" ref="N172">A128081234C_Latest</f>
        <v>10.898</v>
      </c>
      <c r="O172" s="52" cm="1">
        <f t="array" ref="O172">A127964802F_Latest</f>
        <v>1.9970000000000001</v>
      </c>
      <c r="P172" s="52" cm="1">
        <f t="array" ref="P172">A128061774V_Latest</f>
        <v>5.6120000000000001</v>
      </c>
      <c r="Q172" s="52" cm="1">
        <f t="array" ref="Q172">A128061810T_Latest</f>
        <v>1.0089999999999999</v>
      </c>
      <c r="R172" s="52" cm="1">
        <f t="array" ref="R172">A128081286F_Latest</f>
        <v>10.121</v>
      </c>
      <c r="S172" s="52" cm="1">
        <f t="array" ref="S172">A128061854V_Latest</f>
        <v>6.5279999999999996</v>
      </c>
      <c r="T172" s="52" cm="1">
        <f t="array" ref="T172">A128061866C_Latest</f>
        <v>13.420999999999999</v>
      </c>
      <c r="U172" s="52" cm="1">
        <f t="array" ref="U172">A127945346J_Latest</f>
        <v>1.1180000000000001</v>
      </c>
      <c r="V172" s="52" cm="1">
        <f t="array" ref="V172">A128061902A_Latest</f>
        <v>2.0609999999999999</v>
      </c>
      <c r="W172" s="52" t="e" cm="1">
        <f t="array" ref="W172">A127984146T_Latest</f>
        <v>#NAME?</v>
      </c>
      <c r="X172" s="52" cm="1">
        <f t="array" ref="X172">A128022654X_Latest</f>
        <v>101.376</v>
      </c>
      <c r="Y172" s="52" cm="1">
        <f t="array" ref="Y172">A128044302C_Latest</f>
        <v>0.56599999999999995</v>
      </c>
      <c r="Z172" s="52" cm="1">
        <f t="array" ref="Z172">A128064070A_Latest</f>
        <v>1.0609999999999999</v>
      </c>
      <c r="AA172" s="52" cm="1">
        <f t="array" ref="AA172">A127947654W_Latest</f>
        <v>1.429</v>
      </c>
      <c r="AB172" s="52" cm="1">
        <f t="array" ref="AB172">A127967186T_Latest</f>
        <v>0</v>
      </c>
      <c r="AC172" s="52" cm="1">
        <f t="array" ref="AC172">A128025166T_Latest</f>
        <v>0</v>
      </c>
      <c r="AD172" s="52" cm="1">
        <f t="array" ref="AD172">A127986350L_Latest</f>
        <v>0</v>
      </c>
      <c r="AE172" s="52" cm="1">
        <f t="array" ref="AE172">A128025218J_Latest</f>
        <v>3.8929999999999998</v>
      </c>
      <c r="AF172" s="52" cm="1">
        <f t="array" ref="AF172">A128005846X_Latest</f>
        <v>1.2949999999999999</v>
      </c>
      <c r="AG172" s="52" cm="1">
        <f t="array" ref="AG172">A128025246T_Latest</f>
        <v>1.748</v>
      </c>
      <c r="AH172" s="52" cm="1">
        <f t="array" ref="AH172">A128005550L_Latest</f>
        <v>0</v>
      </c>
      <c r="AI172" s="52" cm="1">
        <f t="array" ref="AI172">A127947390C_Latest</f>
        <v>5.2460000000000004</v>
      </c>
      <c r="AJ172" s="52" cm="1">
        <f t="array" ref="AJ172">A127966966L_Latest</f>
        <v>0</v>
      </c>
      <c r="AK172" s="52" cm="1">
        <f t="array" ref="AK172">A128083414X_Latest</f>
        <v>2.0099999999999998</v>
      </c>
      <c r="AL172" s="52" cm="1">
        <f t="array" ref="AL172">A128005606L_Latest</f>
        <v>0</v>
      </c>
      <c r="AM172" s="52" cm="1">
        <f t="array" ref="AM172">A128005626W_Latest</f>
        <v>0</v>
      </c>
      <c r="AN172" s="52" cm="1">
        <f t="array" ref="AN172">A127947498F_Latest</f>
        <v>1.798</v>
      </c>
      <c r="AO172" s="52" cm="1">
        <f t="array" ref="AO172">A127967070R_Latest</f>
        <v>3.1320000000000001</v>
      </c>
      <c r="AP172" s="52" cm="1">
        <f t="array" ref="AP172">A128025066J_Latest</f>
        <v>0</v>
      </c>
      <c r="AQ172" s="52" cm="1">
        <f t="array" ref="AQ172">A128005710L_Latest</f>
        <v>0.81699999999999995</v>
      </c>
      <c r="AR172" s="52" t="e" cm="1">
        <f t="array" ref="AR172">A128044530F_Latest</f>
        <v>#NAME?</v>
      </c>
      <c r="AS172" s="52" cm="1">
        <f t="array" ref="AS172">A128063866R_Latest</f>
        <v>22.995000000000001</v>
      </c>
      <c r="AT172" s="52" cm="1">
        <f t="array" ref="AT172">A127969010X_Latest</f>
        <v>0</v>
      </c>
      <c r="AU172" s="52" cm="1">
        <f t="array" ref="AU172">A127969210T_Latest</f>
        <v>0</v>
      </c>
      <c r="AV172" s="52" cm="1">
        <f t="array" ref="AV172">A128046698W_Latest</f>
        <v>1.5029999999999999</v>
      </c>
      <c r="AW172" s="52" cm="1">
        <f t="array" ref="AW172">A127969254V_Latest</f>
        <v>0</v>
      </c>
      <c r="AX172" s="52" cm="1">
        <f t="array" ref="AX172">A128027398R_Latest</f>
        <v>4.0979999999999999</v>
      </c>
      <c r="AY172" s="52" cm="1">
        <f t="array" ref="AY172">A128085902W_Latest</f>
        <v>1.889</v>
      </c>
      <c r="AZ172" s="52" cm="1">
        <f t="array" ref="AZ172">A128027434L_Latest</f>
        <v>4.157</v>
      </c>
      <c r="BA172" s="52" cm="1">
        <f t="array" ref="BA172">A128008034W_Latest</f>
        <v>4.1059999999999999</v>
      </c>
      <c r="BB172" s="52" cm="1">
        <f t="array" ref="BB172">A128066130C_Latest</f>
        <v>0</v>
      </c>
      <c r="BC172" s="52" cm="1">
        <f t="array" ref="BC172">A128027122A_Latest</f>
        <v>0.60899999999999999</v>
      </c>
      <c r="BD172" s="52" cm="1">
        <f t="array" ref="BD172">A127949658T_Latest</f>
        <v>3.68</v>
      </c>
      <c r="BE172" s="52" cm="1">
        <f t="array" ref="BE172">A127988274J_Latest</f>
        <v>0.68400000000000005</v>
      </c>
      <c r="BF172" s="52" cm="1">
        <f t="array" ref="BF172">A128065926T_Latest</f>
        <v>1.177</v>
      </c>
      <c r="BG172" s="52" cm="1">
        <f t="array" ref="BG172">A128007826A_Latest</f>
        <v>0</v>
      </c>
      <c r="BH172" s="52" cm="1">
        <f t="array" ref="BH172">A127988314R_Latest</f>
        <v>4.0030000000000001</v>
      </c>
      <c r="BI172" s="52" cm="1">
        <f t="array" ref="BI172">A128085694R_Latest</f>
        <v>0</v>
      </c>
      <c r="BJ172" s="52" cm="1">
        <f t="array" ref="BJ172">A128007882V_Latest</f>
        <v>4.6029999999999998</v>
      </c>
      <c r="BK172" s="52" cm="1">
        <f t="array" ref="BK172">A128046654V_Latest</f>
        <v>0</v>
      </c>
      <c r="BL172" s="52" cm="1">
        <f t="array" ref="BL172">A128007910T_Latest</f>
        <v>0.69</v>
      </c>
      <c r="BM172" s="52" t="e" cm="1">
        <f t="array" ref="BM172">A127949842T_Latest</f>
        <v>#NAME?</v>
      </c>
      <c r="BN172" s="52" cm="1">
        <f t="array" ref="BN172">A128027078C_Latest</f>
        <v>31.199000000000002</v>
      </c>
      <c r="BO172" s="52" cm="1">
        <f t="array" ref="BO172">A127951678T_Latest</f>
        <v>0.499</v>
      </c>
      <c r="BP172" s="52" cm="1">
        <f t="array" ref="BP172">A127971522V_Latest</f>
        <v>0</v>
      </c>
      <c r="BQ172" s="52" cm="1">
        <f t="array" ref="BQ172">A127990594K_Latest</f>
        <v>2.7490000000000001</v>
      </c>
      <c r="BR172" s="52" cm="1">
        <f t="array" ref="BR172">A128068258A_Latest</f>
        <v>0.55500000000000005</v>
      </c>
      <c r="BS172" s="52" cm="1">
        <f t="array" ref="BS172">A128068282A_Latest</f>
        <v>0.83799999999999997</v>
      </c>
      <c r="BT172" s="52" cm="1">
        <f t="array" ref="BT172">A127990638A_Latest</f>
        <v>0.41699999999999998</v>
      </c>
      <c r="BU172" s="52" cm="1">
        <f t="array" ref="BU172">A128068310X_Latest</f>
        <v>3.3679999999999999</v>
      </c>
      <c r="BV172" s="52" cm="1">
        <f t="array" ref="BV172">A128068326T_Latest</f>
        <v>0.60099999999999998</v>
      </c>
      <c r="BW172" s="52" cm="1">
        <f t="array" ref="BW172">A128068338A_Latest</f>
        <v>0.55600000000000005</v>
      </c>
      <c r="BX172" s="52" cm="1">
        <f t="array" ref="BX172">A128029242F_Latest</f>
        <v>0</v>
      </c>
      <c r="BY172" s="52" cm="1">
        <f t="array" ref="BY172">A128029254R_Latest</f>
        <v>1.5129999999999999</v>
      </c>
      <c r="BZ172" s="52" cm="1">
        <f t="array" ref="BZ172">A128068062X_Latest</f>
        <v>0.66700000000000004</v>
      </c>
      <c r="CA172" s="52" cm="1">
        <f t="array" ref="CA172">A128009894R_Latest</f>
        <v>0</v>
      </c>
      <c r="CB172" s="52" cm="1">
        <f t="array" ref="CB172">A128068098A_Latest</f>
        <v>0.754</v>
      </c>
      <c r="CC172" s="52" cm="1">
        <f t="array" ref="CC172">A128009934W_Latest</f>
        <v>1.02</v>
      </c>
      <c r="CD172" s="52" cm="1">
        <f t="array" ref="CD172">A127951802R_Latest</f>
        <v>1.4610000000000001</v>
      </c>
      <c r="CE172" s="52" cm="1">
        <f t="array" ref="CE172">A128009978X_Latest</f>
        <v>1.643</v>
      </c>
      <c r="CF172" s="52" cm="1">
        <f t="array" ref="CF172">A127951842J_Latest</f>
        <v>0</v>
      </c>
      <c r="CG172" s="52" cm="1">
        <f t="array" ref="CG172">A127971514V_Latest</f>
        <v>0</v>
      </c>
      <c r="CH172" s="52" t="e" cm="1">
        <f t="array" ref="CH172">A128048906R_Latest</f>
        <v>#NAME?</v>
      </c>
      <c r="CI172" s="52" cm="1">
        <f t="array" ref="CI172">A128029210L_Latest</f>
        <v>16.640999999999998</v>
      </c>
      <c r="CJ172" s="52" cm="1">
        <f t="array" ref="CJ172">A127973518R_Latest</f>
        <v>0</v>
      </c>
      <c r="CK172" s="52" cm="1">
        <f t="array" ref="CK172">A128089966F_Latest</f>
        <v>0</v>
      </c>
      <c r="CL172" s="52" cm="1">
        <f t="array" ref="CL172">A127954118X_Latest</f>
        <v>0.27400000000000002</v>
      </c>
      <c r="CM172" s="52" cm="1">
        <f t="array" ref="CM172">A128031590T_Latest</f>
        <v>0.32900000000000001</v>
      </c>
      <c r="CN172" s="52" cm="1">
        <f t="array" ref="CN172">A128031610R_Latest</f>
        <v>0.27700000000000002</v>
      </c>
      <c r="CO172" s="52" cm="1">
        <f t="array" ref="CO172">A128051118K_Latest</f>
        <v>0</v>
      </c>
      <c r="CP172" s="52" cm="1">
        <f t="array" ref="CP172">A128051138V_Latest</f>
        <v>1.8320000000000001</v>
      </c>
      <c r="CQ172" s="52" cm="1">
        <f t="array" ref="CQ172">A128090110V_Latest</f>
        <v>0</v>
      </c>
      <c r="CR172" s="52" cm="1">
        <f t="array" ref="CR172">A128012410T_Latest</f>
        <v>0</v>
      </c>
      <c r="CS172" s="52" cm="1">
        <f t="array" ref="CS172">A128050826F_Latest</f>
        <v>0</v>
      </c>
      <c r="CT172" s="52" cm="1">
        <f t="array" ref="CT172">A127953922V_Latest</f>
        <v>0.24099999999999999</v>
      </c>
      <c r="CU172" s="52" cm="1">
        <f t="array" ref="CU172">A128050878J_Latest</f>
        <v>0.50700000000000001</v>
      </c>
      <c r="CV172" s="52" cm="1">
        <f t="array" ref="CV172">A128089882W_Latest</f>
        <v>0.56000000000000005</v>
      </c>
      <c r="CW172" s="52" cm="1">
        <f t="array" ref="CW172">A127992562C_Latest</f>
        <v>0.255</v>
      </c>
      <c r="CX172" s="52" cm="1">
        <f t="array" ref="CX172">A127992586W_Latest</f>
        <v>2.1589999999999998</v>
      </c>
      <c r="CY172" s="52" cm="1">
        <f t="array" ref="CY172">A128012170T_Latest</f>
        <v>0.54900000000000004</v>
      </c>
      <c r="CZ172" s="52" cm="1">
        <f t="array" ref="CZ172">A127954018R_Latest</f>
        <v>1.718</v>
      </c>
      <c r="DA172" s="52" cm="1">
        <f t="array" ref="DA172">A128089938W_Latest</f>
        <v>0</v>
      </c>
      <c r="DB172" s="52" cm="1">
        <f t="array" ref="DB172">A128031526X_Latest</f>
        <v>0</v>
      </c>
      <c r="DC172" s="52" t="e" cm="1">
        <f t="array" ref="DC172">A128070366A_Latest</f>
        <v>#NAME?</v>
      </c>
      <c r="DD172" s="52" cm="1">
        <f t="array" ref="DD172">A128050794X_Latest</f>
        <v>8.7010000000000005</v>
      </c>
      <c r="DE172" s="52" cm="1">
        <f t="array" ref="DE172">A127975614A_Latest</f>
        <v>0</v>
      </c>
      <c r="DF172" s="52" cm="1">
        <f t="array" ref="DF172">A128092034R_Latest</f>
        <v>2.2370000000000001</v>
      </c>
      <c r="DG172" s="52" cm="1">
        <f t="array" ref="DG172">A128072666R_Latest</f>
        <v>0</v>
      </c>
      <c r="DH172" s="52" cm="1">
        <f t="array" ref="DH172">A127975886F_Latest</f>
        <v>0.218</v>
      </c>
      <c r="DI172" s="52" cm="1">
        <f t="array" ref="DI172">A128072702L_Latest</f>
        <v>0.90200000000000002</v>
      </c>
      <c r="DJ172" s="52" cm="1">
        <f t="array" ref="DJ172">A128092106R_Latest</f>
        <v>0</v>
      </c>
      <c r="DK172" s="52" cm="1">
        <f t="array" ref="DK172">A127975946W_Latest</f>
        <v>1.87</v>
      </c>
      <c r="DL172" s="52" cm="1">
        <f t="array" ref="DL172">A128072770R_Latest</f>
        <v>2.1819999999999999</v>
      </c>
      <c r="DM172" s="52" cm="1">
        <f t="array" ref="DM172">A128033854W_Latest</f>
        <v>0</v>
      </c>
      <c r="DN172" s="52" cm="1">
        <f t="array" ref="DN172">A127975626K_Latest</f>
        <v>0</v>
      </c>
      <c r="DO172" s="52" cm="1">
        <f t="array" ref="DO172">A127975654V_Latest</f>
        <v>0</v>
      </c>
      <c r="DP172" s="52" cm="1">
        <f t="array" ref="DP172">A128091870C_Latest</f>
        <v>0</v>
      </c>
      <c r="DQ172" s="52" cm="1">
        <f t="array" ref="DQ172">A128014302V_Latest</f>
        <v>1.524</v>
      </c>
      <c r="DR172" s="52" cm="1">
        <f t="array" ref="DR172">A128014330C_Latest</f>
        <v>0</v>
      </c>
      <c r="DS172" s="52" cm="1">
        <f t="array" ref="DS172">A128053114L_Latest</f>
        <v>0.995</v>
      </c>
      <c r="DT172" s="52" cm="1">
        <f t="array" ref="DT172">A128033622K_Latest</f>
        <v>2.2029999999999998</v>
      </c>
      <c r="DU172" s="52" cm="1">
        <f t="array" ref="DU172">A128014382F_Latest</f>
        <v>1.4550000000000001</v>
      </c>
      <c r="DV172" s="52" cm="1">
        <f t="array" ref="DV172">A127994782T_Latest</f>
        <v>1.1180000000000001</v>
      </c>
      <c r="DW172" s="52" cm="1">
        <f t="array" ref="DW172">A127994794A_Latest</f>
        <v>0.55400000000000005</v>
      </c>
      <c r="DX172" s="52" t="e" cm="1">
        <f t="array" ref="DX172">A127956182C_Latest</f>
        <v>#NAME?</v>
      </c>
      <c r="DY172" s="52" cm="1">
        <f t="array" ref="DY172">A128053006C_Latest</f>
        <v>15.260999999999999</v>
      </c>
      <c r="DZ172" s="52" cm="1">
        <f t="array" ref="DZ172">A128035626F_Latest</f>
        <v>0</v>
      </c>
      <c r="EA172" s="52" cm="1">
        <f t="array" ref="EA172">A128055510A_Latest</f>
        <v>0.23</v>
      </c>
      <c r="EB172" s="52" cm="1">
        <f t="array" ref="EB172">A128074770A_Latest</f>
        <v>0</v>
      </c>
      <c r="EC172" s="52" cm="1">
        <f t="array" ref="EC172">A127978090C_Latest</f>
        <v>0</v>
      </c>
      <c r="ED172" s="52" cm="1">
        <f t="array" ref="ED172">A128074810J_Latest</f>
        <v>0</v>
      </c>
      <c r="EE172" s="52" cm="1">
        <f t="array" ref="EE172">A128035930X_Latest</f>
        <v>0</v>
      </c>
      <c r="EF172" s="52" cm="1">
        <f t="array" ref="EF172">A128016522J_Latest</f>
        <v>0.35399999999999998</v>
      </c>
      <c r="EG172" s="52" cm="1">
        <f t="array" ref="EG172">A128055638L_Latest</f>
        <v>0.439</v>
      </c>
      <c r="EH172" s="52" cm="1">
        <f t="array" ref="EH172">A128055654L_Latest</f>
        <v>0</v>
      </c>
      <c r="EI172" s="52" cm="1">
        <f t="array" ref="EI172">A128035658X_Latest</f>
        <v>0</v>
      </c>
      <c r="EJ172" s="52" cm="1">
        <f t="array" ref="EJ172">A128074566T_Latest</f>
        <v>0.14399999999999999</v>
      </c>
      <c r="EK172" s="52" cm="1">
        <f t="array" ref="EK172">A128055350A_Latest</f>
        <v>0.14000000000000001</v>
      </c>
      <c r="EL172" s="52" cm="1">
        <f t="array" ref="EL172">A127958146F_Latest</f>
        <v>0</v>
      </c>
      <c r="EM172" s="52" cm="1">
        <f t="array" ref="EM172">A128035730F_Latest</f>
        <v>0</v>
      </c>
      <c r="EN172" s="52" cm="1">
        <f t="array" ref="EN172">A128055414A_Latest</f>
        <v>0.21299999999999999</v>
      </c>
      <c r="EO172" s="52" cm="1">
        <f t="array" ref="EO172">A128074662T_Latest</f>
        <v>0.255</v>
      </c>
      <c r="EP172" s="52" cm="1">
        <f t="array" ref="EP172">A128016378A_Latest</f>
        <v>0.46200000000000002</v>
      </c>
      <c r="EQ172" s="52" cm="1">
        <f t="array" ref="EQ172">A128035810F_Latest</f>
        <v>0</v>
      </c>
      <c r="ER172" s="52" cm="1">
        <f t="array" ref="ER172">A128074714J_Latest</f>
        <v>0</v>
      </c>
      <c r="ES172" s="52" t="e" cm="1">
        <f t="array" ref="ES172">A128074746A_Latest</f>
        <v>#NAME?</v>
      </c>
      <c r="ET172" s="52" cm="1">
        <f t="array" ref="ET172">A127958078R_Latest</f>
        <v>2.2370000000000001</v>
      </c>
      <c r="EU172" s="52" cm="1">
        <f t="array" ref="EU172">A128095930T_Latest</f>
        <v>0</v>
      </c>
      <c r="EV172" s="52" cm="1">
        <f t="array" ref="EV172">A127999298F_Latest</f>
        <v>9.5000000000000001E-2</v>
      </c>
      <c r="EW172" s="52" cm="1">
        <f t="array" ref="EW172">A127980050A_Latest</f>
        <v>0</v>
      </c>
      <c r="EX172" s="52" cm="1">
        <f t="array" ref="EX172">A128037982L_Latest</f>
        <v>0</v>
      </c>
      <c r="EY172" s="52" cm="1">
        <f t="array" ref="EY172">A128096202L_Latest</f>
        <v>0</v>
      </c>
      <c r="EZ172" s="52" cm="1">
        <f t="array" ref="EZ172">A127960582T_Latest</f>
        <v>0</v>
      </c>
      <c r="FA172" s="52" cm="1">
        <f t="array" ref="FA172">A127960614X_Latest</f>
        <v>0.08</v>
      </c>
      <c r="FB172" s="52" cm="1">
        <f t="array" ref="FB172">A128057770J_Latest</f>
        <v>0</v>
      </c>
      <c r="FC172" s="52" cm="1">
        <f t="array" ref="FC172">A127980162V_Latest</f>
        <v>0</v>
      </c>
      <c r="FD172" s="52" cm="1">
        <f t="array" ref="FD172">A128057478X_Latest</f>
        <v>0</v>
      </c>
      <c r="FE172" s="52" cm="1">
        <f t="array" ref="FE172">A128018490L_Latest</f>
        <v>7.3999999999999996E-2</v>
      </c>
      <c r="FF172" s="52" cm="1">
        <f t="array" ref="FF172">A128037826K_Latest</f>
        <v>0</v>
      </c>
      <c r="FG172" s="52" cm="1">
        <f t="array" ref="FG172">A128037846V_Latest</f>
        <v>8.5999999999999993E-2</v>
      </c>
      <c r="FH172" s="52" cm="1">
        <f t="array" ref="FH172">A128037866C_Latest</f>
        <v>0</v>
      </c>
      <c r="FI172" s="52" cm="1">
        <f t="array" ref="FI172">A128037882C_Latest</f>
        <v>0.54500000000000004</v>
      </c>
      <c r="FJ172" s="52" cm="1">
        <f t="array" ref="FJ172">A127960450R_Latest</f>
        <v>5.8000000000000003E-2</v>
      </c>
      <c r="FK172" s="52" cm="1">
        <f t="array" ref="FK172">A128018606C_Latest</f>
        <v>0.40799999999999997</v>
      </c>
      <c r="FL172" s="52" cm="1">
        <f t="array" ref="FL172">A128076982R_Latest</f>
        <v>0</v>
      </c>
      <c r="FM172" s="52" cm="1">
        <f t="array" ref="FM172">A128077010R_Latest</f>
        <v>0</v>
      </c>
      <c r="FN172" s="52" t="e" cm="1">
        <f t="array" ref="FN172">A127980026A_Latest</f>
        <v>#NAME?</v>
      </c>
      <c r="FO172" s="52" cm="1">
        <f t="array" ref="FO172">A128037798L_Latest</f>
        <v>1.3460000000000001</v>
      </c>
      <c r="FP172" s="52" cm="1">
        <f t="array" ref="FP172">A128059518T_Latest</f>
        <v>0</v>
      </c>
      <c r="FQ172" s="52" cm="1">
        <f t="array" ref="FQ172">A128040182X_Latest</f>
        <v>0</v>
      </c>
      <c r="FR172" s="52" cm="1">
        <f t="array" ref="FR172">A128020866R_Latest</f>
        <v>0</v>
      </c>
      <c r="FS172" s="52" cm="1">
        <f t="array" ref="FS172">A128079214C_Latest</f>
        <v>0</v>
      </c>
      <c r="FT172" s="52" cm="1">
        <f t="array" ref="FT172">A128079226L_Latest</f>
        <v>0</v>
      </c>
      <c r="FU172" s="52" cm="1">
        <f t="array" ref="FU172">A127982218F_Latest</f>
        <v>0.435</v>
      </c>
      <c r="FV172" s="52" cm="1">
        <f t="array" ref="FV172">A128001526R_Latest</f>
        <v>0.65</v>
      </c>
      <c r="FW172" s="52" cm="1">
        <f t="array" ref="FW172">A128001554X_Latest</f>
        <v>0.26600000000000001</v>
      </c>
      <c r="FX172" s="52" cm="1">
        <f t="array" ref="FX172">A128059854C_Latest</f>
        <v>0</v>
      </c>
      <c r="FY172" s="52" cm="1">
        <f t="array" ref="FY172">A128059546A_Latest</f>
        <v>0</v>
      </c>
      <c r="FZ172" s="52" cm="1">
        <f t="array" ref="FZ172">A128001270W_Latest</f>
        <v>0</v>
      </c>
      <c r="GA172" s="52" cm="1">
        <f t="array" ref="GA172">A128059586V_Latest</f>
        <v>0</v>
      </c>
      <c r="GB172" s="52" cm="1">
        <f t="array" ref="GB172">A128059594V_Latest</f>
        <v>0.25600000000000001</v>
      </c>
      <c r="GC172" s="52" cm="1">
        <f t="array" ref="GC172">A128098186K_Latest</f>
        <v>0</v>
      </c>
      <c r="GD172" s="52" cm="1">
        <f t="array" ref="GD172">A128020770W_Latest</f>
        <v>1.1859999999999999</v>
      </c>
      <c r="GE172" s="52" cm="1">
        <f t="array" ref="GE172">A128001346F_Latest</f>
        <v>0.20300000000000001</v>
      </c>
      <c r="GF172" s="52" cm="1">
        <f t="array" ref="GF172">A127962682L_Latest</f>
        <v>0</v>
      </c>
      <c r="GG172" s="52" cm="1">
        <f t="array" ref="GG172">A128098254A_Latest</f>
        <v>0</v>
      </c>
      <c r="GH172" s="52" cm="1">
        <f t="array" ref="GH172">A128040166X_Latest</f>
        <v>0</v>
      </c>
      <c r="GI172" s="52" t="e" cm="1">
        <f t="array" ref="GI172">A127962746L_Latest</f>
        <v>#NAME?</v>
      </c>
      <c r="GJ172" s="52" cm="1">
        <f t="array" ref="GJ172">A128098086A_Latest</f>
        <v>2.996</v>
      </c>
    </row>
    <row r="173" spans="1:192" ht="15" hidden="1" customHeight="1">
      <c r="A173" s="49"/>
      <c r="B173" s="49" t="s">
        <v>12400</v>
      </c>
      <c r="C173" s="62">
        <v>50</v>
      </c>
      <c r="D173" s="52" cm="1">
        <f t="array" ref="D173">A128022666J_Latest</f>
        <v>0.378</v>
      </c>
      <c r="E173" s="52" cm="1">
        <f t="array" ref="E173">A128061914K_Latest</f>
        <v>1.841</v>
      </c>
      <c r="F173" s="52" cm="1">
        <f t="array" ref="F173">A127984158A_Latest</f>
        <v>3.6349999999999998</v>
      </c>
      <c r="G173" s="52" cm="1">
        <f t="array" ref="G173">A128042482L_Latest</f>
        <v>0.96799999999999997</v>
      </c>
      <c r="H173" s="52" cm="1">
        <f t="array" ref="H173">A127965014K_Latest</f>
        <v>3.1120000000000001</v>
      </c>
      <c r="I173" s="52" cm="1">
        <f t="array" ref="I173">A128003702A_Latest</f>
        <v>1.006</v>
      </c>
      <c r="J173" s="52" cm="1">
        <f t="array" ref="J173">A127965054C_Latest</f>
        <v>15.95</v>
      </c>
      <c r="K173" s="52" cm="1">
        <f t="array" ref="K173">A128003750V_Latest</f>
        <v>5.452</v>
      </c>
      <c r="L173" s="52" cm="1">
        <f t="array" ref="L173">A127945522J_Latest</f>
        <v>1.7969999999999999</v>
      </c>
      <c r="M173" s="52" cm="1">
        <f t="array" ref="M173">A128061710J_Latest</f>
        <v>0</v>
      </c>
      <c r="N173" s="52" cm="1">
        <f t="array" ref="N173">A127945250R_Latest</f>
        <v>5.0890000000000004</v>
      </c>
      <c r="O173" s="52" cm="1">
        <f t="array" ref="O173">A128022754J_Latest</f>
        <v>0.63700000000000001</v>
      </c>
      <c r="P173" s="52" cm="1">
        <f t="array" ref="P173">A128042274V_Latest</f>
        <v>4.5309999999999997</v>
      </c>
      <c r="Q173" s="52" cm="1">
        <f t="array" ref="Q173">A128042294C_Latest</f>
        <v>1.8720000000000001</v>
      </c>
      <c r="R173" s="52" cm="1">
        <f t="array" ref="R173">A128003562K_Latest</f>
        <v>11.45</v>
      </c>
      <c r="S173" s="52" cm="1">
        <f t="array" ref="S173">A128081302V_Latest</f>
        <v>1.8959999999999999</v>
      </c>
      <c r="T173" s="52" cm="1">
        <f t="array" ref="T173">A127945326X_Latest</f>
        <v>7.423</v>
      </c>
      <c r="U173" s="52" cm="1">
        <f t="array" ref="U173">A128061878L_Latest</f>
        <v>0.59499999999999997</v>
      </c>
      <c r="V173" s="52" cm="1">
        <f t="array" ref="V173">A128081362W_Latest</f>
        <v>1.5720000000000001</v>
      </c>
      <c r="W173" s="52" t="e" cm="1">
        <f t="array" ref="W173">A128042462C_Latest</f>
        <v>#NAME?</v>
      </c>
      <c r="X173" s="52" cm="1">
        <f t="array" ref="X173">A128061662A_Latest</f>
        <v>69.203999999999994</v>
      </c>
      <c r="Y173" s="52" cm="1">
        <f t="array" ref="Y173">A128024942C_Latest</f>
        <v>0</v>
      </c>
      <c r="Z173" s="52" cm="1">
        <f t="array" ref="Z173">A127947606C_Latest</f>
        <v>0</v>
      </c>
      <c r="AA173" s="52" cm="1">
        <f t="array" ref="AA173">A128044546X_Latest</f>
        <v>1.272</v>
      </c>
      <c r="AB173" s="52" cm="1">
        <f t="array" ref="AB173">A128083602J_Latest</f>
        <v>0</v>
      </c>
      <c r="AC173" s="52" cm="1">
        <f t="array" ref="AC173">A127967206R_Latest</f>
        <v>1.167</v>
      </c>
      <c r="AD173" s="52" cm="1">
        <f t="array" ref="AD173">A128083646K_Latest</f>
        <v>0.59899999999999998</v>
      </c>
      <c r="AE173" s="52" cm="1">
        <f t="array" ref="AE173">A128005822F_Latest</f>
        <v>2.8050000000000002</v>
      </c>
      <c r="AF173" s="52" cm="1">
        <f t="array" ref="AF173">A127947754F_Latest</f>
        <v>1.5960000000000001</v>
      </c>
      <c r="AG173" s="52" cm="1">
        <f t="array" ref="AG173">A128005866J_Latest</f>
        <v>0</v>
      </c>
      <c r="AH173" s="52" cm="1">
        <f t="array" ref="AH173">A128024954L_Latest</f>
        <v>0</v>
      </c>
      <c r="AI173" s="52" cm="1">
        <f t="array" ref="AI173">A128083374T_Latest</f>
        <v>2.4180000000000001</v>
      </c>
      <c r="AJ173" s="52" cm="1">
        <f t="array" ref="AJ173">A127986174L_Latest</f>
        <v>0</v>
      </c>
      <c r="AK173" s="52" cm="1">
        <f t="array" ref="AK173">A128063950F_Latest</f>
        <v>1.292</v>
      </c>
      <c r="AL173" s="52" cm="1">
        <f t="array" ref="AL173">A128005610C_Latest</f>
        <v>0.60099999999999998</v>
      </c>
      <c r="AM173" s="52" cm="1">
        <f t="array" ref="AM173">A128044434F_Latest</f>
        <v>2.238</v>
      </c>
      <c r="AN173" s="52" cm="1">
        <f t="array" ref="AN173">A128044454R_Latest</f>
        <v>0</v>
      </c>
      <c r="AO173" s="52" cm="1">
        <f t="array" ref="AO173">A128083482A_Latest</f>
        <v>0.63500000000000001</v>
      </c>
      <c r="AP173" s="52" cm="1">
        <f t="array" ref="AP173">A128044478J_Latest</f>
        <v>0</v>
      </c>
      <c r="AQ173" s="52" cm="1">
        <f t="array" ref="AQ173">A127967110W_Latest</f>
        <v>0</v>
      </c>
      <c r="AR173" s="52" t="e" cm="1">
        <f t="array" ref="AR173">A127986282W_Latest</f>
        <v>#NAME?</v>
      </c>
      <c r="AS173" s="52" cm="1">
        <f t="array" ref="AS173">A128083314R_Latest</f>
        <v>14.622</v>
      </c>
      <c r="AT173" s="52" cm="1">
        <f t="array" ref="AT173">A127969014J_Latest</f>
        <v>0</v>
      </c>
      <c r="AU173" s="52" cm="1">
        <f t="array" ref="AU173">A128027314V_Latest</f>
        <v>0</v>
      </c>
      <c r="AV173" s="52" cm="1">
        <f t="array" ref="AV173">A128046702A_Latest</f>
        <v>0</v>
      </c>
      <c r="AW173" s="52" cm="1">
        <f t="array" ref="AW173">A127988454T_Latest</f>
        <v>0.52700000000000002</v>
      </c>
      <c r="AX173" s="52" cm="1">
        <f t="array" ref="AX173">A127969282C_Latest</f>
        <v>0.70799999999999996</v>
      </c>
      <c r="AY173" s="52" cm="1">
        <f t="array" ref="AY173">A127949886V_Latest</f>
        <v>0</v>
      </c>
      <c r="AZ173" s="52" cm="1">
        <f t="array" ref="AZ173">A127969314K_Latest</f>
        <v>5.3579999999999997</v>
      </c>
      <c r="BA173" s="52" cm="1">
        <f t="array" ref="BA173">A128008038F_Latest</f>
        <v>0.9</v>
      </c>
      <c r="BB173" s="52" cm="1">
        <f t="array" ref="BB173">A127969342V_Latest</f>
        <v>0.65700000000000003</v>
      </c>
      <c r="BC173" s="52" cm="1">
        <f t="array" ref="BC173">A128046506T_Latest</f>
        <v>0</v>
      </c>
      <c r="BD173" s="52" cm="1">
        <f t="array" ref="BD173">A127969038A_Latest</f>
        <v>1.127</v>
      </c>
      <c r="BE173" s="52" cm="1">
        <f t="array" ref="BE173">A128085634L_Latest</f>
        <v>0</v>
      </c>
      <c r="BF173" s="52" cm="1">
        <f t="array" ref="BF173">A128085642L_Latest</f>
        <v>1.7</v>
      </c>
      <c r="BG173" s="52" cm="1">
        <f t="array" ref="BG173">A127988302F_Latest</f>
        <v>1.2709999999999999</v>
      </c>
      <c r="BH173" s="52" cm="1">
        <f t="array" ref="BH173">A128065958K_Latest</f>
        <v>2.4910000000000001</v>
      </c>
      <c r="BI173" s="52" cm="1">
        <f t="array" ref="BI173">A127988322R_Latest</f>
        <v>0.47099999999999997</v>
      </c>
      <c r="BJ173" s="52" cm="1">
        <f t="array" ref="BJ173">A127969154K_Latest</f>
        <v>3.794</v>
      </c>
      <c r="BK173" s="52" cm="1">
        <f t="array" ref="BK173">A128027282L_Latest</f>
        <v>0</v>
      </c>
      <c r="BL173" s="52" cm="1">
        <f t="array" ref="BL173">A128066022V_Latest</f>
        <v>0</v>
      </c>
      <c r="BM173" s="52" t="e" cm="1">
        <f t="array" ref="BM173">A128066030V_Latest</f>
        <v>#NAME?</v>
      </c>
      <c r="BN173" s="52" cm="1">
        <f t="array" ref="BN173">A127949606R_Latest</f>
        <v>19.003</v>
      </c>
      <c r="BO173" s="52" cm="1">
        <f t="array" ref="BO173">A128087710R_Latest</f>
        <v>0.378</v>
      </c>
      <c r="BP173" s="52" cm="1">
        <f t="array" ref="BP173">A127951870T_Latest</f>
        <v>0.56000000000000005</v>
      </c>
      <c r="BQ173" s="52" cm="1">
        <f t="array" ref="BQ173">A127971558W_Latest</f>
        <v>1.359</v>
      </c>
      <c r="BR173" s="52" cm="1">
        <f t="array" ref="BR173">A128048938J_Latest</f>
        <v>0.442</v>
      </c>
      <c r="BS173" s="52" cm="1">
        <f t="array" ref="BS173">A128048962J_Latest</f>
        <v>0.76500000000000001</v>
      </c>
      <c r="BT173" s="52" cm="1">
        <f t="array" ref="BT173">A127971614C_Latest</f>
        <v>0</v>
      </c>
      <c r="BU173" s="52" cm="1">
        <f t="array" ref="BU173">A128088026L_Latest</f>
        <v>5.1589999999999998</v>
      </c>
      <c r="BV173" s="52" cm="1">
        <f t="array" ref="BV173">A127971658F_Latest</f>
        <v>1.706</v>
      </c>
      <c r="BW173" s="52" cm="1">
        <f t="array" ref="BW173">A128049022A_Latest</f>
        <v>0</v>
      </c>
      <c r="BX173" s="52" cm="1">
        <f t="array" ref="BX173">A128068034R_Latest</f>
        <v>0</v>
      </c>
      <c r="BY173" s="52" cm="1">
        <f t="array" ref="BY173">A127971350K_Latest</f>
        <v>1.294</v>
      </c>
      <c r="BZ173" s="52" cm="1">
        <f t="array" ref="BZ173">A128087758A_Latest</f>
        <v>0</v>
      </c>
      <c r="CA173" s="52" cm="1">
        <f t="array" ref="CA173">A127951738J_Latest</f>
        <v>1.0249999999999999</v>
      </c>
      <c r="CB173" s="52" cm="1">
        <f t="array" ref="CB173">A127951770J_Latest</f>
        <v>0</v>
      </c>
      <c r="CC173" s="52" cm="1">
        <f t="array" ref="CC173">A127990510R_Latest</f>
        <v>2.06</v>
      </c>
      <c r="CD173" s="52" cm="1">
        <f t="array" ref="CD173">A128048790X_Latest</f>
        <v>1.204</v>
      </c>
      <c r="CE173" s="52" cm="1">
        <f t="array" ref="CE173">A127951814X_Latest</f>
        <v>0.66400000000000003</v>
      </c>
      <c r="CF173" s="52" cm="1">
        <f t="array" ref="CF173">A127951846T_Latest</f>
        <v>0.59499999999999997</v>
      </c>
      <c r="CG173" s="52" cm="1">
        <f t="array" ref="CG173">A128048850R_Latest</f>
        <v>0</v>
      </c>
      <c r="CH173" s="52" t="e" cm="1">
        <f t="array" ref="CH173">A127951890A_Latest</f>
        <v>#NAME?</v>
      </c>
      <c r="CI173" s="52" cm="1">
        <f t="array" ref="CI173">A127990390J_Latest</f>
        <v>17.212</v>
      </c>
      <c r="CJ173" s="52" cm="1">
        <f t="array" ref="CJ173">A128031370R_Latest</f>
        <v>0</v>
      </c>
      <c r="CK173" s="52" cm="1">
        <f t="array" ref="CK173">A128051038K_Latest</f>
        <v>0.42399999999999999</v>
      </c>
      <c r="CL173" s="52" cm="1">
        <f t="array" ref="CL173">A127973730X_Latest</f>
        <v>0.40500000000000003</v>
      </c>
      <c r="CM173" s="52" cm="1">
        <f t="array" ref="CM173">A127973742J_Latest</f>
        <v>0</v>
      </c>
      <c r="CN173" s="52" cm="1">
        <f t="array" ref="CN173">A127973750J_Latest</f>
        <v>0.36099999999999999</v>
      </c>
      <c r="CO173" s="52" cm="1">
        <f t="array" ref="CO173">A127973782A_Latest</f>
        <v>0</v>
      </c>
      <c r="CP173" s="52" cm="1">
        <f t="array" ref="CP173">A128090090W_Latest</f>
        <v>1.1919999999999999</v>
      </c>
      <c r="CQ173" s="52" cm="1">
        <f t="array" ref="CQ173">A128090114C_Latest</f>
        <v>0.82399999999999995</v>
      </c>
      <c r="CR173" s="52" cm="1">
        <f t="array" ref="CR173">A127973830J_Latest</f>
        <v>0.32900000000000001</v>
      </c>
      <c r="CS173" s="52" cm="1">
        <f t="array" ref="CS173">A127973530F_Latest</f>
        <v>0</v>
      </c>
      <c r="CT173" s="52" cm="1">
        <f t="array" ref="CT173">A128031402W_Latest</f>
        <v>0.251</v>
      </c>
      <c r="CU173" s="52" cm="1">
        <f t="array" ref="CU173">A127953942C_Latest</f>
        <v>0.247</v>
      </c>
      <c r="CV173" s="52" cm="1">
        <f t="array" ref="CV173">A127992534V_Latest</f>
        <v>0.51500000000000001</v>
      </c>
      <c r="CW173" s="52" cm="1">
        <f t="array" ref="CW173">A128070234X_Latest</f>
        <v>0</v>
      </c>
      <c r="CX173" s="52" cm="1">
        <f t="array" ref="CX173">A128070250X_Latest</f>
        <v>0.51600000000000001</v>
      </c>
      <c r="CY173" s="52" cm="1">
        <f t="array" ref="CY173">A128070278A_Latest</f>
        <v>0</v>
      </c>
      <c r="CZ173" s="52" cm="1">
        <f t="array" ref="CZ173">A128070306X_Latest</f>
        <v>1.486</v>
      </c>
      <c r="DA173" s="52" cm="1">
        <f t="array" ref="DA173">A127954042R_Latest</f>
        <v>0</v>
      </c>
      <c r="DB173" s="52" cm="1">
        <f t="array" ref="DB173">A128012222J_Latest</f>
        <v>0</v>
      </c>
      <c r="DC173" s="52" t="e" cm="1">
        <f t="array" ref="DC173">A127954110F_Latest</f>
        <v>#NAME?</v>
      </c>
      <c r="DD173" s="52" cm="1">
        <f t="array" ref="DD173">A128089810K_Latest</f>
        <v>6.55</v>
      </c>
      <c r="DE173" s="52" cm="1">
        <f t="array" ref="DE173">A127994626R_Latest</f>
        <v>0</v>
      </c>
      <c r="DF173" s="52" cm="1">
        <f t="array" ref="DF173">A128014458R_Latest</f>
        <v>0.85699999999999998</v>
      </c>
      <c r="DG173" s="52" cm="1">
        <f t="array" ref="DG173">A127956202A_Latest</f>
        <v>0.5</v>
      </c>
      <c r="DH173" s="52" cm="1">
        <f t="array" ref="DH173">A127994870T_Latest</f>
        <v>0</v>
      </c>
      <c r="DI173" s="52" cm="1">
        <f t="array" ref="DI173">A128072706W_Latest</f>
        <v>0</v>
      </c>
      <c r="DJ173" s="52" cm="1">
        <f t="array" ref="DJ173">A128072726F_Latest</f>
        <v>0.40699999999999997</v>
      </c>
      <c r="DK173" s="52" cm="1">
        <f t="array" ref="DK173">A127994930J_Latest</f>
        <v>1.1559999999999999</v>
      </c>
      <c r="DL173" s="52" cm="1">
        <f t="array" ref="DL173">A127956278W_Latest</f>
        <v>0.42499999999999999</v>
      </c>
      <c r="DM173" s="52" cm="1">
        <f t="array" ref="DM173">A128014554R_Latest</f>
        <v>0.73199999999999998</v>
      </c>
      <c r="DN173" s="52" cm="1">
        <f t="array" ref="DN173">A128072462L_Latest</f>
        <v>0</v>
      </c>
      <c r="DO173" s="52" cm="1">
        <f t="array" ref="DO173">A127994654X_Latest</f>
        <v>0</v>
      </c>
      <c r="DP173" s="52" cm="1">
        <f t="array" ref="DP173">A128091874L_Latest</f>
        <v>0.39</v>
      </c>
      <c r="DQ173" s="52" cm="1">
        <f t="array" ref="DQ173">A128053074F_Latest</f>
        <v>0</v>
      </c>
      <c r="DR173" s="52" cm="1">
        <f t="array" ref="DR173">A128072522C_Latest</f>
        <v>0</v>
      </c>
      <c r="DS173" s="52" cm="1">
        <f t="array" ref="DS173">A128014338W_Latest</f>
        <v>2.3290000000000002</v>
      </c>
      <c r="DT173" s="52" cm="1">
        <f t="array" ref="DT173">A128091950C_Latest</f>
        <v>0</v>
      </c>
      <c r="DU173" s="52" cm="1">
        <f t="array" ref="DU173">A128014386R_Latest</f>
        <v>0.32200000000000001</v>
      </c>
      <c r="DV173" s="52" cm="1">
        <f t="array" ref="DV173">A128014402C_Latest</f>
        <v>0</v>
      </c>
      <c r="DW173" s="52" cm="1">
        <f t="array" ref="DW173">A128053178X_Latest</f>
        <v>1.1779999999999999</v>
      </c>
      <c r="DX173" s="52" t="e" cm="1">
        <f t="array" ref="DX173">A128092050R_Latest</f>
        <v>#NAME?</v>
      </c>
      <c r="DY173" s="52" cm="1">
        <f t="array" ref="DY173">A128091814K_Latest</f>
        <v>8.2959999999999994</v>
      </c>
      <c r="DZ173" s="52" cm="1">
        <f t="array" ref="DZ173">A128035630W_Latest</f>
        <v>0</v>
      </c>
      <c r="EA173" s="52" cm="1">
        <f t="array" ref="EA173">A128035838J_Latest</f>
        <v>0</v>
      </c>
      <c r="EB173" s="52" cm="1">
        <f t="array" ref="EB173">A128016462T_Latest</f>
        <v>9.8000000000000004E-2</v>
      </c>
      <c r="EC173" s="52" cm="1">
        <f t="array" ref="EC173">A127978094L_Latest</f>
        <v>0</v>
      </c>
      <c r="ED173" s="52" cm="1">
        <f t="array" ref="ED173">A128016498V_Latest</f>
        <v>0.111</v>
      </c>
      <c r="EE173" s="52" cm="1">
        <f t="array" ref="EE173">A127958358J_Latest</f>
        <v>0</v>
      </c>
      <c r="EF173" s="52" cm="1">
        <f t="array" ref="EF173">A128074850A_Latest</f>
        <v>0</v>
      </c>
      <c r="EG173" s="52" cm="1">
        <f t="array" ref="EG173">A128016546A_Latest</f>
        <v>0</v>
      </c>
      <c r="EH173" s="52" cm="1">
        <f t="array" ref="EH173">A128016570A_Latest</f>
        <v>0</v>
      </c>
      <c r="EI173" s="52" cm="1">
        <f t="array" ref="EI173">A127958114L_Latest</f>
        <v>0</v>
      </c>
      <c r="EJ173" s="52" cm="1">
        <f t="array" ref="EJ173">A127977874J_Latest</f>
        <v>0</v>
      </c>
      <c r="EK173" s="52" cm="1">
        <f t="array" ref="EK173">A128094058V_Latest</f>
        <v>0</v>
      </c>
      <c r="EL173" s="52" cm="1">
        <f t="array" ref="EL173">A128094078C_Latest</f>
        <v>0</v>
      </c>
      <c r="EM173" s="52" cm="1">
        <f t="array" ref="EM173">A127977930R_Latest</f>
        <v>0</v>
      </c>
      <c r="EN173" s="52" cm="1">
        <f t="array" ref="EN173">A128074654T_Latest</f>
        <v>0.36299999999999999</v>
      </c>
      <c r="EO173" s="52" cm="1">
        <f t="array" ref="EO173">A128016354J_Latest</f>
        <v>0</v>
      </c>
      <c r="EP173" s="52" cm="1">
        <f t="array" ref="EP173">A127977978A_Latest</f>
        <v>0.113</v>
      </c>
      <c r="EQ173" s="52" cm="1">
        <f t="array" ref="EQ173">A128016402R_Latest</f>
        <v>0</v>
      </c>
      <c r="ER173" s="52" cm="1">
        <f t="array" ref="ER173">A127997062X_Latest</f>
        <v>0.39400000000000002</v>
      </c>
      <c r="ES173" s="52" t="e" cm="1">
        <f t="array" ref="ES173">A127978050K_Latest</f>
        <v>#NAME?</v>
      </c>
      <c r="ET173" s="52" cm="1">
        <f t="array" ref="ET173">A128074506R_Latest</f>
        <v>1.079</v>
      </c>
      <c r="EU173" s="52" cm="1">
        <f t="array" ref="EU173">A128076826L_Latest</f>
        <v>0</v>
      </c>
      <c r="EV173" s="52" cm="1">
        <f t="array" ref="EV173">A128057646X_Latest</f>
        <v>0</v>
      </c>
      <c r="EW173" s="52" cm="1">
        <f t="array" ref="EW173">A128057682J_Latest</f>
        <v>0</v>
      </c>
      <c r="EX173" s="52" cm="1">
        <f t="array" ref="EX173">A128037986W_Latest</f>
        <v>0</v>
      </c>
      <c r="EY173" s="52" cm="1">
        <f t="array" ref="EY173">A128018746F_Latest</f>
        <v>0</v>
      </c>
      <c r="EZ173" s="52" cm="1">
        <f t="array" ref="EZ173">A127960586A_Latest</f>
        <v>0</v>
      </c>
      <c r="FA173" s="52" cm="1">
        <f t="array" ref="FA173">A127980126K_Latest</f>
        <v>9.5000000000000001E-2</v>
      </c>
      <c r="FB173" s="52" cm="1">
        <f t="array" ref="FB173">A128038034F_Latest</f>
        <v>0</v>
      </c>
      <c r="FC173" s="52" cm="1">
        <f t="array" ref="FC173">A128077178V_Latest</f>
        <v>7.9000000000000001E-2</v>
      </c>
      <c r="FD173" s="52" cm="1">
        <f t="array" ref="FD173">A127999098L_Latest</f>
        <v>0</v>
      </c>
      <c r="FE173" s="52" cm="1">
        <f t="array" ref="FE173">A128076866F_Latest</f>
        <v>0</v>
      </c>
      <c r="FF173" s="52" cm="1">
        <f t="array" ref="FF173">A128057514W_Latest</f>
        <v>0</v>
      </c>
      <c r="FG173" s="52" cm="1">
        <f t="array" ref="FG173">A127960406F_Latest</f>
        <v>0</v>
      </c>
      <c r="FH173" s="52" cm="1">
        <f t="array" ref="FH173">A128096038W_Latest</f>
        <v>0</v>
      </c>
      <c r="FI173" s="52" cm="1">
        <f t="array" ref="FI173">A128037886L_Latest</f>
        <v>0.47399999999999998</v>
      </c>
      <c r="FJ173" s="52" cm="1">
        <f t="array" ref="FJ173">A127999214K_Latest</f>
        <v>0</v>
      </c>
      <c r="FK173" s="52" cm="1">
        <f t="array" ref="FK173">A128037918V_Latest</f>
        <v>0</v>
      </c>
      <c r="FL173" s="52" cm="1">
        <f t="array" ref="FL173">A127999254C_Latest</f>
        <v>0</v>
      </c>
      <c r="FM173" s="52" cm="1">
        <f t="array" ref="FM173">A127960506R_Latest</f>
        <v>0</v>
      </c>
      <c r="FN173" s="52" t="e" cm="1">
        <f t="array" ref="FN173">A128096130L_Latest</f>
        <v>#NAME?</v>
      </c>
      <c r="FO173" s="52" cm="1">
        <f t="array" ref="FO173">A127999074V_Latest</f>
        <v>0.64800000000000002</v>
      </c>
      <c r="FP173" s="52" cm="1">
        <f t="array" ref="FP173">A128079026V_Latest</f>
        <v>0</v>
      </c>
      <c r="FQ173" s="52" cm="1">
        <f t="array" ref="FQ173">A128001438R_Latest</f>
        <v>0</v>
      </c>
      <c r="FR173" s="52" cm="1">
        <f t="array" ref="FR173">A128001470R_Latest</f>
        <v>0</v>
      </c>
      <c r="FS173" s="52" cm="1">
        <f t="array" ref="FS173">A128001494J_Latest</f>
        <v>0</v>
      </c>
      <c r="FT173" s="52" cm="1">
        <f t="array" ref="FT173">A128079230C_Latest</f>
        <v>0</v>
      </c>
      <c r="FU173" s="52" cm="1">
        <f t="array" ref="FU173">A128079246W_Latest</f>
        <v>0</v>
      </c>
      <c r="FV173" s="52" cm="1">
        <f t="array" ref="FV173">A128079270W_Latest</f>
        <v>0.185</v>
      </c>
      <c r="FW173" s="52" cm="1">
        <f t="array" ref="FW173">A128040290J_Latest</f>
        <v>0</v>
      </c>
      <c r="FX173" s="52" cm="1">
        <f t="array" ref="FX173">A128040314R_Latest</f>
        <v>0</v>
      </c>
      <c r="FY173" s="52" cm="1">
        <f t="array" ref="FY173">A127962526K_Latest</f>
        <v>0</v>
      </c>
      <c r="FZ173" s="52" cm="1">
        <f t="array" ref="FZ173">A127981946K_Latest</f>
        <v>0</v>
      </c>
      <c r="GA173" s="52" cm="1">
        <f t="array" ref="GA173">A127962582C_Latest</f>
        <v>0</v>
      </c>
      <c r="GB173" s="52" cm="1">
        <f t="array" ref="GB173">A128040046F_Latest</f>
        <v>0</v>
      </c>
      <c r="GC173" s="52" cm="1">
        <f t="array" ref="GC173">A128079066L_Latest</f>
        <v>0</v>
      </c>
      <c r="GD173" s="52" cm="1">
        <f t="array" ref="GD173">A128040086X_Latest</f>
        <v>0.97899999999999998</v>
      </c>
      <c r="GE173" s="52" cm="1">
        <f t="array" ref="GE173">A128020778R_Latest</f>
        <v>0.221</v>
      </c>
      <c r="GF173" s="52" cm="1">
        <f t="array" ref="GF173">A128020794R_Latest</f>
        <v>0.40899999999999997</v>
      </c>
      <c r="GG173" s="52" cm="1">
        <f t="array" ref="GG173">A127982086R_Latest</f>
        <v>0</v>
      </c>
      <c r="GH173" s="52" cm="1">
        <f t="array" ref="GH173">A128020818W_Latest</f>
        <v>0</v>
      </c>
      <c r="GI173" s="52" t="e" cm="1">
        <f t="array" ref="GI173">A128079170L_Latest</f>
        <v>#NAME?</v>
      </c>
      <c r="GJ173" s="52" cm="1">
        <f t="array" ref="GJ173">A128078990A_Latest</f>
        <v>1.794</v>
      </c>
    </row>
    <row r="174" spans="1:192" ht="15" hidden="1" customHeight="1">
      <c r="A174" s="48" t="s">
        <v>12401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12402</v>
      </c>
      <c r="C175" s="62">
        <v>52</v>
      </c>
      <c r="D175" s="52" cm="1">
        <f t="array" ref="D175">A128042206T_Latest</f>
        <v>71.62</v>
      </c>
      <c r="E175" s="52" cm="1">
        <f t="array" ref="E175">A127945378A_Latest</f>
        <v>172.227</v>
      </c>
      <c r="F175" s="52" cm="1">
        <f t="array" ref="F175">A127984162T_Latest</f>
        <v>478.96100000000001</v>
      </c>
      <c r="G175" s="52" cm="1">
        <f t="array" ref="G175">A127945454T_Latest</f>
        <v>97.316999999999993</v>
      </c>
      <c r="H175" s="52" cm="1">
        <f t="array" ref="H175">A127965018V_Latest</f>
        <v>460.245</v>
      </c>
      <c r="I175" s="52" cm="1">
        <f t="array" ref="I175">A128022982K_Latest</f>
        <v>210.64</v>
      </c>
      <c r="J175" s="52" cm="1">
        <f t="array" ref="J175">A127945498V_Latest</f>
        <v>601.75099999999998</v>
      </c>
      <c r="K175" s="52" cm="1">
        <f t="array" ref="K175">A128042558W_Latest</f>
        <v>268.06200000000001</v>
      </c>
      <c r="L175" s="52" cm="1">
        <f t="array" ref="L175">A127984250T_Latest</f>
        <v>297.57600000000002</v>
      </c>
      <c r="M175" s="52" cm="1">
        <f t="array" ref="M175">A128061714T_Latest</f>
        <v>105.358</v>
      </c>
      <c r="N175" s="52" cm="1">
        <f t="array" ref="N175">A128022722R_Latest</f>
        <v>318.15699999999998</v>
      </c>
      <c r="O175" s="52" cm="1">
        <f t="array" ref="O175">A128081242C_Latest</f>
        <v>85.144000000000005</v>
      </c>
      <c r="P175" s="52" cm="1">
        <f t="array" ref="P175">A127984026X_Latest</f>
        <v>572.35699999999997</v>
      </c>
      <c r="Q175" s="52" cm="1">
        <f t="array" ref="Q175">A128003546K_Latest</f>
        <v>128.935</v>
      </c>
      <c r="R175" s="52" cm="1">
        <f t="array" ref="R175">A128061830A_Latest</f>
        <v>584.85599999999999</v>
      </c>
      <c r="S175" s="52" cm="1">
        <f t="array" ref="S175">A128022814X_Latest</f>
        <v>618.85</v>
      </c>
      <c r="T175" s="52" cm="1">
        <f t="array" ref="T175">A128081330C_Latest</f>
        <v>937.68799999999999</v>
      </c>
      <c r="U175" s="52" cm="1">
        <f t="array" ref="U175">A127945350X_Latest</f>
        <v>85.948999999999998</v>
      </c>
      <c r="V175" s="52" cm="1">
        <f t="array" ref="V175">A128081366F_Latest</f>
        <v>195.79300000000001</v>
      </c>
      <c r="W175" s="52" t="e" cm="1">
        <f t="array" ref="W175">A127964962T_Latest</f>
        <v>#NAME?</v>
      </c>
      <c r="X175" s="52" cm="1">
        <f t="array" ref="X175">A127964734R_Latest</f>
        <v>6291.4849999999997</v>
      </c>
      <c r="Y175" s="52" cm="1">
        <f t="array" ref="Y175">A128024946L_Latest</f>
        <v>19.346</v>
      </c>
      <c r="Z175" s="52" cm="1">
        <f t="array" ref="Z175">A127967126R_Latest</f>
        <v>21.88</v>
      </c>
      <c r="AA175" s="52" cm="1">
        <f t="array" ref="AA175">A127967170X_Latest</f>
        <v>157.107</v>
      </c>
      <c r="AB175" s="52" cm="1">
        <f t="array" ref="AB175">A128025146J_Latest</f>
        <v>25.41</v>
      </c>
      <c r="AC175" s="52" cm="1">
        <f t="array" ref="AC175">A127967210F_Latest</f>
        <v>158.51499999999999</v>
      </c>
      <c r="AD175" s="52" cm="1">
        <f t="array" ref="AD175">A127986354W_Latest</f>
        <v>59.533000000000001</v>
      </c>
      <c r="AE175" s="52" cm="1">
        <f t="array" ref="AE175">A128083658V_Latest</f>
        <v>196.881</v>
      </c>
      <c r="AF175" s="52" cm="1">
        <f t="array" ref="AF175">A128025230X_Latest</f>
        <v>82.468000000000004</v>
      </c>
      <c r="AG175" s="52" cm="1">
        <f t="array" ref="AG175">A127986394R_Latest</f>
        <v>92.356999999999999</v>
      </c>
      <c r="AH175" s="52" cm="1">
        <f t="array" ref="AH175">A128044338F_Latest</f>
        <v>41.679000000000002</v>
      </c>
      <c r="AI175" s="52" cm="1">
        <f t="array" ref="AI175">A128083378A_Latest</f>
        <v>136.755</v>
      </c>
      <c r="AJ175" s="52" cm="1">
        <f t="array" ref="AJ175">A127966970C_Latest</f>
        <v>33.119999999999997</v>
      </c>
      <c r="AK175" s="52" cm="1">
        <f t="array" ref="AK175">A128044382R_Latest</f>
        <v>222.54599999999999</v>
      </c>
      <c r="AL175" s="52" cm="1">
        <f t="array" ref="AL175">A127947454C_Latest</f>
        <v>53.256</v>
      </c>
      <c r="AM175" s="52" cm="1">
        <f t="array" ref="AM175">A128025014F_Latest</f>
        <v>173.65600000000001</v>
      </c>
      <c r="AN175" s="52" cm="1">
        <f t="array" ref="AN175">A128025030F_Latest</f>
        <v>190.76</v>
      </c>
      <c r="AO175" s="52" cm="1">
        <f t="array" ref="AO175">A128005670F_Latest</f>
        <v>288.46800000000002</v>
      </c>
      <c r="AP175" s="52" cm="1">
        <f t="array" ref="AP175">A128083490A_Latest</f>
        <v>26.969000000000001</v>
      </c>
      <c r="AQ175" s="52" cm="1">
        <f t="array" ref="AQ175">A128025082J_Latest</f>
        <v>66.513999999999996</v>
      </c>
      <c r="AR175" s="52" t="e" cm="1">
        <f t="array" ref="AR175">A128064078V_Latest</f>
        <v>#NAME?</v>
      </c>
      <c r="AS175" s="52" cm="1">
        <f t="array" ref="AS175">A128083318X_Latest</f>
        <v>2047.22</v>
      </c>
      <c r="AT175" s="52" cm="1">
        <f t="array" ref="AT175">A128027098L_Latest</f>
        <v>10.815</v>
      </c>
      <c r="AU175" s="52" cm="1">
        <f t="array" ref="AU175">A128027318C_Latest</f>
        <v>7.2720000000000002</v>
      </c>
      <c r="AV175" s="52" cm="1">
        <f t="array" ref="AV175">A127949854A_Latest</f>
        <v>143.196</v>
      </c>
      <c r="AW175" s="52" cm="1">
        <f t="array" ref="AW175">A128046738C_Latest</f>
        <v>24.952999999999999</v>
      </c>
      <c r="AX175" s="52" cm="1">
        <f t="array" ref="AX175">A128046758L_Latest</f>
        <v>123.85299999999999</v>
      </c>
      <c r="AY175" s="52" cm="1">
        <f t="array" ref="AY175">A128085906F_Latest</f>
        <v>56.06</v>
      </c>
      <c r="AZ175" s="52" cm="1">
        <f t="array" ref="AZ175">A128046786W_Latest</f>
        <v>171.21199999999999</v>
      </c>
      <c r="BA175" s="52" cm="1">
        <f t="array" ref="BA175">A128027454W_Latest</f>
        <v>62.49</v>
      </c>
      <c r="BB175" s="52" cm="1">
        <f t="array" ref="BB175">A128066134L_Latest</f>
        <v>79.275000000000006</v>
      </c>
      <c r="BC175" s="52" cm="1">
        <f t="array" ref="BC175">A127988230F_Latest</f>
        <v>33.436</v>
      </c>
      <c r="BD175" s="52" cm="1">
        <f t="array" ref="BD175">A128007774K_Latest</f>
        <v>93.272000000000006</v>
      </c>
      <c r="BE175" s="52" cm="1">
        <f t="array" ref="BE175">A128027162V_Latest</f>
        <v>15.032</v>
      </c>
      <c r="BF175" s="52" cm="1">
        <f t="array" ref="BF175">A127949682T_Latest</f>
        <v>155.23099999999999</v>
      </c>
      <c r="BG175" s="52" cm="1">
        <f t="array" ref="BG175">A128065934T_Latest</f>
        <v>24.331</v>
      </c>
      <c r="BH175" s="52" cm="1">
        <f t="array" ref="BH175">A128065962A_Latest</f>
        <v>121.68</v>
      </c>
      <c r="BI175" s="52" cm="1">
        <f t="array" ref="BI175">A127988326X_Latest</f>
        <v>168.49</v>
      </c>
      <c r="BJ175" s="52" cm="1">
        <f t="array" ref="BJ175">A127969158V_Latest</f>
        <v>238.303</v>
      </c>
      <c r="BK175" s="52" cm="1">
        <f t="array" ref="BK175">A128085746F_Latest</f>
        <v>25.417000000000002</v>
      </c>
      <c r="BL175" s="52" cm="1">
        <f t="array" ref="BL175">A127988366T_Latest</f>
        <v>40.970999999999997</v>
      </c>
      <c r="BM175" s="52" t="e" cm="1">
        <f t="array" ref="BM175">A128027326C_Latest</f>
        <v>#NAME?</v>
      </c>
      <c r="BN175" s="52" cm="1">
        <f t="array" ref="BN175">A128085554L_Latest</f>
        <v>1595.2909999999999</v>
      </c>
      <c r="BO175" s="52" cm="1">
        <f t="array" ref="BO175">A128068018R_Latest</f>
        <v>19.48</v>
      </c>
      <c r="BP175" s="52" cm="1">
        <f t="array" ref="BP175">A127951874A_Latest</f>
        <v>57.713000000000001</v>
      </c>
      <c r="BQ175" s="52" cm="1">
        <f t="array" ref="BQ175">A127971562L_Latest</f>
        <v>92.8</v>
      </c>
      <c r="BR175" s="52" cm="1">
        <f t="array" ref="BR175">A128087978C_Latest</f>
        <v>21.635999999999999</v>
      </c>
      <c r="BS175" s="52" cm="1">
        <f t="array" ref="BS175">A128010078R_Latest</f>
        <v>89.661000000000001</v>
      </c>
      <c r="BT175" s="52" cm="1">
        <f t="array" ref="BT175">A128068294K_Latest</f>
        <v>52.284999999999997</v>
      </c>
      <c r="BU175" s="52" cm="1">
        <f t="array" ref="BU175">A127971630C_Latest</f>
        <v>116.006</v>
      </c>
      <c r="BV175" s="52" cm="1">
        <f t="array" ref="BV175">A127971662W_Latest</f>
        <v>58.55</v>
      </c>
      <c r="BW175" s="52" cm="1">
        <f t="array" ref="BW175">A128029534J_Latest</f>
        <v>69.421999999999997</v>
      </c>
      <c r="BX175" s="52" cm="1">
        <f t="array" ref="BX175">A128048670F_Latest</f>
        <v>12.851000000000001</v>
      </c>
      <c r="BY175" s="52" cm="1">
        <f t="array" ref="BY175">A128029258X_Latest</f>
        <v>47.460999999999999</v>
      </c>
      <c r="BZ175" s="52" cm="1">
        <f t="array" ref="BZ175">A128087762T_Latest</f>
        <v>19.388000000000002</v>
      </c>
      <c r="CA175" s="52" cm="1">
        <f t="array" ref="CA175">A128048742F_Latest</f>
        <v>89.451999999999998</v>
      </c>
      <c r="CB175" s="52" cm="1">
        <f t="array" ref="CB175">A128048754R_Latest</f>
        <v>21.577000000000002</v>
      </c>
      <c r="CC175" s="52" cm="1">
        <f t="array" ref="CC175">A128068122R_Latest</f>
        <v>112.886</v>
      </c>
      <c r="CD175" s="52" cm="1">
        <f t="array" ref="CD175">A127971450V_Latest</f>
        <v>118.79300000000001</v>
      </c>
      <c r="CE175" s="52" cm="1">
        <f t="array" ref="CE175">A127951818J_Latest</f>
        <v>187.67699999999999</v>
      </c>
      <c r="CF175" s="52" cm="1">
        <f t="array" ref="CF175">A127971494W_Latest</f>
        <v>11.887</v>
      </c>
      <c r="CG175" s="52" cm="1">
        <f t="array" ref="CG175">A128087910J_Latest</f>
        <v>41.023000000000003</v>
      </c>
      <c r="CH175" s="52" t="e" cm="1">
        <f t="array" ref="CH175">A127990586K_Latest</f>
        <v>#NAME?</v>
      </c>
      <c r="CI175" s="52" cm="1">
        <f t="array" ref="CI175">A128029214W_Latest</f>
        <v>1240.547</v>
      </c>
      <c r="CJ175" s="52" cm="1">
        <f t="array" ref="CJ175">A128070138X_Latest</f>
        <v>7.66</v>
      </c>
      <c r="CK175" s="52" cm="1">
        <f t="array" ref="CK175">A128051042A_Latest</f>
        <v>9.0039999999999996</v>
      </c>
      <c r="CL175" s="52" cm="1">
        <f t="array" ref="CL175">A128012278V_Latest</f>
        <v>39.465000000000003</v>
      </c>
      <c r="CM175" s="52" cm="1">
        <f t="array" ref="CM175">A128012302J_Latest</f>
        <v>6.431</v>
      </c>
      <c r="CN175" s="52" cm="1">
        <f t="array" ref="CN175">A128090046L_Latest</f>
        <v>27.831</v>
      </c>
      <c r="CO175" s="52" cm="1">
        <f t="array" ref="CO175">A128031626J_Latest</f>
        <v>11.644</v>
      </c>
      <c r="CP175" s="52" cm="1">
        <f t="array" ref="CP175">A128090094F_Latest</f>
        <v>45.215000000000003</v>
      </c>
      <c r="CQ175" s="52" cm="1">
        <f t="array" ref="CQ175">A128090118L_Latest</f>
        <v>20.977</v>
      </c>
      <c r="CR175" s="52" cm="1">
        <f t="array" ref="CR175">A128012414A_Latest</f>
        <v>16.623999999999999</v>
      </c>
      <c r="CS175" s="52" cm="1">
        <f t="array" ref="CS175">A127953894W_Latest</f>
        <v>6.0209999999999999</v>
      </c>
      <c r="CT175" s="52" cm="1">
        <f t="array" ref="CT175">A128050846R_Latest</f>
        <v>14.122</v>
      </c>
      <c r="CU175" s="52" cm="1">
        <f t="array" ref="CU175">A127992518V_Latest</f>
        <v>4.5609999999999999</v>
      </c>
      <c r="CV175" s="52" cm="1">
        <f t="array" ref="CV175">A128089886F_Latest</f>
        <v>34.625999999999998</v>
      </c>
      <c r="CW175" s="52" cm="1">
        <f t="array" ref="CW175">A127992566L_Latest</f>
        <v>12.129</v>
      </c>
      <c r="CX175" s="52" cm="1">
        <f t="array" ref="CX175">A128050946X_Latest</f>
        <v>42.078000000000003</v>
      </c>
      <c r="CY175" s="52" cm="1">
        <f t="array" ref="CY175">A128070282T_Latest</f>
        <v>44.411000000000001</v>
      </c>
      <c r="CZ175" s="52" cm="1">
        <f t="array" ref="CZ175">A127954022F_Latest</f>
        <v>73.376000000000005</v>
      </c>
      <c r="DA175" s="52" cm="1">
        <f t="array" ref="DA175">A128012202X_Latest</f>
        <v>5.1749999999999998</v>
      </c>
      <c r="DB175" s="52" cm="1">
        <f t="array" ref="DB175">A128051014T_Latest</f>
        <v>13.766999999999999</v>
      </c>
      <c r="DC175" s="52" t="e" cm="1">
        <f t="array" ref="DC175">A128031554J_Latest</f>
        <v>#NAME?</v>
      </c>
      <c r="DD175" s="52" cm="1">
        <f t="array" ref="DD175">A127953850V_Latest</f>
        <v>435.11700000000002</v>
      </c>
      <c r="DE175" s="52" cm="1">
        <f t="array" ref="DE175">A128014218C_Latest</f>
        <v>7.1139999999999999</v>
      </c>
      <c r="DF175" s="52" cm="1">
        <f t="array" ref="DF175">A127956158C_Latest</f>
        <v>72.572999999999993</v>
      </c>
      <c r="DG175" s="52" cm="1">
        <f t="array" ref="DG175">A128092062X_Latest</f>
        <v>36.084000000000003</v>
      </c>
      <c r="DH175" s="52" cm="1">
        <f t="array" ref="DH175">A128014482R_Latest</f>
        <v>15.271000000000001</v>
      </c>
      <c r="DI175" s="52" cm="1">
        <f t="array" ref="DI175">A128053274X_Latest</f>
        <v>42.015999999999998</v>
      </c>
      <c r="DJ175" s="52" cm="1">
        <f t="array" ref="DJ175">A127956246C_Latest</f>
        <v>25.678999999999998</v>
      </c>
      <c r="DK175" s="52" cm="1">
        <f t="array" ref="DK175">A128072750F_Latest</f>
        <v>48.308999999999997</v>
      </c>
      <c r="DL175" s="52" cm="1">
        <f t="array" ref="DL175">A128053322F_Latest</f>
        <v>29.044</v>
      </c>
      <c r="DM175" s="52" cm="1">
        <f t="array" ref="DM175">A127975998X_Latest</f>
        <v>30.145</v>
      </c>
      <c r="DN175" s="52" cm="1">
        <f t="array" ref="DN175">A127956010J_Latest</f>
        <v>7.5030000000000001</v>
      </c>
      <c r="DO175" s="52" cm="1">
        <f t="array" ref="DO175">A128033550K_Latest</f>
        <v>19.201000000000001</v>
      </c>
      <c r="DP175" s="52" cm="1">
        <f t="array" ref="DP175">A128072498R_Latest</f>
        <v>10.619</v>
      </c>
      <c r="DQ175" s="52" cm="1">
        <f t="array" ref="DQ175">A127994698A_Latest</f>
        <v>42.262</v>
      </c>
      <c r="DR175" s="52" cm="1">
        <f t="array" ref="DR175">A128033598W_Latest</f>
        <v>11.964</v>
      </c>
      <c r="DS175" s="52" cm="1">
        <f t="array" ref="DS175">A127975734V_Latest</f>
        <v>60.515999999999998</v>
      </c>
      <c r="DT175" s="52" cm="1">
        <f t="array" ref="DT175">A128033626V_Latest</f>
        <v>66.254999999999995</v>
      </c>
      <c r="DU175" s="52" cm="1">
        <f t="array" ref="DU175">A128033650V_Latest</f>
        <v>101.979</v>
      </c>
      <c r="DV175" s="52" cm="1">
        <f t="array" ref="DV175">A127956134K_Latest</f>
        <v>9.7910000000000004</v>
      </c>
      <c r="DW175" s="52" cm="1">
        <f t="array" ref="DW175">A128014418W_Latest</f>
        <v>21.699000000000002</v>
      </c>
      <c r="DX175" s="52" t="e" cm="1">
        <f t="array" ref="DX175">A127956186L_Latest</f>
        <v>#NAME?</v>
      </c>
      <c r="DY175" s="52" cm="1">
        <f t="array" ref="DY175">A128072430V_Latest</f>
        <v>658.02200000000005</v>
      </c>
      <c r="DZ175" s="52" cm="1">
        <f t="array" ref="DZ175">A128035634F_Latest</f>
        <v>6.9470000000000001</v>
      </c>
      <c r="EA175" s="52" cm="1">
        <f t="array" ref="EA175">A128055514K_Latest</f>
        <v>2.0099999999999998</v>
      </c>
      <c r="EB175" s="52" cm="1">
        <f t="array" ref="EB175">A128016466A_Latest</f>
        <v>8.4160000000000004</v>
      </c>
      <c r="EC175" s="52" cm="1">
        <f t="array" ref="EC175">A128094182C_Latest</f>
        <v>1.3440000000000001</v>
      </c>
      <c r="ED175" s="52" cm="1">
        <f t="array" ref="ED175">A128055594W_Latest</f>
        <v>7.9859999999999998</v>
      </c>
      <c r="EE175" s="52" cm="1">
        <f t="array" ref="EE175">A128094222K_Latest</f>
        <v>3.6469999999999998</v>
      </c>
      <c r="EF175" s="52" cm="1">
        <f t="array" ref="EF175">A128016526T_Latest</f>
        <v>12.65</v>
      </c>
      <c r="EG175" s="52" cm="1">
        <f t="array" ref="EG175">A127997186A_Latest</f>
        <v>6.7910000000000004</v>
      </c>
      <c r="EH175" s="52" cm="1">
        <f t="array" ref="EH175">A127997218J_Latest</f>
        <v>5.5270000000000001</v>
      </c>
      <c r="EI175" s="52" cm="1">
        <f t="array" ref="EI175">A128074546J_Latest</f>
        <v>1.3440000000000001</v>
      </c>
      <c r="EJ175" s="52" cm="1">
        <f t="array" ref="EJ175">A128016254X_Latest</f>
        <v>3.85</v>
      </c>
      <c r="EK175" s="52" cm="1">
        <f t="array" ref="EK175">A128035694J_Latest</f>
        <v>1.2889999999999999</v>
      </c>
      <c r="EL175" s="52" cm="1">
        <f t="array" ref="EL175">A128094082V_Latest</f>
        <v>6.7480000000000002</v>
      </c>
      <c r="EM175" s="52" cm="1">
        <f t="array" ref="EM175">A128055394C_Latest</f>
        <v>1.88</v>
      </c>
      <c r="EN175" s="52" cm="1">
        <f t="array" ref="EN175">A128035746X_Latest</f>
        <v>12.82</v>
      </c>
      <c r="EO175" s="52" cm="1">
        <f t="array" ref="EO175">A127996994F_Latest</f>
        <v>12.558999999999999</v>
      </c>
      <c r="EP175" s="52" cm="1">
        <f t="array" ref="EP175">A127958214W_Latest</f>
        <v>20.864000000000001</v>
      </c>
      <c r="EQ175" s="52" cm="1">
        <f t="array" ref="EQ175">A128016406X_Latest</f>
        <v>2.4</v>
      </c>
      <c r="ER175" s="52" cm="1">
        <f t="array" ref="ER175">A128016414X_Latest</f>
        <v>3.4169999999999998</v>
      </c>
      <c r="ES175" s="52" t="e" cm="1">
        <f t="array" ref="ES175">A128055538C_Latest</f>
        <v>#NAME?</v>
      </c>
      <c r="ET175" s="52" cm="1">
        <f t="array" ref="ET175">A127958082F_Latest</f>
        <v>122.49</v>
      </c>
      <c r="EU175" s="52" cm="1">
        <f t="array" ref="EU175">A127979794V_Latest</f>
        <v>0.25800000000000001</v>
      </c>
      <c r="EV175" s="52" cm="1">
        <f t="array" ref="EV175">A127999302K_Latest</f>
        <v>1.7749999999999999</v>
      </c>
      <c r="EW175" s="52" cm="1">
        <f t="array" ref="EW175">A127980054K_Latest</f>
        <v>1.5209999999999999</v>
      </c>
      <c r="EX175" s="52" cm="1">
        <f t="array" ref="EX175">A127999366W_Latest</f>
        <v>1.419</v>
      </c>
      <c r="EY175" s="52" cm="1">
        <f t="array" ref="EY175">A128057718X_Latest</f>
        <v>4.1890000000000001</v>
      </c>
      <c r="EZ175" s="52" cm="1">
        <f t="array" ref="EZ175">A128057742X_Latest</f>
        <v>0.90100000000000002</v>
      </c>
      <c r="FA175" s="52" cm="1">
        <f t="array" ref="FA175">A127980130A_Latest</f>
        <v>3.8460000000000001</v>
      </c>
      <c r="FB175" s="52" cm="1">
        <f t="array" ref="FB175">A127999426L_Latest</f>
        <v>2.5979999999999999</v>
      </c>
      <c r="FC175" s="52" cm="1">
        <f t="array" ref="FC175">A128096278J_Latest</f>
        <v>1.899</v>
      </c>
      <c r="FD175" s="52" cm="1">
        <f t="array" ref="FD175">A128095958V_Latest</f>
        <v>0.56599999999999995</v>
      </c>
      <c r="FE175" s="52" cm="1">
        <f t="array" ref="FE175">A128076870W_Latest</f>
        <v>0.94099999999999995</v>
      </c>
      <c r="FF175" s="52" cm="1">
        <f t="array" ref="FF175">A128096002V_Latest</f>
        <v>0.81299999999999994</v>
      </c>
      <c r="FG175" s="52" cm="1">
        <f t="array" ref="FG175">A128096022C_Latest</f>
        <v>3.7490000000000001</v>
      </c>
      <c r="FH175" s="52" cm="1">
        <f t="array" ref="FH175">A128076902C_Latest</f>
        <v>2.2549999999999999</v>
      </c>
      <c r="FI175" s="52" cm="1">
        <f t="array" ref="FI175">A128076918W_Latest</f>
        <v>14.321999999999999</v>
      </c>
      <c r="FJ175" s="52" cm="1">
        <f t="array" ref="FJ175">A127960454X_Latest</f>
        <v>6.5590000000000002</v>
      </c>
      <c r="FK175" s="52" cm="1">
        <f t="array" ref="FK175">A128018610V_Latest</f>
        <v>12.577999999999999</v>
      </c>
      <c r="FL175" s="52" cm="1">
        <f t="array" ref="FL175">A128096098X_Latest</f>
        <v>1.0029999999999999</v>
      </c>
      <c r="FM175" s="52" cm="1">
        <f t="array" ref="FM175">A127979998W_Latest</f>
        <v>3.6179999999999999</v>
      </c>
      <c r="FN175" s="52" t="e" cm="1">
        <f t="array" ref="FN175">A128037958L_Latest</f>
        <v>#NAME?</v>
      </c>
      <c r="FO175" s="52" cm="1">
        <f t="array" ref="FO175">A128018414K_Latest</f>
        <v>64.808000000000007</v>
      </c>
      <c r="FP175" s="52" cm="1">
        <f t="array" ref="FP175">A128020646L_Latest</f>
        <v>0</v>
      </c>
      <c r="FQ175" s="52" cm="1">
        <f t="array" ref="FQ175">A128040186J_Latest</f>
        <v>0</v>
      </c>
      <c r="FR175" s="52" cm="1">
        <f t="array" ref="FR175">A127982142W_Latest</f>
        <v>0.372</v>
      </c>
      <c r="FS175" s="52" cm="1">
        <f t="array" ref="FS175">A127982166R_Latest</f>
        <v>0.85299999999999998</v>
      </c>
      <c r="FT175" s="52" cm="1">
        <f t="array" ref="FT175">A127962794F_Latest</f>
        <v>6.1929999999999996</v>
      </c>
      <c r="FU175" s="52" cm="1">
        <f t="array" ref="FU175">A128059794L_Latest</f>
        <v>0.89</v>
      </c>
      <c r="FV175" s="52" cm="1">
        <f t="array" ref="FV175">A128098382V_Latest</f>
        <v>7.6319999999999997</v>
      </c>
      <c r="FW175" s="52" cm="1">
        <f t="array" ref="FW175">A127962866F_Latest</f>
        <v>5.1420000000000003</v>
      </c>
      <c r="FX175" s="52" cm="1">
        <f t="array" ref="FX175">A128040318X_Latest</f>
        <v>2.327</v>
      </c>
      <c r="FY175" s="52" cm="1">
        <f t="array" ref="FY175">A127962530A_Latest</f>
        <v>1.958</v>
      </c>
      <c r="FZ175" s="52" cm="1">
        <f t="array" ref="FZ175">A128040022L_Latest</f>
        <v>2.5550000000000002</v>
      </c>
      <c r="GA175" s="52" cm="1">
        <f t="array" ref="GA175">A127962586L_Latest</f>
        <v>0.32200000000000001</v>
      </c>
      <c r="GB175" s="52" cm="1">
        <f t="array" ref="GB175">A127981994C_Latest</f>
        <v>17.742000000000001</v>
      </c>
      <c r="GC175" s="52" cm="1">
        <f t="array" ref="GC175">A128059614T_Latest</f>
        <v>1.5429999999999999</v>
      </c>
      <c r="GD175" s="52" cm="1">
        <f t="array" ref="GD175">A128079078W_Latest</f>
        <v>46.899000000000001</v>
      </c>
      <c r="GE175" s="52" cm="1">
        <f t="array" ref="GE175">A128001350W_Latest</f>
        <v>11.023999999999999</v>
      </c>
      <c r="GF175" s="52" cm="1">
        <f t="array" ref="GF175">A128001374R_Latest</f>
        <v>14.444000000000001</v>
      </c>
      <c r="GG175" s="52" cm="1">
        <f t="array" ref="GG175">A128098258K_Latest</f>
        <v>3.3079999999999998</v>
      </c>
      <c r="GH175" s="52" cm="1">
        <f t="array" ref="GH175">A128020822L_Latest</f>
        <v>4.782</v>
      </c>
      <c r="GI175" s="52" t="e" cm="1">
        <f t="array" ref="GI175">A128040218R_Latest</f>
        <v>#NAME?</v>
      </c>
      <c r="GJ175" s="52" cm="1">
        <f t="array" ref="GJ175">A127981898C_Latest</f>
        <v>127.989</v>
      </c>
    </row>
    <row r="176" spans="1:192" ht="15" hidden="1" customHeight="1">
      <c r="A176" s="49"/>
      <c r="B176" s="49" t="s">
        <v>12403</v>
      </c>
      <c r="C176" s="62">
        <v>53</v>
      </c>
      <c r="D176" s="52" cm="1">
        <f t="array" ref="D176">A127964758J_Latest</f>
        <v>4.2830000000000004</v>
      </c>
      <c r="E176" s="52" cm="1">
        <f t="array" ref="E176">A127945382T_Latest</f>
        <v>3.0659999999999998</v>
      </c>
      <c r="F176" s="52" cm="1">
        <f t="array" ref="F176">A128003662V_Latest</f>
        <v>38.959000000000003</v>
      </c>
      <c r="G176" s="52" cm="1">
        <f t="array" ref="G176">A128061958L_Latest</f>
        <v>4.0940000000000003</v>
      </c>
      <c r="H176" s="52" cm="1">
        <f t="array" ref="H176">A128022962A_Latest</f>
        <v>21.803999999999998</v>
      </c>
      <c r="I176" s="52" cm="1">
        <f t="array" ref="I176">A127945482A_Latest</f>
        <v>12.065</v>
      </c>
      <c r="J176" s="52" cm="1">
        <f t="array" ref="J176">A128062002L_Latest</f>
        <v>78.537000000000006</v>
      </c>
      <c r="K176" s="52" cm="1">
        <f t="array" ref="K176">A128022994V_Latest</f>
        <v>44.91</v>
      </c>
      <c r="L176" s="52" cm="1">
        <f t="array" ref="L176">A128042582W_Latest</f>
        <v>26.686</v>
      </c>
      <c r="M176" s="52" cm="1">
        <f t="array" ref="M176">A128081206V_Latest</f>
        <v>9.2110000000000003</v>
      </c>
      <c r="N176" s="52" cm="1">
        <f t="array" ref="N176">A127964786T_Latest</f>
        <v>16.417999999999999</v>
      </c>
      <c r="O176" s="52" cm="1">
        <f t="array" ref="O176">A127984006R_Latest</f>
        <v>9.5630000000000006</v>
      </c>
      <c r="P176" s="52" cm="1">
        <f t="array" ref="P176">A128061778C_Latest</f>
        <v>46.496000000000002</v>
      </c>
      <c r="Q176" s="52" cm="1">
        <f t="array" ref="Q176">A127964826X_Latest</f>
        <v>19.091000000000001</v>
      </c>
      <c r="R176" s="52" cm="1">
        <f t="array" ref="R176">A128042334K_Latest</f>
        <v>33.090000000000003</v>
      </c>
      <c r="S176" s="52" cm="1">
        <f t="array" ref="S176">A128081306C_Latest</f>
        <v>85.82</v>
      </c>
      <c r="T176" s="52" cm="1">
        <f t="array" ref="T176">A127984090T_Latest</f>
        <v>109.146</v>
      </c>
      <c r="U176" s="52" cm="1">
        <f t="array" ref="U176">A128061882C_Latest</f>
        <v>23.282</v>
      </c>
      <c r="V176" s="52" cm="1">
        <f t="array" ref="V176">A128003614A_Latest</f>
        <v>13.209</v>
      </c>
      <c r="W176" s="52" t="e" cm="1">
        <f t="array" ref="W176">A127964966A_Latest</f>
        <v>#NAME?</v>
      </c>
      <c r="X176" s="52" cm="1">
        <f t="array" ref="X176">A128081162C_Latest</f>
        <v>599.73</v>
      </c>
      <c r="Y176" s="52" cm="1">
        <f t="array" ref="Y176">A128044306L_Latest</f>
        <v>0</v>
      </c>
      <c r="Z176" s="52" cm="1">
        <f t="array" ref="Z176">A128005726F_Latest</f>
        <v>0.75600000000000001</v>
      </c>
      <c r="AA176" s="52" cm="1">
        <f t="array" ref="AA176">A128064090K_Latest</f>
        <v>11.676</v>
      </c>
      <c r="AB176" s="52" cm="1">
        <f t="array" ref="AB176">A128044566J_Latest</f>
        <v>1.631</v>
      </c>
      <c r="AC176" s="52" cm="1">
        <f t="array" ref="AC176">A127967214R_Latest</f>
        <v>6.234</v>
      </c>
      <c r="AD176" s="52" cm="1">
        <f t="array" ref="AD176">A128044590J_Latest</f>
        <v>1.407</v>
      </c>
      <c r="AE176" s="52" cm="1">
        <f t="array" ref="AE176">A128064146K_Latest</f>
        <v>24.954000000000001</v>
      </c>
      <c r="AF176" s="52" cm="1">
        <f t="array" ref="AF176">A128005850R_Latest</f>
        <v>12.175000000000001</v>
      </c>
      <c r="AG176" s="52" cm="1">
        <f t="array" ref="AG176">A127986398X_Latest</f>
        <v>6.2229999999999999</v>
      </c>
      <c r="AH176" s="52" cm="1">
        <f t="array" ref="AH176">A128063886X_Latest</f>
        <v>3.2890000000000001</v>
      </c>
      <c r="AI176" s="52" cm="1">
        <f t="array" ref="AI176">A128024970L_Latest</f>
        <v>7.165</v>
      </c>
      <c r="AJ176" s="52" cm="1">
        <f t="array" ref="AJ176">A128044362F_Latest</f>
        <v>2.6869999999999998</v>
      </c>
      <c r="AK176" s="52" cm="1">
        <f t="array" ref="AK176">A127947442V_Latest</f>
        <v>14.403</v>
      </c>
      <c r="AL176" s="52" cm="1">
        <f t="array" ref="AL176">A127947458L_Latest</f>
        <v>6.99</v>
      </c>
      <c r="AM176" s="52" cm="1">
        <f t="array" ref="AM176">A128083450J_Latest</f>
        <v>7.5810000000000004</v>
      </c>
      <c r="AN176" s="52" cm="1">
        <f t="array" ref="AN176">A128044458X_Latest</f>
        <v>26.495000000000001</v>
      </c>
      <c r="AO176" s="52" cm="1">
        <f t="array" ref="AO176">A127967074X_Latest</f>
        <v>25.719000000000001</v>
      </c>
      <c r="AP176" s="52" cm="1">
        <f t="array" ref="AP176">A127967094J_Latest</f>
        <v>7.1920000000000002</v>
      </c>
      <c r="AQ176" s="52" cm="1">
        <f t="array" ref="AQ176">A127947582W_Latest</f>
        <v>3.444</v>
      </c>
      <c r="AR176" s="52" t="e" cm="1">
        <f t="array" ref="AR176">A127986286F_Latest</f>
        <v>#NAME?</v>
      </c>
      <c r="AS176" s="52" cm="1">
        <f t="array" ref="AS176">A127986110A_Latest</f>
        <v>170.023</v>
      </c>
      <c r="AT176" s="52" cm="1">
        <f t="array" ref="AT176">A128027102T_Latest</f>
        <v>0.42</v>
      </c>
      <c r="AU176" s="52" cm="1">
        <f t="array" ref="AU176">A127969214A_Latest</f>
        <v>0</v>
      </c>
      <c r="AV176" s="52" cm="1">
        <f t="array" ref="AV176">A128046706K_Latest</f>
        <v>12.957000000000001</v>
      </c>
      <c r="AW176" s="52" cm="1">
        <f t="array" ref="AW176">A128085850F_Latest</f>
        <v>0.51100000000000001</v>
      </c>
      <c r="AX176" s="52" cm="1">
        <f t="array" ref="AX176">A128085870R_Latest</f>
        <v>7.3689999999999998</v>
      </c>
      <c r="AY176" s="52" cm="1">
        <f t="array" ref="AY176">A127988478K_Latest</f>
        <v>6.032</v>
      </c>
      <c r="AZ176" s="52" cm="1">
        <f t="array" ref="AZ176">A127988506J_Latest</f>
        <v>22.881</v>
      </c>
      <c r="BA176" s="52" cm="1">
        <f t="array" ref="BA176">A128046798F_Latest</f>
        <v>9.4849999999999994</v>
      </c>
      <c r="BB176" s="52" cm="1">
        <f t="array" ref="BB176">A128046822V_Latest</f>
        <v>9.157</v>
      </c>
      <c r="BC176" s="52" cm="1">
        <f t="array" ref="BC176">A128027126K_Latest</f>
        <v>5.05</v>
      </c>
      <c r="BD176" s="52" cm="1">
        <f t="array" ref="BD176">A127949662J_Latest</f>
        <v>3.75</v>
      </c>
      <c r="BE176" s="52" cm="1">
        <f t="array" ref="BE176">A128027166C_Latest</f>
        <v>5.133</v>
      </c>
      <c r="BF176" s="52" cm="1">
        <f t="array" ref="BF176">A128007814T_Latest</f>
        <v>16.45</v>
      </c>
      <c r="BG176" s="52" cm="1">
        <f t="array" ref="BG176">A128027206K_Latest</f>
        <v>3.4750000000000001</v>
      </c>
      <c r="BH176" s="52" cm="1">
        <f t="array" ref="BH176">A127949718J_Latest</f>
        <v>8.8480000000000008</v>
      </c>
      <c r="BI176" s="52" cm="1">
        <f t="array" ref="BI176">A128046630A_Latest</f>
        <v>29.359000000000002</v>
      </c>
      <c r="BJ176" s="52" cm="1">
        <f t="array" ref="BJ176">A128085722L_Latest</f>
        <v>36.716000000000001</v>
      </c>
      <c r="BK176" s="52" cm="1">
        <f t="array" ref="BK176">A128027286W_Latest</f>
        <v>8.766</v>
      </c>
      <c r="BL176" s="52" cm="1">
        <f t="array" ref="BL176">A127949790A_Latest</f>
        <v>5.1669999999999998</v>
      </c>
      <c r="BM176" s="52" t="e" cm="1">
        <f t="array" ref="BM176">A127969222A_Latest</f>
        <v>#NAME?</v>
      </c>
      <c r="BN176" s="52" cm="1">
        <f t="array" ref="BN176">A128007730J_Latest</f>
        <v>191.52799999999999</v>
      </c>
      <c r="BO176" s="52" cm="1">
        <f t="array" ref="BO176">A128068022F_Latest</f>
        <v>1.875</v>
      </c>
      <c r="BP176" s="52" cm="1">
        <f t="array" ref="BP176">A128048870X_Latest</f>
        <v>0</v>
      </c>
      <c r="BQ176" s="52" cm="1">
        <f t="array" ref="BQ176">A128029414R_Latest</f>
        <v>7.3040000000000003</v>
      </c>
      <c r="BR176" s="52" cm="1">
        <f t="array" ref="BR176">A128068262T_Latest</f>
        <v>0.49399999999999999</v>
      </c>
      <c r="BS176" s="52" cm="1">
        <f t="array" ref="BS176">A128087990V_Latest</f>
        <v>3.121</v>
      </c>
      <c r="BT176" s="52" cm="1">
        <f t="array" ref="BT176">A127990642T_Latest</f>
        <v>2.7160000000000002</v>
      </c>
      <c r="BU176" s="52" cm="1">
        <f t="array" ref="BU176">A128088030C_Latest</f>
        <v>11.784000000000001</v>
      </c>
      <c r="BV176" s="52" cm="1">
        <f t="array" ref="BV176">A127951974K_Latest</f>
        <v>11.227</v>
      </c>
      <c r="BW176" s="52" cm="1">
        <f t="array" ref="BW176">A127951994V_Latest</f>
        <v>8.1349999999999998</v>
      </c>
      <c r="BX176" s="52" cm="1">
        <f t="array" ref="BX176">A127951694T_Latest</f>
        <v>0.45</v>
      </c>
      <c r="BY176" s="52" cm="1">
        <f t="array" ref="BY176">A128048702L_Latest</f>
        <v>2.7789999999999999</v>
      </c>
      <c r="BZ176" s="52" cm="1">
        <f t="array" ref="BZ176">A128087766A_Latest</f>
        <v>0.42499999999999999</v>
      </c>
      <c r="CA176" s="52" cm="1">
        <f t="array" ref="CA176">A128029290X_Latest</f>
        <v>7.9029999999999996</v>
      </c>
      <c r="CB176" s="52" cm="1">
        <f t="array" ref="CB176">A127971414K_Latest</f>
        <v>4.194</v>
      </c>
      <c r="CC176" s="52" cm="1">
        <f t="array" ref="CC176">A128029302W_Latest</f>
        <v>6.7549999999999999</v>
      </c>
      <c r="CD176" s="52" cm="1">
        <f t="array" ref="CD176">A128048794J_Latest</f>
        <v>13.475</v>
      </c>
      <c r="CE176" s="52" cm="1">
        <f t="array" ref="CE176">A128068158T_Latest</f>
        <v>20.733000000000001</v>
      </c>
      <c r="CF176" s="52" cm="1">
        <f t="array" ref="CF176">A128048826R_Latest</f>
        <v>4.4409999999999998</v>
      </c>
      <c r="CG176" s="52" cm="1">
        <f t="array" ref="CG176">A127990550J_Latest</f>
        <v>1.921</v>
      </c>
      <c r="CH176" s="52" t="e" cm="1">
        <f t="array" ref="CH176">A128068210R_Latest</f>
        <v>#NAME?</v>
      </c>
      <c r="CI176" s="52" cm="1">
        <f t="array" ref="CI176">A128087694A_Latest</f>
        <v>109.732</v>
      </c>
      <c r="CJ176" s="52" cm="1">
        <f t="array" ref="CJ176">A128050810L_Latest</f>
        <v>0.47499999999999998</v>
      </c>
      <c r="CK176" s="52" cm="1">
        <f t="array" ref="CK176">A127992670L_Latest</f>
        <v>0</v>
      </c>
      <c r="CL176" s="52" cm="1">
        <f t="array" ref="CL176">A128070378K_Latest</f>
        <v>1.2490000000000001</v>
      </c>
      <c r="CM176" s="52" cm="1">
        <f t="array" ref="CM176">A127973746T_Latest</f>
        <v>0.23699999999999999</v>
      </c>
      <c r="CN176" s="52" cm="1">
        <f t="array" ref="CN176">A127973754T_Latest</f>
        <v>1.2470000000000001</v>
      </c>
      <c r="CO176" s="52" cm="1">
        <f t="array" ref="CO176">A127992774F_Latest</f>
        <v>0.55100000000000005</v>
      </c>
      <c r="CP176" s="52" cm="1">
        <f t="array" ref="CP176">A128031642J_Latest</f>
        <v>6.1050000000000004</v>
      </c>
      <c r="CQ176" s="52" cm="1">
        <f t="array" ref="CQ176">A127973810X_Latest</f>
        <v>3.419</v>
      </c>
      <c r="CR176" s="52" cm="1">
        <f t="array" ref="CR176">A127954206X_Latest</f>
        <v>1.1950000000000001</v>
      </c>
      <c r="CS176" s="52" cm="1">
        <f t="array" ref="CS176">A127992486L_Latest</f>
        <v>0.24099999999999999</v>
      </c>
      <c r="CT176" s="52" cm="1">
        <f t="array" ref="CT176">A128050850F_Latest</f>
        <v>0.26900000000000002</v>
      </c>
      <c r="CU176" s="52" cm="1">
        <f t="array" ref="CU176">A128070198A_Latest</f>
        <v>0.63400000000000001</v>
      </c>
      <c r="CV176" s="52" cm="1">
        <f t="array" ref="CV176">A128089890W_Latest</f>
        <v>2.391</v>
      </c>
      <c r="CW176" s="52" cm="1">
        <f t="array" ref="CW176">A127953982W_Latest</f>
        <v>2.0830000000000002</v>
      </c>
      <c r="CX176" s="52" cm="1">
        <f t="array" ref="CX176">A127992590L_Latest</f>
        <v>1.98</v>
      </c>
      <c r="CY176" s="52" cm="1">
        <f t="array" ref="CY176">A127953998R_Latest</f>
        <v>4.5940000000000003</v>
      </c>
      <c r="CZ176" s="52" cm="1">
        <f t="array" ref="CZ176">A127973642X_Latest</f>
        <v>9.9550000000000001</v>
      </c>
      <c r="DA176" s="52" cm="1">
        <f t="array" ref="DA176">A128070334J_Latest</f>
        <v>1.2110000000000001</v>
      </c>
      <c r="DB176" s="52" cm="1">
        <f t="array" ref="DB176">A128012226T_Latest</f>
        <v>0.55800000000000005</v>
      </c>
      <c r="DC176" s="52" t="e" cm="1">
        <f t="array" ref="DC176">A127973718J_Latest</f>
        <v>#NAME?</v>
      </c>
      <c r="DD176" s="52" cm="1">
        <f t="array" ref="DD176">A128089814V_Latest</f>
        <v>38.393999999999998</v>
      </c>
      <c r="DE176" s="52" cm="1">
        <f t="array" ref="DE176">A127975618K_Latest</f>
        <v>1.1160000000000001</v>
      </c>
      <c r="DF176" s="52" cm="1">
        <f t="array" ref="DF176">A127956162V_Latest</f>
        <v>2.31</v>
      </c>
      <c r="DG176" s="52" cm="1">
        <f t="array" ref="DG176">A127956206K_Latest</f>
        <v>4.9489999999999998</v>
      </c>
      <c r="DH176" s="52" cm="1">
        <f t="array" ref="DH176">A127975890W_Latest</f>
        <v>1.0309999999999999</v>
      </c>
      <c r="DI176" s="52" cm="1">
        <f t="array" ref="DI176">A128092086T_Latest</f>
        <v>3.2690000000000001</v>
      </c>
      <c r="DJ176" s="52" cm="1">
        <f t="array" ref="DJ176">A128033814C_Latest</f>
        <v>1.1890000000000001</v>
      </c>
      <c r="DK176" s="52" cm="1">
        <f t="array" ref="DK176">A128053306F_Latest</f>
        <v>10.311999999999999</v>
      </c>
      <c r="DL176" s="52" cm="1">
        <f t="array" ref="DL176">A127994942T_Latest</f>
        <v>5.6559999999999997</v>
      </c>
      <c r="DM176" s="52" cm="1">
        <f t="array" ref="DM176">A128053346X_Latest</f>
        <v>1.018</v>
      </c>
      <c r="DN176" s="52" cm="1">
        <f t="array" ref="DN176">A128053046W_Latest</f>
        <v>0</v>
      </c>
      <c r="DO176" s="52" cm="1">
        <f t="array" ref="DO176">A127975658C_Latest</f>
        <v>1.4710000000000001</v>
      </c>
      <c r="DP176" s="52" cm="1">
        <f t="array" ref="DP176">A128033570V_Latest</f>
        <v>0</v>
      </c>
      <c r="DQ176" s="52" cm="1">
        <f t="array" ref="DQ176">A128014306C_Latest</f>
        <v>4.2539999999999996</v>
      </c>
      <c r="DR176" s="52" cm="1">
        <f t="array" ref="DR176">A127975714K_Latest</f>
        <v>1.85</v>
      </c>
      <c r="DS176" s="52" cm="1">
        <f t="array" ref="DS176">A127956098L_Latest</f>
        <v>2.7450000000000001</v>
      </c>
      <c r="DT176" s="52" cm="1">
        <f t="array" ref="DT176">A128091954L_Latest</f>
        <v>8.4410000000000007</v>
      </c>
      <c r="DU176" s="52" cm="1">
        <f t="array" ref="DU176">A128033654C_Latest</f>
        <v>11.448</v>
      </c>
      <c r="DV176" s="52" cm="1">
        <f t="array" ref="DV176">A128033670C_Latest</f>
        <v>0.8</v>
      </c>
      <c r="DW176" s="52" cm="1">
        <f t="array" ref="DW176">A128014422L_Latest</f>
        <v>1.4710000000000001</v>
      </c>
      <c r="DX176" s="52" t="e" cm="1">
        <f t="array" ref="DX176">A128072638F_Latest</f>
        <v>#NAME?</v>
      </c>
      <c r="DY176" s="52" cm="1">
        <f t="array" ref="DY176">A128053010V_Latest</f>
        <v>63.329000000000001</v>
      </c>
      <c r="DZ176" s="52" cm="1">
        <f t="array" ref="DZ176">A128035638R_Latest</f>
        <v>0.39700000000000002</v>
      </c>
      <c r="EA176" s="52" cm="1">
        <f t="array" ref="EA176">A127958278J_Latest</f>
        <v>0</v>
      </c>
      <c r="EB176" s="52" cm="1">
        <f t="array" ref="EB176">A128016470T_Latest</f>
        <v>0.629</v>
      </c>
      <c r="EC176" s="52" cm="1">
        <f t="array" ref="EC176">A127978098W_Latest</f>
        <v>0.111</v>
      </c>
      <c r="ED176" s="52" cm="1">
        <f t="array" ref="ED176">A128094210A_Latest</f>
        <v>0.122</v>
      </c>
      <c r="EE176" s="52" cm="1">
        <f t="array" ref="EE176">A128094226V_Latest</f>
        <v>0.10199999999999999</v>
      </c>
      <c r="EF176" s="52" cm="1">
        <f t="array" ref="EF176">A127997170J_Latest</f>
        <v>1.155</v>
      </c>
      <c r="EG176" s="52" cm="1">
        <f t="array" ref="EG176">A127978154C_Latest</f>
        <v>1.85</v>
      </c>
      <c r="EH176" s="52" cm="1">
        <f t="array" ref="EH176">A128016574K_Latest</f>
        <v>0.35099999999999998</v>
      </c>
      <c r="EI176" s="52" cm="1">
        <f t="array" ref="EI176">A128055318A_Latest</f>
        <v>0</v>
      </c>
      <c r="EJ176" s="52" cm="1">
        <f t="array" ref="EJ176">A128055334A_Latest</f>
        <v>0.59899999999999998</v>
      </c>
      <c r="EK176" s="52" cm="1">
        <f t="array" ref="EK176">A128094062K_Latest</f>
        <v>0.68400000000000005</v>
      </c>
      <c r="EL176" s="52" cm="1">
        <f t="array" ref="EL176">A128016294T_Latest</f>
        <v>0.49299999999999999</v>
      </c>
      <c r="EM176" s="52" cm="1">
        <f t="array" ref="EM176">A128035734R_Latest</f>
        <v>0.22</v>
      </c>
      <c r="EN176" s="52" cm="1">
        <f t="array" ref="EN176">A127977946J_Latest</f>
        <v>1.19</v>
      </c>
      <c r="EO176" s="52" cm="1">
        <f t="array" ref="EO176">A128016358T_Latest</f>
        <v>1.974</v>
      </c>
      <c r="EP176" s="52" cm="1">
        <f t="array" ref="EP176">A128074682A_Latest</f>
        <v>2.8180000000000001</v>
      </c>
      <c r="EQ176" s="52" cm="1">
        <f t="array" ref="EQ176">A127977994A_Latest</f>
        <v>0.65100000000000002</v>
      </c>
      <c r="ER176" s="52" cm="1">
        <f t="array" ref="ER176">A128035814R_Latest</f>
        <v>0.42599999999999999</v>
      </c>
      <c r="ES176" s="52" t="e" cm="1">
        <f t="array" ref="ES176">A128035858T_Latest</f>
        <v>#NAME?</v>
      </c>
      <c r="ET176" s="52" cm="1">
        <f t="array" ref="ET176">A127958086R_Latest</f>
        <v>13.773999999999999</v>
      </c>
      <c r="EU176" s="52" cm="1">
        <f t="array" ref="EU176">A128037810T_Latest</f>
        <v>0</v>
      </c>
      <c r="EV176" s="52" cm="1">
        <f t="array" ref="EV176">A127999306V_Latest</f>
        <v>0</v>
      </c>
      <c r="EW176" s="52" cm="1">
        <f t="array" ref="EW176">A127980058V_Latest</f>
        <v>0</v>
      </c>
      <c r="EX176" s="52" cm="1">
        <f t="array" ref="EX176">A127980078C_Latest</f>
        <v>7.9000000000000001E-2</v>
      </c>
      <c r="EY176" s="52" cm="1">
        <f t="array" ref="EY176">A128096206W_Latest</f>
        <v>0.245</v>
      </c>
      <c r="EZ176" s="52" cm="1">
        <f t="array" ref="EZ176">A128077118T_Latest</f>
        <v>6.8000000000000005E-2</v>
      </c>
      <c r="FA176" s="52" cm="1">
        <f t="array" ref="FA176">A128038018F_Latest</f>
        <v>0.56699999999999995</v>
      </c>
      <c r="FB176" s="52" cm="1">
        <f t="array" ref="FB176">A128096262R_Latest</f>
        <v>0.32600000000000001</v>
      </c>
      <c r="FC176" s="52" cm="1">
        <f t="array" ref="FC176">A127980166C_Latest</f>
        <v>0.45700000000000002</v>
      </c>
      <c r="FD176" s="52" cm="1">
        <f t="array" ref="FD176">A127979814T_Latest</f>
        <v>0</v>
      </c>
      <c r="FE176" s="52" cm="1">
        <f t="array" ref="FE176">A128076874F_Latest</f>
        <v>0</v>
      </c>
      <c r="FF176" s="52" cm="1">
        <f t="array" ref="FF176">A128096006C_Latest</f>
        <v>0</v>
      </c>
      <c r="FG176" s="52" cm="1">
        <f t="array" ref="FG176">A127979886C_Latest</f>
        <v>0.24</v>
      </c>
      <c r="FH176" s="52" cm="1">
        <f t="array" ref="FH176">A128076906L_Latest</f>
        <v>7.4999999999999997E-2</v>
      </c>
      <c r="FI176" s="52" cm="1">
        <f t="array" ref="FI176">A128096042L_Latest</f>
        <v>0.78100000000000003</v>
      </c>
      <c r="FJ176" s="52" cm="1">
        <f t="array" ref="FJ176">A127960458J_Latest</f>
        <v>0.104</v>
      </c>
      <c r="FK176" s="52" cm="1">
        <f t="array" ref="FK176">A127960474J_Latest</f>
        <v>0.56899999999999995</v>
      </c>
      <c r="FL176" s="52" cm="1">
        <f t="array" ref="FL176">A128037922K_Latest</f>
        <v>0</v>
      </c>
      <c r="FM176" s="52" cm="1">
        <f t="array" ref="FM176">A128018662W_Latest</f>
        <v>0</v>
      </c>
      <c r="FN176" s="52" t="e" cm="1">
        <f t="array" ref="FN176">A127999322V_Latest</f>
        <v>#NAME?</v>
      </c>
      <c r="FO176" s="52" cm="1">
        <f t="array" ref="FO176">A127960326F_Latest</f>
        <v>3.5110000000000001</v>
      </c>
      <c r="FP176" s="52" cm="1">
        <f t="array" ref="FP176">A128039994J_Latest</f>
        <v>0</v>
      </c>
      <c r="FQ176" s="52" cm="1">
        <f t="array" ref="FQ176">A127982118W_Latest</f>
        <v>0</v>
      </c>
      <c r="FR176" s="52" cm="1">
        <f t="array" ref="FR176">A128001474X_Latest</f>
        <v>0.19500000000000001</v>
      </c>
      <c r="FS176" s="52" cm="1">
        <f t="array" ref="FS176">A128040254X_Latest</f>
        <v>0</v>
      </c>
      <c r="FT176" s="52" cm="1">
        <f t="array" ref="FT176">A127982190R_Latest</f>
        <v>0.19700000000000001</v>
      </c>
      <c r="FU176" s="52" cm="1">
        <f t="array" ref="FU176">A128001522F_Latest</f>
        <v>0</v>
      </c>
      <c r="FV176" s="52" cm="1">
        <f t="array" ref="FV176">A128098386C_Latest</f>
        <v>0.77800000000000002</v>
      </c>
      <c r="FW176" s="52" cm="1">
        <f t="array" ref="FW176">A127962870W_Latest</f>
        <v>0.77200000000000002</v>
      </c>
      <c r="FX176" s="52" cm="1">
        <f t="array" ref="FX176">A128040322R_Latest</f>
        <v>0.15</v>
      </c>
      <c r="FY176" s="52" cm="1">
        <f t="array" ref="FY176">A128059550T_Latest</f>
        <v>0.18</v>
      </c>
      <c r="FZ176" s="52" cm="1">
        <f t="array" ref="FZ176">A127981950A_Latest</f>
        <v>0.38400000000000001</v>
      </c>
      <c r="GA176" s="52" cm="1">
        <f t="array" ref="GA176">A128020694F_Latest</f>
        <v>0</v>
      </c>
      <c r="GB176" s="52" cm="1">
        <f t="array" ref="GB176">A128001298X_Latest</f>
        <v>0.36299999999999999</v>
      </c>
      <c r="GC176" s="52" cm="1">
        <f t="array" ref="GC176">A127962630K_Latest</f>
        <v>0.20399999999999999</v>
      </c>
      <c r="GD176" s="52" cm="1">
        <f t="array" ref="GD176">A128098202X_Latest</f>
        <v>3.2080000000000002</v>
      </c>
      <c r="GE176" s="52" cm="1">
        <f t="array" ref="GE176">A128001354F_Latest</f>
        <v>1.379</v>
      </c>
      <c r="GF176" s="52" cm="1">
        <f t="array" ref="GF176">A128001378X_Latest</f>
        <v>1.1879999999999999</v>
      </c>
      <c r="GG176" s="52" cm="1">
        <f t="array" ref="GG176">A128040134F_Latest</f>
        <v>0.22</v>
      </c>
      <c r="GH176" s="52" cm="1">
        <f t="array" ref="GH176">A128079146L_Latest</f>
        <v>0.222</v>
      </c>
      <c r="GI176" s="52" t="e" cm="1">
        <f t="array" ref="GI176">A128020854F_Latest</f>
        <v>#NAME?</v>
      </c>
      <c r="GJ176" s="52" cm="1">
        <f t="array" ref="GJ176">A127981902J_Latest</f>
        <v>9.4390000000000001</v>
      </c>
    </row>
    <row r="177" spans="1:192" ht="15" hidden="1" customHeight="1">
      <c r="A177" s="49"/>
      <c r="B177" s="49" t="s">
        <v>12404</v>
      </c>
      <c r="C177" s="62">
        <v>54</v>
      </c>
      <c r="D177" s="52" cm="1">
        <f t="array" ref="D177">A128061678V_Latest</f>
        <v>3.0609999999999999</v>
      </c>
      <c r="E177" s="52" cm="1">
        <f t="array" ref="E177">A127945386A_Latest</f>
        <v>7.1079999999999997</v>
      </c>
      <c r="F177" s="52" cm="1">
        <f t="array" ref="F177">A128022926T_Latest</f>
        <v>26.042000000000002</v>
      </c>
      <c r="G177" s="52" cm="1">
        <f t="array" ref="G177">A127945458A_Latest</f>
        <v>2.5299999999999998</v>
      </c>
      <c r="H177" s="52" cm="1">
        <f t="array" ref="H177">A128081486X_Latest</f>
        <v>23.817</v>
      </c>
      <c r="I177" s="52" cm="1">
        <f t="array" ref="I177">A128022986V_Latest</f>
        <v>19.469000000000001</v>
      </c>
      <c r="J177" s="52" cm="1">
        <f t="array" ref="J177">A127965058L_Latest</f>
        <v>68.942999999999998</v>
      </c>
      <c r="K177" s="52" cm="1">
        <f t="array" ref="K177">A128042562L_Latest</f>
        <v>45.061999999999998</v>
      </c>
      <c r="L177" s="52" cm="1">
        <f t="array" ref="L177">A128081562R_Latest</f>
        <v>31.347000000000001</v>
      </c>
      <c r="M177" s="52" cm="1">
        <f t="array" ref="M177">A128081210K_Latest</f>
        <v>6.7050000000000001</v>
      </c>
      <c r="N177" s="52" cm="1">
        <f t="array" ref="N177">A128022726X_Latest</f>
        <v>11.297000000000001</v>
      </c>
      <c r="O177" s="52" cm="1">
        <f t="array" ref="O177">A128003518A_Latest</f>
        <v>4.29</v>
      </c>
      <c r="P177" s="52" cm="1">
        <f t="array" ref="P177">A128042278C_Latest</f>
        <v>35.161000000000001</v>
      </c>
      <c r="Q177" s="52" cm="1">
        <f t="array" ref="Q177">A127945294T_Latest</f>
        <v>18.076000000000001</v>
      </c>
      <c r="R177" s="52" cm="1">
        <f t="array" ref="R177">A128022798K_Latest</f>
        <v>37.786999999999999</v>
      </c>
      <c r="S177" s="52" cm="1">
        <f t="array" ref="S177">A128022818J_Latest</f>
        <v>74.549000000000007</v>
      </c>
      <c r="T177" s="52" cm="1">
        <f t="array" ref="T177">A128003598L_Latest</f>
        <v>101.06100000000001</v>
      </c>
      <c r="U177" s="52" cm="1">
        <f t="array" ref="U177">A128022850J_Latest</f>
        <v>18.456</v>
      </c>
      <c r="V177" s="52" cm="1">
        <f t="array" ref="V177">A128081370W_Latest</f>
        <v>23.291</v>
      </c>
      <c r="W177" s="52" t="e" cm="1">
        <f t="array" ref="W177">A128061930K_Latest</f>
        <v>#NAME?</v>
      </c>
      <c r="X177" s="52" cm="1">
        <f t="array" ref="X177">A127945202W_Latest</f>
        <v>558.05399999999997</v>
      </c>
      <c r="Y177" s="52" cm="1">
        <f t="array" ref="Y177">A127947346V_Latest</f>
        <v>0.48899999999999999</v>
      </c>
      <c r="Z177" s="52" cm="1">
        <f t="array" ref="Z177">A127967130F_Latest</f>
        <v>1.796</v>
      </c>
      <c r="AA177" s="52" cm="1">
        <f t="array" ref="AA177">A128083570A_Latest</f>
        <v>6.79</v>
      </c>
      <c r="AB177" s="52" cm="1">
        <f t="array" ref="AB177">A128025150X_Latest</f>
        <v>0</v>
      </c>
      <c r="AC177" s="52" cm="1">
        <f t="array" ref="AC177">A127947682F_Latest</f>
        <v>5.4569999999999999</v>
      </c>
      <c r="AD177" s="52" cm="1">
        <f t="array" ref="AD177">A128044594T_Latest</f>
        <v>4.6239999999999997</v>
      </c>
      <c r="AE177" s="52" cm="1">
        <f t="array" ref="AE177">A128064150A_Latest</f>
        <v>21.213999999999999</v>
      </c>
      <c r="AF177" s="52" cm="1">
        <f t="array" ref="AF177">A128005854X_Latest</f>
        <v>16.297999999999998</v>
      </c>
      <c r="AG177" s="52" cm="1">
        <f t="array" ref="AG177">A128005870X_Latest</f>
        <v>9.3490000000000002</v>
      </c>
      <c r="AH177" s="52" cm="1">
        <f t="array" ref="AH177">A128063890R_Latest</f>
        <v>3.851</v>
      </c>
      <c r="AI177" s="52" cm="1">
        <f t="array" ref="AI177">A127947394L_Latest</f>
        <v>1.875</v>
      </c>
      <c r="AJ177" s="52" cm="1">
        <f t="array" ref="AJ177">A127986178W_Latest</f>
        <v>2.206</v>
      </c>
      <c r="AK177" s="52" cm="1">
        <f t="array" ref="AK177">A127966998F_Latest</f>
        <v>14.045</v>
      </c>
      <c r="AL177" s="52" cm="1">
        <f t="array" ref="AL177">A128025002W_Latest</f>
        <v>6.6070000000000002</v>
      </c>
      <c r="AM177" s="52" cm="1">
        <f t="array" ref="AM177">A128083454T_Latest</f>
        <v>8.3469999999999995</v>
      </c>
      <c r="AN177" s="52" cm="1">
        <f t="array" ref="AN177">A127967054R_Latest</f>
        <v>21.731999999999999</v>
      </c>
      <c r="AO177" s="52" cm="1">
        <f t="array" ref="AO177">A127947534C_Latest</f>
        <v>24.757999999999999</v>
      </c>
      <c r="AP177" s="52" cm="1">
        <f t="array" ref="AP177">A128005694X_Latest</f>
        <v>5.4790000000000001</v>
      </c>
      <c r="AQ177" s="52" cm="1">
        <f t="array" ref="AQ177">A128005714W_Latest</f>
        <v>7.1509999999999998</v>
      </c>
      <c r="AR177" s="52" t="e" cm="1">
        <f t="array" ref="AR177">A128025122R_Latest</f>
        <v>#NAME?</v>
      </c>
      <c r="AS177" s="52" cm="1">
        <f t="array" ref="AS177">A128083322R_Latest</f>
        <v>162.06800000000001</v>
      </c>
      <c r="AT177" s="52" cm="1">
        <f t="array" ref="AT177">A128085574W_Latest</f>
        <v>0.70299999999999996</v>
      </c>
      <c r="AU177" s="52" cm="1">
        <f t="array" ref="AU177">A128085782R_Latest</f>
        <v>0</v>
      </c>
      <c r="AV177" s="52" cm="1">
        <f t="array" ref="AV177">A128066050C_Latest</f>
        <v>9.5340000000000007</v>
      </c>
      <c r="AW177" s="52" cm="1">
        <f t="array" ref="AW177">A127949858K_Latest</f>
        <v>0</v>
      </c>
      <c r="AX177" s="52" cm="1">
        <f t="array" ref="AX177">A127949878V_Latest</f>
        <v>9.7609999999999992</v>
      </c>
      <c r="AY177" s="52" cm="1">
        <f t="array" ref="AY177">A127949890K_Latest</f>
        <v>8.8529999999999998</v>
      </c>
      <c r="AZ177" s="52" cm="1">
        <f t="array" ref="AZ177">A128046790L_Latest</f>
        <v>19.591000000000001</v>
      </c>
      <c r="BA177" s="52" cm="1">
        <f t="array" ref="BA177">A127988538A_Latest</f>
        <v>10.577999999999999</v>
      </c>
      <c r="BB177" s="52" cm="1">
        <f t="array" ref="BB177">A127988562A_Latest</f>
        <v>6.8029999999999999</v>
      </c>
      <c r="BC177" s="52" cm="1">
        <f t="array" ref="BC177">A128085594F_Latest</f>
        <v>2.085</v>
      </c>
      <c r="BD177" s="52" cm="1">
        <f t="array" ref="BD177">A128027138V_Latest</f>
        <v>5.2110000000000003</v>
      </c>
      <c r="BE177" s="52" cm="1">
        <f t="array" ref="BE177">A128046554K_Latest</f>
        <v>0</v>
      </c>
      <c r="BF177" s="52" cm="1">
        <f t="array" ref="BF177">A128046570K_Latest</f>
        <v>12.18</v>
      </c>
      <c r="BG177" s="52" cm="1">
        <f t="array" ref="BG177">A128027210A_Latest</f>
        <v>6.15</v>
      </c>
      <c r="BH177" s="52" cm="1">
        <f t="array" ref="BH177">A128085666F_Latest</f>
        <v>15.878</v>
      </c>
      <c r="BI177" s="52" cm="1">
        <f t="array" ref="BI177">A128065982K_Latest</f>
        <v>23.231000000000002</v>
      </c>
      <c r="BJ177" s="52" cm="1">
        <f t="array" ref="BJ177">A127949754T_Latest</f>
        <v>29.175999999999998</v>
      </c>
      <c r="BK177" s="52" cm="1">
        <f t="array" ref="BK177">A128007890V_Latest</f>
        <v>5.79</v>
      </c>
      <c r="BL177" s="52" cm="1">
        <f t="array" ref="BL177">A128027298F_Latest</f>
        <v>5.718</v>
      </c>
      <c r="BM177" s="52" t="e" cm="1">
        <f t="array" ref="BM177">A128066034C_Latest</f>
        <v>#NAME?</v>
      </c>
      <c r="BN177" s="52" cm="1">
        <f t="array" ref="BN177">A128007734T_Latest</f>
        <v>171.24299999999999</v>
      </c>
      <c r="BO177" s="52" cm="1">
        <f t="array" ref="BO177">A128048654F_Latest</f>
        <v>0.95899999999999996</v>
      </c>
      <c r="BP177" s="52" cm="1">
        <f t="array" ref="BP177">A128048874J_Latest</f>
        <v>1.044</v>
      </c>
      <c r="BQ177" s="52" cm="1">
        <f t="array" ref="BQ177">A128068234J_Latest</f>
        <v>4.298</v>
      </c>
      <c r="BR177" s="52" cm="1">
        <f t="array" ref="BR177">A128010066F_Latest</f>
        <v>1.056</v>
      </c>
      <c r="BS177" s="52" cm="1">
        <f t="array" ref="BS177">A127990618T_Latest</f>
        <v>4.0940000000000003</v>
      </c>
      <c r="BT177" s="52" cm="1">
        <f t="array" ref="BT177">A128010106L_Latest</f>
        <v>3.9820000000000002</v>
      </c>
      <c r="BU177" s="52" cm="1">
        <f t="array" ref="BU177">A128029498K_Latest</f>
        <v>12.646000000000001</v>
      </c>
      <c r="BV177" s="52" cm="1">
        <f t="array" ref="BV177">A128010142W_Latest</f>
        <v>9.6539999999999999</v>
      </c>
      <c r="BW177" s="52" cm="1">
        <f t="array" ref="BW177">A128088074F_Latest</f>
        <v>7.8940000000000001</v>
      </c>
      <c r="BX177" s="52" cm="1">
        <f t="array" ref="BX177">A128009854W_Latest</f>
        <v>0</v>
      </c>
      <c r="BY177" s="52" cm="1">
        <f t="array" ref="BY177">A128029262R_Latest</f>
        <v>1.403</v>
      </c>
      <c r="BZ177" s="52" cm="1">
        <f t="array" ref="BZ177">A127971374C_Latest</f>
        <v>0.60099999999999998</v>
      </c>
      <c r="CA177" s="52" cm="1">
        <f t="array" ref="CA177">A128087782A_Latest</f>
        <v>2.9990000000000001</v>
      </c>
      <c r="CB177" s="52" cm="1">
        <f t="array" ref="CB177">A128068102F_Latest</f>
        <v>3.0529999999999999</v>
      </c>
      <c r="CC177" s="52" cm="1">
        <f t="array" ref="CC177">A128048774X_Latest</f>
        <v>5.4850000000000003</v>
      </c>
      <c r="CD177" s="52" cm="1">
        <f t="array" ref="CD177">A128009954F_Latest</f>
        <v>13.731999999999999</v>
      </c>
      <c r="CE177" s="52" cm="1">
        <f t="array" ref="CE177">A128048810W_Latest</f>
        <v>20.835999999999999</v>
      </c>
      <c r="CF177" s="52" cm="1">
        <f t="array" ref="CF177">A128029358J_Latest</f>
        <v>5.1980000000000004</v>
      </c>
      <c r="CG177" s="52" cm="1">
        <f t="array" ref="CG177">A128010010V_Latest</f>
        <v>5.3280000000000003</v>
      </c>
      <c r="CH177" s="52" t="e" cm="1">
        <f t="array" ref="CH177">A127951894K_Latest</f>
        <v>#NAME?</v>
      </c>
      <c r="CI177" s="52" cm="1">
        <f t="array" ref="CI177">A127990394T_Latest</f>
        <v>104.261</v>
      </c>
      <c r="CJ177" s="52" cm="1">
        <f t="array" ref="CJ177">A127992466C_Latest</f>
        <v>0.59499999999999997</v>
      </c>
      <c r="CK177" s="52" cm="1">
        <f t="array" ref="CK177">A128089970W_Latest</f>
        <v>0.13800000000000001</v>
      </c>
      <c r="CL177" s="52" cm="1">
        <f t="array" ref="CL177">A127954122R_Latest</f>
        <v>2.3039999999999998</v>
      </c>
      <c r="CM177" s="52" cm="1">
        <f t="array" ref="CM177">A128051094C_Latest</f>
        <v>0.80200000000000005</v>
      </c>
      <c r="CN177" s="52" cm="1">
        <f t="array" ref="CN177">A128090050C_Latest</f>
        <v>1.6879999999999999</v>
      </c>
      <c r="CO177" s="52" cm="1">
        <f t="array" ref="CO177">A128070414J_Latest</f>
        <v>0.64200000000000002</v>
      </c>
      <c r="CP177" s="52" cm="1">
        <f t="array" ref="CP177">A128031646T_Latest</f>
        <v>4.8499999999999996</v>
      </c>
      <c r="CQ177" s="52" cm="1">
        <f t="array" ref="CQ177">A128070438A_Latest</f>
        <v>3.718</v>
      </c>
      <c r="CR177" s="52" cm="1">
        <f t="array" ref="CR177">A128031662T_Latest</f>
        <v>2.2970000000000002</v>
      </c>
      <c r="CS177" s="52" cm="1">
        <f t="array" ref="CS177">A128012074T_Latest</f>
        <v>0</v>
      </c>
      <c r="CT177" s="52" cm="1">
        <f t="array" ref="CT177">A128050854R_Latest</f>
        <v>0.66</v>
      </c>
      <c r="CU177" s="52" cm="1">
        <f t="array" ref="CU177">A127973562X_Latest</f>
        <v>0.61299999999999999</v>
      </c>
      <c r="CV177" s="52" cm="1">
        <f t="array" ref="CV177">A127953954L_Latest</f>
        <v>2.609</v>
      </c>
      <c r="CW177" s="52" cm="1">
        <f t="array" ref="CW177">A127992570C_Latest</f>
        <v>1.115</v>
      </c>
      <c r="CX177" s="52" cm="1">
        <f t="array" ref="CX177">A128070254J_Latest</f>
        <v>2.4289999999999998</v>
      </c>
      <c r="CY177" s="52" cm="1">
        <f t="array" ref="CY177">A128012174A_Latest</f>
        <v>6.7919999999999998</v>
      </c>
      <c r="CZ177" s="52" cm="1">
        <f t="array" ref="CZ177">A127973646J_Latest</f>
        <v>6.14</v>
      </c>
      <c r="DA177" s="52" cm="1">
        <f t="array" ref="DA177">A128089942L_Latest</f>
        <v>1.135</v>
      </c>
      <c r="DB177" s="52" cm="1">
        <f t="array" ref="DB177">A127954058J_Latest</f>
        <v>0.58299999999999996</v>
      </c>
      <c r="DC177" s="52" t="e" cm="1">
        <f t="array" ref="DC177">A127992694F_Latest</f>
        <v>#NAME?</v>
      </c>
      <c r="DD177" s="52" cm="1">
        <f t="array" ref="DD177">A128070114F_Latest</f>
        <v>39.107999999999997</v>
      </c>
      <c r="DE177" s="52" cm="1">
        <f t="array" ref="DE177">A128014222V_Latest</f>
        <v>0</v>
      </c>
      <c r="DF177" s="52" cm="1">
        <f t="array" ref="DF177">A128014462F_Latest</f>
        <v>3.8159999999999998</v>
      </c>
      <c r="DG177" s="52" cm="1">
        <f t="array" ref="DG177">A128033746L_Latest</f>
        <v>2.319</v>
      </c>
      <c r="DH177" s="52" cm="1">
        <f t="array" ref="DH177">A128053254R_Latest</f>
        <v>0.36899999999999999</v>
      </c>
      <c r="DI177" s="52" cm="1">
        <f t="array" ref="DI177">A127975922C_Latest</f>
        <v>2.17</v>
      </c>
      <c r="DJ177" s="52" cm="1">
        <f t="array" ref="DJ177">A127956250V_Latest</f>
        <v>1.3680000000000001</v>
      </c>
      <c r="DK177" s="52" cm="1">
        <f t="array" ref="DK177">A128053310W_Latest</f>
        <v>8.0690000000000008</v>
      </c>
      <c r="DL177" s="52" cm="1">
        <f t="array" ref="DL177">A128053326R_Latest</f>
        <v>2.8839999999999999</v>
      </c>
      <c r="DM177" s="52" cm="1">
        <f t="array" ref="DM177">A127994958K_Latest</f>
        <v>3.8759999999999999</v>
      </c>
      <c r="DN177" s="52" cm="1">
        <f t="array" ref="DN177">A127956014T_Latest</f>
        <v>0.47699999999999998</v>
      </c>
      <c r="DO177" s="52" cm="1">
        <f t="array" ref="DO177">A128091858L_Latest</f>
        <v>2.1480000000000001</v>
      </c>
      <c r="DP177" s="52" cm="1">
        <f t="array" ref="DP177">A128091878W_Latest</f>
        <v>0.75900000000000001</v>
      </c>
      <c r="DQ177" s="52" cm="1">
        <f t="array" ref="DQ177">A128014310V_Latest</f>
        <v>2.4460000000000002</v>
      </c>
      <c r="DR177" s="52" cm="1">
        <f t="array" ref="DR177">A127994722R_Latest</f>
        <v>0.38400000000000001</v>
      </c>
      <c r="DS177" s="52" cm="1">
        <f t="array" ref="DS177">A128072542L_Latest</f>
        <v>2.609</v>
      </c>
      <c r="DT177" s="52" cm="1">
        <f t="array" ref="DT177">A128033630K_Latest</f>
        <v>5.8879999999999999</v>
      </c>
      <c r="DU177" s="52" cm="1">
        <f t="array" ref="DU177">A127975774L_Latest</f>
        <v>15.653</v>
      </c>
      <c r="DV177" s="52" cm="1">
        <f t="array" ref="DV177">A127975790L_Latest</f>
        <v>0.315</v>
      </c>
      <c r="DW177" s="52" cm="1">
        <f t="array" ref="DW177">A128072602C_Latest</f>
        <v>3.8380000000000001</v>
      </c>
      <c r="DX177" s="52" t="e" cm="1">
        <f t="array" ref="DX177">A128014470F_Latest</f>
        <v>#NAME?</v>
      </c>
      <c r="DY177" s="52" cm="1">
        <f t="array" ref="DY177">A128053014C_Latest</f>
        <v>59.387999999999998</v>
      </c>
      <c r="DZ177" s="52" cm="1">
        <f t="array" ref="DZ177">A128055310J_Latest</f>
        <v>0.107</v>
      </c>
      <c r="EA177" s="52" cm="1">
        <f t="array" ref="EA177">A127978034K_Latest</f>
        <v>0</v>
      </c>
      <c r="EB177" s="52" cm="1">
        <f t="array" ref="EB177">A128016474A_Latest</f>
        <v>0.54800000000000004</v>
      </c>
      <c r="EC177" s="52" cm="1">
        <f t="array" ref="EC177">A128035902R_Latest</f>
        <v>0.221</v>
      </c>
      <c r="ED177" s="52" cm="1">
        <f t="array" ref="ED177">A127997126X_Latest</f>
        <v>0.53700000000000003</v>
      </c>
      <c r="EE177" s="52" cm="1">
        <f t="array" ref="EE177">A127997146J_Latest</f>
        <v>0</v>
      </c>
      <c r="EF177" s="52" cm="1">
        <f t="array" ref="EF177">A127997174T_Latest</f>
        <v>1.601</v>
      </c>
      <c r="EG177" s="52" cm="1">
        <f t="array" ref="EG177">A128055642C_Latest</f>
        <v>1.296</v>
      </c>
      <c r="EH177" s="52" cm="1">
        <f t="array" ref="EH177">A128016578V_Latest</f>
        <v>0.56999999999999995</v>
      </c>
      <c r="EI177" s="52" cm="1">
        <f t="array" ref="EI177">A127977854X_Latest</f>
        <v>0.12</v>
      </c>
      <c r="EJ177" s="52" cm="1">
        <f t="array" ref="EJ177">A128055338K_Latest</f>
        <v>0</v>
      </c>
      <c r="EK177" s="52" cm="1">
        <f t="array" ref="EK177">A127977882J_Latest</f>
        <v>0.111</v>
      </c>
      <c r="EL177" s="52" cm="1">
        <f t="array" ref="EL177">A128074598K_Latest</f>
        <v>0.23300000000000001</v>
      </c>
      <c r="EM177" s="52" cm="1">
        <f t="array" ref="EM177">A128074630X_Latest</f>
        <v>0.58799999999999997</v>
      </c>
      <c r="EN177" s="52" cm="1">
        <f t="array" ref="EN177">A127958182R_Latest</f>
        <v>0.98099999999999998</v>
      </c>
      <c r="EO177" s="52" cm="1">
        <f t="array" ref="EO177">A127958198J_Latest</f>
        <v>1.671</v>
      </c>
      <c r="EP177" s="52" cm="1">
        <f t="array" ref="EP177">A127958218F_Latest</f>
        <v>2.3479999999999999</v>
      </c>
      <c r="EQ177" s="52" cm="1">
        <f t="array" ref="EQ177">A127958234F_Latest</f>
        <v>0.105</v>
      </c>
      <c r="ER177" s="52" cm="1">
        <f t="array" ref="ER177">A128074718T_Latest</f>
        <v>0.121</v>
      </c>
      <c r="ES177" s="52" t="e" cm="1">
        <f t="array" ref="ES177">A128074750T_Latest</f>
        <v>#NAME?</v>
      </c>
      <c r="ET177" s="52" cm="1">
        <f t="array" ref="ET177">A127996858L_Latest</f>
        <v>11.157999999999999</v>
      </c>
      <c r="EU177" s="52" cm="1">
        <f t="array" ref="EU177">A127999086C_Latest</f>
        <v>0</v>
      </c>
      <c r="EV177" s="52" cm="1">
        <f t="array" ref="EV177">A128057650R_Latest</f>
        <v>0.314</v>
      </c>
      <c r="EW177" s="52" cm="1">
        <f t="array" ref="EW177">A127999338L_Latest</f>
        <v>9.0999999999999998E-2</v>
      </c>
      <c r="EX177" s="52" cm="1">
        <f t="array" ref="EX177">A128077094K_Latest</f>
        <v>8.2000000000000003E-2</v>
      </c>
      <c r="EY177" s="52" cm="1">
        <f t="array" ref="EY177">A128096210L_Latest</f>
        <v>0.109</v>
      </c>
      <c r="EZ177" s="52" cm="1">
        <f t="array" ref="EZ177">A127980110T_Latest</f>
        <v>0</v>
      </c>
      <c r="FA177" s="52" cm="1">
        <f t="array" ref="FA177">A128077138A_Latest</f>
        <v>0.43099999999999999</v>
      </c>
      <c r="FB177" s="52" cm="1">
        <f t="array" ref="FB177">A127960646T_Latest</f>
        <v>0</v>
      </c>
      <c r="FC177" s="52" cm="1">
        <f t="array" ref="FC177">A128018814W_Latest</f>
        <v>6.7000000000000004E-2</v>
      </c>
      <c r="FD177" s="52" cm="1">
        <f t="array" ref="FD177">A127979818A_Latest</f>
        <v>0</v>
      </c>
      <c r="FE177" s="52" cm="1">
        <f t="array" ref="FE177">A128057498J_Latest</f>
        <v>0</v>
      </c>
      <c r="FF177" s="52" cm="1">
        <f t="array" ref="FF177">A128096010V_Latest</f>
        <v>0</v>
      </c>
      <c r="FG177" s="52" cm="1">
        <f t="array" ref="FG177">A127999162V_Latest</f>
        <v>7.9000000000000001E-2</v>
      </c>
      <c r="FH177" s="52" cm="1">
        <f t="array" ref="FH177">A127960418R_Latest</f>
        <v>0</v>
      </c>
      <c r="FI177" s="52" cm="1">
        <f t="array" ref="FI177">A128076922L_Latest</f>
        <v>0.39100000000000001</v>
      </c>
      <c r="FJ177" s="52" cm="1">
        <f t="array" ref="FJ177">A127960462X_Latest</f>
        <v>0.14399999999999999</v>
      </c>
      <c r="FK177" s="52" cm="1">
        <f t="array" ref="FK177">A128018614C_Latest</f>
        <v>0.55000000000000004</v>
      </c>
      <c r="FL177" s="52" cm="1">
        <f t="array" ref="FL177">A128018638W_Latest</f>
        <v>0.10299999999999999</v>
      </c>
      <c r="FM177" s="52" cm="1">
        <f t="array" ref="FM177">A128057626R_Latest</f>
        <v>0</v>
      </c>
      <c r="FN177" s="52" t="e" cm="1">
        <f t="array" ref="FN177">A128018710C_Latest</f>
        <v>#NAME?</v>
      </c>
      <c r="FO177" s="52" cm="1">
        <f t="array" ref="FO177">A128057462F_Latest</f>
        <v>2.3610000000000002</v>
      </c>
      <c r="FP177" s="52" cm="1">
        <f t="array" ref="FP177">A128098110R_Latest</f>
        <v>0.20799999999999999</v>
      </c>
      <c r="FQ177" s="52" cm="1">
        <f t="array" ref="FQ177">A128040190X_Latest</f>
        <v>0</v>
      </c>
      <c r="FR177" s="52" cm="1">
        <f t="array" ref="FR177">A127982146F_Latest</f>
        <v>0.159</v>
      </c>
      <c r="FS177" s="52" cm="1">
        <f t="array" ref="FS177">A128020882R_Latest</f>
        <v>0</v>
      </c>
      <c r="FT177" s="52" cm="1">
        <f t="array" ref="FT177">A127962798R_Latest</f>
        <v>0</v>
      </c>
      <c r="FU177" s="52" cm="1">
        <f t="array" ref="FU177">A127962806C_Latest</f>
        <v>0</v>
      </c>
      <c r="FV177" s="52" cm="1">
        <f t="array" ref="FV177">A128079274F_Latest</f>
        <v>0.54100000000000004</v>
      </c>
      <c r="FW177" s="52" cm="1">
        <f t="array" ref="FW177">A127962874F_Latest</f>
        <v>0.63200000000000001</v>
      </c>
      <c r="FX177" s="52" cm="1">
        <f t="array" ref="FX177">A128040326X_Latest</f>
        <v>0.49099999999999999</v>
      </c>
      <c r="FY177" s="52" cm="1">
        <f t="array" ref="FY177">A127962534K_Latest</f>
        <v>0.17199999999999999</v>
      </c>
      <c r="FZ177" s="52" cm="1">
        <f t="array" ref="FZ177">A127981954K_Latest</f>
        <v>0</v>
      </c>
      <c r="GA177" s="52" cm="1">
        <f t="array" ref="GA177">A128098162T_Latest</f>
        <v>0</v>
      </c>
      <c r="GB177" s="52" cm="1">
        <f t="array" ref="GB177">A128020734L_Latest</f>
        <v>0.56999999999999995</v>
      </c>
      <c r="GC177" s="52" cm="1">
        <f t="array" ref="GC177">A128020746W_Latest</f>
        <v>0.18</v>
      </c>
      <c r="GD177" s="52" cm="1">
        <f t="array" ref="GD177">A127962650V_Latest</f>
        <v>1.667</v>
      </c>
      <c r="GE177" s="52" cm="1">
        <f t="array" ref="GE177">A128098234T_Latest</f>
        <v>1.36</v>
      </c>
      <c r="GF177" s="52" cm="1">
        <f t="array" ref="GF177">A128079110K_Latest</f>
        <v>1.603</v>
      </c>
      <c r="GG177" s="52" cm="1">
        <f t="array" ref="GG177">A128079126C_Latest</f>
        <v>0.33100000000000002</v>
      </c>
      <c r="GH177" s="52" cm="1">
        <f t="array" ref="GH177">A128059694C_Latest</f>
        <v>0.55400000000000005</v>
      </c>
      <c r="GI177" s="52" t="e" cm="1">
        <f t="array" ref="GI177">A128079174W_Latest</f>
        <v>#NAME?</v>
      </c>
      <c r="GJ177" s="52" cm="1">
        <f t="array" ref="GJ177">A128001222C_Latest</f>
        <v>8.4670000000000005</v>
      </c>
    </row>
    <row r="178" spans="1:192" ht="15" hidden="1" customHeight="1">
      <c r="A178" s="49"/>
      <c r="B178" s="49" t="s">
        <v>12405</v>
      </c>
      <c r="C178" s="62">
        <v>55</v>
      </c>
      <c r="D178" s="52" cm="1">
        <f t="array" ref="D178">A127983982F_Latest</f>
        <v>20.454000000000001</v>
      </c>
      <c r="E178" s="52" cm="1">
        <f t="array" ref="E178">A128061918V_Latest</f>
        <v>12.818</v>
      </c>
      <c r="F178" s="52" cm="1">
        <f t="array" ref="F178">A128081430L_Latest</f>
        <v>76.819000000000003</v>
      </c>
      <c r="G178" s="52" cm="1">
        <f t="array" ref="G178">A128003682C_Latest</f>
        <v>13.319000000000001</v>
      </c>
      <c r="H178" s="52" cm="1">
        <f t="array" ref="H178">A127984186K_Latest</f>
        <v>85.197000000000003</v>
      </c>
      <c r="I178" s="52" cm="1">
        <f t="array" ref="I178">A127965038C_Latest</f>
        <v>29.465</v>
      </c>
      <c r="J178" s="52" cm="1">
        <f t="array" ref="J178">A127965062C_Latest</f>
        <v>178.673</v>
      </c>
      <c r="K178" s="52" cm="1">
        <f t="array" ref="K178">A128081554R_Latest</f>
        <v>130.434</v>
      </c>
      <c r="L178" s="52" cm="1">
        <f t="array" ref="L178">A128062054R_Latest</f>
        <v>75.13</v>
      </c>
      <c r="M178" s="52" cm="1">
        <f t="array" ref="M178">A128042222T_Latest</f>
        <v>27.04</v>
      </c>
      <c r="N178" s="52" cm="1">
        <f t="array" ref="N178">A128042230T_Latest</f>
        <v>27.388000000000002</v>
      </c>
      <c r="O178" s="52" cm="1">
        <f t="array" ref="O178">A128022758T_Latest</f>
        <v>18.425000000000001</v>
      </c>
      <c r="P178" s="52" cm="1">
        <f t="array" ref="P178">A128081262L_Latest</f>
        <v>79.016000000000005</v>
      </c>
      <c r="Q178" s="52" cm="1">
        <f t="array" ref="Q178">A127964830R_Latest</f>
        <v>23.433</v>
      </c>
      <c r="R178" s="52" cm="1">
        <f t="array" ref="R178">A128003566V_Latest</f>
        <v>79.613</v>
      </c>
      <c r="S178" s="52" cm="1">
        <f t="array" ref="S178">A128042346V_Latest</f>
        <v>103.828</v>
      </c>
      <c r="T178" s="52" cm="1">
        <f t="array" ref="T178">A127984094A_Latest</f>
        <v>170.547</v>
      </c>
      <c r="U178" s="52" cm="1">
        <f t="array" ref="U178">A127984110R_Latest</f>
        <v>21.062000000000001</v>
      </c>
      <c r="V178" s="52" cm="1">
        <f t="array" ref="V178">A128003618K_Latest</f>
        <v>39.598999999999997</v>
      </c>
      <c r="W178" s="52" t="e" cm="1">
        <f t="array" ref="W178">A128061934V_Latest</f>
        <v>#NAME?</v>
      </c>
      <c r="X178" s="52" cm="1">
        <f t="array" ref="X178">A128081166L_Latest</f>
        <v>1212.26</v>
      </c>
      <c r="Y178" s="52" cm="1">
        <f t="array" ref="Y178">A128024950C_Latest</f>
        <v>8.7270000000000003</v>
      </c>
      <c r="Z178" s="52" cm="1">
        <f t="array" ref="Z178">A128044502W_Latest</f>
        <v>2.403</v>
      </c>
      <c r="AA178" s="52" cm="1">
        <f t="array" ref="AA178">A127947658F_Latest</f>
        <v>21.178000000000001</v>
      </c>
      <c r="AB178" s="52" cm="1">
        <f t="array" ref="AB178">A128005762R_Latest</f>
        <v>3.4929999999999999</v>
      </c>
      <c r="AC178" s="52" cm="1">
        <f t="array" ref="AC178">A127967218X_Latest</f>
        <v>21.885000000000002</v>
      </c>
      <c r="AD178" s="52" cm="1">
        <f t="array" ref="AD178">A128083650A_Latest</f>
        <v>6.6</v>
      </c>
      <c r="AE178" s="52" cm="1">
        <f t="array" ref="AE178">A128083662K_Latest</f>
        <v>52.38</v>
      </c>
      <c r="AF178" s="52" cm="1">
        <f t="array" ref="AF178">A127967242X_Latest</f>
        <v>41.131</v>
      </c>
      <c r="AG178" s="52" cm="1">
        <f t="array" ref="AG178">A127986402C_Latest</f>
        <v>26.247</v>
      </c>
      <c r="AH178" s="52" cm="1">
        <f t="array" ref="AH178">A128063894X_Latest</f>
        <v>9.9060000000000006</v>
      </c>
      <c r="AI178" s="52" cm="1">
        <f t="array" ref="AI178">A127986162C_Latest</f>
        <v>14.188000000000001</v>
      </c>
      <c r="AJ178" s="52" cm="1">
        <f t="array" ref="AJ178">A127966974L_Latest</f>
        <v>7.8520000000000003</v>
      </c>
      <c r="AK178" s="52" cm="1">
        <f t="array" ref="AK178">A128083418J_Latest</f>
        <v>37.241</v>
      </c>
      <c r="AL178" s="52" cm="1">
        <f t="array" ref="AL178">A128044406W_Latest</f>
        <v>6.4109999999999996</v>
      </c>
      <c r="AM178" s="52" cm="1">
        <f t="array" ref="AM178">A128005630L_Latest</f>
        <v>23.72</v>
      </c>
      <c r="AN178" s="52" cm="1">
        <f t="array" ref="AN178">A127947502K_Latest</f>
        <v>31.936</v>
      </c>
      <c r="AO178" s="52" cm="1">
        <f t="array" ref="AO178">A128005674R_Latest</f>
        <v>48.548000000000002</v>
      </c>
      <c r="AP178" s="52" cm="1">
        <f t="array" ref="AP178">A127947562L_Latest</f>
        <v>6.2220000000000004</v>
      </c>
      <c r="AQ178" s="52" cm="1">
        <f t="array" ref="AQ178">A128025086T_Latest</f>
        <v>11.935</v>
      </c>
      <c r="AR178" s="52" t="e" cm="1">
        <f t="array" ref="AR178">A128025126X_Latest</f>
        <v>#NAME?</v>
      </c>
      <c r="AS178" s="52" cm="1">
        <f t="array" ref="AS178">A127966906K_Latest</f>
        <v>382.00400000000002</v>
      </c>
      <c r="AT178" s="52" cm="1">
        <f t="array" ref="AT178">A128007750T_Latest</f>
        <v>2.9180000000000001</v>
      </c>
      <c r="AU178" s="52" cm="1">
        <f t="array" ref="AU178">A128007934K_Latest</f>
        <v>0</v>
      </c>
      <c r="AV178" s="52" cm="1">
        <f t="array" ref="AV178">A128085834F_Latest</f>
        <v>24.713000000000001</v>
      </c>
      <c r="AW178" s="52" cm="1">
        <f t="array" ref="AW178">A127949862A_Latest</f>
        <v>3.274</v>
      </c>
      <c r="AX178" s="52" cm="1">
        <f t="array" ref="AX178">A128027402V_Latest</f>
        <v>23.262</v>
      </c>
      <c r="AY178" s="52" cm="1">
        <f t="array" ref="AY178">A127988482A_Latest</f>
        <v>10.944000000000001</v>
      </c>
      <c r="AZ178" s="52" cm="1">
        <f t="array" ref="AZ178">A128027438W_Latest</f>
        <v>57.718000000000004</v>
      </c>
      <c r="BA178" s="52" cm="1">
        <f t="array" ref="BA178">A127988542T_Latest</f>
        <v>34.219000000000001</v>
      </c>
      <c r="BB178" s="52" cm="1">
        <f t="array" ref="BB178">A128046826C_Latest</f>
        <v>21.234999999999999</v>
      </c>
      <c r="BC178" s="52" cm="1">
        <f t="array" ref="BC178">A128046510J_Latest</f>
        <v>10.041</v>
      </c>
      <c r="BD178" s="52" cm="1">
        <f t="array" ref="BD178">A128046522T_Latest</f>
        <v>6.4610000000000003</v>
      </c>
      <c r="BE178" s="52" cm="1">
        <f t="array" ref="BE178">A127969050T_Latest</f>
        <v>5.4989999999999997</v>
      </c>
      <c r="BF178" s="52" cm="1">
        <f t="array" ref="BF178">A128046574V_Latest</f>
        <v>17.603000000000002</v>
      </c>
      <c r="BG178" s="52" cm="1">
        <f t="array" ref="BG178">A128046598L_Latest</f>
        <v>5.6280000000000001</v>
      </c>
      <c r="BH178" s="52" cm="1">
        <f t="array" ref="BH178">A127949722X_Latest</f>
        <v>21.936</v>
      </c>
      <c r="BI178" s="52" cm="1">
        <f t="array" ref="BI178">A128027234V_Latest</f>
        <v>25.463999999999999</v>
      </c>
      <c r="BJ178" s="52" cm="1">
        <f t="array" ref="BJ178">A127949758A_Latest</f>
        <v>45.243000000000002</v>
      </c>
      <c r="BK178" s="52" cm="1">
        <f t="array" ref="BK178">A127969174V_Latest</f>
        <v>6.3929999999999998</v>
      </c>
      <c r="BL178" s="52" cm="1">
        <f t="array" ref="BL178">A128007914A_Latest</f>
        <v>14.895</v>
      </c>
      <c r="BM178" s="52" t="e" cm="1">
        <f t="array" ref="BM178">A127969226K_Latest</f>
        <v>#NAME?</v>
      </c>
      <c r="BN178" s="52" cm="1">
        <f t="array" ref="BN178">A127988202W_Latest</f>
        <v>337.44600000000003</v>
      </c>
      <c r="BO178" s="52" cm="1">
        <f t="array" ref="BO178">A128009822C_Latest</f>
        <v>2.5779999999999998</v>
      </c>
      <c r="BP178" s="52" cm="1">
        <f t="array" ref="BP178">A128048878T_Latest</f>
        <v>5.3639999999999999</v>
      </c>
      <c r="BQ178" s="52" cm="1">
        <f t="array" ref="BQ178">A128010058F_Latest</f>
        <v>14.839</v>
      </c>
      <c r="BR178" s="52" cm="1">
        <f t="array" ref="BR178">A128068266A_Latest</f>
        <v>2.6440000000000001</v>
      </c>
      <c r="BS178" s="52" cm="1">
        <f t="array" ref="BS178">A128068286K_Latest</f>
        <v>20.143000000000001</v>
      </c>
      <c r="BT178" s="52" cm="1">
        <f t="array" ref="BT178">A128010110C_Latest</f>
        <v>5.1070000000000002</v>
      </c>
      <c r="BU178" s="52" cm="1">
        <f t="array" ref="BU178">A127990670A_Latest</f>
        <v>37.06</v>
      </c>
      <c r="BV178" s="52" cm="1">
        <f t="array" ref="BV178">A127951978V_Latest</f>
        <v>24.920999999999999</v>
      </c>
      <c r="BW178" s="52" cm="1">
        <f t="array" ref="BW178">A128049026K_Latest</f>
        <v>13.882999999999999</v>
      </c>
      <c r="BX178" s="52" cm="1">
        <f t="array" ref="BX178">A128009858F_Latest</f>
        <v>4.548</v>
      </c>
      <c r="BY178" s="52" cm="1">
        <f t="array" ref="BY178">A127951714R_Latest</f>
        <v>3.9</v>
      </c>
      <c r="BZ178" s="52" cm="1">
        <f t="array" ref="BZ178">A128029278J_Latest</f>
        <v>1.9570000000000001</v>
      </c>
      <c r="CA178" s="52" cm="1">
        <f t="array" ref="CA178">A128068082J_Latest</f>
        <v>11.942</v>
      </c>
      <c r="CB178" s="52" cm="1">
        <f t="array" ref="CB178">A127951774T_Latest</f>
        <v>4.4139999999999997</v>
      </c>
      <c r="CC178" s="52" cm="1">
        <f t="array" ref="CC178">A128087822J_Latest</f>
        <v>17.257000000000001</v>
      </c>
      <c r="CD178" s="52" cm="1">
        <f t="array" ref="CD178">A128009958R_Latest</f>
        <v>19.213999999999999</v>
      </c>
      <c r="CE178" s="52" cm="1">
        <f t="array" ref="CE178">A128087854A_Latest</f>
        <v>33.235999999999997</v>
      </c>
      <c r="CF178" s="52" cm="1">
        <f t="array" ref="CF178">A128048830F_Latest</f>
        <v>3.7749999999999999</v>
      </c>
      <c r="CG178" s="52" cm="1">
        <f t="array" ref="CG178">A128010014C_Latest</f>
        <v>6.6790000000000003</v>
      </c>
      <c r="CH178" s="52" t="e" cm="1">
        <f t="array" ref="CH178">A128029406R_Latest</f>
        <v>#NAME?</v>
      </c>
      <c r="CI178" s="52" cm="1">
        <f t="array" ref="CI178">A127990398A_Latest</f>
        <v>233.46199999999999</v>
      </c>
      <c r="CJ178" s="52" cm="1">
        <f t="array" ref="CJ178">A128031374X_Latest</f>
        <v>4.1710000000000003</v>
      </c>
      <c r="CK178" s="52" cm="1">
        <f t="array" ref="CK178">A128051046K_Latest</f>
        <v>0.25900000000000001</v>
      </c>
      <c r="CL178" s="52" cm="1">
        <f t="array" ref="CL178">A127973734J_Latest</f>
        <v>5.9420000000000002</v>
      </c>
      <c r="CM178" s="52" cm="1">
        <f t="array" ref="CM178">A128090022V_Latest</f>
        <v>0.53700000000000003</v>
      </c>
      <c r="CN178" s="52" cm="1">
        <f t="array" ref="CN178">A128051114A_Latest</f>
        <v>6.8479999999999999</v>
      </c>
      <c r="CO178" s="52" cm="1">
        <f t="array" ref="CO178">A128012342A_Latest</f>
        <v>2.645</v>
      </c>
      <c r="CP178" s="52" cm="1">
        <f t="array" ref="CP178">A128012366V_Latest</f>
        <v>11.955</v>
      </c>
      <c r="CQ178" s="52" cm="1">
        <f t="array" ref="CQ178">A127992830L_Latest</f>
        <v>6.85</v>
      </c>
      <c r="CR178" s="52" cm="1">
        <f t="array" ref="CR178">A128031666A_Latest</f>
        <v>5.0289999999999999</v>
      </c>
      <c r="CS178" s="52" cm="1">
        <f t="array" ref="CS178">A128070154X_Latest</f>
        <v>0.90400000000000003</v>
      </c>
      <c r="CT178" s="52" cm="1">
        <f t="array" ref="CT178">A127992506K_Latest</f>
        <v>1.018</v>
      </c>
      <c r="CU178" s="52" cm="1">
        <f t="array" ref="CU178">A127992522K_Latest</f>
        <v>0.86699999999999999</v>
      </c>
      <c r="CV178" s="52" cm="1">
        <f t="array" ref="CV178">A127992538C_Latest</f>
        <v>5.2869999999999999</v>
      </c>
      <c r="CW178" s="52" cm="1">
        <f t="array" ref="CW178">A128012126J_Latest</f>
        <v>2.556</v>
      </c>
      <c r="CX178" s="52" cm="1">
        <f t="array" ref="CX178">A127953990W_Latest</f>
        <v>4.6749999999999998</v>
      </c>
      <c r="CY178" s="52" cm="1">
        <f t="array" ref="CY178">A128070286A_Latest</f>
        <v>11.355</v>
      </c>
      <c r="CZ178" s="52" cm="1">
        <f t="array" ref="CZ178">A127992622V_Latest</f>
        <v>13.504</v>
      </c>
      <c r="DA178" s="52" cm="1">
        <f t="array" ref="DA178">A127973662J_Latest</f>
        <v>0.90200000000000002</v>
      </c>
      <c r="DB178" s="52" cm="1">
        <f t="array" ref="DB178">A128012230J_Latest</f>
        <v>1.9890000000000001</v>
      </c>
      <c r="DC178" s="52" t="e" cm="1">
        <f t="array" ref="DC178">A128012254A_Latest</f>
        <v>#NAME?</v>
      </c>
      <c r="DD178" s="52" cm="1">
        <f t="array" ref="DD178">A127992454V_Latest</f>
        <v>87.293000000000006</v>
      </c>
      <c r="DE178" s="52" cm="1">
        <f t="array" ref="DE178">A128053026L_Latest</f>
        <v>0.80600000000000005</v>
      </c>
      <c r="DF178" s="52" cm="1">
        <f t="array" ref="DF178">A127956166C_Latest</f>
        <v>4.7919999999999998</v>
      </c>
      <c r="DG178" s="52" cm="1">
        <f t="array" ref="DG178">A128053234F_Latest</f>
        <v>8.0630000000000006</v>
      </c>
      <c r="DH178" s="52" cm="1">
        <f t="array" ref="DH178">A128092082J_Latest</f>
        <v>2.5859999999999999</v>
      </c>
      <c r="DI178" s="52" cm="1">
        <f t="array" ref="DI178">A128072710L_Latest</f>
        <v>9.5039999999999996</v>
      </c>
      <c r="DJ178" s="52" cm="1">
        <f t="array" ref="DJ178">A128072730W_Latest</f>
        <v>2.8140000000000001</v>
      </c>
      <c r="DK178" s="52" cm="1">
        <f t="array" ref="DK178">A127956258L_Latest</f>
        <v>11.787000000000001</v>
      </c>
      <c r="DL178" s="52" cm="1">
        <f t="array" ref="DL178">A128014534F_Latest</f>
        <v>17.446999999999999</v>
      </c>
      <c r="DM178" s="52" cm="1">
        <f t="array" ref="DM178">A128053350R_Latest</f>
        <v>6.29</v>
      </c>
      <c r="DN178" s="52" cm="1">
        <f t="array" ref="DN178">A128033530A_Latest</f>
        <v>0.84599999999999997</v>
      </c>
      <c r="DO178" s="52" cm="1">
        <f t="array" ref="DO178">A128053058F_Latest</f>
        <v>1.53</v>
      </c>
      <c r="DP178" s="52" cm="1">
        <f t="array" ref="DP178">A127994674J_Latest</f>
        <v>2.0939999999999999</v>
      </c>
      <c r="DQ178" s="52" cm="1">
        <f t="array" ref="DQ178">A128091902K_Latest</f>
        <v>4.4669999999999996</v>
      </c>
      <c r="DR178" s="52" cm="1">
        <f t="array" ref="DR178">A128072526L_Latest</f>
        <v>3.9420000000000002</v>
      </c>
      <c r="DS178" s="52" cm="1">
        <f t="array" ref="DS178">A128072546W_Latest</f>
        <v>4.3780000000000001</v>
      </c>
      <c r="DT178" s="52" cm="1">
        <f t="array" ref="DT178">A128053130L_Latest</f>
        <v>12.468</v>
      </c>
      <c r="DU178" s="52" cm="1">
        <f t="array" ref="DU178">A128033658L_Latest</f>
        <v>18.149999999999999</v>
      </c>
      <c r="DV178" s="52" cm="1">
        <f t="array" ref="DV178">A128033674L_Latest</f>
        <v>2.5230000000000001</v>
      </c>
      <c r="DW178" s="52" cm="1">
        <f t="array" ref="DW178">A128072606L_Latest</f>
        <v>2.7050000000000001</v>
      </c>
      <c r="DX178" s="52" t="e" cm="1">
        <f t="array" ref="DX178">A128053222W_Latest</f>
        <v>#NAME?</v>
      </c>
      <c r="DY178" s="52" cm="1">
        <f t="array" ref="DY178">A128033502T_Latest</f>
        <v>117.19199999999999</v>
      </c>
      <c r="DZ178" s="52" cm="1">
        <f t="array" ref="DZ178">A128074522R_Latest</f>
        <v>1.179</v>
      </c>
      <c r="EA178" s="52" cm="1">
        <f t="array" ref="EA178">A128016430X_Latest</f>
        <v>0</v>
      </c>
      <c r="EB178" s="52" cm="1">
        <f t="array" ref="EB178">A127958318R_Latest</f>
        <v>1.8740000000000001</v>
      </c>
      <c r="EC178" s="52" cm="1">
        <f t="array" ref="EC178">A128094186L_Latest</f>
        <v>0.4</v>
      </c>
      <c r="ED178" s="52" cm="1">
        <f t="array" ref="ED178">A127978110A_Latest</f>
        <v>1.5549999999999999</v>
      </c>
      <c r="EE178" s="52" cm="1">
        <f t="array" ref="EE178">A127958362X_Latest</f>
        <v>1.0069999999999999</v>
      </c>
      <c r="EF178" s="52" cm="1">
        <f t="array" ref="EF178">A128074854K_Latest</f>
        <v>3.3450000000000002</v>
      </c>
      <c r="EG178" s="52" cm="1">
        <f t="array" ref="EG178">A128035962T_Latest</f>
        <v>3.411</v>
      </c>
      <c r="EH178" s="52" cm="1">
        <f t="array" ref="EH178">A127997222X_Latest</f>
        <v>1.7829999999999999</v>
      </c>
      <c r="EI178" s="52" cm="1">
        <f t="array" ref="EI178">A127996882L_Latest</f>
        <v>0.36499999999999999</v>
      </c>
      <c r="EJ178" s="52" cm="1">
        <f t="array" ref="EJ178">A127958122L_Latest</f>
        <v>0</v>
      </c>
      <c r="EK178" s="52" cm="1">
        <f t="array" ref="EK178">A128094066V_Latest</f>
        <v>0</v>
      </c>
      <c r="EL178" s="52" cm="1">
        <f t="array" ref="EL178">A127977914R_Latest</f>
        <v>0.73799999999999999</v>
      </c>
      <c r="EM178" s="52" cm="1">
        <f t="array" ref="EM178">A128094090V_Latest</f>
        <v>0.26600000000000001</v>
      </c>
      <c r="EN178" s="52" cm="1">
        <f t="array" ref="EN178">A127996970L_Latest</f>
        <v>1.528</v>
      </c>
      <c r="EO178" s="52" cm="1">
        <f t="array" ref="EO178">A128035774J_Latest</f>
        <v>1.427</v>
      </c>
      <c r="EP178" s="52" cm="1">
        <f t="array" ref="EP178">A128094110T_Latest</f>
        <v>4.8339999999999996</v>
      </c>
      <c r="EQ178" s="52" cm="1">
        <f t="array" ref="EQ178">A128055478L_Latest</f>
        <v>0.89700000000000002</v>
      </c>
      <c r="ER178" s="52" cm="1">
        <f t="array" ref="ER178">A128074722J_Latest</f>
        <v>0.51900000000000002</v>
      </c>
      <c r="ES178" s="52" t="e" cm="1">
        <f t="array" ref="ES178">A127997098A_Latest</f>
        <v>#NAME?</v>
      </c>
      <c r="ET178" s="52" cm="1">
        <f t="array" ref="ET178">A128093990J_Latest</f>
        <v>25.126999999999999</v>
      </c>
      <c r="EU178" s="52" cm="1">
        <f t="array" ref="EU178">A127999090V_Latest</f>
        <v>7.5999999999999998E-2</v>
      </c>
      <c r="EV178" s="52" cm="1">
        <f t="array" ref="EV178">A128037942V_Latest</f>
        <v>0</v>
      </c>
      <c r="EW178" s="52" cm="1">
        <f t="array" ref="EW178">A128057686T_Latest</f>
        <v>0.21</v>
      </c>
      <c r="EX178" s="52" cm="1">
        <f t="array" ref="EX178">A128096178X_Latest</f>
        <v>0</v>
      </c>
      <c r="EY178" s="52" cm="1">
        <f t="array" ref="EY178">A128037998F_Latest</f>
        <v>0.35299999999999998</v>
      </c>
      <c r="EZ178" s="52" cm="1">
        <f t="array" ref="EZ178">A128077122J_Latest</f>
        <v>0</v>
      </c>
      <c r="FA178" s="52" cm="1">
        <f t="array" ref="FA178">A127980134K_Latest</f>
        <v>0.90200000000000002</v>
      </c>
      <c r="FB178" s="52" cm="1">
        <f t="array" ref="FB178">A128077158K_Latest</f>
        <v>1.0509999999999999</v>
      </c>
      <c r="FC178" s="52" cm="1">
        <f t="array" ref="FC178">A127980170V_Latest</f>
        <v>0.215</v>
      </c>
      <c r="FD178" s="52" cm="1">
        <f t="array" ref="FD178">A128018478W_Latest</f>
        <v>0</v>
      </c>
      <c r="FE178" s="52" cm="1">
        <f t="array" ref="FE178">A127960390X_Latest</f>
        <v>0.09</v>
      </c>
      <c r="FF178" s="52" cm="1">
        <f t="array" ref="FF178">A127979858V_Latest</f>
        <v>0.156</v>
      </c>
      <c r="FG178" s="52" cm="1">
        <f t="array" ref="FG178">A128018538L_Latest</f>
        <v>8.8999999999999996E-2</v>
      </c>
      <c r="FH178" s="52" cm="1">
        <f t="array" ref="FH178">A128018546L_Latest</f>
        <v>0.216</v>
      </c>
      <c r="FI178" s="52" cm="1">
        <f t="array" ref="FI178">A128018566W_Latest</f>
        <v>0.94299999999999995</v>
      </c>
      <c r="FJ178" s="52" cm="1">
        <f t="array" ref="FJ178">A128018594F_Latest</f>
        <v>0.57999999999999996</v>
      </c>
      <c r="FK178" s="52" cm="1">
        <f t="array" ref="FK178">A128076962F_Latest</f>
        <v>3.9849999999999999</v>
      </c>
      <c r="FL178" s="52" cm="1">
        <f t="array" ref="FL178">A128018642L_Latest</f>
        <v>9.5000000000000001E-2</v>
      </c>
      <c r="FM178" s="52" cm="1">
        <f t="array" ref="FM178">A128037934V_Latest</f>
        <v>0.502</v>
      </c>
      <c r="FN178" s="52" t="e" cm="1">
        <f t="array" ref="FN178">A127999326C_Latest</f>
        <v>#NAME?</v>
      </c>
      <c r="FO178" s="52" cm="1">
        <f t="array" ref="FO178">A127960330W_Latest</f>
        <v>9.4619999999999997</v>
      </c>
      <c r="FP178" s="52" cm="1">
        <f t="array" ref="FP178">A128039998T_Latest</f>
        <v>0</v>
      </c>
      <c r="FQ178" s="52" cm="1">
        <f t="array" ref="FQ178">A127962734C_Latest</f>
        <v>0</v>
      </c>
      <c r="FR178" s="52" cm="1">
        <f t="array" ref="FR178">A128059766C_Latest</f>
        <v>0</v>
      </c>
      <c r="FS178" s="52" cm="1">
        <f t="array" ref="FS178">A128040258J_Latest</f>
        <v>0.38500000000000001</v>
      </c>
      <c r="FT178" s="52" cm="1">
        <f t="array" ref="FT178">A127982194X_Latest</f>
        <v>1.647</v>
      </c>
      <c r="FU178" s="52" cm="1">
        <f t="array" ref="FU178">A127982222W_Latest</f>
        <v>0.34799999999999998</v>
      </c>
      <c r="FV178" s="52" cm="1">
        <f t="array" ref="FV178">A127962846W_Latest</f>
        <v>3.5249999999999999</v>
      </c>
      <c r="FW178" s="52" cm="1">
        <f t="array" ref="FW178">A128059830K_Latest</f>
        <v>1.4039999999999999</v>
      </c>
      <c r="FX178" s="52" cm="1">
        <f t="array" ref="FX178">A128040330R_Latest</f>
        <v>0.44900000000000001</v>
      </c>
      <c r="FY178" s="52" cm="1">
        <f t="array" ref="FY178">A128059554A_Latest</f>
        <v>0.43099999999999999</v>
      </c>
      <c r="FZ178" s="52" cm="1">
        <f t="array" ref="FZ178">A127962558C_Latest</f>
        <v>0.2</v>
      </c>
      <c r="GA178" s="52" cm="1">
        <f t="array" ref="GA178">A128079038C_Latest</f>
        <v>0</v>
      </c>
      <c r="GB178" s="52" cm="1">
        <f t="array" ref="GB178">A128079050V_Latest</f>
        <v>1.6479999999999999</v>
      </c>
      <c r="GC178" s="52" cm="1">
        <f t="array" ref="GC178">A127962634V_Latest</f>
        <v>0</v>
      </c>
      <c r="GD178" s="52" cm="1">
        <f t="array" ref="GD178">A128098206J_Latest</f>
        <v>5.1760000000000002</v>
      </c>
      <c r="GE178" s="52" cm="1">
        <f t="array" ref="GE178">A128001358R_Latest</f>
        <v>1.385</v>
      </c>
      <c r="GF178" s="52" cm="1">
        <f t="array" ref="GF178">A127962686W_Latest</f>
        <v>3.0459999999999998</v>
      </c>
      <c r="GG178" s="52" cm="1">
        <f t="array" ref="GG178">A127962710K_Latest</f>
        <v>0.255</v>
      </c>
      <c r="GH178" s="52" cm="1">
        <f t="array" ref="GH178">A127982098X_Latest</f>
        <v>0.374</v>
      </c>
      <c r="GI178" s="52" t="e" cm="1">
        <f t="array" ref="GI178">A127982134W_Latest</f>
        <v>#NAME?</v>
      </c>
      <c r="GJ178" s="52" cm="1">
        <f t="array" ref="GJ178">A128020626C_Latest</f>
        <v>20.273</v>
      </c>
    </row>
    <row r="179" spans="1:192" ht="15" hidden="1" customHeight="1">
      <c r="A179" s="48" t="s">
        <v>12406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12407</v>
      </c>
      <c r="C180" s="62">
        <v>57</v>
      </c>
      <c r="D180" s="52" cm="1">
        <f t="array" ref="D180">A128061682K_Latest</f>
        <v>5.0970000000000004</v>
      </c>
      <c r="E180" s="52" cm="1">
        <f t="array" ref="E180">A127945390T_Latest</f>
        <v>36.481999999999999</v>
      </c>
      <c r="F180" s="52" cm="1">
        <f t="array" ref="F180">A128042474L_Latest</f>
        <v>68.433999999999997</v>
      </c>
      <c r="G180" s="52" cm="1">
        <f t="array" ref="G180">A128042486W_Latest</f>
        <v>20.524000000000001</v>
      </c>
      <c r="H180" s="52" cm="1">
        <f t="array" ref="H180">A128081490R_Latest</f>
        <v>65.352000000000004</v>
      </c>
      <c r="I180" s="52" cm="1">
        <f t="array" ref="I180">A127945486K_Latest</f>
        <v>31.832999999999998</v>
      </c>
      <c r="J180" s="52" cm="1">
        <f t="array" ref="J180">A128081522W_Latest</f>
        <v>126.14100000000001</v>
      </c>
      <c r="K180" s="52" cm="1">
        <f t="array" ref="K180">A128042566W_Latest</f>
        <v>73.292000000000002</v>
      </c>
      <c r="L180" s="52" cm="1">
        <f t="array" ref="L180">A127965094W_Latest</f>
        <v>48.387999999999998</v>
      </c>
      <c r="M180" s="52" cm="1">
        <f t="array" ref="M180">A128003494V_Latest</f>
        <v>19.670000000000002</v>
      </c>
      <c r="N180" s="52" cm="1">
        <f t="array" ref="N180">A128061734A_Latest</f>
        <v>88.885000000000005</v>
      </c>
      <c r="O180" s="52" cm="1">
        <f t="array" ref="O180">A128042254K_Latest</f>
        <v>11.209</v>
      </c>
      <c r="P180" s="52" cm="1">
        <f t="array" ref="P180">A128061782V_Latest</f>
        <v>139.738</v>
      </c>
      <c r="Q180" s="52" cm="1">
        <f t="array" ref="Q180">A128042298L_Latest</f>
        <v>27.312000000000001</v>
      </c>
      <c r="R180" s="52" cm="1">
        <f t="array" ref="R180">A128022802R_Latest</f>
        <v>185.333</v>
      </c>
      <c r="S180" s="52" cm="1">
        <f t="array" ref="S180">A127984070J_Latest</f>
        <v>131.999</v>
      </c>
      <c r="T180" s="52" cm="1">
        <f t="array" ref="T180">A128081334L_Latest</f>
        <v>187.26599999999999</v>
      </c>
      <c r="U180" s="52" cm="1">
        <f t="array" ref="U180">A128081354W_Latest</f>
        <v>21.106999999999999</v>
      </c>
      <c r="V180" s="52" cm="1">
        <f t="array" ref="V180">A128061906K_Latest</f>
        <v>36.046999999999997</v>
      </c>
      <c r="W180" s="52" t="e" cm="1">
        <f t="array" ref="W180">A127945410R_Latest</f>
        <v>#NAME?</v>
      </c>
      <c r="X180" s="52" cm="1">
        <f t="array" ref="X180">A127945206F_Latest</f>
        <v>1324.1089999999999</v>
      </c>
      <c r="Y180" s="52" cm="1">
        <f t="array" ref="Y180">A127947350K_Latest</f>
        <v>1.371</v>
      </c>
      <c r="Z180" s="52" cm="1">
        <f t="array" ref="Z180">A127986274W_Latest</f>
        <v>5.3339999999999996</v>
      </c>
      <c r="AA180" s="52" cm="1">
        <f t="array" ref="AA180">A128005750F_Latest</f>
        <v>19.428999999999998</v>
      </c>
      <c r="AB180" s="52" cm="1">
        <f t="array" ref="AB180">A128083606T_Latest</f>
        <v>3.36</v>
      </c>
      <c r="AC180" s="52" cm="1">
        <f t="array" ref="AC180">A128005790X_Latest</f>
        <v>23.9</v>
      </c>
      <c r="AD180" s="52" cm="1">
        <f t="array" ref="AD180">A128044598A_Latest</f>
        <v>8.3689999999999998</v>
      </c>
      <c r="AE180" s="52" cm="1">
        <f t="array" ref="AE180">A128005826R_Latest</f>
        <v>33.837000000000003</v>
      </c>
      <c r="AF180" s="52" cm="1">
        <f t="array" ref="AF180">A127986378R_Latest</f>
        <v>21.157</v>
      </c>
      <c r="AG180" s="52" cm="1">
        <f t="array" ref="AG180">A127967258T_Latest</f>
        <v>11.744999999999999</v>
      </c>
      <c r="AH180" s="52" cm="1">
        <f t="array" ref="AH180">A128005554W_Latest</f>
        <v>10.16</v>
      </c>
      <c r="AI180" s="52" cm="1">
        <f t="array" ref="AI180">A128044346F_Latest</f>
        <v>41.283000000000001</v>
      </c>
      <c r="AJ180" s="52" cm="1">
        <f t="array" ref="AJ180">A128044366R_Latest</f>
        <v>3.86</v>
      </c>
      <c r="AK180" s="52" cm="1">
        <f t="array" ref="AK180">A128024994F_Latest</f>
        <v>50.935000000000002</v>
      </c>
      <c r="AL180" s="52" cm="1">
        <f t="array" ref="AL180">A128044410L_Latest</f>
        <v>7.4489999999999998</v>
      </c>
      <c r="AM180" s="52" cm="1">
        <f t="array" ref="AM180">A127986218C_Latest</f>
        <v>46.317999999999998</v>
      </c>
      <c r="AN180" s="52" cm="1">
        <f t="array" ref="AN180">A128005654F_Latest</f>
        <v>37.630000000000003</v>
      </c>
      <c r="AO180" s="52" cm="1">
        <f t="array" ref="AO180">A128044470R_Latest</f>
        <v>46.825000000000003</v>
      </c>
      <c r="AP180" s="52" cm="1">
        <f t="array" ref="AP180">A128064026T_Latest</f>
        <v>5.2549999999999999</v>
      </c>
      <c r="AQ180" s="52" cm="1">
        <f t="array" ref="AQ180">A128025090J_Latest</f>
        <v>10.683999999999999</v>
      </c>
      <c r="AR180" s="52" t="e" cm="1">
        <f t="array" ref="AR180">A128005734F_Latest</f>
        <v>#NAME?</v>
      </c>
      <c r="AS180" s="52" cm="1">
        <f t="array" ref="AS180">A128005510V_Latest</f>
        <v>388.90100000000001</v>
      </c>
      <c r="AT180" s="52" cm="1">
        <f t="array" ref="AT180">A128085578F_Latest</f>
        <v>1.054</v>
      </c>
      <c r="AU180" s="52" cm="1">
        <f t="array" ref="AU180">A128085786X_Latest</f>
        <v>0.64400000000000002</v>
      </c>
      <c r="AV180" s="52" cm="1">
        <f t="array" ref="AV180">A128046710A_Latest</f>
        <v>17.113</v>
      </c>
      <c r="AW180" s="52" cm="1">
        <f t="array" ref="AW180">A128027370L_Latest</f>
        <v>7.1820000000000004</v>
      </c>
      <c r="AX180" s="52" cm="1">
        <f t="array" ref="AX180">A128085874X_Latest</f>
        <v>18.268000000000001</v>
      </c>
      <c r="AY180" s="52" cm="1">
        <f t="array" ref="AY180">A127988486K_Latest</f>
        <v>10.664999999999999</v>
      </c>
      <c r="AZ180" s="52" cm="1">
        <f t="array" ref="AZ180">A128008006L_Latest</f>
        <v>41.283999999999999</v>
      </c>
      <c r="BA180" s="52" cm="1">
        <f t="array" ref="BA180">A127969334V_Latest</f>
        <v>20.323</v>
      </c>
      <c r="BB180" s="52" cm="1">
        <f t="array" ref="BB180">A128008046F_Latest</f>
        <v>15.117000000000001</v>
      </c>
      <c r="BC180" s="52" cm="1">
        <f t="array" ref="BC180">A127969030J_Latest</f>
        <v>5.8150000000000004</v>
      </c>
      <c r="BD180" s="52" cm="1">
        <f t="array" ref="BD180">A128046526A_Latest</f>
        <v>27.462</v>
      </c>
      <c r="BE180" s="52" cm="1">
        <f t="array" ref="BE180">A128065910X_Latest</f>
        <v>2.411</v>
      </c>
      <c r="BF180" s="52" cm="1">
        <f t="array" ref="BF180">A128027190C_Latest</f>
        <v>42.845999999999997</v>
      </c>
      <c r="BG180" s="52" cm="1">
        <f t="array" ref="BG180">A128027214K_Latest</f>
        <v>6.9139999999999997</v>
      </c>
      <c r="BH180" s="52" cm="1">
        <f t="array" ref="BH180">A128027222K_Latest</f>
        <v>58.078000000000003</v>
      </c>
      <c r="BI180" s="52" cm="1">
        <f t="array" ref="BI180">A128046634K_Latest</f>
        <v>39.340000000000003</v>
      </c>
      <c r="BJ180" s="52" cm="1">
        <f t="array" ref="BJ180">A128085726W_Latest</f>
        <v>53.218000000000004</v>
      </c>
      <c r="BK180" s="52" cm="1">
        <f t="array" ref="BK180">A128027290L_Latest</f>
        <v>4.931</v>
      </c>
      <c r="BL180" s="52" cm="1">
        <f t="array" ref="BL180">A127988370J_Latest</f>
        <v>7.5129999999999999</v>
      </c>
      <c r="BM180" s="52" t="e" cm="1">
        <f t="array" ref="BM180">A128007966C_Latest</f>
        <v>#NAME?</v>
      </c>
      <c r="BN180" s="52" cm="1">
        <f t="array" ref="BN180">A128065838T_Latest</f>
        <v>380.17899999999997</v>
      </c>
      <c r="BO180" s="52" cm="1">
        <f t="array" ref="BO180">A128087714X_Latest</f>
        <v>1.5620000000000001</v>
      </c>
      <c r="BP180" s="52" cm="1">
        <f t="array" ref="BP180">A128029390J_Latest</f>
        <v>9.6829999999999998</v>
      </c>
      <c r="BQ180" s="52" cm="1">
        <f t="array" ref="BQ180">A127971566W_Latest</f>
        <v>18.170000000000002</v>
      </c>
      <c r="BR180" s="52" cm="1">
        <f t="array" ref="BR180">A127951930J_Latest</f>
        <v>3.3460000000000001</v>
      </c>
      <c r="BS180" s="52" cm="1">
        <f t="array" ref="BS180">A127990622J_Latest</f>
        <v>10.209</v>
      </c>
      <c r="BT180" s="52" cm="1">
        <f t="array" ref="BT180">A127971618L_Latest</f>
        <v>7.9480000000000004</v>
      </c>
      <c r="BU180" s="52" cm="1">
        <f t="array" ref="BU180">A128068314J_Latest</f>
        <v>25.797999999999998</v>
      </c>
      <c r="BV180" s="52" cm="1">
        <f t="array" ref="BV180">A127990698C_Latest</f>
        <v>10.789</v>
      </c>
      <c r="BW180" s="52" cm="1">
        <f t="array" ref="BW180">A128010146F_Latest</f>
        <v>10.959</v>
      </c>
      <c r="BX180" s="52" cm="1">
        <f t="array" ref="BX180">A127951698A_Latest</f>
        <v>0.51600000000000001</v>
      </c>
      <c r="BY180" s="52" cm="1">
        <f t="array" ref="BY180">A128048706W_Latest</f>
        <v>12.339</v>
      </c>
      <c r="BZ180" s="52" cm="1">
        <f t="array" ref="BZ180">A128048726F_Latest</f>
        <v>1.6719999999999999</v>
      </c>
      <c r="CA180" s="52" cm="1">
        <f t="array" ref="CA180">A127971398W_Latest</f>
        <v>19.472000000000001</v>
      </c>
      <c r="CB180" s="52" cm="1">
        <f t="array" ref="CB180">A128087798V_Latest</f>
        <v>5.6619999999999999</v>
      </c>
      <c r="CC180" s="52" cm="1">
        <f t="array" ref="CC180">A128048778J_Latest</f>
        <v>30.146000000000001</v>
      </c>
      <c r="CD180" s="52" cm="1">
        <f t="array" ref="CD180">A128009962F_Latest</f>
        <v>26.53</v>
      </c>
      <c r="CE180" s="52" cm="1">
        <f t="array" ref="CE180">A128029338X_Latest</f>
        <v>39.268999999999998</v>
      </c>
      <c r="CF180" s="52" cm="1">
        <f t="array" ref="CF180">A128009986X_Latest</f>
        <v>3.8809999999999998</v>
      </c>
      <c r="CG180" s="52" cm="1">
        <f t="array" ref="CG180">A127951850J_Latest</f>
        <v>8.1980000000000004</v>
      </c>
      <c r="CH180" s="52" t="e" cm="1">
        <f t="array" ref="CH180">A127971534C_Latest</f>
        <v>#NAME?</v>
      </c>
      <c r="CI180" s="52" cm="1">
        <f t="array" ref="CI180">A127971298L_Latest</f>
        <v>246.15</v>
      </c>
      <c r="CJ180" s="52" cm="1">
        <f t="array" ref="CJ180">A128012066T_Latest</f>
        <v>0.45800000000000002</v>
      </c>
      <c r="CK180" s="52" cm="1">
        <f t="array" ref="CK180">A128051050A_Latest</f>
        <v>1.7470000000000001</v>
      </c>
      <c r="CL180" s="52" cm="1">
        <f t="array" ref="CL180">A127992714C_Latest</f>
        <v>4.6870000000000003</v>
      </c>
      <c r="CM180" s="52" cm="1">
        <f t="array" ref="CM180">A128012306T_Latest</f>
        <v>1.1339999999999999</v>
      </c>
      <c r="CN180" s="52" cm="1">
        <f t="array" ref="CN180">A127992746W_Latest</f>
        <v>4.1660000000000004</v>
      </c>
      <c r="CO180" s="52" cm="1">
        <f t="array" ref="CO180">A127992778R_Latest</f>
        <v>0.60699999999999998</v>
      </c>
      <c r="CP180" s="52" cm="1">
        <f t="array" ref="CP180">A127992806L_Latest</f>
        <v>9.5909999999999993</v>
      </c>
      <c r="CQ180" s="52" cm="1">
        <f t="array" ref="CQ180">A128090122C_Latest</f>
        <v>5.391</v>
      </c>
      <c r="CR180" s="52" cm="1">
        <f t="array" ref="CR180">A128070458K_Latest</f>
        <v>2.1419999999999999</v>
      </c>
      <c r="CS180" s="52" cm="1">
        <f t="array" ref="CS180">A128070158J_Latest</f>
        <v>0.97899999999999998</v>
      </c>
      <c r="CT180" s="52" cm="1">
        <f t="array" ref="CT180">A128050858X_Latest</f>
        <v>2.069</v>
      </c>
      <c r="CU180" s="52" cm="1">
        <f t="array" ref="CU180">A128070202F_Latest</f>
        <v>1.0209999999999999</v>
      </c>
      <c r="CV180" s="52" cm="1">
        <f t="array" ref="CV180">A128012114X_Latest</f>
        <v>7.0049999999999999</v>
      </c>
      <c r="CW180" s="52" cm="1">
        <f t="array" ref="CW180">A128070238J_Latest</f>
        <v>2.9460000000000002</v>
      </c>
      <c r="CX180" s="52" cm="1">
        <f t="array" ref="CX180">A127992594W_Latest</f>
        <v>11.1</v>
      </c>
      <c r="CY180" s="52" cm="1">
        <f t="array" ref="CY180">A128050962X_Latest</f>
        <v>8.7720000000000002</v>
      </c>
      <c r="CZ180" s="52" cm="1">
        <f t="array" ref="CZ180">A128089922C_Latest</f>
        <v>15.69</v>
      </c>
      <c r="DA180" s="52" cm="1">
        <f t="array" ref="DA180">A127992642C_Latest</f>
        <v>2.218</v>
      </c>
      <c r="DB180" s="52" cm="1">
        <f t="array" ref="DB180">A128031530R_Latest</f>
        <v>2.1309999999999998</v>
      </c>
      <c r="DC180" s="52" t="e" cm="1">
        <f t="array" ref="DC180">A127992698R_Latest</f>
        <v>#NAME?</v>
      </c>
      <c r="DD180" s="52" cm="1">
        <f t="array" ref="DD180">A127953854C_Latest</f>
        <v>83.852999999999994</v>
      </c>
      <c r="DE180" s="52" cm="1">
        <f t="array" ref="DE180">A128053030C_Latest</f>
        <v>0</v>
      </c>
      <c r="DF180" s="52" cm="1">
        <f t="array" ref="DF180">A128053202L_Latest</f>
        <v>18.417999999999999</v>
      </c>
      <c r="DG180" s="52" cm="1">
        <f t="array" ref="DG180">A128072670F_Latest</f>
        <v>7.532</v>
      </c>
      <c r="DH180" s="52" cm="1">
        <f t="array" ref="DH180">A127994874A_Latest</f>
        <v>4.4160000000000004</v>
      </c>
      <c r="DI180" s="52" cm="1">
        <f t="array" ref="DI180">A128072714W_Latest</f>
        <v>6.5609999999999999</v>
      </c>
      <c r="DJ180" s="52" cm="1">
        <f t="array" ref="DJ180">A128014506W_Latest</f>
        <v>3.37</v>
      </c>
      <c r="DK180" s="52" cm="1">
        <f t="array" ref="DK180">A127975950L_Latest</f>
        <v>11.193</v>
      </c>
      <c r="DL180" s="52" cm="1">
        <f t="array" ref="DL180">A128072774X_Latest</f>
        <v>11.81</v>
      </c>
      <c r="DM180" s="52" cm="1">
        <f t="array" ref="DM180">A128053354X_Latest</f>
        <v>6.6760000000000002</v>
      </c>
      <c r="DN180" s="52" cm="1">
        <f t="array" ref="DN180">A127975630A_Latest</f>
        <v>1.6870000000000001</v>
      </c>
      <c r="DO180" s="52" cm="1">
        <f t="array" ref="DO180">A128091862C_Latest</f>
        <v>4.3369999999999997</v>
      </c>
      <c r="DP180" s="52" cm="1">
        <f t="array" ref="DP180">A127994678T_Latest</f>
        <v>1.6890000000000001</v>
      </c>
      <c r="DQ180" s="52" cm="1">
        <f t="array" ref="DQ180">A128014314C_Latest</f>
        <v>13.737</v>
      </c>
      <c r="DR180" s="52" cm="1">
        <f t="array" ref="DR180">A127956074V_Latest</f>
        <v>3.1110000000000002</v>
      </c>
      <c r="DS180" s="52" cm="1">
        <f t="array" ref="DS180">A127994742X_Latest</f>
        <v>13.561</v>
      </c>
      <c r="DT180" s="52" cm="1">
        <f t="array" ref="DT180">A128053134W_Latest</f>
        <v>14.807</v>
      </c>
      <c r="DU180" s="52" cm="1">
        <f t="array" ref="DU180">A128053162F_Latest</f>
        <v>23.462</v>
      </c>
      <c r="DV180" s="52" cm="1">
        <f t="array" ref="DV180">A127975794W_Latest</f>
        <v>3.0619999999999998</v>
      </c>
      <c r="DW180" s="52" cm="1">
        <f t="array" ref="DW180">A128033694W_Latest</f>
        <v>5.665</v>
      </c>
      <c r="DX180" s="52" t="e" cm="1">
        <f t="array" ref="DX180">A128053226F_Latest</f>
        <v>#NAME?</v>
      </c>
      <c r="DY180" s="52" cm="1">
        <f t="array" ref="DY180">A128033506A_Latest</f>
        <v>155.096</v>
      </c>
      <c r="DZ180" s="52" cm="1">
        <f t="array" ref="DZ180">A128094010J_Latest</f>
        <v>0.65200000000000002</v>
      </c>
      <c r="EA180" s="52" cm="1">
        <f t="array" ref="EA180">A127978038V_Latest</f>
        <v>0.34300000000000003</v>
      </c>
      <c r="EB180" s="52" cm="1">
        <f t="array" ref="EB180">A128094158C_Latest</f>
        <v>1.359</v>
      </c>
      <c r="EC180" s="52" cm="1">
        <f t="array" ref="EC180">A127997110F_Latest</f>
        <v>0.27500000000000002</v>
      </c>
      <c r="ED180" s="52" cm="1">
        <f t="array" ref="ED180">A128035910R_Latest</f>
        <v>0.98899999999999999</v>
      </c>
      <c r="EE180" s="52" cm="1">
        <f t="array" ref="EE180">A128055610K_Latest</f>
        <v>9.0999999999999998E-2</v>
      </c>
      <c r="EF180" s="52" cm="1">
        <f t="array" ref="EF180">A127958386T_Latest</f>
        <v>1.6719999999999999</v>
      </c>
      <c r="EG180" s="52" cm="1">
        <f t="array" ref="EG180">A127958402F_Latest</f>
        <v>1.885</v>
      </c>
      <c r="EH180" s="52" cm="1">
        <f t="array" ref="EH180">A128035978K_Latest</f>
        <v>0.92800000000000005</v>
      </c>
      <c r="EI180" s="52" cm="1">
        <f t="array" ref="EI180">A128055322T_Latest</f>
        <v>0.223</v>
      </c>
      <c r="EJ180" s="52" cm="1">
        <f t="array" ref="EJ180">A127958126W_Latest</f>
        <v>0.755</v>
      </c>
      <c r="EK180" s="52" cm="1">
        <f t="array" ref="EK180">A128074586A_Latest</f>
        <v>0.41899999999999998</v>
      </c>
      <c r="EL180" s="52" cm="1">
        <f t="array" ref="EL180">A128094086C_Latest</f>
        <v>1.407</v>
      </c>
      <c r="EM180" s="52" cm="1">
        <f t="array" ref="EM180">A128094094C_Latest</f>
        <v>0.153</v>
      </c>
      <c r="EN180" s="52" cm="1">
        <f t="array" ref="EN180">A127958186X_Latest</f>
        <v>3.7450000000000001</v>
      </c>
      <c r="EO180" s="52" cm="1">
        <f t="array" ref="EO180">A128074666A_Latest</f>
        <v>1.2390000000000001</v>
      </c>
      <c r="EP180" s="52" cm="1">
        <f t="array" ref="EP180">A127958222W_Latest</f>
        <v>3.855</v>
      </c>
      <c r="EQ180" s="52" cm="1">
        <f t="array" ref="EQ180">A128016410R_Latest</f>
        <v>0.90600000000000003</v>
      </c>
      <c r="ER180" s="52" cm="1">
        <f t="array" ref="ER180">A128016418J_Latest</f>
        <v>0.59299999999999997</v>
      </c>
      <c r="ES180" s="52" t="e" cm="1">
        <f t="array" ref="ES180">A128074754A_Latest</f>
        <v>#NAME?</v>
      </c>
      <c r="ET180" s="52" cm="1">
        <f t="array" ref="ET180">A127977810W_Latest</f>
        <v>21.491</v>
      </c>
      <c r="EU180" s="52" cm="1">
        <f t="array" ref="EU180">A127960354R_Latest</f>
        <v>0</v>
      </c>
      <c r="EV180" s="52" cm="1">
        <f t="array" ref="EV180">A128018682F_Latest</f>
        <v>0.313</v>
      </c>
      <c r="EW180" s="52" cm="1">
        <f t="array" ref="EW180">A128096154F_Latest</f>
        <v>0.14299999999999999</v>
      </c>
      <c r="EX180" s="52" cm="1">
        <f t="array" ref="EX180">A128018730L_Latest</f>
        <v>0.219</v>
      </c>
      <c r="EY180" s="52" cm="1">
        <f t="array" ref="EY180">A128057722R_Latest</f>
        <v>0.60399999999999998</v>
      </c>
      <c r="EZ180" s="52" cm="1">
        <f t="array" ref="EZ180">A128096242F_Latest</f>
        <v>0</v>
      </c>
      <c r="FA180" s="52" cm="1">
        <f t="array" ref="FA180">A127960618J_Latest</f>
        <v>0.81100000000000005</v>
      </c>
      <c r="FB180" s="52" cm="1">
        <f t="array" ref="FB180">A128077162A_Latest</f>
        <v>0.17100000000000001</v>
      </c>
      <c r="FC180" s="52" cm="1">
        <f t="array" ref="FC180">A128038046R_Latest</f>
        <v>0.38800000000000001</v>
      </c>
      <c r="FD180" s="52" cm="1">
        <f t="array" ref="FD180">A127999102T_Latest</f>
        <v>9.2999999999999999E-2</v>
      </c>
      <c r="FE180" s="52" cm="1">
        <f t="array" ref="FE180">A128057502L_Latest</f>
        <v>0.24299999999999999</v>
      </c>
      <c r="FF180" s="52" cm="1">
        <f t="array" ref="FF180">A128037830A_Latest</f>
        <v>0.13700000000000001</v>
      </c>
      <c r="FG180" s="52" cm="1">
        <f t="array" ref="FG180">A127979890V_Latest</f>
        <v>0.7</v>
      </c>
      <c r="FH180" s="52" cm="1">
        <f t="array" ref="FH180">A127960422F_Latest</f>
        <v>0.45300000000000001</v>
      </c>
      <c r="FI180" s="52" cm="1">
        <f t="array" ref="FI180">A127999198W_Latest</f>
        <v>4.9390000000000001</v>
      </c>
      <c r="FJ180" s="52" cm="1">
        <f t="array" ref="FJ180">A128018598R_Latest</f>
        <v>1.091</v>
      </c>
      <c r="FK180" s="52" cm="1">
        <f t="array" ref="FK180">A128057594J_Latest</f>
        <v>2.8730000000000002</v>
      </c>
      <c r="FL180" s="52" cm="1">
        <f t="array" ref="FL180">A128076986X_Latest</f>
        <v>0</v>
      </c>
      <c r="FM180" s="52" cm="1">
        <f t="array" ref="FM180">A128057630F_Latest</f>
        <v>0.46600000000000003</v>
      </c>
      <c r="FN180" s="52" t="e" cm="1">
        <f t="array" ref="FN180">A127980030T_Latest</f>
        <v>#NAME?</v>
      </c>
      <c r="FO180" s="52" cm="1">
        <f t="array" ref="FO180">A128037802T_Latest</f>
        <v>13.643000000000001</v>
      </c>
      <c r="FP180" s="52" cm="1">
        <f t="array" ref="FP180">A128098114X_Latest</f>
        <v>0</v>
      </c>
      <c r="FQ180" s="52" cm="1">
        <f t="array" ref="FQ180">A128098302J_Latest</f>
        <v>0</v>
      </c>
      <c r="FR180" s="52" cm="1">
        <f t="array" ref="FR180">A128098322T_Latest</f>
        <v>0</v>
      </c>
      <c r="FS180" s="52" cm="1">
        <f t="array" ref="FS180">A127962778F_Latest</f>
        <v>0.59099999999999997</v>
      </c>
      <c r="FT180" s="52" cm="1">
        <f t="array" ref="FT180">A127982198J_Latest</f>
        <v>0.65300000000000002</v>
      </c>
      <c r="FU180" s="52" cm="1">
        <f t="array" ref="FU180">A128059798W_Latest</f>
        <v>0.78300000000000003</v>
      </c>
      <c r="FV180" s="52" cm="1">
        <f t="array" ref="FV180">A128020954R_Latest</f>
        <v>1.9550000000000001</v>
      </c>
      <c r="FW180" s="52" cm="1">
        <f t="array" ref="FW180">A128001558J_Latest</f>
        <v>1.766</v>
      </c>
      <c r="FX180" s="52" cm="1">
        <f t="array" ref="FX180">A127962886R_Latest</f>
        <v>0.433</v>
      </c>
      <c r="FY180" s="52" cm="1">
        <f t="array" ref="FY180">A128079030K_Latest</f>
        <v>0.19700000000000001</v>
      </c>
      <c r="FZ180" s="52" cm="1">
        <f t="array" ref="FZ180">A128098134J_Latest</f>
        <v>0.39600000000000002</v>
      </c>
      <c r="GA180" s="52" cm="1">
        <f t="array" ref="GA180">A128020698R_Latest</f>
        <v>0</v>
      </c>
      <c r="GB180" s="52" cm="1">
        <f t="array" ref="GB180">A127962614K_Latest</f>
        <v>3.6349999999999998</v>
      </c>
      <c r="GC180" s="52" cm="1">
        <f t="array" ref="GC180">A127982010V_Latest</f>
        <v>0.624</v>
      </c>
      <c r="GD180" s="52" cm="1">
        <f t="array" ref="GD180">A128040090R_Latest</f>
        <v>17.446000000000002</v>
      </c>
      <c r="GE180" s="52" cm="1">
        <f t="array" ref="GE180">A128001362F_Latest</f>
        <v>2.5910000000000002</v>
      </c>
      <c r="GF180" s="52" cm="1">
        <f t="array" ref="GF180">A127982066F_Latest</f>
        <v>2.0739999999999998</v>
      </c>
      <c r="GG180" s="52" cm="1">
        <f t="array" ref="GG180">A128020806L_Latest</f>
        <v>0.85299999999999998</v>
      </c>
      <c r="GH180" s="52" cm="1">
        <f t="array" ref="GH180">A128098274K_Latest</f>
        <v>0.79800000000000004</v>
      </c>
      <c r="GI180" s="52" t="e" cm="1">
        <f t="array" ref="GI180">A128020858R_Latest</f>
        <v>#NAME?</v>
      </c>
      <c r="GJ180" s="52" cm="1">
        <f t="array" ref="GJ180">A128020630V_Latest</f>
        <v>34.795000000000002</v>
      </c>
    </row>
    <row r="181" spans="1:192" ht="15" hidden="1" customHeight="1">
      <c r="A181" s="49"/>
      <c r="B181" s="49" t="s">
        <v>12408</v>
      </c>
      <c r="C181" s="62">
        <v>58</v>
      </c>
      <c r="D181" s="52" cm="1">
        <f t="array" ref="D181">A128081178W_Latest</f>
        <v>94.320999999999998</v>
      </c>
      <c r="E181" s="52" cm="1">
        <f t="array" ref="E181">A127945394A_Latest</f>
        <v>158.73599999999999</v>
      </c>
      <c r="F181" s="52" cm="1">
        <f t="array" ref="F181">A127945434J_Latest</f>
        <v>552.34699999999998</v>
      </c>
      <c r="G181" s="52" cm="1">
        <f t="array" ref="G181">A128042490L_Latest</f>
        <v>96.736000000000004</v>
      </c>
      <c r="H181" s="52" cm="1">
        <f t="array" ref="H181">A127965022K_Latest</f>
        <v>525.71199999999999</v>
      </c>
      <c r="I181" s="52" cm="1">
        <f t="array" ref="I181">A128003710A_Latest</f>
        <v>239.80600000000001</v>
      </c>
      <c r="J181" s="52" cm="1">
        <f t="array" ref="J181">A128081526F_Latest</f>
        <v>801.76300000000003</v>
      </c>
      <c r="K181" s="52" cm="1">
        <f t="array" ref="K181">A127945514J_Latest</f>
        <v>415.17500000000001</v>
      </c>
      <c r="L181" s="52" cm="1">
        <f t="array" ref="L181">A128023026C_Latest</f>
        <v>382.351</v>
      </c>
      <c r="M181" s="52" cm="1">
        <f t="array" ref="M181">A128061718A_Latest</f>
        <v>128.64400000000001</v>
      </c>
      <c r="N181" s="52" cm="1">
        <f t="array" ref="N181">A128042238K_Latest</f>
        <v>284.375</v>
      </c>
      <c r="O181" s="52" cm="1">
        <f t="array" ref="O181">A128042262K_Latest</f>
        <v>106.214</v>
      </c>
      <c r="P181" s="52" cm="1">
        <f t="array" ref="P181">A127964822R_Latest</f>
        <v>593.29200000000003</v>
      </c>
      <c r="Q181" s="52" cm="1">
        <f t="array" ref="Q181">A127964838J_Latest</f>
        <v>162.22200000000001</v>
      </c>
      <c r="R181" s="52" cm="1">
        <f t="array" ref="R181">A127964854J_Latest</f>
        <v>550.01400000000001</v>
      </c>
      <c r="S181" s="52" cm="1">
        <f t="array" ref="S181">A128042350K_Latest</f>
        <v>751.04899999999998</v>
      </c>
      <c r="T181" s="52" cm="1">
        <f t="array" ref="T181">A128042370V_Latest</f>
        <v>1131.1759999999999</v>
      </c>
      <c r="U181" s="52" cm="1">
        <f t="array" ref="U181">A128003606A_Latest</f>
        <v>127.642</v>
      </c>
      <c r="V181" s="52" cm="1">
        <f t="array" ref="V181">A128042426V_Latest</f>
        <v>235.845</v>
      </c>
      <c r="W181" s="52" t="e" cm="1">
        <f t="array" ref="W181">A128022914J_Latest</f>
        <v>#NAME?</v>
      </c>
      <c r="X181" s="52" cm="1">
        <f t="array" ref="X181">A128061666K_Latest</f>
        <v>7337.42</v>
      </c>
      <c r="Y181" s="52" cm="1">
        <f t="array" ref="Y181">A128083350X_Latest</f>
        <v>27.190999999999999</v>
      </c>
      <c r="Z181" s="52" cm="1">
        <f t="array" ref="Z181">A128025102F_Latest</f>
        <v>21.501000000000001</v>
      </c>
      <c r="AA181" s="52" cm="1">
        <f t="array" ref="AA181">A128064094V_Latest</f>
        <v>177.321</v>
      </c>
      <c r="AB181" s="52" cm="1">
        <f t="array" ref="AB181">A127947670W_Latest</f>
        <v>27.173999999999999</v>
      </c>
      <c r="AC181" s="52" cm="1">
        <f t="array" ref="AC181">A127947686R_Latest</f>
        <v>168.191</v>
      </c>
      <c r="AD181" s="52" cm="1">
        <f t="array" ref="AD181">A128064122T_Latest</f>
        <v>63.795000000000002</v>
      </c>
      <c r="AE181" s="52" cm="1">
        <f t="array" ref="AE181">A128083666V_Latest</f>
        <v>261.59399999999999</v>
      </c>
      <c r="AF181" s="52" cm="1">
        <f t="array" ref="AF181">A128025234J_Latest</f>
        <v>130.91499999999999</v>
      </c>
      <c r="AG181" s="52" cm="1">
        <f t="array" ref="AG181">A127986406L_Latest</f>
        <v>122.432</v>
      </c>
      <c r="AH181" s="52" cm="1">
        <f t="array" ref="AH181">A128005558F_Latest</f>
        <v>48.564999999999998</v>
      </c>
      <c r="AI181" s="52" cm="1">
        <f t="array" ref="AI181">A127947398W_Latest</f>
        <v>118.70099999999999</v>
      </c>
      <c r="AJ181" s="52" cm="1">
        <f t="array" ref="AJ181">A128083394A_Latest</f>
        <v>42.006</v>
      </c>
      <c r="AK181" s="52" cm="1">
        <f t="array" ref="AK181">A128083422X_Latest</f>
        <v>237.3</v>
      </c>
      <c r="AL181" s="52" cm="1">
        <f t="array" ref="AL181">A127967026F_Latest</f>
        <v>65.814999999999998</v>
      </c>
      <c r="AM181" s="52" cm="1">
        <f t="array" ref="AM181">A127947486W_Latest</f>
        <v>166.98599999999999</v>
      </c>
      <c r="AN181" s="52" cm="1">
        <f t="array" ref="AN181">A127947506V_Latest</f>
        <v>233.292</v>
      </c>
      <c r="AO181" s="52" cm="1">
        <f t="array" ref="AO181">A128064006J_Latest</f>
        <v>340.66899999999998</v>
      </c>
      <c r="AP181" s="52" cm="1">
        <f t="array" ref="AP181">A128064030J_Latest</f>
        <v>40.607999999999997</v>
      </c>
      <c r="AQ181" s="52" cm="1">
        <f t="array" ref="AQ181">A127986266W_Latest</f>
        <v>78.358999999999995</v>
      </c>
      <c r="AR181" s="52" t="e" cm="1">
        <f t="array" ref="AR181">A128044534R_Latest</f>
        <v>#NAME?</v>
      </c>
      <c r="AS181" s="52" cm="1">
        <f t="array" ref="AS181">A127986114K_Latest</f>
        <v>2372.413</v>
      </c>
      <c r="AT181" s="52" cm="1">
        <f t="array" ref="AT181">A128065862T_Latest</f>
        <v>13.802</v>
      </c>
      <c r="AU181" s="52" cm="1">
        <f t="array" ref="AU181">A127988390T_Latest</f>
        <v>6.6280000000000001</v>
      </c>
      <c r="AV181" s="52" cm="1">
        <f t="array" ref="AV181">A127969242K_Latest</f>
        <v>173.28700000000001</v>
      </c>
      <c r="AW181" s="52" cm="1">
        <f t="array" ref="AW181">A127969258C_Latest</f>
        <v>21.556000000000001</v>
      </c>
      <c r="AX181" s="52" cm="1">
        <f t="array" ref="AX181">A128007990C_Latest</f>
        <v>145.97800000000001</v>
      </c>
      <c r="AY181" s="52" cm="1">
        <f t="array" ref="AY181">A127988490A_Latest</f>
        <v>71.224000000000004</v>
      </c>
      <c r="AZ181" s="52" cm="1">
        <f t="array" ref="AZ181">A127988514J_Latest</f>
        <v>230.119</v>
      </c>
      <c r="BA181" s="52" cm="1">
        <f t="array" ref="BA181">A128027458F_Latest</f>
        <v>96.45</v>
      </c>
      <c r="BB181" s="52" cm="1">
        <f t="array" ref="BB181">A128046830V_Latest</f>
        <v>101.354</v>
      </c>
      <c r="BC181" s="52" cm="1">
        <f t="array" ref="BC181">A127949642X_Latest</f>
        <v>44.796999999999997</v>
      </c>
      <c r="BD181" s="52" cm="1">
        <f t="array" ref="BD181">A127988254X_Latest</f>
        <v>81.231999999999999</v>
      </c>
      <c r="BE181" s="52" cm="1">
        <f t="array" ref="BE181">A128046558V_Latest</f>
        <v>23.253</v>
      </c>
      <c r="BF181" s="52" cm="1">
        <f t="array" ref="BF181">A127988286T_Latest</f>
        <v>158.61799999999999</v>
      </c>
      <c r="BG181" s="52" cm="1">
        <f t="array" ref="BG181">A128065938A_Latest</f>
        <v>32.67</v>
      </c>
      <c r="BH181" s="52" cm="1">
        <f t="array" ref="BH181">A128085670W_Latest</f>
        <v>110.265</v>
      </c>
      <c r="BI181" s="52" cm="1">
        <f t="array" ref="BI181">A128007862K_Latest</f>
        <v>207.20400000000001</v>
      </c>
      <c r="BJ181" s="52" cm="1">
        <f t="array" ref="BJ181">A128027250V_Latest</f>
        <v>296.22000000000003</v>
      </c>
      <c r="BK181" s="52" cm="1">
        <f t="array" ref="BK181">A128085750W_Latest</f>
        <v>41.435000000000002</v>
      </c>
      <c r="BL181" s="52" cm="1">
        <f t="array" ref="BL181">A127949794K_Latest</f>
        <v>59.238</v>
      </c>
      <c r="BM181" s="52" t="e" cm="1">
        <f t="array" ref="BM181">A127949846A_Latest</f>
        <v>#NAME?</v>
      </c>
      <c r="BN181" s="52" cm="1">
        <f t="array" ref="BN181">A128065842J_Latest</f>
        <v>1915.328</v>
      </c>
      <c r="BO181" s="52" cm="1">
        <f t="array" ref="BO181">A127971318K_Latest</f>
        <v>23.33</v>
      </c>
      <c r="BP181" s="52" cm="1">
        <f t="array" ref="BP181">A128048882J_Latest</f>
        <v>54.438000000000002</v>
      </c>
      <c r="BQ181" s="52" cm="1">
        <f t="array" ref="BQ181">A128068238T_Latest</f>
        <v>101.072</v>
      </c>
      <c r="BR181" s="52" cm="1">
        <f t="array" ref="BR181">A128048942X_Latest</f>
        <v>22.484000000000002</v>
      </c>
      <c r="BS181" s="52" cm="1">
        <f t="array" ref="BS181">A127971598R_Latest</f>
        <v>106.81</v>
      </c>
      <c r="BT181" s="52" cm="1">
        <f t="array" ref="BT181">A128068298V_Latest</f>
        <v>56.142000000000003</v>
      </c>
      <c r="BU181" s="52" cm="1">
        <f t="array" ref="BU181">A128029502R_Latest</f>
        <v>151.69900000000001</v>
      </c>
      <c r="BV181" s="52" cm="1">
        <f t="array" ref="BV181">A128048998K_Latest</f>
        <v>93.563000000000002</v>
      </c>
      <c r="BW181" s="52" cm="1">
        <f t="array" ref="BW181">A128029538T_Latest</f>
        <v>88.375</v>
      </c>
      <c r="BX181" s="52" cm="1">
        <f t="array" ref="BX181">A128009862W_Latest</f>
        <v>17.332999999999998</v>
      </c>
      <c r="BY181" s="52" cm="1">
        <f t="array" ref="BY181">A127971354V_Latest</f>
        <v>43.204000000000001</v>
      </c>
      <c r="BZ181" s="52" cm="1">
        <f t="array" ref="BZ181">A128068066J_Latest</f>
        <v>20.698</v>
      </c>
      <c r="CA181" s="52" cm="1">
        <f t="array" ref="CA181">A128048746R_Latest</f>
        <v>92.822999999999993</v>
      </c>
      <c r="CB181" s="52" cm="1">
        <f t="array" ref="CB181">A127971418V_Latest</f>
        <v>27.576000000000001</v>
      </c>
      <c r="CC181" s="52" cm="1">
        <f t="array" ref="CC181">A128068126X_Latest</f>
        <v>112.23699999999999</v>
      </c>
      <c r="CD181" s="52" cm="1">
        <f t="array" ref="CD181">A128029326R_Latest</f>
        <v>138.68299999999999</v>
      </c>
      <c r="CE181" s="52" cm="1">
        <f t="array" ref="CE181">A127990538T_Latest</f>
        <v>223.21199999999999</v>
      </c>
      <c r="CF181" s="52" cm="1">
        <f t="array" ref="CF181">A127971498F_Latest</f>
        <v>21.42</v>
      </c>
      <c r="CG181" s="52" cm="1">
        <f t="array" ref="CG181">A128087914T_Latest</f>
        <v>46.753</v>
      </c>
      <c r="CH181" s="52" t="e" cm="1">
        <f t="array" ref="CH181">A127971538L_Latest</f>
        <v>#NAME?</v>
      </c>
      <c r="CI181" s="52" cm="1">
        <f t="array" ref="CI181">A128087698K_Latest</f>
        <v>1441.8520000000001</v>
      </c>
      <c r="CJ181" s="52" cm="1">
        <f t="array" ref="CJ181">A127953870C_Latest</f>
        <v>12.443</v>
      </c>
      <c r="CK181" s="52" cm="1">
        <f t="array" ref="CK181">A127954082J_Latest</f>
        <v>7.6550000000000002</v>
      </c>
      <c r="CL181" s="52" cm="1">
        <f t="array" ref="CL181">A128089998X_Latest</f>
        <v>44.273000000000003</v>
      </c>
      <c r="CM181" s="52" cm="1">
        <f t="array" ref="CM181">A128090026C_Latest</f>
        <v>6.8730000000000002</v>
      </c>
      <c r="CN181" s="52" cm="1">
        <f t="array" ref="CN181">A127973762T_Latest</f>
        <v>33.448999999999998</v>
      </c>
      <c r="CO181" s="52" cm="1">
        <f t="array" ref="CO181">A127973786K_Latest</f>
        <v>14.875</v>
      </c>
      <c r="CP181" s="52" cm="1">
        <f t="array" ref="CP181">A127954186A_Latest</f>
        <v>58.534999999999997</v>
      </c>
      <c r="CQ181" s="52" cm="1">
        <f t="array" ref="CQ181">A128012382V_Latest</f>
        <v>29.574000000000002</v>
      </c>
      <c r="CR181" s="52" cm="1">
        <f t="array" ref="CR181">A127954210R_Latest</f>
        <v>23.001999999999999</v>
      </c>
      <c r="CS181" s="52" cm="1">
        <f t="array" ref="CS181">A128012078A_Latest</f>
        <v>6.1870000000000003</v>
      </c>
      <c r="CT181" s="52" cm="1">
        <f t="array" ref="CT181">A128070174J_Latest</f>
        <v>14</v>
      </c>
      <c r="CU181" s="52" cm="1">
        <f t="array" ref="CU181">A128070206R_Latest</f>
        <v>5.6539999999999999</v>
      </c>
      <c r="CV181" s="52" cm="1">
        <f t="array" ref="CV181">A128012118J_Latest</f>
        <v>37.906999999999996</v>
      </c>
      <c r="CW181" s="52" cm="1">
        <f t="array" ref="CW181">A128012130X_Latest</f>
        <v>14.936999999999999</v>
      </c>
      <c r="CX181" s="52" cm="1">
        <f t="array" ref="CX181">A128012158A_Latest</f>
        <v>40.063000000000002</v>
      </c>
      <c r="CY181" s="52" cm="1">
        <f t="array" ref="CY181">A128012178K_Latest</f>
        <v>58.378999999999998</v>
      </c>
      <c r="CZ181" s="52" cm="1">
        <f t="array" ref="CZ181">A128089926L_Latest</f>
        <v>87.284999999999997</v>
      </c>
      <c r="DA181" s="52" cm="1">
        <f t="array" ref="DA181">A128031510F_Latest</f>
        <v>6.2050000000000001</v>
      </c>
      <c r="DB181" s="52" cm="1">
        <f t="array" ref="DB181">A128070346T_Latest</f>
        <v>14.766999999999999</v>
      </c>
      <c r="DC181" s="52" t="e" cm="1">
        <f t="array" ref="DC181">A128012258K_Latest</f>
        <v>#NAME?</v>
      </c>
      <c r="DD181" s="52" cm="1">
        <f t="array" ref="DD181">A128089822V_Latest</f>
        <v>516.05999999999995</v>
      </c>
      <c r="DE181" s="52" cm="1">
        <f t="array" ref="DE181">A128033522A_Latest</f>
        <v>9.0359999999999996</v>
      </c>
      <c r="DF181" s="52" cm="1">
        <f t="array" ref="DF181">A128072618W_Latest</f>
        <v>65.072999999999993</v>
      </c>
      <c r="DG181" s="52" cm="1">
        <f t="array" ref="DG181">A127994850J_Latest</f>
        <v>43.881999999999998</v>
      </c>
      <c r="DH181" s="52" cm="1">
        <f t="array" ref="DH181">A128053262R_Latest</f>
        <v>14.840999999999999</v>
      </c>
      <c r="DI181" s="52" cm="1">
        <f t="array" ref="DI181">A128033790W_Latest</f>
        <v>50.396999999999998</v>
      </c>
      <c r="DJ181" s="52" cm="1">
        <f t="array" ref="DJ181">A128053286J_Latest</f>
        <v>27.68</v>
      </c>
      <c r="DK181" s="52" cm="1">
        <f t="array" ref="DK181">A127975958F_Latest</f>
        <v>67.284000000000006</v>
      </c>
      <c r="DL181" s="52" cm="1">
        <f t="array" ref="DL181">A128033834L_Latest</f>
        <v>43.220999999999997</v>
      </c>
      <c r="DM181" s="52" cm="1">
        <f t="array" ref="DM181">A128033858F_Latest</f>
        <v>34.652999999999999</v>
      </c>
      <c r="DN181" s="52" cm="1">
        <f t="array" ref="DN181">A128033534K_Latest</f>
        <v>7.1390000000000002</v>
      </c>
      <c r="DO181" s="52" cm="1">
        <f t="array" ref="DO181">A128091866L_Latest</f>
        <v>20.013999999999999</v>
      </c>
      <c r="DP181" s="52" cm="1">
        <f t="array" ref="DP181">A128091882L_Latest</f>
        <v>11.784000000000001</v>
      </c>
      <c r="DQ181" s="52" cm="1">
        <f t="array" ref="DQ181">A128091906V_Latest</f>
        <v>39.692</v>
      </c>
      <c r="DR181" s="52" cm="1">
        <f t="array" ref="DR181">A127956078C_Latest</f>
        <v>15.028</v>
      </c>
      <c r="DS181" s="52" cm="1">
        <f t="array" ref="DS181">A128014342L_Latest</f>
        <v>56.686999999999998</v>
      </c>
      <c r="DT181" s="52" cm="1">
        <f t="array" ref="DT181">A127975754C_Latest</f>
        <v>78.245000000000005</v>
      </c>
      <c r="DU181" s="52" cm="1">
        <f t="array" ref="DU181">A127975778W_Latest</f>
        <v>123.767</v>
      </c>
      <c r="DV181" s="52" cm="1">
        <f t="array" ref="DV181">A128033678W_Latest</f>
        <v>10.367000000000001</v>
      </c>
      <c r="DW181" s="52" cm="1">
        <f t="array" ref="DW181">A128033698F_Latest</f>
        <v>24.047000000000001</v>
      </c>
      <c r="DX181" s="52" t="e" cm="1">
        <f t="array" ref="DX181">A128072642W_Latest</f>
        <v>#NAME?</v>
      </c>
      <c r="DY181" s="52" cm="1">
        <f t="array" ref="DY181">A127955990J_Latest</f>
        <v>742.83600000000001</v>
      </c>
      <c r="DZ181" s="52" cm="1">
        <f t="array" ref="DZ181">A128094014T_Latest</f>
        <v>7.9779999999999998</v>
      </c>
      <c r="EA181" s="52" cm="1">
        <f t="array" ref="EA181">A128074734T_Latest</f>
        <v>1.667</v>
      </c>
      <c r="EB181" s="52" cm="1">
        <f t="array" ref="EB181">A128016478K_Latest</f>
        <v>10.108000000000001</v>
      </c>
      <c r="EC181" s="52" cm="1">
        <f t="array" ref="EC181">A128055578W_Latest</f>
        <v>1.8009999999999999</v>
      </c>
      <c r="ED181" s="52" cm="1">
        <f t="array" ref="ED181">A127978118V_Latest</f>
        <v>9.2110000000000003</v>
      </c>
      <c r="EE181" s="52" cm="1">
        <f t="array" ref="EE181">A127978138C_Latest</f>
        <v>4.665</v>
      </c>
      <c r="EF181" s="52" cm="1">
        <f t="array" ref="EF181">A128016534T_Latest</f>
        <v>17.077999999999999</v>
      </c>
      <c r="EG181" s="52" cm="1">
        <f t="array" ref="EG181">A127978158L_Latest</f>
        <v>11.462999999999999</v>
      </c>
      <c r="EH181" s="52" cm="1">
        <f t="array" ref="EH181">A127978182L_Latest</f>
        <v>7.3029999999999999</v>
      </c>
      <c r="EI181" s="52" cm="1">
        <f t="array" ref="EI181">A127958118W_Latest</f>
        <v>1.6060000000000001</v>
      </c>
      <c r="EJ181" s="52" cm="1">
        <f t="array" ref="EJ181">A128016258J_Latest</f>
        <v>3.694</v>
      </c>
      <c r="EK181" s="52" cm="1">
        <f t="array" ref="EK181">A128094070K_Latest</f>
        <v>1.6659999999999999</v>
      </c>
      <c r="EL181" s="52" cm="1">
        <f t="array" ref="EL181">A128055374V_Latest</f>
        <v>6.806</v>
      </c>
      <c r="EM181" s="52" cm="1">
        <f t="array" ref="EM181">A128035738X_Latest</f>
        <v>2.8</v>
      </c>
      <c r="EN181" s="52" cm="1">
        <f t="array" ref="EN181">A127996974W_Latest</f>
        <v>12.773999999999999</v>
      </c>
      <c r="EO181" s="52" cm="1">
        <f t="array" ref="EO181">A127977962J_Latest</f>
        <v>16.391999999999999</v>
      </c>
      <c r="EP181" s="52" cm="1">
        <f t="array" ref="EP181">A127958226F_Latest</f>
        <v>27.009</v>
      </c>
      <c r="EQ181" s="52" cm="1">
        <f t="array" ref="EQ181">A127997030F_Latest</f>
        <v>3.1469999999999998</v>
      </c>
      <c r="ER181" s="52" cm="1">
        <f t="array" ref="ER181">A128074726T_Latest</f>
        <v>3.891</v>
      </c>
      <c r="ES181" s="52" t="e" cm="1">
        <f t="array" ref="ES181">A127958294J_Latest</f>
        <v>#NAME?</v>
      </c>
      <c r="ET181" s="52" cm="1">
        <f t="array" ref="ET181">A128055282K_Latest</f>
        <v>151.05699999999999</v>
      </c>
      <c r="EU181" s="52" cm="1">
        <f t="array" ref="EU181">A128018450V_Latest</f>
        <v>0.33400000000000002</v>
      </c>
      <c r="EV181" s="52" cm="1">
        <f t="array" ref="EV181">A127999310K_Latest</f>
        <v>1.776</v>
      </c>
      <c r="EW181" s="52" cm="1">
        <f t="array" ref="EW181">A127999342C_Latest</f>
        <v>1.679</v>
      </c>
      <c r="EX181" s="52" cm="1">
        <f t="array" ref="EX181">A128057702F_Latest</f>
        <v>1.36</v>
      </c>
      <c r="EY181" s="52" cm="1">
        <f t="array" ref="EY181">A128096214W_Latest</f>
        <v>4.2919999999999998</v>
      </c>
      <c r="EZ181" s="52" cm="1">
        <f t="array" ref="EZ181">A128038010L_Latest</f>
        <v>0.96899999999999997</v>
      </c>
      <c r="FA181" s="52" cm="1">
        <f t="array" ref="FA181">A128018786X_Latest</f>
        <v>4.9349999999999996</v>
      </c>
      <c r="FB181" s="52" cm="1">
        <f t="array" ref="FB181">A128018798J_Latest</f>
        <v>3.8039999999999998</v>
      </c>
      <c r="FC181" s="52" cm="1">
        <f t="array" ref="FC181">A128077182K_Latest</f>
        <v>2.2490000000000001</v>
      </c>
      <c r="FD181" s="52" cm="1">
        <f t="array" ref="FD181">A127979822T_Latest</f>
        <v>0.47399999999999998</v>
      </c>
      <c r="FE181" s="52" cm="1">
        <f t="array" ref="FE181">A128018494W_Latest</f>
        <v>0.78800000000000003</v>
      </c>
      <c r="FF181" s="52" cm="1">
        <f t="array" ref="FF181">A127960398T_Latest</f>
        <v>0.83099999999999996</v>
      </c>
      <c r="FG181" s="52" cm="1">
        <f t="array" ref="FG181">A128076886R_Latest</f>
        <v>3.4580000000000002</v>
      </c>
      <c r="FH181" s="52" cm="1">
        <f t="array" ref="FH181">A127979922A_Latest</f>
        <v>2.093</v>
      </c>
      <c r="FI181" s="52" cm="1">
        <f t="array" ref="FI181">A128057574X_Latest</f>
        <v>11.497999999999999</v>
      </c>
      <c r="FJ181" s="52" cm="1">
        <f t="array" ref="FJ181">A128037902A_Latest</f>
        <v>6.2969999999999997</v>
      </c>
      <c r="FK181" s="52" cm="1">
        <f t="array" ref="FK181">A127999230K_Latest</f>
        <v>14.808</v>
      </c>
      <c r="FL181" s="52" cm="1">
        <f t="array" ref="FL181">A128037926V_Latest</f>
        <v>1.2010000000000001</v>
      </c>
      <c r="FM181" s="52" cm="1">
        <f t="array" ref="FM181">A127999278W_Latest</f>
        <v>3.6539999999999999</v>
      </c>
      <c r="FN181" s="52" t="e" cm="1">
        <f t="array" ref="FN181">A127960526X_Latest</f>
        <v>#NAME?</v>
      </c>
      <c r="FO181" s="52" cm="1">
        <f t="array" ref="FO181">A127960334F_Latest</f>
        <v>66.5</v>
      </c>
      <c r="FP181" s="52" cm="1">
        <f t="array" ref="FP181">A127981914T_Latest</f>
        <v>0.20799999999999999</v>
      </c>
      <c r="FQ181" s="52" cm="1">
        <f t="array" ref="FQ181">A128040194J_Latest</f>
        <v>0</v>
      </c>
      <c r="FR181" s="52" cm="1">
        <f t="array" ref="FR181">A128040242R_Latest</f>
        <v>0.72599999999999998</v>
      </c>
      <c r="FS181" s="52" cm="1">
        <f t="array" ref="FS181">A127962786F_Latest</f>
        <v>0.64800000000000002</v>
      </c>
      <c r="FT181" s="52" cm="1">
        <f t="array" ref="FT181">A128020906W_Latest</f>
        <v>7.3840000000000003</v>
      </c>
      <c r="FU181" s="52" cm="1">
        <f t="array" ref="FU181">A128098366V_Latest</f>
        <v>0.45600000000000002</v>
      </c>
      <c r="FV181" s="52" cm="1">
        <f t="array" ref="FV181">A128020958X_Latest</f>
        <v>10.521000000000001</v>
      </c>
      <c r="FW181" s="52" cm="1">
        <f t="array" ref="FW181">A128020978J_Latest</f>
        <v>6.1849999999999996</v>
      </c>
      <c r="FX181" s="52" cm="1">
        <f t="array" ref="FX181">A128001586T_Latest</f>
        <v>2.984</v>
      </c>
      <c r="FY181" s="52" cm="1">
        <f t="array" ref="FY181">A128001254W_Latest</f>
        <v>2.544</v>
      </c>
      <c r="FZ181" s="52" cm="1">
        <f t="array" ref="FZ181">A128098138T_Latest</f>
        <v>2.7429999999999999</v>
      </c>
      <c r="GA181" s="52" cm="1">
        <f t="array" ref="GA181">A127962590C_Latest</f>
        <v>0.32200000000000001</v>
      </c>
      <c r="GB181" s="52" cm="1">
        <f t="array" ref="GB181">A128079058L_Latest</f>
        <v>16.687999999999999</v>
      </c>
      <c r="GC181" s="52" cm="1">
        <f t="array" ref="GC181">A128040066R_Latest</f>
        <v>1.3029999999999999</v>
      </c>
      <c r="GD181" s="52" cm="1">
        <f t="array" ref="GD181">A128040094X_Latest</f>
        <v>39.503999999999998</v>
      </c>
      <c r="GE181" s="52" cm="1">
        <f t="array" ref="GE181">A127982050L_Latest</f>
        <v>12.558</v>
      </c>
      <c r="GF181" s="52" cm="1">
        <f t="array" ref="GF181">A127982070W_Latest</f>
        <v>18.207000000000001</v>
      </c>
      <c r="GG181" s="52" cm="1">
        <f t="array" ref="GG181">A128020810C_Latest</f>
        <v>3.2610000000000001</v>
      </c>
      <c r="GH181" s="52" cm="1">
        <f t="array" ref="GH181">A127982102C_Latest</f>
        <v>5.1349999999999998</v>
      </c>
      <c r="GI181" s="52" t="e" cm="1">
        <f t="array" ref="GI181">A128059734K_Latest</f>
        <v>#NAME?</v>
      </c>
      <c r="GJ181" s="52" cm="1">
        <f t="array" ref="GJ181">A127981906T_Latest</f>
        <v>131.374</v>
      </c>
    </row>
    <row r="182" spans="1:192" ht="15" hidden="1" customHeight="1">
      <c r="A182" s="48" t="s">
        <v>12354</v>
      </c>
      <c r="B182" s="49"/>
      <c r="C182" s="62">
        <v>59</v>
      </c>
      <c r="D182" s="52" cm="1">
        <f t="array" ref="D182">A127964750R_Latest</f>
        <v>99.418000000000006</v>
      </c>
      <c r="E182" s="52" cm="1">
        <f t="array" ref="E182">A128022886K_Latest</f>
        <v>195.21799999999999</v>
      </c>
      <c r="F182" s="52" cm="1">
        <f t="array" ref="F182">A128081418W_Latest</f>
        <v>620.78099999999995</v>
      </c>
      <c r="G182" s="52" cm="1">
        <f t="array" ref="G182">A128081454F_Latest</f>
        <v>117.26</v>
      </c>
      <c r="H182" s="52" cm="1">
        <f t="array" ref="H182">A128042506V_Latest</f>
        <v>591.06299999999999</v>
      </c>
      <c r="I182" s="52" cm="1">
        <f t="array" ref="I182">A128081502L_Latest</f>
        <v>271.63900000000001</v>
      </c>
      <c r="J182" s="52" cm="1">
        <f t="array" ref="J182">A127984222J_Latest</f>
        <v>927.904</v>
      </c>
      <c r="K182" s="52" cm="1">
        <f t="array" ref="K182">A128081550F_Latest</f>
        <v>488.46800000000002</v>
      </c>
      <c r="L182" s="52" cm="1">
        <f t="array" ref="L182">A127965082L_Latest</f>
        <v>430.738</v>
      </c>
      <c r="M182" s="52" cm="1">
        <f t="array" ref="M182">A128081190L_Latest</f>
        <v>148.31399999999999</v>
      </c>
      <c r="N182" s="52" cm="1">
        <f t="array" ref="N182">A128061730T_Latest</f>
        <v>373.26</v>
      </c>
      <c r="O182" s="52" cm="1">
        <f t="array" ref="O182">A128003510J_Latest</f>
        <v>117.423</v>
      </c>
      <c r="P182" s="52" cm="1">
        <f t="array" ref="P182">A128061762K_Latest</f>
        <v>733.03</v>
      </c>
      <c r="Q182" s="52" cm="1">
        <f t="array" ref="Q182">A127984034X_Latest</f>
        <v>189.53399999999999</v>
      </c>
      <c r="R182" s="52" cm="1">
        <f t="array" ref="R182">A128042326K_Latest</f>
        <v>735.346</v>
      </c>
      <c r="S182" s="52" cm="1">
        <f t="array" ref="S182">A127984062J_Latest</f>
        <v>883.048</v>
      </c>
      <c r="T182" s="52" cm="1">
        <f t="array" ref="T182">A128022830X_Latest</f>
        <v>1318.442</v>
      </c>
      <c r="U182" s="52" cm="1">
        <f t="array" ref="U182">A128081346W_Latest</f>
        <v>148.75</v>
      </c>
      <c r="V182" s="52" cm="1">
        <f t="array" ref="V182">A127945362J_Latest</f>
        <v>271.892</v>
      </c>
      <c r="W182" s="52" t="e" cm="1">
        <f t="array" ref="W182">A128022910X_Latest</f>
        <v>#NAME?</v>
      </c>
      <c r="X182" s="52" cm="1">
        <f t="array" ref="X182">A127983954W_Latest</f>
        <v>8661.5280000000002</v>
      </c>
      <c r="Y182" s="52" cm="1">
        <f t="array" ref="Y182">A128083342X_Latest</f>
        <v>28.562000000000001</v>
      </c>
      <c r="Z182" s="52" cm="1">
        <f t="array" ref="Z182">A128005722W_Latest</f>
        <v>26.834</v>
      </c>
      <c r="AA182" s="52" cm="1">
        <f t="array" ref="AA182">A128083566K_Latest</f>
        <v>196.75</v>
      </c>
      <c r="AB182" s="52" cm="1">
        <f t="array" ref="AB182">A127947666F_Latest</f>
        <v>30.535</v>
      </c>
      <c r="AC182" s="52" cm="1">
        <f t="array" ref="AC182">A128005782X_Latest</f>
        <v>192.09200000000001</v>
      </c>
      <c r="AD182" s="52" cm="1">
        <f t="array" ref="AD182">A127947702C_Latest</f>
        <v>72.164000000000001</v>
      </c>
      <c r="AE182" s="52" cm="1">
        <f t="array" ref="AE182">A128064134A_Latest</f>
        <v>295.43</v>
      </c>
      <c r="AF182" s="52" cm="1">
        <f t="array" ref="AF182">A127967238J_Latest</f>
        <v>152.072</v>
      </c>
      <c r="AG182" s="52" cm="1">
        <f t="array" ref="AG182">A128064178C_Latest</f>
        <v>134.17599999999999</v>
      </c>
      <c r="AH182" s="52" cm="1">
        <f t="array" ref="AH182">A127986146C_Latest</f>
        <v>58.725000000000001</v>
      </c>
      <c r="AI182" s="52" cm="1">
        <f t="array" ref="AI182">A127966946C_Latest</f>
        <v>159.98400000000001</v>
      </c>
      <c r="AJ182" s="52" cm="1">
        <f t="array" ref="AJ182">A127947406K_Latest</f>
        <v>45.866</v>
      </c>
      <c r="AK182" s="52" cm="1">
        <f t="array" ref="AK182">A127966990L_Latest</f>
        <v>288.23500000000001</v>
      </c>
      <c r="AL182" s="52" cm="1">
        <f t="array" ref="AL182">A128044394X_Latest</f>
        <v>73.263999999999996</v>
      </c>
      <c r="AM182" s="52" cm="1">
        <f t="array" ref="AM182">A128044426F_Latest</f>
        <v>213.304</v>
      </c>
      <c r="AN182" s="52" cm="1">
        <f t="array" ref="AN182">A128063986J_Latest</f>
        <v>270.923</v>
      </c>
      <c r="AO182" s="52" cm="1">
        <f t="array" ref="AO182">A128063998T_Latest</f>
        <v>387.49299999999999</v>
      </c>
      <c r="AP182" s="52" cm="1">
        <f t="array" ref="AP182">A128064018T_Latest</f>
        <v>45.862000000000002</v>
      </c>
      <c r="AQ182" s="52" cm="1">
        <f t="array" ref="AQ182">A128064050T_Latest</f>
        <v>89.043999999999997</v>
      </c>
      <c r="AR182" s="52" t="e" cm="1">
        <f t="array" ref="AR182">A128083546A_Latest</f>
        <v>#NAME?</v>
      </c>
      <c r="AS182" s="52" cm="1">
        <f t="array" ref="AS182">A128005506C_Latest</f>
        <v>2761.3150000000001</v>
      </c>
      <c r="AT182" s="52" cm="1">
        <f t="array" ref="AT182">A127949622R_Latest</f>
        <v>14.856</v>
      </c>
      <c r="AU182" s="52" cm="1">
        <f t="array" ref="AU182">A128027310K_Latest</f>
        <v>7.2720000000000002</v>
      </c>
      <c r="AV182" s="52" cm="1">
        <f t="array" ref="AV182">A128085830W_Latest</f>
        <v>190.4</v>
      </c>
      <c r="AW182" s="52" cm="1">
        <f t="array" ref="AW182">A127988450J_Latest</f>
        <v>28.738</v>
      </c>
      <c r="AX182" s="52" cm="1">
        <f t="array" ref="AX182">A128007986L_Latest</f>
        <v>164.24600000000001</v>
      </c>
      <c r="AY182" s="52" cm="1">
        <f t="array" ref="AY182">A128066102V_Latest</f>
        <v>81.89</v>
      </c>
      <c r="AZ182" s="52" cm="1">
        <f t="array" ref="AZ182">A128046782L_Latest</f>
        <v>271.40199999999999</v>
      </c>
      <c r="BA182" s="52" cm="1">
        <f t="array" ref="BA182">A127969330K_Latest</f>
        <v>116.773</v>
      </c>
      <c r="BB182" s="52" cm="1">
        <f t="array" ref="BB182">A128027470W_Latest</f>
        <v>116.471</v>
      </c>
      <c r="BC182" s="52" cm="1">
        <f t="array" ref="BC182">A127969026T_Latest</f>
        <v>50.612000000000002</v>
      </c>
      <c r="BD182" s="52" cm="1">
        <f t="array" ref="BD182">A128007770A_Latest</f>
        <v>108.694</v>
      </c>
      <c r="BE182" s="52" cm="1">
        <f t="array" ref="BE182">A128007782K_Latest</f>
        <v>25.664000000000001</v>
      </c>
      <c r="BF182" s="52" cm="1">
        <f t="array" ref="BF182">A128046566V_Latest</f>
        <v>201.464</v>
      </c>
      <c r="BG182" s="52" cm="1">
        <f t="array" ref="BG182">A128085650L_Latest</f>
        <v>39.584000000000003</v>
      </c>
      <c r="BH182" s="52" cm="1">
        <f t="array" ref="BH182">A128065954A_Latest</f>
        <v>168.34299999999999</v>
      </c>
      <c r="BI182" s="52" cm="1">
        <f t="array" ref="BI182">A128085690F_Latest</f>
        <v>246.54300000000001</v>
      </c>
      <c r="BJ182" s="52" cm="1">
        <f t="array" ref="BJ182">A128085714L_Latest</f>
        <v>349.43700000000001</v>
      </c>
      <c r="BK182" s="52" cm="1">
        <f t="array" ref="BK182">A127949770T_Latest</f>
        <v>46.366</v>
      </c>
      <c r="BL182" s="52" cm="1">
        <f t="array" ref="BL182">A128085766R_Latest</f>
        <v>66.751000000000005</v>
      </c>
      <c r="BM182" s="52" t="e" cm="1">
        <f t="array" ref="BM182">A128007962V_Latest</f>
        <v>#NAME?</v>
      </c>
      <c r="BN182" s="52" cm="1">
        <f t="array" ref="BN182">A128027070K_Latest</f>
        <v>2295.5070000000001</v>
      </c>
      <c r="BO182" s="52" cm="1">
        <f t="array" ref="BO182">A128068010W_Latest</f>
        <v>24.891999999999999</v>
      </c>
      <c r="BP182" s="52" cm="1">
        <f t="array" ref="BP182">A128029382J_Latest</f>
        <v>64.120999999999995</v>
      </c>
      <c r="BQ182" s="52" cm="1">
        <f t="array" ref="BQ182">A128068230X_Latest</f>
        <v>119.241</v>
      </c>
      <c r="BR182" s="52" cm="1">
        <f t="array" ref="BR182">A127971582W_Latest</f>
        <v>25.83</v>
      </c>
      <c r="BS182" s="52" cm="1">
        <f t="array" ref="BS182">A128010074F_Latest</f>
        <v>117.01900000000001</v>
      </c>
      <c r="BT182" s="52" cm="1">
        <f t="array" ref="BT182">A127990630J_Latest</f>
        <v>64.09</v>
      </c>
      <c r="BU182" s="52" cm="1">
        <f t="array" ref="BU182">A128029494A_Latest</f>
        <v>177.49600000000001</v>
      </c>
      <c r="BV182" s="52" cm="1">
        <f t="array" ref="BV182">A127990690K_Latest</f>
        <v>104.35299999999999</v>
      </c>
      <c r="BW182" s="52" cm="1">
        <f t="array" ref="BW182">A128088070W_Latest</f>
        <v>99.334000000000003</v>
      </c>
      <c r="BX182" s="52" cm="1">
        <f t="array" ref="BX182">A127951682J_Latest</f>
        <v>17.849</v>
      </c>
      <c r="BY182" s="52" cm="1">
        <f t="array" ref="BY182">A128048690R_Latest</f>
        <v>55.542999999999999</v>
      </c>
      <c r="BZ182" s="52" cm="1">
        <f t="array" ref="BZ182">A128048718F_Latest</f>
        <v>22.37</v>
      </c>
      <c r="CA182" s="52" cm="1">
        <f t="array" ref="CA182">A128068078T_Latest</f>
        <v>112.29600000000001</v>
      </c>
      <c r="CB182" s="52" cm="1">
        <f t="array" ref="CB182">A127990486A_Latest</f>
        <v>33.238</v>
      </c>
      <c r="CC182" s="52" cm="1">
        <f t="array" ref="CC182">A127971430K_Latest</f>
        <v>142.38300000000001</v>
      </c>
      <c r="CD182" s="52" cm="1">
        <f t="array" ref="CD182">A128029322F_Latest</f>
        <v>165.21299999999999</v>
      </c>
      <c r="CE182" s="52" cm="1">
        <f t="array" ref="CE182">A127951810R_Latest</f>
        <v>262.48099999999999</v>
      </c>
      <c r="CF182" s="52" cm="1">
        <f t="array" ref="CF182">A128087874K_Latest</f>
        <v>25.300999999999998</v>
      </c>
      <c r="CG182" s="52" cm="1">
        <f t="array" ref="CG182">A128087906T_Latest</f>
        <v>54.951000000000001</v>
      </c>
      <c r="CH182" s="52" t="e" cm="1">
        <f t="array" ref="CH182">A127971530V_Latest</f>
        <v>#NAME?</v>
      </c>
      <c r="CI182" s="52" cm="1">
        <f t="array" ref="CI182">A128087690T_Latest</f>
        <v>1688.0029999999999</v>
      </c>
      <c r="CJ182" s="52" cm="1">
        <f t="array" ref="CJ182">A127973510W_Latest</f>
        <v>12.901</v>
      </c>
      <c r="CK182" s="52" cm="1">
        <f t="array" ref="CK182">A127973694A_Latest</f>
        <v>9.4009999999999998</v>
      </c>
      <c r="CL182" s="52" cm="1">
        <f t="array" ref="CL182">A128031574T_Latest</f>
        <v>48.96</v>
      </c>
      <c r="CM182" s="52" cm="1">
        <f t="array" ref="CM182">A128090014V_Latest</f>
        <v>8.0069999999999997</v>
      </c>
      <c r="CN182" s="52" cm="1">
        <f t="array" ref="CN182">A128031598K_Latest</f>
        <v>37.613999999999997</v>
      </c>
      <c r="CO182" s="52" cm="1">
        <f t="array" ref="CO182">A128012334A_Latest</f>
        <v>15.481999999999999</v>
      </c>
      <c r="CP182" s="52" cm="1">
        <f t="array" ref="CP182">A128051134K_Latest</f>
        <v>68.126000000000005</v>
      </c>
      <c r="CQ182" s="52" cm="1">
        <f t="array" ref="CQ182">A128051150K_Latest</f>
        <v>34.965000000000003</v>
      </c>
      <c r="CR182" s="52" cm="1">
        <f t="array" ref="CR182">A128090142L_Latest</f>
        <v>25.143999999999998</v>
      </c>
      <c r="CS182" s="52" cm="1">
        <f t="array" ref="CS182">A127992474C_Latest</f>
        <v>7.165</v>
      </c>
      <c r="CT182" s="52" cm="1">
        <f t="array" ref="CT182">A128050842F_Latest</f>
        <v>16.068999999999999</v>
      </c>
      <c r="CU182" s="52" cm="1">
        <f t="array" ref="CU182">A127992514K_Latest</f>
        <v>6.6749999999999998</v>
      </c>
      <c r="CV182" s="52" cm="1">
        <f t="array" ref="CV182">A127973578T_Latest</f>
        <v>44.911999999999999</v>
      </c>
      <c r="CW182" s="52" cm="1">
        <f t="array" ref="CW182">A128050914F_Latest</f>
        <v>17.882999999999999</v>
      </c>
      <c r="CX182" s="52" cm="1">
        <f t="array" ref="CX182">A128089898R_Latest</f>
        <v>51.161999999999999</v>
      </c>
      <c r="CY182" s="52" cm="1">
        <f t="array" ref="CY182">A128070266T_Latest</f>
        <v>67.150999999999996</v>
      </c>
      <c r="CZ182" s="52" cm="1">
        <f t="array" ref="CZ182">A128031498A_Latest</f>
        <v>102.97499999999999</v>
      </c>
      <c r="DA182" s="52" cm="1">
        <f t="array" ref="DA182">A127992634C_Latest</f>
        <v>8.423</v>
      </c>
      <c r="DB182" s="52" cm="1">
        <f t="array" ref="DB182">A127954054X_Latest</f>
        <v>16.898</v>
      </c>
      <c r="DC182" s="52" t="e" cm="1">
        <f t="array" ref="DC182">A128012246A_Latest</f>
        <v>#NAME?</v>
      </c>
      <c r="DD182" s="52" cm="1">
        <f t="array" ref="DD182">A128012050X_Latest</f>
        <v>599.91200000000003</v>
      </c>
      <c r="DE182" s="52" cm="1">
        <f t="array" ref="DE182">A128033514A_Latest</f>
        <v>9.0359999999999996</v>
      </c>
      <c r="DF182" s="52" cm="1">
        <f t="array" ref="DF182">A127975826C_Latest</f>
        <v>83.491</v>
      </c>
      <c r="DG182" s="52" cm="1">
        <f t="array" ref="DG182">A127994838T_Latest</f>
        <v>51.414999999999999</v>
      </c>
      <c r="DH182" s="52" cm="1">
        <f t="array" ref="DH182">A128053246R_Latest</f>
        <v>19.257000000000001</v>
      </c>
      <c r="DI182" s="52" cm="1">
        <f t="array" ref="DI182">A128014490R_Latest</f>
        <v>56.957999999999998</v>
      </c>
      <c r="DJ182" s="52" cm="1">
        <f t="array" ref="DJ182">A128072722W_Latest</f>
        <v>31.05</v>
      </c>
      <c r="DK182" s="52" cm="1">
        <f t="array" ref="DK182">A128053302W_Latest</f>
        <v>78.477000000000004</v>
      </c>
      <c r="DL182" s="52" cm="1">
        <f t="array" ref="DL182">A128092142X_Latest</f>
        <v>55.030999999999999</v>
      </c>
      <c r="DM182" s="52" cm="1">
        <f t="array" ref="DM182">A127975990F_Latest</f>
        <v>41.329000000000001</v>
      </c>
      <c r="DN182" s="52" cm="1">
        <f t="array" ref="DN182">A128014242C_Latest</f>
        <v>8.827</v>
      </c>
      <c r="DO182" s="52" cm="1">
        <f t="array" ref="DO182">A128033546V_Latest</f>
        <v>24.350999999999999</v>
      </c>
      <c r="DP182" s="52" cm="1">
        <f t="array" ref="DP182">A127975674C_Latest</f>
        <v>13.473000000000001</v>
      </c>
      <c r="DQ182" s="52" cm="1">
        <f t="array" ref="DQ182">A128014298R_Latest</f>
        <v>53.429000000000002</v>
      </c>
      <c r="DR182" s="52" cm="1">
        <f t="array" ref="DR182">A127975710A_Latest</f>
        <v>18.14</v>
      </c>
      <c r="DS182" s="52" cm="1">
        <f t="array" ref="DS182">A128033614K_Latest</f>
        <v>70.248000000000005</v>
      </c>
      <c r="DT182" s="52" cm="1">
        <f t="array" ref="DT182">A128014350L_Latest</f>
        <v>93.052000000000007</v>
      </c>
      <c r="DU182" s="52" cm="1">
        <f t="array" ref="DU182">A128072574F_Latest</f>
        <v>147.22900000000001</v>
      </c>
      <c r="DV182" s="52" cm="1">
        <f t="array" ref="DV182">A127956130A_Latest</f>
        <v>13.429</v>
      </c>
      <c r="DW182" s="52" cm="1">
        <f t="array" ref="DW182">A128014414L_Latest</f>
        <v>29.712</v>
      </c>
      <c r="DX182" s="52" t="e" cm="1">
        <f t="array" ref="DX182">A127994826J_Latest</f>
        <v>#NAME?</v>
      </c>
      <c r="DY182" s="52" cm="1">
        <f t="array" ref="DY182">A128072422V_Latest</f>
        <v>897.93100000000004</v>
      </c>
      <c r="DZ182" s="52" cm="1">
        <f t="array" ref="DZ182">A127996874L_Latest</f>
        <v>8.6289999999999996</v>
      </c>
      <c r="EA182" s="52" cm="1">
        <f t="array" ref="EA182">A127997074J_Latest</f>
        <v>2.0099999999999998</v>
      </c>
      <c r="EB182" s="52" cm="1">
        <f t="array" ref="EB182">A127958310W_Latest</f>
        <v>11.467000000000001</v>
      </c>
      <c r="EC182" s="52" cm="1">
        <f t="array" ref="EC182">A128055570C_Latest</f>
        <v>2.0760000000000001</v>
      </c>
      <c r="ED182" s="52" cm="1">
        <f t="array" ref="ED182">A128094202A_Latest</f>
        <v>10.199999999999999</v>
      </c>
      <c r="EE182" s="52" cm="1">
        <f t="array" ref="EE182">A128035922X_Latest</f>
        <v>4.7560000000000002</v>
      </c>
      <c r="EF182" s="52" cm="1">
        <f t="array" ref="EF182">A128055618C_Latest</f>
        <v>18.75</v>
      </c>
      <c r="EG182" s="52" cm="1">
        <f t="array" ref="EG182">A128035954T_Latest</f>
        <v>13.349</v>
      </c>
      <c r="EH182" s="52" cm="1">
        <f t="array" ref="EH182">A128016562A_Latest</f>
        <v>8.23</v>
      </c>
      <c r="EI182" s="52" cm="1">
        <f t="array" ref="EI182">A127977846X_Latest</f>
        <v>1.829</v>
      </c>
      <c r="EJ182" s="52" cm="1">
        <f t="array" ref="EJ182">A128035674X_Latest</f>
        <v>4.4489999999999998</v>
      </c>
      <c r="EK182" s="52" cm="1">
        <f t="array" ref="EK182">A127996930V_Latest</f>
        <v>2.0840000000000001</v>
      </c>
      <c r="EL182" s="52" cm="1">
        <f t="array" ref="EL182">A128035706F_Latest</f>
        <v>8.2129999999999992</v>
      </c>
      <c r="EM182" s="52" cm="1">
        <f t="array" ref="EM182">A128074626J_Latest</f>
        <v>2.9529999999999998</v>
      </c>
      <c r="EN182" s="52" cm="1">
        <f t="array" ref="EN182">A128074650J_Latest</f>
        <v>16.518000000000001</v>
      </c>
      <c r="EO182" s="52" cm="1">
        <f t="array" ref="EO182">A127958194X_Latest</f>
        <v>17.631</v>
      </c>
      <c r="EP182" s="52" cm="1">
        <f t="array" ref="EP182">A127958210L_Latest</f>
        <v>30.864999999999998</v>
      </c>
      <c r="EQ182" s="52" cm="1">
        <f t="array" ref="EQ182">A128035798A_Latest</f>
        <v>4.0540000000000003</v>
      </c>
      <c r="ER182" s="52" cm="1">
        <f t="array" ref="ER182">A127997050R_Latest</f>
        <v>4.484</v>
      </c>
      <c r="ES182" s="52" t="e" cm="1">
        <f t="array" ref="ES182">A128055534V_Latest</f>
        <v>#NAME?</v>
      </c>
      <c r="ET182" s="52" cm="1">
        <f t="array" ref="ET182">A128093974J_Latest</f>
        <v>172.548</v>
      </c>
      <c r="EU182" s="52" cm="1">
        <f t="array" ref="EU182">A127960346R_Latest</f>
        <v>0.33400000000000002</v>
      </c>
      <c r="EV182" s="52" cm="1">
        <f t="array" ref="EV182">A128096118W_Latest</f>
        <v>2.089</v>
      </c>
      <c r="EW182" s="52" cm="1">
        <f t="array" ref="EW182">A127980042A_Latest</f>
        <v>1.8220000000000001</v>
      </c>
      <c r="EX182" s="52" cm="1">
        <f t="array" ref="EX182">A127980070K_Latest</f>
        <v>1.579</v>
      </c>
      <c r="EY182" s="52" cm="1">
        <f t="array" ref="EY182">A128096198J_Latest</f>
        <v>4.8970000000000002</v>
      </c>
      <c r="EZ182" s="52" cm="1">
        <f t="array" ref="EZ182">A128057738J_Latest</f>
        <v>0.96899999999999997</v>
      </c>
      <c r="FA182" s="52" cm="1">
        <f t="array" ref="FA182">A128018774R_Latest</f>
        <v>5.7460000000000004</v>
      </c>
      <c r="FB182" s="52" cm="1">
        <f t="array" ref="FB182">A127999418L_Latest</f>
        <v>3.9750000000000001</v>
      </c>
      <c r="FC182" s="52" cm="1">
        <f t="array" ref="FC182">A127960662T_Latest</f>
        <v>2.637</v>
      </c>
      <c r="FD182" s="52" cm="1">
        <f t="array" ref="FD182">A127979806T_Latest</f>
        <v>0.56599999999999995</v>
      </c>
      <c r="FE182" s="52" cm="1">
        <f t="array" ref="FE182">A127999110T_Latest</f>
        <v>1.0309999999999999</v>
      </c>
      <c r="FF182" s="52" cm="1">
        <f t="array" ref="FF182">A128037822A_Latest</f>
        <v>0.96799999999999997</v>
      </c>
      <c r="FG182" s="52" cm="1">
        <f t="array" ref="FG182">A127999154V_Latest</f>
        <v>4.1580000000000004</v>
      </c>
      <c r="FH182" s="52" cm="1">
        <f t="array" ref="FH182">A128057542F_Latest</f>
        <v>2.5459999999999998</v>
      </c>
      <c r="FI182" s="52" cm="1">
        <f t="array" ref="FI182">A127999194L_Latest</f>
        <v>16.436</v>
      </c>
      <c r="FJ182" s="52" cm="1">
        <f t="array" ref="FJ182">A128076942W_Latest</f>
        <v>7.3869999999999996</v>
      </c>
      <c r="FK182" s="52" cm="1">
        <f t="array" ref="FK182">A127960470X_Latest</f>
        <v>17.681000000000001</v>
      </c>
      <c r="FL182" s="52" cm="1">
        <f t="array" ref="FL182">A127960482J_Latest</f>
        <v>1.2010000000000001</v>
      </c>
      <c r="FM182" s="52" cm="1">
        <f t="array" ref="FM182">A128057622F_Latest</f>
        <v>4.12</v>
      </c>
      <c r="FN182" s="52" t="e" cm="1">
        <f t="array" ref="FN182">A127960522R_Latest</f>
        <v>#NAME?</v>
      </c>
      <c r="FO182" s="52" cm="1">
        <f t="array" ref="FO182">A127999070K_Latest</f>
        <v>80.143000000000001</v>
      </c>
      <c r="FP182" s="52" cm="1">
        <f t="array" ref="FP182">A128001234L_Latest</f>
        <v>0.20799999999999999</v>
      </c>
      <c r="FQ182" s="52" cm="1">
        <f t="array" ref="FQ182">A128059710T_Latest</f>
        <v>0</v>
      </c>
      <c r="FR182" s="52" cm="1">
        <f t="array" ref="FR182">A127962762L_Latest</f>
        <v>0.72599999999999998</v>
      </c>
      <c r="FS182" s="52" cm="1">
        <f t="array" ref="FS182">A128079206C_Latest</f>
        <v>1.2390000000000001</v>
      </c>
      <c r="FT182" s="52" cm="1">
        <f t="array" ref="FT182">A128098346K_Latest</f>
        <v>8.0370000000000008</v>
      </c>
      <c r="FU182" s="52" cm="1">
        <f t="array" ref="FU182">A128059790C_Latest</f>
        <v>1.2390000000000001</v>
      </c>
      <c r="FV182" s="52" cm="1">
        <f t="array" ref="FV182">A127962838W_Latest</f>
        <v>12.476000000000001</v>
      </c>
      <c r="FW182" s="52" cm="1">
        <f t="array" ref="FW182">A128001546X_Latest</f>
        <v>7.9509999999999996</v>
      </c>
      <c r="FX182" s="52" cm="1">
        <f t="array" ref="FX182">A128079302C_Latest</f>
        <v>3.4169999999999998</v>
      </c>
      <c r="FY182" s="52" cm="1">
        <f t="array" ref="FY182">A128001250L_Latest</f>
        <v>2.74</v>
      </c>
      <c r="FZ182" s="52" cm="1">
        <f t="array" ref="FZ182">A128059570A_Latest</f>
        <v>3.1389999999999998</v>
      </c>
      <c r="GA182" s="52" cm="1">
        <f t="array" ref="GA182">A127981970K_Latest</f>
        <v>0.32200000000000001</v>
      </c>
      <c r="GB182" s="52" cm="1">
        <f t="array" ref="GB182">A127962606K_Latest</f>
        <v>20.323</v>
      </c>
      <c r="GC182" s="52" cm="1">
        <f t="array" ref="GC182">A128098182A_Latest</f>
        <v>1.927</v>
      </c>
      <c r="GD182" s="52" cm="1">
        <f t="array" ref="GD182">A127982026L_Latest</f>
        <v>56.951000000000001</v>
      </c>
      <c r="GE182" s="52" cm="1">
        <f t="array" ref="GE182">A128079086W_Latest</f>
        <v>15.148</v>
      </c>
      <c r="GF182" s="52" cm="1">
        <f t="array" ref="GF182">A128059650A_Latest</f>
        <v>20.280999999999999</v>
      </c>
      <c r="GG182" s="52" cm="1">
        <f t="array" ref="GG182">A128001402L_Latest</f>
        <v>4.1139999999999999</v>
      </c>
      <c r="GH182" s="52" cm="1">
        <f t="array" ref="GH182">A128001418F_Latest</f>
        <v>5.9329999999999998</v>
      </c>
      <c r="GI182" s="52" t="e" cm="1">
        <f t="array" ref="GI182">A128001454R_Latest</f>
        <v>#NAME?</v>
      </c>
      <c r="GJ182" s="52" cm="1">
        <f t="array" ref="GJ182">A127981886V_Latest</f>
        <v>166.16900000000001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12348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12435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12436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12437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12438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12439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12440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12441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12442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7"/>
      <c r="B188" s="37"/>
      <c r="C188" s="37"/>
      <c r="D188" s="66" t="s">
        <v>12443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80" t="s">
        <v>12444</v>
      </c>
      <c r="X188" s="79" t="s">
        <v>12354</v>
      </c>
      <c r="Y188" s="66" t="s">
        <v>12443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80" t="s">
        <v>12444</v>
      </c>
      <c r="AS188" s="79" t="s">
        <v>12354</v>
      </c>
      <c r="AT188" s="66" t="s">
        <v>12443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80" t="s">
        <v>12444</v>
      </c>
      <c r="BN188" s="79" t="s">
        <v>12354</v>
      </c>
      <c r="BO188" s="66" t="s">
        <v>12443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80" t="s">
        <v>12444</v>
      </c>
      <c r="CI188" s="79" t="s">
        <v>12354</v>
      </c>
      <c r="CJ188" s="66" t="s">
        <v>12443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80" t="s">
        <v>12444</v>
      </c>
      <c r="DD188" s="79" t="s">
        <v>12354</v>
      </c>
      <c r="DE188" s="66" t="s">
        <v>12443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80" t="s">
        <v>12444</v>
      </c>
      <c r="DY188" s="79" t="s">
        <v>12354</v>
      </c>
      <c r="DZ188" s="66" t="s">
        <v>12443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80" t="s">
        <v>12444</v>
      </c>
      <c r="ET188" s="79" t="s">
        <v>12354</v>
      </c>
      <c r="EU188" s="66" t="s">
        <v>12443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80" t="s">
        <v>12444</v>
      </c>
      <c r="FO188" s="79" t="s">
        <v>12354</v>
      </c>
      <c r="FP188" s="66" t="s">
        <v>12443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80" t="s">
        <v>12444</v>
      </c>
      <c r="GJ188" s="79" t="s">
        <v>12354</v>
      </c>
    </row>
    <row r="189" spans="1:192" ht="15" hidden="1" customHeight="1">
      <c r="A189" s="37"/>
      <c r="B189" s="37"/>
      <c r="C189" s="37"/>
      <c r="D189" s="67" t="s">
        <v>12351</v>
      </c>
      <c r="E189" s="68" t="s">
        <v>12417</v>
      </c>
      <c r="F189" s="68" t="s">
        <v>12418</v>
      </c>
      <c r="G189" s="68" t="s">
        <v>12419</v>
      </c>
      <c r="H189" s="68" t="s">
        <v>12420</v>
      </c>
      <c r="I189" s="68" t="s">
        <v>12421</v>
      </c>
      <c r="J189" s="68" t="s">
        <v>12422</v>
      </c>
      <c r="K189" s="68" t="s">
        <v>12423</v>
      </c>
      <c r="L189" s="68" t="s">
        <v>12424</v>
      </c>
      <c r="M189" s="68" t="s">
        <v>12425</v>
      </c>
      <c r="N189" s="68" t="s">
        <v>12426</v>
      </c>
      <c r="O189" s="68" t="s">
        <v>12427</v>
      </c>
      <c r="P189" s="68" t="s">
        <v>12428</v>
      </c>
      <c r="Q189" s="68" t="s">
        <v>12429</v>
      </c>
      <c r="R189" s="68" t="s">
        <v>12430</v>
      </c>
      <c r="S189" s="68" t="s">
        <v>12431</v>
      </c>
      <c r="T189" s="68" t="s">
        <v>12432</v>
      </c>
      <c r="U189" s="68" t="s">
        <v>12433</v>
      </c>
      <c r="V189" s="68" t="s">
        <v>12434</v>
      </c>
      <c r="W189" s="80"/>
      <c r="X189" s="79"/>
      <c r="Y189" s="67" t="s">
        <v>12351</v>
      </c>
      <c r="Z189" s="68" t="s">
        <v>12417</v>
      </c>
      <c r="AA189" s="68" t="s">
        <v>12418</v>
      </c>
      <c r="AB189" s="68" t="s">
        <v>12419</v>
      </c>
      <c r="AC189" s="68" t="s">
        <v>12420</v>
      </c>
      <c r="AD189" s="68" t="s">
        <v>12421</v>
      </c>
      <c r="AE189" s="68" t="s">
        <v>12422</v>
      </c>
      <c r="AF189" s="68" t="s">
        <v>12423</v>
      </c>
      <c r="AG189" s="68" t="s">
        <v>12424</v>
      </c>
      <c r="AH189" s="68" t="s">
        <v>12425</v>
      </c>
      <c r="AI189" s="68" t="s">
        <v>12426</v>
      </c>
      <c r="AJ189" s="68" t="s">
        <v>12427</v>
      </c>
      <c r="AK189" s="68" t="s">
        <v>12428</v>
      </c>
      <c r="AL189" s="68" t="s">
        <v>12429</v>
      </c>
      <c r="AM189" s="68" t="s">
        <v>12430</v>
      </c>
      <c r="AN189" s="68" t="s">
        <v>12431</v>
      </c>
      <c r="AO189" s="68" t="s">
        <v>12432</v>
      </c>
      <c r="AP189" s="68" t="s">
        <v>12433</v>
      </c>
      <c r="AQ189" s="68" t="s">
        <v>12434</v>
      </c>
      <c r="AR189" s="80"/>
      <c r="AS189" s="79"/>
      <c r="AT189" s="67" t="s">
        <v>12351</v>
      </c>
      <c r="AU189" s="68" t="s">
        <v>12417</v>
      </c>
      <c r="AV189" s="68" t="s">
        <v>12418</v>
      </c>
      <c r="AW189" s="68" t="s">
        <v>12419</v>
      </c>
      <c r="AX189" s="68" t="s">
        <v>12420</v>
      </c>
      <c r="AY189" s="68" t="s">
        <v>12421</v>
      </c>
      <c r="AZ189" s="68" t="s">
        <v>12422</v>
      </c>
      <c r="BA189" s="68" t="s">
        <v>12423</v>
      </c>
      <c r="BB189" s="68" t="s">
        <v>12424</v>
      </c>
      <c r="BC189" s="68" t="s">
        <v>12425</v>
      </c>
      <c r="BD189" s="68" t="s">
        <v>12426</v>
      </c>
      <c r="BE189" s="68" t="s">
        <v>12427</v>
      </c>
      <c r="BF189" s="68" t="s">
        <v>12428</v>
      </c>
      <c r="BG189" s="68" t="s">
        <v>12429</v>
      </c>
      <c r="BH189" s="68" t="s">
        <v>12430</v>
      </c>
      <c r="BI189" s="68" t="s">
        <v>12431</v>
      </c>
      <c r="BJ189" s="68" t="s">
        <v>12432</v>
      </c>
      <c r="BK189" s="68" t="s">
        <v>12433</v>
      </c>
      <c r="BL189" s="68" t="s">
        <v>12434</v>
      </c>
      <c r="BM189" s="80"/>
      <c r="BN189" s="79"/>
      <c r="BO189" s="67" t="s">
        <v>12351</v>
      </c>
      <c r="BP189" s="68" t="s">
        <v>12417</v>
      </c>
      <c r="BQ189" s="68" t="s">
        <v>12418</v>
      </c>
      <c r="BR189" s="68" t="s">
        <v>12419</v>
      </c>
      <c r="BS189" s="68" t="s">
        <v>12420</v>
      </c>
      <c r="BT189" s="68" t="s">
        <v>12421</v>
      </c>
      <c r="BU189" s="68" t="s">
        <v>12422</v>
      </c>
      <c r="BV189" s="68" t="s">
        <v>12423</v>
      </c>
      <c r="BW189" s="68" t="s">
        <v>12424</v>
      </c>
      <c r="BX189" s="68" t="s">
        <v>12425</v>
      </c>
      <c r="BY189" s="68" t="s">
        <v>12426</v>
      </c>
      <c r="BZ189" s="68" t="s">
        <v>12427</v>
      </c>
      <c r="CA189" s="68" t="s">
        <v>12428</v>
      </c>
      <c r="CB189" s="68" t="s">
        <v>12429</v>
      </c>
      <c r="CC189" s="68" t="s">
        <v>12430</v>
      </c>
      <c r="CD189" s="68" t="s">
        <v>12431</v>
      </c>
      <c r="CE189" s="68" t="s">
        <v>12432</v>
      </c>
      <c r="CF189" s="68" t="s">
        <v>12433</v>
      </c>
      <c r="CG189" s="68" t="s">
        <v>12434</v>
      </c>
      <c r="CH189" s="80"/>
      <c r="CI189" s="79"/>
      <c r="CJ189" s="67" t="s">
        <v>12351</v>
      </c>
      <c r="CK189" s="68" t="s">
        <v>12417</v>
      </c>
      <c r="CL189" s="68" t="s">
        <v>12418</v>
      </c>
      <c r="CM189" s="68" t="s">
        <v>12419</v>
      </c>
      <c r="CN189" s="68" t="s">
        <v>12420</v>
      </c>
      <c r="CO189" s="68" t="s">
        <v>12421</v>
      </c>
      <c r="CP189" s="68" t="s">
        <v>12422</v>
      </c>
      <c r="CQ189" s="68" t="s">
        <v>12423</v>
      </c>
      <c r="CR189" s="68" t="s">
        <v>12424</v>
      </c>
      <c r="CS189" s="68" t="s">
        <v>12425</v>
      </c>
      <c r="CT189" s="68" t="s">
        <v>12426</v>
      </c>
      <c r="CU189" s="68" t="s">
        <v>12427</v>
      </c>
      <c r="CV189" s="68" t="s">
        <v>12428</v>
      </c>
      <c r="CW189" s="68" t="s">
        <v>12429</v>
      </c>
      <c r="CX189" s="68" t="s">
        <v>12430</v>
      </c>
      <c r="CY189" s="68" t="s">
        <v>12431</v>
      </c>
      <c r="CZ189" s="68" t="s">
        <v>12432</v>
      </c>
      <c r="DA189" s="68" t="s">
        <v>12433</v>
      </c>
      <c r="DB189" s="68" t="s">
        <v>12434</v>
      </c>
      <c r="DC189" s="80"/>
      <c r="DD189" s="79"/>
      <c r="DE189" s="67" t="s">
        <v>12351</v>
      </c>
      <c r="DF189" s="68" t="s">
        <v>12417</v>
      </c>
      <c r="DG189" s="68" t="s">
        <v>12418</v>
      </c>
      <c r="DH189" s="68" t="s">
        <v>12419</v>
      </c>
      <c r="DI189" s="68" t="s">
        <v>12420</v>
      </c>
      <c r="DJ189" s="68" t="s">
        <v>12421</v>
      </c>
      <c r="DK189" s="68" t="s">
        <v>12422</v>
      </c>
      <c r="DL189" s="68" t="s">
        <v>12423</v>
      </c>
      <c r="DM189" s="68" t="s">
        <v>12424</v>
      </c>
      <c r="DN189" s="68" t="s">
        <v>12425</v>
      </c>
      <c r="DO189" s="68" t="s">
        <v>12426</v>
      </c>
      <c r="DP189" s="68" t="s">
        <v>12427</v>
      </c>
      <c r="DQ189" s="68" t="s">
        <v>12428</v>
      </c>
      <c r="DR189" s="68" t="s">
        <v>12429</v>
      </c>
      <c r="DS189" s="68" t="s">
        <v>12430</v>
      </c>
      <c r="DT189" s="68" t="s">
        <v>12431</v>
      </c>
      <c r="DU189" s="68" t="s">
        <v>12432</v>
      </c>
      <c r="DV189" s="68" t="s">
        <v>12433</v>
      </c>
      <c r="DW189" s="68" t="s">
        <v>12434</v>
      </c>
      <c r="DX189" s="80"/>
      <c r="DY189" s="79"/>
      <c r="DZ189" s="67" t="s">
        <v>12351</v>
      </c>
      <c r="EA189" s="68" t="s">
        <v>12417</v>
      </c>
      <c r="EB189" s="68" t="s">
        <v>12418</v>
      </c>
      <c r="EC189" s="68" t="s">
        <v>12419</v>
      </c>
      <c r="ED189" s="68" t="s">
        <v>12420</v>
      </c>
      <c r="EE189" s="68" t="s">
        <v>12421</v>
      </c>
      <c r="EF189" s="68" t="s">
        <v>12422</v>
      </c>
      <c r="EG189" s="68" t="s">
        <v>12423</v>
      </c>
      <c r="EH189" s="68" t="s">
        <v>12424</v>
      </c>
      <c r="EI189" s="68" t="s">
        <v>12425</v>
      </c>
      <c r="EJ189" s="68" t="s">
        <v>12426</v>
      </c>
      <c r="EK189" s="68" t="s">
        <v>12427</v>
      </c>
      <c r="EL189" s="68" t="s">
        <v>12428</v>
      </c>
      <c r="EM189" s="68" t="s">
        <v>12429</v>
      </c>
      <c r="EN189" s="68" t="s">
        <v>12430</v>
      </c>
      <c r="EO189" s="68" t="s">
        <v>12431</v>
      </c>
      <c r="EP189" s="68" t="s">
        <v>12432</v>
      </c>
      <c r="EQ189" s="68" t="s">
        <v>12433</v>
      </c>
      <c r="ER189" s="68" t="s">
        <v>12434</v>
      </c>
      <c r="ES189" s="80"/>
      <c r="ET189" s="79"/>
      <c r="EU189" s="67" t="s">
        <v>12351</v>
      </c>
      <c r="EV189" s="68" t="s">
        <v>12417</v>
      </c>
      <c r="EW189" s="68" t="s">
        <v>12418</v>
      </c>
      <c r="EX189" s="68" t="s">
        <v>12419</v>
      </c>
      <c r="EY189" s="68" t="s">
        <v>12420</v>
      </c>
      <c r="EZ189" s="68" t="s">
        <v>12421</v>
      </c>
      <c r="FA189" s="68" t="s">
        <v>12422</v>
      </c>
      <c r="FB189" s="68" t="s">
        <v>12423</v>
      </c>
      <c r="FC189" s="68" t="s">
        <v>12424</v>
      </c>
      <c r="FD189" s="68" t="s">
        <v>12425</v>
      </c>
      <c r="FE189" s="68" t="s">
        <v>12426</v>
      </c>
      <c r="FF189" s="68" t="s">
        <v>12427</v>
      </c>
      <c r="FG189" s="68" t="s">
        <v>12428</v>
      </c>
      <c r="FH189" s="68" t="s">
        <v>12429</v>
      </c>
      <c r="FI189" s="68" t="s">
        <v>12430</v>
      </c>
      <c r="FJ189" s="68" t="s">
        <v>12431</v>
      </c>
      <c r="FK189" s="68" t="s">
        <v>12432</v>
      </c>
      <c r="FL189" s="68" t="s">
        <v>12433</v>
      </c>
      <c r="FM189" s="68" t="s">
        <v>12434</v>
      </c>
      <c r="FN189" s="80"/>
      <c r="FO189" s="79"/>
      <c r="FP189" s="67" t="s">
        <v>12351</v>
      </c>
      <c r="FQ189" s="68" t="s">
        <v>12417</v>
      </c>
      <c r="FR189" s="68" t="s">
        <v>12418</v>
      </c>
      <c r="FS189" s="68" t="s">
        <v>12419</v>
      </c>
      <c r="FT189" s="68" t="s">
        <v>12420</v>
      </c>
      <c r="FU189" s="68" t="s">
        <v>12421</v>
      </c>
      <c r="FV189" s="68" t="s">
        <v>12422</v>
      </c>
      <c r="FW189" s="68" t="s">
        <v>12423</v>
      </c>
      <c r="FX189" s="68" t="s">
        <v>12424</v>
      </c>
      <c r="FY189" s="68" t="s">
        <v>12425</v>
      </c>
      <c r="FZ189" s="68" t="s">
        <v>12426</v>
      </c>
      <c r="GA189" s="68" t="s">
        <v>12427</v>
      </c>
      <c r="GB189" s="68" t="s">
        <v>12428</v>
      </c>
      <c r="GC189" s="68" t="s">
        <v>12429</v>
      </c>
      <c r="GD189" s="68" t="s">
        <v>12430</v>
      </c>
      <c r="GE189" s="68" t="s">
        <v>12431</v>
      </c>
      <c r="GF189" s="68" t="s">
        <v>12432</v>
      </c>
      <c r="GG189" s="68" t="s">
        <v>12433</v>
      </c>
      <c r="GH189" s="68" t="s">
        <v>12434</v>
      </c>
      <c r="GI189" s="80"/>
      <c r="GJ189" s="79"/>
    </row>
    <row r="190" spans="1:192" ht="15" hidden="1" customHeight="1">
      <c r="A190" s="69" t="s">
        <v>12445</v>
      </c>
      <c r="B190" s="37"/>
      <c r="C190" s="37"/>
      <c r="D190" s="44" t="s">
        <v>12355</v>
      </c>
      <c r="E190" s="44" t="s">
        <v>12355</v>
      </c>
      <c r="F190" s="44" t="s">
        <v>12355</v>
      </c>
      <c r="G190" s="44" t="s">
        <v>12355</v>
      </c>
      <c r="H190" s="44" t="s">
        <v>12355</v>
      </c>
      <c r="I190" s="44" t="s">
        <v>12355</v>
      </c>
      <c r="J190" s="44" t="s">
        <v>12355</v>
      </c>
      <c r="K190" s="44" t="s">
        <v>12355</v>
      </c>
      <c r="L190" s="44" t="s">
        <v>12355</v>
      </c>
      <c r="M190" s="44" t="s">
        <v>12355</v>
      </c>
      <c r="N190" s="44" t="s">
        <v>12355</v>
      </c>
      <c r="O190" s="44" t="s">
        <v>12355</v>
      </c>
      <c r="P190" s="44" t="s">
        <v>12355</v>
      </c>
      <c r="Q190" s="44" t="s">
        <v>12355</v>
      </c>
      <c r="R190" s="44" t="s">
        <v>12355</v>
      </c>
      <c r="S190" s="44" t="s">
        <v>12355</v>
      </c>
      <c r="T190" s="44" t="s">
        <v>12355</v>
      </c>
      <c r="U190" s="44" t="s">
        <v>12355</v>
      </c>
      <c r="V190" s="44" t="s">
        <v>12355</v>
      </c>
      <c r="W190" s="44" t="s">
        <v>12355</v>
      </c>
      <c r="X190" s="44" t="s">
        <v>12355</v>
      </c>
      <c r="Y190" s="44" t="s">
        <v>12355</v>
      </c>
      <c r="Z190" s="44" t="s">
        <v>12355</v>
      </c>
      <c r="AA190" s="44" t="s">
        <v>12355</v>
      </c>
      <c r="AB190" s="44" t="s">
        <v>12355</v>
      </c>
      <c r="AC190" s="44" t="s">
        <v>12355</v>
      </c>
      <c r="AD190" s="44" t="s">
        <v>12355</v>
      </c>
      <c r="AE190" s="44" t="s">
        <v>12355</v>
      </c>
      <c r="AF190" s="44" t="s">
        <v>12355</v>
      </c>
      <c r="AG190" s="44" t="s">
        <v>12355</v>
      </c>
      <c r="AH190" s="44" t="s">
        <v>12355</v>
      </c>
      <c r="AI190" s="44" t="s">
        <v>12355</v>
      </c>
      <c r="AJ190" s="44" t="s">
        <v>12355</v>
      </c>
      <c r="AK190" s="44" t="s">
        <v>12355</v>
      </c>
      <c r="AL190" s="44" t="s">
        <v>12355</v>
      </c>
      <c r="AM190" s="44" t="s">
        <v>12355</v>
      </c>
      <c r="AN190" s="44" t="s">
        <v>12355</v>
      </c>
      <c r="AO190" s="44" t="s">
        <v>12355</v>
      </c>
      <c r="AP190" s="44" t="s">
        <v>12355</v>
      </c>
      <c r="AQ190" s="44" t="s">
        <v>12355</v>
      </c>
      <c r="AR190" s="44" t="s">
        <v>12355</v>
      </c>
      <c r="AS190" s="44" t="s">
        <v>12355</v>
      </c>
      <c r="AT190" s="44" t="s">
        <v>12355</v>
      </c>
      <c r="AU190" s="44" t="s">
        <v>12355</v>
      </c>
      <c r="AV190" s="44" t="s">
        <v>12355</v>
      </c>
      <c r="AW190" s="44" t="s">
        <v>12355</v>
      </c>
      <c r="AX190" s="44" t="s">
        <v>12355</v>
      </c>
      <c r="AY190" s="44" t="s">
        <v>12355</v>
      </c>
      <c r="AZ190" s="44" t="s">
        <v>12355</v>
      </c>
      <c r="BA190" s="44" t="s">
        <v>12355</v>
      </c>
      <c r="BB190" s="44" t="s">
        <v>12355</v>
      </c>
      <c r="BC190" s="44" t="s">
        <v>12355</v>
      </c>
      <c r="BD190" s="44" t="s">
        <v>12355</v>
      </c>
      <c r="BE190" s="44" t="s">
        <v>12355</v>
      </c>
      <c r="BF190" s="44" t="s">
        <v>12355</v>
      </c>
      <c r="BG190" s="44" t="s">
        <v>12355</v>
      </c>
      <c r="BH190" s="44" t="s">
        <v>12355</v>
      </c>
      <c r="BI190" s="44" t="s">
        <v>12355</v>
      </c>
      <c r="BJ190" s="44" t="s">
        <v>12355</v>
      </c>
      <c r="BK190" s="44" t="s">
        <v>12355</v>
      </c>
      <c r="BL190" s="44" t="s">
        <v>12355</v>
      </c>
      <c r="BM190" s="44" t="s">
        <v>12355</v>
      </c>
      <c r="BN190" s="44" t="s">
        <v>12355</v>
      </c>
      <c r="BO190" s="44" t="s">
        <v>12355</v>
      </c>
      <c r="BP190" s="44" t="s">
        <v>12355</v>
      </c>
      <c r="BQ190" s="44" t="s">
        <v>12355</v>
      </c>
      <c r="BR190" s="44" t="s">
        <v>12355</v>
      </c>
      <c r="BS190" s="44" t="s">
        <v>12355</v>
      </c>
      <c r="BT190" s="44" t="s">
        <v>12355</v>
      </c>
      <c r="BU190" s="44" t="s">
        <v>12355</v>
      </c>
      <c r="BV190" s="44" t="s">
        <v>12355</v>
      </c>
      <c r="BW190" s="44" t="s">
        <v>12355</v>
      </c>
      <c r="BX190" s="44" t="s">
        <v>12355</v>
      </c>
      <c r="BY190" s="44" t="s">
        <v>12355</v>
      </c>
      <c r="BZ190" s="44" t="s">
        <v>12355</v>
      </c>
      <c r="CA190" s="44" t="s">
        <v>12355</v>
      </c>
      <c r="CB190" s="44" t="s">
        <v>12355</v>
      </c>
      <c r="CC190" s="44" t="s">
        <v>12355</v>
      </c>
      <c r="CD190" s="44" t="s">
        <v>12355</v>
      </c>
      <c r="CE190" s="44" t="s">
        <v>12355</v>
      </c>
      <c r="CF190" s="44" t="s">
        <v>12355</v>
      </c>
      <c r="CG190" s="44" t="s">
        <v>12355</v>
      </c>
      <c r="CH190" s="44" t="s">
        <v>12355</v>
      </c>
      <c r="CI190" s="44" t="s">
        <v>12355</v>
      </c>
      <c r="CJ190" s="44" t="s">
        <v>12355</v>
      </c>
      <c r="CK190" s="44" t="s">
        <v>12355</v>
      </c>
      <c r="CL190" s="44" t="s">
        <v>12355</v>
      </c>
      <c r="CM190" s="44" t="s">
        <v>12355</v>
      </c>
      <c r="CN190" s="44" t="s">
        <v>12355</v>
      </c>
      <c r="CO190" s="44" t="s">
        <v>12355</v>
      </c>
      <c r="CP190" s="44" t="s">
        <v>12355</v>
      </c>
      <c r="CQ190" s="44" t="s">
        <v>12355</v>
      </c>
      <c r="CR190" s="44" t="s">
        <v>12355</v>
      </c>
      <c r="CS190" s="44" t="s">
        <v>12355</v>
      </c>
      <c r="CT190" s="44" t="s">
        <v>12355</v>
      </c>
      <c r="CU190" s="44" t="s">
        <v>12355</v>
      </c>
      <c r="CV190" s="44" t="s">
        <v>12355</v>
      </c>
      <c r="CW190" s="44" t="s">
        <v>12355</v>
      </c>
      <c r="CX190" s="44" t="s">
        <v>12355</v>
      </c>
      <c r="CY190" s="44" t="s">
        <v>12355</v>
      </c>
      <c r="CZ190" s="44" t="s">
        <v>12355</v>
      </c>
      <c r="DA190" s="44" t="s">
        <v>12355</v>
      </c>
      <c r="DB190" s="44" t="s">
        <v>12355</v>
      </c>
      <c r="DC190" s="44" t="s">
        <v>12355</v>
      </c>
      <c r="DD190" s="44" t="s">
        <v>12355</v>
      </c>
      <c r="DE190" s="44" t="s">
        <v>12355</v>
      </c>
      <c r="DF190" s="44" t="s">
        <v>12355</v>
      </c>
      <c r="DG190" s="44" t="s">
        <v>12355</v>
      </c>
      <c r="DH190" s="44" t="s">
        <v>12355</v>
      </c>
      <c r="DI190" s="44" t="s">
        <v>12355</v>
      </c>
      <c r="DJ190" s="44" t="s">
        <v>12355</v>
      </c>
      <c r="DK190" s="44" t="s">
        <v>12355</v>
      </c>
      <c r="DL190" s="44" t="s">
        <v>12355</v>
      </c>
      <c r="DM190" s="44" t="s">
        <v>12355</v>
      </c>
      <c r="DN190" s="44" t="s">
        <v>12355</v>
      </c>
      <c r="DO190" s="44" t="s">
        <v>12355</v>
      </c>
      <c r="DP190" s="44" t="s">
        <v>12355</v>
      </c>
      <c r="DQ190" s="44" t="s">
        <v>12355</v>
      </c>
      <c r="DR190" s="44" t="s">
        <v>12355</v>
      </c>
      <c r="DS190" s="44" t="s">
        <v>12355</v>
      </c>
      <c r="DT190" s="44" t="s">
        <v>12355</v>
      </c>
      <c r="DU190" s="44" t="s">
        <v>12355</v>
      </c>
      <c r="DV190" s="44" t="s">
        <v>12355</v>
      </c>
      <c r="DW190" s="44" t="s">
        <v>12355</v>
      </c>
      <c r="DX190" s="44" t="s">
        <v>12355</v>
      </c>
      <c r="DY190" s="44" t="s">
        <v>12355</v>
      </c>
      <c r="DZ190" s="44" t="s">
        <v>12355</v>
      </c>
      <c r="EA190" s="44" t="s">
        <v>12355</v>
      </c>
      <c r="EB190" s="44" t="s">
        <v>12355</v>
      </c>
      <c r="EC190" s="44" t="s">
        <v>12355</v>
      </c>
      <c r="ED190" s="44" t="s">
        <v>12355</v>
      </c>
      <c r="EE190" s="44" t="s">
        <v>12355</v>
      </c>
      <c r="EF190" s="44" t="s">
        <v>12355</v>
      </c>
      <c r="EG190" s="44" t="s">
        <v>12355</v>
      </c>
      <c r="EH190" s="44" t="s">
        <v>12355</v>
      </c>
      <c r="EI190" s="44" t="s">
        <v>12355</v>
      </c>
      <c r="EJ190" s="44" t="s">
        <v>12355</v>
      </c>
      <c r="EK190" s="44" t="s">
        <v>12355</v>
      </c>
      <c r="EL190" s="44" t="s">
        <v>12355</v>
      </c>
      <c r="EM190" s="44" t="s">
        <v>12355</v>
      </c>
      <c r="EN190" s="44" t="s">
        <v>12355</v>
      </c>
      <c r="EO190" s="44" t="s">
        <v>12355</v>
      </c>
      <c r="EP190" s="44" t="s">
        <v>12355</v>
      </c>
      <c r="EQ190" s="44" t="s">
        <v>12355</v>
      </c>
      <c r="ER190" s="44" t="s">
        <v>12355</v>
      </c>
      <c r="ES190" s="44" t="s">
        <v>12355</v>
      </c>
      <c r="ET190" s="44" t="s">
        <v>12355</v>
      </c>
      <c r="EU190" s="44" t="s">
        <v>12355</v>
      </c>
      <c r="EV190" s="44" t="s">
        <v>12355</v>
      </c>
      <c r="EW190" s="44" t="s">
        <v>12355</v>
      </c>
      <c r="EX190" s="44" t="s">
        <v>12355</v>
      </c>
      <c r="EY190" s="44" t="s">
        <v>12355</v>
      </c>
      <c r="EZ190" s="44" t="s">
        <v>12355</v>
      </c>
      <c r="FA190" s="44" t="s">
        <v>12355</v>
      </c>
      <c r="FB190" s="44" t="s">
        <v>12355</v>
      </c>
      <c r="FC190" s="44" t="s">
        <v>12355</v>
      </c>
      <c r="FD190" s="44" t="s">
        <v>12355</v>
      </c>
      <c r="FE190" s="44" t="s">
        <v>12355</v>
      </c>
      <c r="FF190" s="44" t="s">
        <v>12355</v>
      </c>
      <c r="FG190" s="44" t="s">
        <v>12355</v>
      </c>
      <c r="FH190" s="44" t="s">
        <v>12355</v>
      </c>
      <c r="FI190" s="44" t="s">
        <v>12355</v>
      </c>
      <c r="FJ190" s="44" t="s">
        <v>12355</v>
      </c>
      <c r="FK190" s="44" t="s">
        <v>12355</v>
      </c>
      <c r="FL190" s="44" t="s">
        <v>12355</v>
      </c>
      <c r="FM190" s="44" t="s">
        <v>12355</v>
      </c>
      <c r="FN190" s="44" t="s">
        <v>12355</v>
      </c>
      <c r="FO190" s="44" t="s">
        <v>12355</v>
      </c>
      <c r="FP190" s="44" t="s">
        <v>12355</v>
      </c>
      <c r="FQ190" s="44" t="s">
        <v>12355</v>
      </c>
      <c r="FR190" s="44" t="s">
        <v>12355</v>
      </c>
      <c r="FS190" s="44" t="s">
        <v>12355</v>
      </c>
      <c r="FT190" s="44" t="s">
        <v>12355</v>
      </c>
      <c r="FU190" s="44" t="s">
        <v>12355</v>
      </c>
      <c r="FV190" s="44" t="s">
        <v>12355</v>
      </c>
      <c r="FW190" s="44" t="s">
        <v>12355</v>
      </c>
      <c r="FX190" s="44" t="s">
        <v>12355</v>
      </c>
      <c r="FY190" s="44" t="s">
        <v>12355</v>
      </c>
      <c r="FZ190" s="44" t="s">
        <v>12355</v>
      </c>
      <c r="GA190" s="44" t="s">
        <v>12355</v>
      </c>
      <c r="GB190" s="44" t="s">
        <v>12355</v>
      </c>
      <c r="GC190" s="44" t="s">
        <v>12355</v>
      </c>
      <c r="GD190" s="44" t="s">
        <v>12355</v>
      </c>
      <c r="GE190" s="44" t="s">
        <v>12355</v>
      </c>
      <c r="GF190" s="44" t="s">
        <v>12355</v>
      </c>
      <c r="GG190" s="44" t="s">
        <v>12355</v>
      </c>
      <c r="GH190" s="44" t="s">
        <v>12355</v>
      </c>
      <c r="GI190" s="44" t="s">
        <v>12355</v>
      </c>
      <c r="GJ190" s="44" t="s">
        <v>12355</v>
      </c>
    </row>
    <row r="191" spans="1:192" ht="15" hidden="1" customHeight="1">
      <c r="A191" s="45" t="s">
        <v>12356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12357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12358</v>
      </c>
      <c r="C193" s="62">
        <v>1</v>
      </c>
      <c r="D193" t="s">
        <v>329</v>
      </c>
      <c r="E193" t="s">
        <v>363</v>
      </c>
      <c r="F193" t="s">
        <v>397</v>
      </c>
      <c r="G193" t="s">
        <v>431</v>
      </c>
      <c r="H193" t="s">
        <v>465</v>
      </c>
      <c r="I193" t="s">
        <v>499</v>
      </c>
      <c r="J193" t="s">
        <v>783</v>
      </c>
      <c r="K193" t="s">
        <v>817</v>
      </c>
      <c r="L193" t="s">
        <v>851</v>
      </c>
      <c r="M193" t="s">
        <v>885</v>
      </c>
      <c r="N193" t="s">
        <v>919</v>
      </c>
      <c r="O193" t="s">
        <v>953</v>
      </c>
      <c r="P193" t="s">
        <v>987</v>
      </c>
      <c r="Q193" t="s">
        <v>1271</v>
      </c>
      <c r="R193" t="s">
        <v>1305</v>
      </c>
      <c r="S193" t="s">
        <v>1339</v>
      </c>
      <c r="T193" t="s">
        <v>1373</v>
      </c>
      <c r="U193" t="s">
        <v>1407</v>
      </c>
      <c r="V193" t="s">
        <v>1441</v>
      </c>
      <c r="W193" t="s">
        <v>1444</v>
      </c>
      <c r="X193" t="s">
        <v>295</v>
      </c>
      <c r="Y193" t="s">
        <v>1763</v>
      </c>
      <c r="Z193" t="s">
        <v>1797</v>
      </c>
      <c r="AA193" t="s">
        <v>1831</v>
      </c>
      <c r="AB193" t="s">
        <v>1865</v>
      </c>
      <c r="AC193" t="s">
        <v>1899</v>
      </c>
      <c r="AD193" t="s">
        <v>1933</v>
      </c>
      <c r="AE193" t="s">
        <v>1967</v>
      </c>
      <c r="AF193" t="s">
        <v>2001</v>
      </c>
      <c r="AG193" t="s">
        <v>2285</v>
      </c>
      <c r="AH193" t="s">
        <v>2319</v>
      </c>
      <c r="AI193" t="s">
        <v>2353</v>
      </c>
      <c r="AJ193" t="s">
        <v>2387</v>
      </c>
      <c r="AK193" t="s">
        <v>2421</v>
      </c>
      <c r="AL193" t="s">
        <v>2455</v>
      </c>
      <c r="AM193" t="s">
        <v>2489</v>
      </c>
      <c r="AN193" t="s">
        <v>2773</v>
      </c>
      <c r="AO193" t="s">
        <v>2807</v>
      </c>
      <c r="AP193" t="s">
        <v>2841</v>
      </c>
      <c r="AQ193" t="s">
        <v>2875</v>
      </c>
      <c r="AR193" t="s">
        <v>2878</v>
      </c>
      <c r="AS193" t="s">
        <v>1479</v>
      </c>
      <c r="AT193" t="s">
        <v>2947</v>
      </c>
      <c r="AU193" t="s">
        <v>2981</v>
      </c>
      <c r="AV193" t="s">
        <v>3265</v>
      </c>
      <c r="AW193" t="s">
        <v>3299</v>
      </c>
      <c r="AX193" t="s">
        <v>3333</v>
      </c>
      <c r="AY193" t="s">
        <v>3367</v>
      </c>
      <c r="AZ193" t="s">
        <v>3401</v>
      </c>
      <c r="BA193" t="s">
        <v>3435</v>
      </c>
      <c r="BB193" t="s">
        <v>3469</v>
      </c>
      <c r="BC193" t="s">
        <v>3503</v>
      </c>
      <c r="BD193" t="s">
        <v>3787</v>
      </c>
      <c r="BE193" t="s">
        <v>3821</v>
      </c>
      <c r="BF193" t="s">
        <v>3855</v>
      </c>
      <c r="BG193" t="s">
        <v>3889</v>
      </c>
      <c r="BH193" t="s">
        <v>3923</v>
      </c>
      <c r="BI193" t="s">
        <v>3957</v>
      </c>
      <c r="BJ193" t="s">
        <v>3991</v>
      </c>
      <c r="BK193" t="s">
        <v>4275</v>
      </c>
      <c r="BL193" t="s">
        <v>4309</v>
      </c>
      <c r="BM193" t="s">
        <v>4312</v>
      </c>
      <c r="BN193" t="s">
        <v>2913</v>
      </c>
      <c r="BO193" t="s">
        <v>4381</v>
      </c>
      <c r="BP193" t="s">
        <v>4415</v>
      </c>
      <c r="BQ193" t="s">
        <v>4449</v>
      </c>
      <c r="BR193" t="s">
        <v>4483</v>
      </c>
      <c r="BS193" t="s">
        <v>4767</v>
      </c>
      <c r="BT193" t="s">
        <v>4801</v>
      </c>
      <c r="BU193" t="s">
        <v>4835</v>
      </c>
      <c r="BV193" t="s">
        <v>4869</v>
      </c>
      <c r="BW193" t="s">
        <v>4903</v>
      </c>
      <c r="BX193" t="s">
        <v>4937</v>
      </c>
      <c r="BY193" t="s">
        <v>4971</v>
      </c>
      <c r="BZ193" t="s">
        <v>5005</v>
      </c>
      <c r="CA193" t="s">
        <v>5289</v>
      </c>
      <c r="CB193" t="s">
        <v>5323</v>
      </c>
      <c r="CC193" t="s">
        <v>5357</v>
      </c>
      <c r="CD193" t="s">
        <v>5391</v>
      </c>
      <c r="CE193" t="s">
        <v>5425</v>
      </c>
      <c r="CF193" t="s">
        <v>5459</v>
      </c>
      <c r="CG193" t="s">
        <v>5493</v>
      </c>
      <c r="CH193" t="s">
        <v>5496</v>
      </c>
      <c r="CI193" t="s">
        <v>4347</v>
      </c>
      <c r="CJ193" t="s">
        <v>5815</v>
      </c>
      <c r="CK193" t="s">
        <v>5849</v>
      </c>
      <c r="CL193" t="s">
        <v>5883</v>
      </c>
      <c r="CM193" t="s">
        <v>5917</v>
      </c>
      <c r="CN193" t="s">
        <v>5951</v>
      </c>
      <c r="CO193" t="s">
        <v>5985</v>
      </c>
      <c r="CP193" t="s">
        <v>6269</v>
      </c>
      <c r="CQ193" t="s">
        <v>6303</v>
      </c>
      <c r="CR193" t="s">
        <v>6337</v>
      </c>
      <c r="CS193" t="s">
        <v>6371</v>
      </c>
      <c r="CT193" t="s">
        <v>6405</v>
      </c>
      <c r="CU193" t="s">
        <v>6439</v>
      </c>
      <c r="CV193" t="s">
        <v>6473</v>
      </c>
      <c r="CW193" t="s">
        <v>6507</v>
      </c>
      <c r="CX193" t="s">
        <v>6791</v>
      </c>
      <c r="CY193" t="s">
        <v>6825</v>
      </c>
      <c r="CZ193" t="s">
        <v>6859</v>
      </c>
      <c r="DA193" t="s">
        <v>6893</v>
      </c>
      <c r="DB193" t="s">
        <v>6927</v>
      </c>
      <c r="DC193" t="s">
        <v>6930</v>
      </c>
      <c r="DD193" t="s">
        <v>5781</v>
      </c>
      <c r="DE193" t="s">
        <v>6999</v>
      </c>
      <c r="DF193" t="s">
        <v>7283</v>
      </c>
      <c r="DG193" t="s">
        <v>7317</v>
      </c>
      <c r="DH193" t="s">
        <v>7351</v>
      </c>
      <c r="DI193" t="s">
        <v>7385</v>
      </c>
      <c r="DJ193" t="s">
        <v>7419</v>
      </c>
      <c r="DK193" t="s">
        <v>7453</v>
      </c>
      <c r="DL193" t="s">
        <v>7487</v>
      </c>
      <c r="DM193" t="s">
        <v>7771</v>
      </c>
      <c r="DN193" t="s">
        <v>7805</v>
      </c>
      <c r="DO193" t="s">
        <v>7839</v>
      </c>
      <c r="DP193" t="s">
        <v>7873</v>
      </c>
      <c r="DQ193" t="s">
        <v>7907</v>
      </c>
      <c r="DR193" t="s">
        <v>7941</v>
      </c>
      <c r="DS193" t="s">
        <v>7975</v>
      </c>
      <c r="DT193" t="s">
        <v>8009</v>
      </c>
      <c r="DU193" t="s">
        <v>8293</v>
      </c>
      <c r="DV193" t="s">
        <v>8327</v>
      </c>
      <c r="DW193" t="s">
        <v>8361</v>
      </c>
      <c r="DX193" t="s">
        <v>8364</v>
      </c>
      <c r="DY193" t="s">
        <v>6965</v>
      </c>
      <c r="DZ193" t="s">
        <v>8433</v>
      </c>
      <c r="EA193" t="s">
        <v>8467</v>
      </c>
      <c r="EB193" t="s">
        <v>8501</v>
      </c>
      <c r="EC193" t="s">
        <v>8785</v>
      </c>
      <c r="ED193" t="s">
        <v>8819</v>
      </c>
      <c r="EE193" t="s">
        <v>8853</v>
      </c>
      <c r="EF193" t="s">
        <v>8887</v>
      </c>
      <c r="EG193" t="s">
        <v>8921</v>
      </c>
      <c r="EH193" t="s">
        <v>8955</v>
      </c>
      <c r="EI193" t="s">
        <v>8989</v>
      </c>
      <c r="EJ193" t="s">
        <v>9273</v>
      </c>
      <c r="EK193" t="s">
        <v>9307</v>
      </c>
      <c r="EL193" t="s">
        <v>9341</v>
      </c>
      <c r="EM193" t="s">
        <v>9375</v>
      </c>
      <c r="EN193" t="s">
        <v>9409</v>
      </c>
      <c r="EO193" t="s">
        <v>9443</v>
      </c>
      <c r="EP193" t="s">
        <v>9477</v>
      </c>
      <c r="EQ193" t="s">
        <v>9511</v>
      </c>
      <c r="ER193" t="s">
        <v>9795</v>
      </c>
      <c r="ES193" t="s">
        <v>9798</v>
      </c>
      <c r="ET193" t="s">
        <v>8399</v>
      </c>
      <c r="EU193" t="s">
        <v>9867</v>
      </c>
      <c r="EV193" t="s">
        <v>9901</v>
      </c>
      <c r="EW193" t="s">
        <v>9935</v>
      </c>
      <c r="EX193" t="s">
        <v>9969</v>
      </c>
      <c r="EY193" t="s">
        <v>10003</v>
      </c>
      <c r="EZ193" t="s">
        <v>10287</v>
      </c>
      <c r="FA193" t="s">
        <v>10321</v>
      </c>
      <c r="FB193" t="s">
        <v>10355</v>
      </c>
      <c r="FC193" t="s">
        <v>10389</v>
      </c>
      <c r="FD193" t="s">
        <v>10423</v>
      </c>
      <c r="FE193" t="s">
        <v>10457</v>
      </c>
      <c r="FF193" t="s">
        <v>10491</v>
      </c>
      <c r="FG193" t="s">
        <v>10775</v>
      </c>
      <c r="FH193" t="s">
        <v>10809</v>
      </c>
      <c r="FI193" t="s">
        <v>10843</v>
      </c>
      <c r="FJ193" t="s">
        <v>10877</v>
      </c>
      <c r="FK193" t="s">
        <v>10911</v>
      </c>
      <c r="FL193" t="s">
        <v>10945</v>
      </c>
      <c r="FM193" t="s">
        <v>10979</v>
      </c>
      <c r="FN193" t="s">
        <v>10982</v>
      </c>
      <c r="FO193" t="s">
        <v>9833</v>
      </c>
      <c r="FP193" t="s">
        <v>11301</v>
      </c>
      <c r="FQ193" t="s">
        <v>11335</v>
      </c>
      <c r="FR193" t="s">
        <v>11369</v>
      </c>
      <c r="FS193" t="s">
        <v>11403</v>
      </c>
      <c r="FT193" t="s">
        <v>11437</v>
      </c>
      <c r="FU193" t="s">
        <v>11471</v>
      </c>
      <c r="FV193" t="s">
        <v>11505</v>
      </c>
      <c r="FW193" t="s">
        <v>11789</v>
      </c>
      <c r="FX193" t="s">
        <v>11823</v>
      </c>
      <c r="FY193" t="s">
        <v>11857</v>
      </c>
      <c r="FZ193" t="s">
        <v>11891</v>
      </c>
      <c r="GA193" t="s">
        <v>11925</v>
      </c>
      <c r="GB193" t="s">
        <v>11959</v>
      </c>
      <c r="GC193" t="s">
        <v>11993</v>
      </c>
      <c r="GD193" t="s">
        <v>12183</v>
      </c>
      <c r="GE193" t="s">
        <v>12217</v>
      </c>
      <c r="GF193" t="s">
        <v>12251</v>
      </c>
      <c r="GG193" t="s">
        <v>12285</v>
      </c>
      <c r="GH193" t="s">
        <v>12319</v>
      </c>
      <c r="GI193" t="s">
        <v>12322</v>
      </c>
      <c r="GJ193" t="s">
        <v>11267</v>
      </c>
    </row>
    <row r="194" spans="1:192" ht="15" hidden="1" customHeight="1">
      <c r="A194" s="49"/>
      <c r="B194" s="49" t="s">
        <v>12359</v>
      </c>
      <c r="C194" s="62">
        <v>2</v>
      </c>
      <c r="D194" t="s">
        <v>330</v>
      </c>
      <c r="E194" t="s">
        <v>364</v>
      </c>
      <c r="F194" t="s">
        <v>398</v>
      </c>
      <c r="G194" t="s">
        <v>432</v>
      </c>
      <c r="H194" t="s">
        <v>466</v>
      </c>
      <c r="I194" t="s">
        <v>500</v>
      </c>
      <c r="J194" t="s">
        <v>784</v>
      </c>
      <c r="K194" t="s">
        <v>818</v>
      </c>
      <c r="L194" t="s">
        <v>852</v>
      </c>
      <c r="M194" t="s">
        <v>886</v>
      </c>
      <c r="N194" t="s">
        <v>920</v>
      </c>
      <c r="O194" t="s">
        <v>954</v>
      </c>
      <c r="P194" t="s">
        <v>988</v>
      </c>
      <c r="Q194" t="s">
        <v>1272</v>
      </c>
      <c r="R194" t="s">
        <v>1306</v>
      </c>
      <c r="S194" t="s">
        <v>1340</v>
      </c>
      <c r="T194" t="s">
        <v>1374</v>
      </c>
      <c r="U194" t="s">
        <v>1408</v>
      </c>
      <c r="V194" t="s">
        <v>1442</v>
      </c>
      <c r="W194" t="s">
        <v>1445</v>
      </c>
      <c r="X194" t="s">
        <v>296</v>
      </c>
      <c r="Y194" t="s">
        <v>1764</v>
      </c>
      <c r="Z194" t="s">
        <v>1798</v>
      </c>
      <c r="AA194" t="s">
        <v>1832</v>
      </c>
      <c r="AB194" t="s">
        <v>1866</v>
      </c>
      <c r="AC194" t="s">
        <v>1900</v>
      </c>
      <c r="AD194" t="s">
        <v>1934</v>
      </c>
      <c r="AE194" t="s">
        <v>1968</v>
      </c>
      <c r="AF194" t="s">
        <v>2002</v>
      </c>
      <c r="AG194" t="s">
        <v>2286</v>
      </c>
      <c r="AH194" t="s">
        <v>2320</v>
      </c>
      <c r="AI194" t="s">
        <v>2354</v>
      </c>
      <c r="AJ194" t="s">
        <v>2388</v>
      </c>
      <c r="AK194" t="s">
        <v>2422</v>
      </c>
      <c r="AL194" t="s">
        <v>2456</v>
      </c>
      <c r="AM194" t="s">
        <v>2490</v>
      </c>
      <c r="AN194" t="s">
        <v>2774</v>
      </c>
      <c r="AO194" t="s">
        <v>2808</v>
      </c>
      <c r="AP194" t="s">
        <v>2842</v>
      </c>
      <c r="AQ194" t="s">
        <v>2876</v>
      </c>
      <c r="AR194" t="s">
        <v>2879</v>
      </c>
      <c r="AS194" t="s">
        <v>1480</v>
      </c>
      <c r="AT194" t="s">
        <v>2948</v>
      </c>
      <c r="AU194" t="s">
        <v>2982</v>
      </c>
      <c r="AV194" t="s">
        <v>3266</v>
      </c>
      <c r="AW194" t="s">
        <v>3300</v>
      </c>
      <c r="AX194" t="s">
        <v>3334</v>
      </c>
      <c r="AY194" t="s">
        <v>3368</v>
      </c>
      <c r="AZ194" t="s">
        <v>3402</v>
      </c>
      <c r="BA194" t="s">
        <v>3436</v>
      </c>
      <c r="BB194" t="s">
        <v>3470</v>
      </c>
      <c r="BC194" t="s">
        <v>3504</v>
      </c>
      <c r="BD194" t="s">
        <v>3788</v>
      </c>
      <c r="BE194" t="s">
        <v>3822</v>
      </c>
      <c r="BF194" t="s">
        <v>3856</v>
      </c>
      <c r="BG194" t="s">
        <v>3890</v>
      </c>
      <c r="BH194" t="s">
        <v>3924</v>
      </c>
      <c r="BI194" t="s">
        <v>3958</v>
      </c>
      <c r="BJ194" t="s">
        <v>3992</v>
      </c>
      <c r="BK194" t="s">
        <v>4276</v>
      </c>
      <c r="BL194" t="s">
        <v>4310</v>
      </c>
      <c r="BM194" t="s">
        <v>4313</v>
      </c>
      <c r="BN194" t="s">
        <v>2914</v>
      </c>
      <c r="BO194" t="s">
        <v>4382</v>
      </c>
      <c r="BP194" t="s">
        <v>4416</v>
      </c>
      <c r="BQ194" t="s">
        <v>4450</v>
      </c>
      <c r="BR194" t="s">
        <v>4484</v>
      </c>
      <c r="BS194" t="s">
        <v>4768</v>
      </c>
      <c r="BT194" t="s">
        <v>4802</v>
      </c>
      <c r="BU194" t="s">
        <v>4836</v>
      </c>
      <c r="BV194" t="s">
        <v>4870</v>
      </c>
      <c r="BW194" t="s">
        <v>4904</v>
      </c>
      <c r="BX194" t="s">
        <v>4938</v>
      </c>
      <c r="BY194" t="s">
        <v>4972</v>
      </c>
      <c r="BZ194" t="s">
        <v>5006</v>
      </c>
      <c r="CA194" t="s">
        <v>5290</v>
      </c>
      <c r="CB194" t="s">
        <v>5324</v>
      </c>
      <c r="CC194" t="s">
        <v>5358</v>
      </c>
      <c r="CD194" t="s">
        <v>5392</v>
      </c>
      <c r="CE194" t="s">
        <v>5426</v>
      </c>
      <c r="CF194" t="s">
        <v>5460</v>
      </c>
      <c r="CG194" t="s">
        <v>5494</v>
      </c>
      <c r="CH194" t="s">
        <v>5497</v>
      </c>
      <c r="CI194" t="s">
        <v>4348</v>
      </c>
      <c r="CJ194" t="s">
        <v>5816</v>
      </c>
      <c r="CK194" t="s">
        <v>5850</v>
      </c>
      <c r="CL194" t="s">
        <v>5884</v>
      </c>
      <c r="CM194" t="s">
        <v>5918</v>
      </c>
      <c r="CN194" t="s">
        <v>5952</v>
      </c>
      <c r="CO194" t="s">
        <v>5986</v>
      </c>
      <c r="CP194" t="s">
        <v>6270</v>
      </c>
      <c r="CQ194" t="s">
        <v>6304</v>
      </c>
      <c r="CR194" t="s">
        <v>6338</v>
      </c>
      <c r="CS194" t="s">
        <v>6372</v>
      </c>
      <c r="CT194" t="s">
        <v>6406</v>
      </c>
      <c r="CU194" t="s">
        <v>6440</v>
      </c>
      <c r="CV194" t="s">
        <v>6474</v>
      </c>
      <c r="CW194" t="s">
        <v>6508</v>
      </c>
      <c r="CX194" t="s">
        <v>6792</v>
      </c>
      <c r="CY194" t="s">
        <v>6826</v>
      </c>
      <c r="CZ194" t="s">
        <v>6860</v>
      </c>
      <c r="DA194" t="s">
        <v>6894</v>
      </c>
      <c r="DB194" t="s">
        <v>6928</v>
      </c>
      <c r="DC194" t="s">
        <v>6931</v>
      </c>
      <c r="DD194" t="s">
        <v>5782</v>
      </c>
      <c r="DE194" t="s">
        <v>7000</v>
      </c>
      <c r="DF194" t="s">
        <v>7284</v>
      </c>
      <c r="DG194" t="s">
        <v>7318</v>
      </c>
      <c r="DH194" t="s">
        <v>7352</v>
      </c>
      <c r="DI194" t="s">
        <v>7386</v>
      </c>
      <c r="DJ194" t="s">
        <v>7420</v>
      </c>
      <c r="DK194" t="s">
        <v>7454</v>
      </c>
      <c r="DL194" t="s">
        <v>7488</v>
      </c>
      <c r="DM194" t="s">
        <v>7772</v>
      </c>
      <c r="DN194" t="s">
        <v>7806</v>
      </c>
      <c r="DO194" t="s">
        <v>7840</v>
      </c>
      <c r="DP194" t="s">
        <v>7874</v>
      </c>
      <c r="DQ194" t="s">
        <v>7908</v>
      </c>
      <c r="DR194" t="s">
        <v>7942</v>
      </c>
      <c r="DS194" t="s">
        <v>7976</v>
      </c>
      <c r="DT194" t="s">
        <v>8010</v>
      </c>
      <c r="DU194" t="s">
        <v>8294</v>
      </c>
      <c r="DV194" t="s">
        <v>8328</v>
      </c>
      <c r="DW194" t="s">
        <v>8362</v>
      </c>
      <c r="DX194" t="s">
        <v>8365</v>
      </c>
      <c r="DY194" t="s">
        <v>6966</v>
      </c>
      <c r="DZ194" t="s">
        <v>8434</v>
      </c>
      <c r="EA194" t="s">
        <v>8468</v>
      </c>
      <c r="EB194" t="s">
        <v>8502</v>
      </c>
      <c r="EC194" t="s">
        <v>8786</v>
      </c>
      <c r="ED194" t="s">
        <v>8820</v>
      </c>
      <c r="EE194" t="s">
        <v>8854</v>
      </c>
      <c r="EF194" t="s">
        <v>8888</v>
      </c>
      <c r="EG194" t="s">
        <v>8922</v>
      </c>
      <c r="EH194" t="s">
        <v>8956</v>
      </c>
      <c r="EI194" t="s">
        <v>8990</v>
      </c>
      <c r="EJ194" t="s">
        <v>9274</v>
      </c>
      <c r="EK194" t="s">
        <v>9308</v>
      </c>
      <c r="EL194" t="s">
        <v>9342</v>
      </c>
      <c r="EM194" t="s">
        <v>9376</v>
      </c>
      <c r="EN194" t="s">
        <v>9410</v>
      </c>
      <c r="EO194" t="s">
        <v>9444</v>
      </c>
      <c r="EP194" t="s">
        <v>9478</v>
      </c>
      <c r="EQ194" t="s">
        <v>9762</v>
      </c>
      <c r="ER194" t="s">
        <v>9796</v>
      </c>
      <c r="ES194" t="s">
        <v>9799</v>
      </c>
      <c r="ET194" t="s">
        <v>8400</v>
      </c>
      <c r="EU194" t="s">
        <v>9868</v>
      </c>
      <c r="EV194" t="s">
        <v>9902</v>
      </c>
      <c r="EW194" t="s">
        <v>9936</v>
      </c>
      <c r="EX194" t="s">
        <v>9970</v>
      </c>
      <c r="EY194" t="s">
        <v>10004</v>
      </c>
      <c r="EZ194" t="s">
        <v>10288</v>
      </c>
      <c r="FA194" t="s">
        <v>10322</v>
      </c>
      <c r="FB194" t="s">
        <v>10356</v>
      </c>
      <c r="FC194" t="s">
        <v>10390</v>
      </c>
      <c r="FD194" t="s">
        <v>10424</v>
      </c>
      <c r="FE194" t="s">
        <v>10458</v>
      </c>
      <c r="FF194" t="s">
        <v>10492</v>
      </c>
      <c r="FG194" t="s">
        <v>10776</v>
      </c>
      <c r="FH194" t="s">
        <v>10810</v>
      </c>
      <c r="FI194" t="s">
        <v>10844</v>
      </c>
      <c r="FJ194" t="s">
        <v>10878</v>
      </c>
      <c r="FK194" t="s">
        <v>10912</v>
      </c>
      <c r="FL194" t="s">
        <v>10946</v>
      </c>
      <c r="FM194" t="s">
        <v>10980</v>
      </c>
      <c r="FN194" t="s">
        <v>10983</v>
      </c>
      <c r="FO194" t="s">
        <v>9834</v>
      </c>
      <c r="FP194" t="s">
        <v>11302</v>
      </c>
      <c r="FQ194" t="s">
        <v>11336</v>
      </c>
      <c r="FR194" t="s">
        <v>11370</v>
      </c>
      <c r="FS194" t="s">
        <v>11404</v>
      </c>
      <c r="FT194" t="s">
        <v>11438</v>
      </c>
      <c r="FU194" t="s">
        <v>11472</v>
      </c>
      <c r="FV194" t="s">
        <v>11506</v>
      </c>
      <c r="FW194" t="s">
        <v>11790</v>
      </c>
      <c r="FX194" t="s">
        <v>11824</v>
      </c>
      <c r="FY194" t="s">
        <v>11858</v>
      </c>
      <c r="FZ194" t="s">
        <v>11892</v>
      </c>
      <c r="GA194" t="s">
        <v>11926</v>
      </c>
      <c r="GB194" t="s">
        <v>11960</v>
      </c>
      <c r="GC194" t="s">
        <v>11994</v>
      </c>
      <c r="GD194" t="s">
        <v>12184</v>
      </c>
      <c r="GE194" t="s">
        <v>12218</v>
      </c>
      <c r="GF194" t="s">
        <v>12252</v>
      </c>
      <c r="GG194" t="s">
        <v>12286</v>
      </c>
      <c r="GH194" t="s">
        <v>12320</v>
      </c>
      <c r="GI194" t="s">
        <v>12323</v>
      </c>
      <c r="GJ194" t="s">
        <v>11268</v>
      </c>
    </row>
    <row r="195" spans="1:192" ht="15" hidden="1" customHeight="1">
      <c r="A195" s="48" t="s">
        <v>12360</v>
      </c>
      <c r="B195" s="49"/>
      <c r="C195" s="62">
        <v>3</v>
      </c>
    </row>
    <row r="196" spans="1:192" ht="15" hidden="1" customHeight="1">
      <c r="A196" s="49"/>
      <c r="B196" s="49" t="s">
        <v>12361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12447</v>
      </c>
      <c r="X196" t="s">
        <v>263</v>
      </c>
      <c r="Y196" t="s">
        <v>1482</v>
      </c>
      <c r="Z196" t="s">
        <v>1766</v>
      </c>
      <c r="AA196" t="s">
        <v>1800</v>
      </c>
      <c r="AB196" t="s">
        <v>1834</v>
      </c>
      <c r="AC196" t="s">
        <v>1868</v>
      </c>
      <c r="AD196" t="s">
        <v>1902</v>
      </c>
      <c r="AE196" t="s">
        <v>1936</v>
      </c>
      <c r="AF196" t="s">
        <v>1970</v>
      </c>
      <c r="AG196" t="s">
        <v>2004</v>
      </c>
      <c r="AH196" t="s">
        <v>2288</v>
      </c>
      <c r="AI196" t="s">
        <v>2322</v>
      </c>
      <c r="AJ196" t="s">
        <v>2356</v>
      </c>
      <c r="AK196" t="s">
        <v>2390</v>
      </c>
      <c r="AL196" t="s">
        <v>2424</v>
      </c>
      <c r="AM196" t="s">
        <v>2458</v>
      </c>
      <c r="AN196" t="s">
        <v>2492</v>
      </c>
      <c r="AO196" t="s">
        <v>2776</v>
      </c>
      <c r="AP196" t="s">
        <v>2810</v>
      </c>
      <c r="AQ196" t="s">
        <v>2844</v>
      </c>
      <c r="AR196" t="s">
        <v>12448</v>
      </c>
      <c r="AS196" t="s">
        <v>1447</v>
      </c>
      <c r="AT196" t="s">
        <v>2916</v>
      </c>
      <c r="AU196" t="s">
        <v>2950</v>
      </c>
      <c r="AV196" t="s">
        <v>2984</v>
      </c>
      <c r="AW196" t="s">
        <v>3268</v>
      </c>
      <c r="AX196" t="s">
        <v>3302</v>
      </c>
      <c r="AY196" t="s">
        <v>3336</v>
      </c>
      <c r="AZ196" t="s">
        <v>3370</v>
      </c>
      <c r="BA196" t="s">
        <v>3404</v>
      </c>
      <c r="BB196" t="s">
        <v>3438</v>
      </c>
      <c r="BC196" t="s">
        <v>3472</v>
      </c>
      <c r="BD196" t="s">
        <v>3506</v>
      </c>
      <c r="BE196" t="s">
        <v>3790</v>
      </c>
      <c r="BF196" t="s">
        <v>3824</v>
      </c>
      <c r="BG196" t="s">
        <v>3858</v>
      </c>
      <c r="BH196" t="s">
        <v>3892</v>
      </c>
      <c r="BI196" t="s">
        <v>3926</v>
      </c>
      <c r="BJ196" t="s">
        <v>3960</v>
      </c>
      <c r="BK196" t="s">
        <v>3994</v>
      </c>
      <c r="BL196" t="s">
        <v>4278</v>
      </c>
      <c r="BM196" t="s">
        <v>12449</v>
      </c>
      <c r="BN196" t="s">
        <v>2881</v>
      </c>
      <c r="BO196" t="s">
        <v>4350</v>
      </c>
      <c r="BP196" t="s">
        <v>4384</v>
      </c>
      <c r="BQ196" t="s">
        <v>4418</v>
      </c>
      <c r="BR196" t="s">
        <v>4452</v>
      </c>
      <c r="BS196" t="s">
        <v>4486</v>
      </c>
      <c r="BT196" t="s">
        <v>4770</v>
      </c>
      <c r="BU196" t="s">
        <v>4804</v>
      </c>
      <c r="BV196" t="s">
        <v>4838</v>
      </c>
      <c r="BW196" t="s">
        <v>4872</v>
      </c>
      <c r="BX196" t="s">
        <v>4906</v>
      </c>
      <c r="BY196" t="s">
        <v>4940</v>
      </c>
      <c r="BZ196" t="s">
        <v>4974</v>
      </c>
      <c r="CA196" t="s">
        <v>5008</v>
      </c>
      <c r="CB196" t="s">
        <v>5292</v>
      </c>
      <c r="CC196" t="s">
        <v>5326</v>
      </c>
      <c r="CD196" t="s">
        <v>5360</v>
      </c>
      <c r="CE196" t="s">
        <v>5394</v>
      </c>
      <c r="CF196" t="s">
        <v>5428</v>
      </c>
      <c r="CG196" t="s">
        <v>5462</v>
      </c>
      <c r="CH196" t="s">
        <v>12450</v>
      </c>
      <c r="CI196" t="s">
        <v>4315</v>
      </c>
      <c r="CJ196" t="s">
        <v>5784</v>
      </c>
      <c r="CK196" t="s">
        <v>5818</v>
      </c>
      <c r="CL196" t="s">
        <v>5852</v>
      </c>
      <c r="CM196" t="s">
        <v>5886</v>
      </c>
      <c r="CN196" t="s">
        <v>5920</v>
      </c>
      <c r="CO196" t="s">
        <v>5954</v>
      </c>
      <c r="CP196" t="s">
        <v>5988</v>
      </c>
      <c r="CQ196" t="s">
        <v>6272</v>
      </c>
      <c r="CR196" t="s">
        <v>6306</v>
      </c>
      <c r="CS196" t="s">
        <v>6340</v>
      </c>
      <c r="CT196" t="s">
        <v>6374</v>
      </c>
      <c r="CU196" t="s">
        <v>6408</v>
      </c>
      <c r="CV196" t="s">
        <v>6442</v>
      </c>
      <c r="CW196" t="s">
        <v>6476</v>
      </c>
      <c r="CX196" t="s">
        <v>6510</v>
      </c>
      <c r="CY196" t="s">
        <v>6794</v>
      </c>
      <c r="CZ196" t="s">
        <v>6828</v>
      </c>
      <c r="DA196" t="s">
        <v>6862</v>
      </c>
      <c r="DB196" t="s">
        <v>6896</v>
      </c>
      <c r="DC196" t="s">
        <v>12451</v>
      </c>
      <c r="DD196" t="s">
        <v>5499</v>
      </c>
      <c r="DE196" t="s">
        <v>6968</v>
      </c>
      <c r="DF196" t="s">
        <v>7002</v>
      </c>
      <c r="DG196" t="s">
        <v>7286</v>
      </c>
      <c r="DH196" t="s">
        <v>7320</v>
      </c>
      <c r="DI196" t="s">
        <v>7354</v>
      </c>
      <c r="DJ196" t="s">
        <v>7388</v>
      </c>
      <c r="DK196" t="s">
        <v>7422</v>
      </c>
      <c r="DL196" t="s">
        <v>7456</v>
      </c>
      <c r="DM196" t="s">
        <v>7490</v>
      </c>
      <c r="DN196" t="s">
        <v>7774</v>
      </c>
      <c r="DO196" t="s">
        <v>7808</v>
      </c>
      <c r="DP196" t="s">
        <v>7842</v>
      </c>
      <c r="DQ196" t="s">
        <v>7876</v>
      </c>
      <c r="DR196" t="s">
        <v>7910</v>
      </c>
      <c r="DS196" t="s">
        <v>7944</v>
      </c>
      <c r="DT196" t="s">
        <v>7978</v>
      </c>
      <c r="DU196" t="s">
        <v>8262</v>
      </c>
      <c r="DV196" t="s">
        <v>8296</v>
      </c>
      <c r="DW196" t="s">
        <v>8330</v>
      </c>
      <c r="DX196" t="s">
        <v>12452</v>
      </c>
      <c r="DY196" t="s">
        <v>6933</v>
      </c>
      <c r="DZ196" t="s">
        <v>8402</v>
      </c>
      <c r="EA196" t="s">
        <v>8436</v>
      </c>
      <c r="EB196" t="s">
        <v>8470</v>
      </c>
      <c r="EC196" t="s">
        <v>8504</v>
      </c>
      <c r="ED196" t="s">
        <v>8788</v>
      </c>
      <c r="EE196" t="s">
        <v>8822</v>
      </c>
      <c r="EF196" t="s">
        <v>8856</v>
      </c>
      <c r="EG196" t="s">
        <v>8890</v>
      </c>
      <c r="EH196" t="s">
        <v>8924</v>
      </c>
      <c r="EI196" t="s">
        <v>8958</v>
      </c>
      <c r="EJ196" t="s">
        <v>8992</v>
      </c>
      <c r="EK196" t="s">
        <v>9276</v>
      </c>
      <c r="EL196" t="s">
        <v>9310</v>
      </c>
      <c r="EM196" t="s">
        <v>9344</v>
      </c>
      <c r="EN196" t="s">
        <v>9378</v>
      </c>
      <c r="EO196" t="s">
        <v>9412</v>
      </c>
      <c r="EP196" t="s">
        <v>9446</v>
      </c>
      <c r="EQ196" t="s">
        <v>9480</v>
      </c>
      <c r="ER196" t="s">
        <v>9764</v>
      </c>
      <c r="ES196" t="s">
        <v>12453</v>
      </c>
      <c r="ET196" t="s">
        <v>8367</v>
      </c>
      <c r="EU196" t="s">
        <v>9836</v>
      </c>
      <c r="EV196" t="s">
        <v>9870</v>
      </c>
      <c r="EW196" t="s">
        <v>9904</v>
      </c>
      <c r="EX196" t="s">
        <v>9938</v>
      </c>
      <c r="EY196" t="s">
        <v>9972</v>
      </c>
      <c r="EZ196" t="s">
        <v>10006</v>
      </c>
      <c r="FA196" t="s">
        <v>10290</v>
      </c>
      <c r="FB196" t="s">
        <v>10324</v>
      </c>
      <c r="FC196" t="s">
        <v>10358</v>
      </c>
      <c r="FD196" t="s">
        <v>10392</v>
      </c>
      <c r="FE196" t="s">
        <v>10426</v>
      </c>
      <c r="FF196" t="s">
        <v>10460</v>
      </c>
      <c r="FG196" t="s">
        <v>10494</v>
      </c>
      <c r="FH196" t="s">
        <v>10778</v>
      </c>
      <c r="FI196" t="s">
        <v>10812</v>
      </c>
      <c r="FJ196" t="s">
        <v>10846</v>
      </c>
      <c r="FK196" t="s">
        <v>10880</v>
      </c>
      <c r="FL196" t="s">
        <v>10914</v>
      </c>
      <c r="FM196" t="s">
        <v>10948</v>
      </c>
      <c r="FN196" t="s">
        <v>12454</v>
      </c>
      <c r="FO196" t="s">
        <v>9801</v>
      </c>
      <c r="FP196" t="s">
        <v>11270</v>
      </c>
      <c r="FQ196" t="s">
        <v>11304</v>
      </c>
      <c r="FR196" t="s">
        <v>11338</v>
      </c>
      <c r="FS196" t="s">
        <v>11372</v>
      </c>
      <c r="FT196" t="s">
        <v>11406</v>
      </c>
      <c r="FU196" t="s">
        <v>11440</v>
      </c>
      <c r="FV196" t="s">
        <v>11474</v>
      </c>
      <c r="FW196" t="s">
        <v>11508</v>
      </c>
      <c r="FX196" t="s">
        <v>11792</v>
      </c>
      <c r="FY196" t="s">
        <v>11826</v>
      </c>
      <c r="FZ196" t="s">
        <v>11860</v>
      </c>
      <c r="GA196" t="s">
        <v>11894</v>
      </c>
      <c r="GB196" t="s">
        <v>11928</v>
      </c>
      <c r="GC196" t="s">
        <v>11962</v>
      </c>
      <c r="GD196" t="s">
        <v>11996</v>
      </c>
      <c r="GE196" t="s">
        <v>12186</v>
      </c>
      <c r="GF196" t="s">
        <v>12220</v>
      </c>
      <c r="GG196" t="s">
        <v>12254</v>
      </c>
      <c r="GH196" t="s">
        <v>12288</v>
      </c>
      <c r="GI196" t="s">
        <v>12455</v>
      </c>
      <c r="GJ196" t="s">
        <v>10985</v>
      </c>
    </row>
    <row r="197" spans="1:192" ht="15" hidden="1" customHeight="1">
      <c r="A197" s="49"/>
      <c r="B197" s="49" t="s">
        <v>12353</v>
      </c>
      <c r="C197" s="62">
        <v>5</v>
      </c>
      <c r="D197" t="s">
        <v>12456</v>
      </c>
      <c r="E197" t="s">
        <v>12457</v>
      </c>
      <c r="F197" t="s">
        <v>12458</v>
      </c>
      <c r="G197" t="s">
        <v>12459</v>
      </c>
      <c r="H197" t="s">
        <v>12460</v>
      </c>
      <c r="I197" t="s">
        <v>12461</v>
      </c>
      <c r="J197" t="s">
        <v>12462</v>
      </c>
      <c r="K197" t="s">
        <v>12463</v>
      </c>
      <c r="L197" t="s">
        <v>12464</v>
      </c>
      <c r="M197" t="s">
        <v>12465</v>
      </c>
      <c r="N197" t="s">
        <v>12466</v>
      </c>
      <c r="O197" t="s">
        <v>12467</v>
      </c>
      <c r="P197" t="s">
        <v>12468</v>
      </c>
      <c r="Q197" t="s">
        <v>12469</v>
      </c>
      <c r="R197" t="s">
        <v>12470</v>
      </c>
      <c r="S197" t="s">
        <v>12471</v>
      </c>
      <c r="T197" t="s">
        <v>12472</v>
      </c>
      <c r="U197" t="s">
        <v>12473</v>
      </c>
      <c r="V197" t="s">
        <v>12474</v>
      </c>
      <c r="W197" t="s">
        <v>12475</v>
      </c>
      <c r="X197" t="s">
        <v>294</v>
      </c>
      <c r="Y197" t="s">
        <v>12476</v>
      </c>
      <c r="Z197" t="s">
        <v>12477</v>
      </c>
      <c r="AA197" t="s">
        <v>12478</v>
      </c>
      <c r="AB197" t="s">
        <v>12479</v>
      </c>
      <c r="AC197" t="s">
        <v>12480</v>
      </c>
      <c r="AD197" t="s">
        <v>12481</v>
      </c>
      <c r="AE197" t="s">
        <v>12482</v>
      </c>
      <c r="AF197" t="s">
        <v>12483</v>
      </c>
      <c r="AG197" t="s">
        <v>12484</v>
      </c>
      <c r="AH197" t="s">
        <v>12485</v>
      </c>
      <c r="AI197" t="s">
        <v>12486</v>
      </c>
      <c r="AJ197" t="s">
        <v>12487</v>
      </c>
      <c r="AK197" t="s">
        <v>12488</v>
      </c>
      <c r="AL197" t="s">
        <v>12489</v>
      </c>
      <c r="AM197" t="s">
        <v>12490</v>
      </c>
      <c r="AN197" t="s">
        <v>12491</v>
      </c>
      <c r="AO197" t="s">
        <v>12492</v>
      </c>
      <c r="AP197" t="s">
        <v>12493</v>
      </c>
      <c r="AQ197" t="s">
        <v>12494</v>
      </c>
      <c r="AR197" t="s">
        <v>12495</v>
      </c>
      <c r="AS197" t="s">
        <v>1478</v>
      </c>
      <c r="AT197" t="s">
        <v>12496</v>
      </c>
      <c r="AU197" t="s">
        <v>12497</v>
      </c>
      <c r="AV197" t="s">
        <v>12498</v>
      </c>
      <c r="AW197" t="s">
        <v>12499</v>
      </c>
      <c r="AX197" t="s">
        <v>12500</v>
      </c>
      <c r="AY197" t="s">
        <v>12501</v>
      </c>
      <c r="AZ197" t="s">
        <v>12502</v>
      </c>
      <c r="BA197" t="s">
        <v>12503</v>
      </c>
      <c r="BB197" t="s">
        <v>12504</v>
      </c>
      <c r="BC197" t="s">
        <v>12505</v>
      </c>
      <c r="BD197" t="s">
        <v>12506</v>
      </c>
      <c r="BE197" t="s">
        <v>12507</v>
      </c>
      <c r="BF197" t="s">
        <v>12508</v>
      </c>
      <c r="BG197" t="s">
        <v>12509</v>
      </c>
      <c r="BH197" t="s">
        <v>12510</v>
      </c>
      <c r="BI197" t="s">
        <v>12511</v>
      </c>
      <c r="BJ197" t="s">
        <v>12512</v>
      </c>
      <c r="BK197" t="s">
        <v>12513</v>
      </c>
      <c r="BL197" t="s">
        <v>12514</v>
      </c>
      <c r="BM197" t="s">
        <v>12515</v>
      </c>
      <c r="BN197" t="s">
        <v>2912</v>
      </c>
      <c r="BO197" t="s">
        <v>12516</v>
      </c>
      <c r="BP197" t="s">
        <v>12517</v>
      </c>
      <c r="BQ197" t="s">
        <v>12518</v>
      </c>
      <c r="BR197" t="s">
        <v>12519</v>
      </c>
      <c r="BS197" t="s">
        <v>12520</v>
      </c>
      <c r="BT197" t="s">
        <v>12521</v>
      </c>
      <c r="BU197" t="s">
        <v>12522</v>
      </c>
      <c r="BV197" t="s">
        <v>12523</v>
      </c>
      <c r="BW197" t="s">
        <v>12524</v>
      </c>
      <c r="BX197" t="s">
        <v>12525</v>
      </c>
      <c r="BY197" t="s">
        <v>12526</v>
      </c>
      <c r="BZ197" t="s">
        <v>12527</v>
      </c>
      <c r="CA197" t="s">
        <v>12528</v>
      </c>
      <c r="CB197" t="s">
        <v>12529</v>
      </c>
      <c r="CC197" t="s">
        <v>12530</v>
      </c>
      <c r="CD197" t="s">
        <v>12531</v>
      </c>
      <c r="CE197" t="s">
        <v>12532</v>
      </c>
      <c r="CF197" t="s">
        <v>12533</v>
      </c>
      <c r="CG197" t="s">
        <v>12534</v>
      </c>
      <c r="CH197" t="s">
        <v>12535</v>
      </c>
      <c r="CI197" t="s">
        <v>4346</v>
      </c>
      <c r="CJ197" t="s">
        <v>12536</v>
      </c>
      <c r="CK197" t="s">
        <v>12537</v>
      </c>
      <c r="CL197" t="s">
        <v>12538</v>
      </c>
      <c r="CM197" t="s">
        <v>12539</v>
      </c>
      <c r="CN197" t="s">
        <v>12540</v>
      </c>
      <c r="CO197" t="s">
        <v>12541</v>
      </c>
      <c r="CP197" t="s">
        <v>12542</v>
      </c>
      <c r="CQ197" t="s">
        <v>12543</v>
      </c>
      <c r="CR197" t="s">
        <v>12544</v>
      </c>
      <c r="CS197" t="s">
        <v>12545</v>
      </c>
      <c r="CT197" t="s">
        <v>12546</v>
      </c>
      <c r="CU197" t="s">
        <v>12547</v>
      </c>
      <c r="CV197" t="s">
        <v>12548</v>
      </c>
      <c r="CW197" t="s">
        <v>12549</v>
      </c>
      <c r="CX197" t="s">
        <v>12550</v>
      </c>
      <c r="CY197" t="s">
        <v>12551</v>
      </c>
      <c r="CZ197" t="s">
        <v>12552</v>
      </c>
      <c r="DA197" t="s">
        <v>12553</v>
      </c>
      <c r="DB197" t="s">
        <v>12554</v>
      </c>
      <c r="DC197" t="s">
        <v>12555</v>
      </c>
      <c r="DD197" t="s">
        <v>5780</v>
      </c>
      <c r="DE197" t="s">
        <v>12556</v>
      </c>
      <c r="DF197" t="s">
        <v>12557</v>
      </c>
      <c r="DG197" t="s">
        <v>12558</v>
      </c>
      <c r="DH197" t="s">
        <v>12559</v>
      </c>
      <c r="DI197" t="s">
        <v>12560</v>
      </c>
      <c r="DJ197" t="s">
        <v>12561</v>
      </c>
      <c r="DK197" t="s">
        <v>12562</v>
      </c>
      <c r="DL197" t="s">
        <v>12563</v>
      </c>
      <c r="DM197" t="s">
        <v>12564</v>
      </c>
      <c r="DN197" t="s">
        <v>12565</v>
      </c>
      <c r="DO197" t="s">
        <v>12566</v>
      </c>
      <c r="DP197" t="s">
        <v>12567</v>
      </c>
      <c r="DQ197" t="s">
        <v>12568</v>
      </c>
      <c r="DR197" t="s">
        <v>12569</v>
      </c>
      <c r="DS197" t="s">
        <v>12570</v>
      </c>
      <c r="DT197" t="s">
        <v>12571</v>
      </c>
      <c r="DU197" t="s">
        <v>12572</v>
      </c>
      <c r="DV197" t="s">
        <v>12573</v>
      </c>
      <c r="DW197" t="s">
        <v>12574</v>
      </c>
      <c r="DX197" t="s">
        <v>12575</v>
      </c>
      <c r="DY197" t="s">
        <v>6964</v>
      </c>
      <c r="DZ197" t="s">
        <v>12576</v>
      </c>
      <c r="EA197" t="s">
        <v>12577</v>
      </c>
      <c r="EB197" t="s">
        <v>12578</v>
      </c>
      <c r="EC197" t="s">
        <v>12579</v>
      </c>
      <c r="ED197" t="s">
        <v>12580</v>
      </c>
      <c r="EE197" t="s">
        <v>12581</v>
      </c>
      <c r="EF197" t="s">
        <v>12582</v>
      </c>
      <c r="EG197" t="s">
        <v>12583</v>
      </c>
      <c r="EH197" t="s">
        <v>12584</v>
      </c>
      <c r="EI197" t="s">
        <v>12585</v>
      </c>
      <c r="EJ197" t="s">
        <v>12586</v>
      </c>
      <c r="EK197" t="s">
        <v>12587</v>
      </c>
      <c r="EL197" t="s">
        <v>12588</v>
      </c>
      <c r="EM197" t="s">
        <v>12589</v>
      </c>
      <c r="EN197" t="s">
        <v>12590</v>
      </c>
      <c r="EO197" t="s">
        <v>12591</v>
      </c>
      <c r="EP197" t="s">
        <v>12592</v>
      </c>
      <c r="EQ197" t="s">
        <v>12593</v>
      </c>
      <c r="ER197" t="s">
        <v>12594</v>
      </c>
      <c r="ES197" t="s">
        <v>12595</v>
      </c>
      <c r="ET197" t="s">
        <v>8398</v>
      </c>
      <c r="EU197" t="s">
        <v>12596</v>
      </c>
      <c r="EV197" t="s">
        <v>12597</v>
      </c>
      <c r="EW197" t="s">
        <v>12598</v>
      </c>
      <c r="EX197" t="s">
        <v>12599</v>
      </c>
      <c r="EY197" t="s">
        <v>12600</v>
      </c>
      <c r="EZ197" t="s">
        <v>12601</v>
      </c>
      <c r="FA197" t="s">
        <v>12602</v>
      </c>
      <c r="FB197" t="s">
        <v>12603</v>
      </c>
      <c r="FC197" t="s">
        <v>12604</v>
      </c>
      <c r="FD197" t="s">
        <v>12605</v>
      </c>
      <c r="FE197" t="s">
        <v>12606</v>
      </c>
      <c r="FF197" t="s">
        <v>12607</v>
      </c>
      <c r="FG197" t="s">
        <v>12608</v>
      </c>
      <c r="FH197" t="s">
        <v>12609</v>
      </c>
      <c r="FI197" t="s">
        <v>12610</v>
      </c>
      <c r="FJ197" t="s">
        <v>12611</v>
      </c>
      <c r="FK197" t="s">
        <v>12612</v>
      </c>
      <c r="FL197" t="s">
        <v>12613</v>
      </c>
      <c r="FM197" t="s">
        <v>12614</v>
      </c>
      <c r="FN197" t="s">
        <v>12615</v>
      </c>
      <c r="FO197" t="s">
        <v>9832</v>
      </c>
      <c r="FP197" t="s">
        <v>12616</v>
      </c>
      <c r="FQ197" t="s">
        <v>12617</v>
      </c>
      <c r="FR197" t="s">
        <v>12618</v>
      </c>
      <c r="FS197" t="s">
        <v>12619</v>
      </c>
      <c r="FT197" t="s">
        <v>12620</v>
      </c>
      <c r="FU197" t="s">
        <v>12621</v>
      </c>
      <c r="FV197" t="s">
        <v>12622</v>
      </c>
      <c r="FW197" t="s">
        <v>12623</v>
      </c>
      <c r="FX197" t="s">
        <v>12624</v>
      </c>
      <c r="FY197" t="s">
        <v>12625</v>
      </c>
      <c r="FZ197" t="s">
        <v>12626</v>
      </c>
      <c r="GA197" t="s">
        <v>12627</v>
      </c>
      <c r="GB197" t="s">
        <v>12628</v>
      </c>
      <c r="GC197" t="s">
        <v>12629</v>
      </c>
      <c r="GD197" t="s">
        <v>12630</v>
      </c>
      <c r="GE197" t="s">
        <v>12631</v>
      </c>
      <c r="GF197" t="s">
        <v>12632</v>
      </c>
      <c r="GG197" t="s">
        <v>12633</v>
      </c>
      <c r="GH197" t="s">
        <v>12634</v>
      </c>
      <c r="GI197" t="s">
        <v>12635</v>
      </c>
      <c r="GJ197" t="s">
        <v>11266</v>
      </c>
    </row>
    <row r="198" spans="1:192" ht="15" hidden="1" customHeight="1">
      <c r="A198" s="48" t="s">
        <v>12354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1481</v>
      </c>
      <c r="Z198" t="s">
        <v>1765</v>
      </c>
      <c r="AA198" t="s">
        <v>1799</v>
      </c>
      <c r="AB198" t="s">
        <v>1833</v>
      </c>
      <c r="AC198" t="s">
        <v>1867</v>
      </c>
      <c r="AD198" t="s">
        <v>1901</v>
      </c>
      <c r="AE198" t="s">
        <v>1935</v>
      </c>
      <c r="AF198" t="s">
        <v>1969</v>
      </c>
      <c r="AG198" t="s">
        <v>2003</v>
      </c>
      <c r="AH198" t="s">
        <v>2287</v>
      </c>
      <c r="AI198" t="s">
        <v>2321</v>
      </c>
      <c r="AJ198" t="s">
        <v>2355</v>
      </c>
      <c r="AK198" t="s">
        <v>2389</v>
      </c>
      <c r="AL198" t="s">
        <v>2423</v>
      </c>
      <c r="AM198" t="s">
        <v>2457</v>
      </c>
      <c r="AN198" t="s">
        <v>2491</v>
      </c>
      <c r="AO198" t="s">
        <v>2775</v>
      </c>
      <c r="AP198" t="s">
        <v>2809</v>
      </c>
      <c r="AQ198" t="s">
        <v>2843</v>
      </c>
      <c r="AR198" t="s">
        <v>2877</v>
      </c>
      <c r="AS198" t="s">
        <v>1446</v>
      </c>
      <c r="AT198" t="s">
        <v>2915</v>
      </c>
      <c r="AU198" t="s">
        <v>2949</v>
      </c>
      <c r="AV198" t="s">
        <v>2983</v>
      </c>
      <c r="AW198" t="s">
        <v>3267</v>
      </c>
      <c r="AX198" t="s">
        <v>3301</v>
      </c>
      <c r="AY198" t="s">
        <v>3335</v>
      </c>
      <c r="AZ198" t="s">
        <v>3369</v>
      </c>
      <c r="BA198" t="s">
        <v>3403</v>
      </c>
      <c r="BB198" t="s">
        <v>3437</v>
      </c>
      <c r="BC198" t="s">
        <v>3471</v>
      </c>
      <c r="BD198" t="s">
        <v>3505</v>
      </c>
      <c r="BE198" t="s">
        <v>3789</v>
      </c>
      <c r="BF198" t="s">
        <v>3823</v>
      </c>
      <c r="BG198" t="s">
        <v>3857</v>
      </c>
      <c r="BH198" t="s">
        <v>3891</v>
      </c>
      <c r="BI198" t="s">
        <v>3925</v>
      </c>
      <c r="BJ198" t="s">
        <v>3959</v>
      </c>
      <c r="BK198" t="s">
        <v>3993</v>
      </c>
      <c r="BL198" t="s">
        <v>4277</v>
      </c>
      <c r="BM198" t="s">
        <v>4311</v>
      </c>
      <c r="BN198" t="s">
        <v>2880</v>
      </c>
      <c r="BO198" t="s">
        <v>4349</v>
      </c>
      <c r="BP198" t="s">
        <v>4383</v>
      </c>
      <c r="BQ198" t="s">
        <v>4417</v>
      </c>
      <c r="BR198" t="s">
        <v>4451</v>
      </c>
      <c r="BS198" t="s">
        <v>4485</v>
      </c>
      <c r="BT198" t="s">
        <v>4769</v>
      </c>
      <c r="BU198" t="s">
        <v>4803</v>
      </c>
      <c r="BV198" t="s">
        <v>4837</v>
      </c>
      <c r="BW198" t="s">
        <v>4871</v>
      </c>
      <c r="BX198" t="s">
        <v>4905</v>
      </c>
      <c r="BY198" t="s">
        <v>4939</v>
      </c>
      <c r="BZ198" t="s">
        <v>4973</v>
      </c>
      <c r="CA198" t="s">
        <v>5007</v>
      </c>
      <c r="CB198" t="s">
        <v>5291</v>
      </c>
      <c r="CC198" t="s">
        <v>5325</v>
      </c>
      <c r="CD198" t="s">
        <v>5359</v>
      </c>
      <c r="CE198" t="s">
        <v>5393</v>
      </c>
      <c r="CF198" t="s">
        <v>5427</v>
      </c>
      <c r="CG198" t="s">
        <v>5461</v>
      </c>
      <c r="CH198" t="s">
        <v>5495</v>
      </c>
      <c r="CI198" t="s">
        <v>4314</v>
      </c>
      <c r="CJ198" t="s">
        <v>5783</v>
      </c>
      <c r="CK198" t="s">
        <v>5817</v>
      </c>
      <c r="CL198" t="s">
        <v>5851</v>
      </c>
      <c r="CM198" t="s">
        <v>5885</v>
      </c>
      <c r="CN198" t="s">
        <v>5919</v>
      </c>
      <c r="CO198" t="s">
        <v>5953</v>
      </c>
      <c r="CP198" t="s">
        <v>5987</v>
      </c>
      <c r="CQ198" t="s">
        <v>6271</v>
      </c>
      <c r="CR198" t="s">
        <v>6305</v>
      </c>
      <c r="CS198" t="s">
        <v>6339</v>
      </c>
      <c r="CT198" t="s">
        <v>6373</v>
      </c>
      <c r="CU198" t="s">
        <v>6407</v>
      </c>
      <c r="CV198" t="s">
        <v>6441</v>
      </c>
      <c r="CW198" t="s">
        <v>6475</v>
      </c>
      <c r="CX198" t="s">
        <v>6509</v>
      </c>
      <c r="CY198" t="s">
        <v>6793</v>
      </c>
      <c r="CZ198" t="s">
        <v>6827</v>
      </c>
      <c r="DA198" t="s">
        <v>6861</v>
      </c>
      <c r="DB198" t="s">
        <v>6895</v>
      </c>
      <c r="DC198" t="s">
        <v>6929</v>
      </c>
      <c r="DD198" t="s">
        <v>5498</v>
      </c>
      <c r="DE198" t="s">
        <v>6967</v>
      </c>
      <c r="DF198" t="s">
        <v>7001</v>
      </c>
      <c r="DG198" t="s">
        <v>7285</v>
      </c>
      <c r="DH198" t="s">
        <v>7319</v>
      </c>
      <c r="DI198" t="s">
        <v>7353</v>
      </c>
      <c r="DJ198" t="s">
        <v>7387</v>
      </c>
      <c r="DK198" t="s">
        <v>7421</v>
      </c>
      <c r="DL198" t="s">
        <v>7455</v>
      </c>
      <c r="DM198" t="s">
        <v>7489</v>
      </c>
      <c r="DN198" t="s">
        <v>7773</v>
      </c>
      <c r="DO198" t="s">
        <v>7807</v>
      </c>
      <c r="DP198" t="s">
        <v>7841</v>
      </c>
      <c r="DQ198" t="s">
        <v>7875</v>
      </c>
      <c r="DR198" t="s">
        <v>7909</v>
      </c>
      <c r="DS198" t="s">
        <v>7943</v>
      </c>
      <c r="DT198" t="s">
        <v>7977</v>
      </c>
      <c r="DU198" t="s">
        <v>8011</v>
      </c>
      <c r="DV198" t="s">
        <v>8295</v>
      </c>
      <c r="DW198" t="s">
        <v>8329</v>
      </c>
      <c r="DX198" t="s">
        <v>8363</v>
      </c>
      <c r="DY198" t="s">
        <v>6932</v>
      </c>
      <c r="DZ198" t="s">
        <v>8401</v>
      </c>
      <c r="EA198" t="s">
        <v>8435</v>
      </c>
      <c r="EB198" t="s">
        <v>8469</v>
      </c>
      <c r="EC198" t="s">
        <v>8503</v>
      </c>
      <c r="ED198" t="s">
        <v>8787</v>
      </c>
      <c r="EE198" t="s">
        <v>8821</v>
      </c>
      <c r="EF198" t="s">
        <v>8855</v>
      </c>
      <c r="EG198" t="s">
        <v>8889</v>
      </c>
      <c r="EH198" t="s">
        <v>8923</v>
      </c>
      <c r="EI198" t="s">
        <v>8957</v>
      </c>
      <c r="EJ198" t="s">
        <v>8991</v>
      </c>
      <c r="EK198" t="s">
        <v>9275</v>
      </c>
      <c r="EL198" t="s">
        <v>9309</v>
      </c>
      <c r="EM198" t="s">
        <v>9343</v>
      </c>
      <c r="EN198" t="s">
        <v>9377</v>
      </c>
      <c r="EO198" t="s">
        <v>9411</v>
      </c>
      <c r="EP198" t="s">
        <v>9445</v>
      </c>
      <c r="EQ198" t="s">
        <v>9479</v>
      </c>
      <c r="ER198" t="s">
        <v>9763</v>
      </c>
      <c r="ES198" t="s">
        <v>9797</v>
      </c>
      <c r="ET198" t="s">
        <v>8366</v>
      </c>
      <c r="EU198" t="s">
        <v>9835</v>
      </c>
      <c r="EV198" t="s">
        <v>9869</v>
      </c>
      <c r="EW198" t="s">
        <v>9903</v>
      </c>
      <c r="EX198" t="s">
        <v>9937</v>
      </c>
      <c r="EY198" t="s">
        <v>9971</v>
      </c>
      <c r="EZ198" t="s">
        <v>10005</v>
      </c>
      <c r="FA198" t="s">
        <v>10289</v>
      </c>
      <c r="FB198" t="s">
        <v>10323</v>
      </c>
      <c r="FC198" t="s">
        <v>10357</v>
      </c>
      <c r="FD198" t="s">
        <v>10391</v>
      </c>
      <c r="FE198" t="s">
        <v>10425</v>
      </c>
      <c r="FF198" t="s">
        <v>10459</v>
      </c>
      <c r="FG198" t="s">
        <v>10493</v>
      </c>
      <c r="FH198" t="s">
        <v>10777</v>
      </c>
      <c r="FI198" t="s">
        <v>10811</v>
      </c>
      <c r="FJ198" t="s">
        <v>10845</v>
      </c>
      <c r="FK198" t="s">
        <v>10879</v>
      </c>
      <c r="FL198" t="s">
        <v>10913</v>
      </c>
      <c r="FM198" t="s">
        <v>10947</v>
      </c>
      <c r="FN198" t="s">
        <v>10981</v>
      </c>
      <c r="FO198" t="s">
        <v>9800</v>
      </c>
      <c r="FP198" t="s">
        <v>11269</v>
      </c>
      <c r="FQ198" t="s">
        <v>11303</v>
      </c>
      <c r="FR198" t="s">
        <v>11337</v>
      </c>
      <c r="FS198" t="s">
        <v>11371</v>
      </c>
      <c r="FT198" t="s">
        <v>11405</v>
      </c>
      <c r="FU198" t="s">
        <v>11439</v>
      </c>
      <c r="FV198" t="s">
        <v>11473</v>
      </c>
      <c r="FW198" t="s">
        <v>11507</v>
      </c>
      <c r="FX198" t="s">
        <v>11791</v>
      </c>
      <c r="FY198" t="s">
        <v>11825</v>
      </c>
      <c r="FZ198" t="s">
        <v>11859</v>
      </c>
      <c r="GA198" t="s">
        <v>11893</v>
      </c>
      <c r="GB198" t="s">
        <v>11927</v>
      </c>
      <c r="GC198" t="s">
        <v>11961</v>
      </c>
      <c r="GD198" t="s">
        <v>11995</v>
      </c>
      <c r="GE198" t="s">
        <v>12185</v>
      </c>
      <c r="GF198" t="s">
        <v>12219</v>
      </c>
      <c r="GG198" t="s">
        <v>12253</v>
      </c>
      <c r="GH198" t="s">
        <v>12287</v>
      </c>
      <c r="GI198" t="s">
        <v>12321</v>
      </c>
      <c r="GJ198" t="s">
        <v>10984</v>
      </c>
    </row>
    <row r="199" spans="1:192" ht="15" hidden="1" customHeight="1">
      <c r="A199" s="45" t="s">
        <v>12363</v>
      </c>
      <c r="B199" s="55"/>
      <c r="C199" s="62">
        <v>7</v>
      </c>
    </row>
    <row r="200" spans="1:192" ht="15" hidden="1" customHeight="1">
      <c r="A200" s="48" t="s">
        <v>12364</v>
      </c>
      <c r="B200" s="49"/>
      <c r="C200" s="62">
        <v>8</v>
      </c>
    </row>
    <row r="201" spans="1:192" ht="15" hidden="1" customHeight="1">
      <c r="A201" s="49"/>
      <c r="B201" s="49" t="s">
        <v>12365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12636</v>
      </c>
      <c r="X201" t="s">
        <v>264</v>
      </c>
      <c r="Y201" t="s">
        <v>1483</v>
      </c>
      <c r="Z201" t="s">
        <v>1767</v>
      </c>
      <c r="AA201" t="s">
        <v>1801</v>
      </c>
      <c r="AB201" t="s">
        <v>1835</v>
      </c>
      <c r="AC201" t="s">
        <v>1869</v>
      </c>
      <c r="AD201" t="s">
        <v>1903</v>
      </c>
      <c r="AE201" t="s">
        <v>1937</v>
      </c>
      <c r="AF201" t="s">
        <v>1971</v>
      </c>
      <c r="AG201" t="s">
        <v>2005</v>
      </c>
      <c r="AH201" t="s">
        <v>2289</v>
      </c>
      <c r="AI201" t="s">
        <v>2323</v>
      </c>
      <c r="AJ201" t="s">
        <v>2357</v>
      </c>
      <c r="AK201" t="s">
        <v>2391</v>
      </c>
      <c r="AL201" t="s">
        <v>2425</v>
      </c>
      <c r="AM201" t="s">
        <v>2459</v>
      </c>
      <c r="AN201" t="s">
        <v>2493</v>
      </c>
      <c r="AO201" t="s">
        <v>2777</v>
      </c>
      <c r="AP201" t="s">
        <v>2811</v>
      </c>
      <c r="AQ201" t="s">
        <v>2845</v>
      </c>
      <c r="AR201" t="s">
        <v>12637</v>
      </c>
      <c r="AS201" t="s">
        <v>1448</v>
      </c>
      <c r="AT201" t="s">
        <v>2917</v>
      </c>
      <c r="AU201" t="s">
        <v>2951</v>
      </c>
      <c r="AV201" t="s">
        <v>2985</v>
      </c>
      <c r="AW201" t="s">
        <v>3269</v>
      </c>
      <c r="AX201" t="s">
        <v>3303</v>
      </c>
      <c r="AY201" t="s">
        <v>3337</v>
      </c>
      <c r="AZ201" t="s">
        <v>3371</v>
      </c>
      <c r="BA201" t="s">
        <v>3405</v>
      </c>
      <c r="BB201" t="s">
        <v>3439</v>
      </c>
      <c r="BC201" t="s">
        <v>3473</v>
      </c>
      <c r="BD201" t="s">
        <v>3507</v>
      </c>
      <c r="BE201" t="s">
        <v>3791</v>
      </c>
      <c r="BF201" t="s">
        <v>3825</v>
      </c>
      <c r="BG201" t="s">
        <v>3859</v>
      </c>
      <c r="BH201" t="s">
        <v>3893</v>
      </c>
      <c r="BI201" t="s">
        <v>3927</v>
      </c>
      <c r="BJ201" t="s">
        <v>3961</v>
      </c>
      <c r="BK201" t="s">
        <v>3995</v>
      </c>
      <c r="BL201" t="s">
        <v>4279</v>
      </c>
      <c r="BM201" t="s">
        <v>12638</v>
      </c>
      <c r="BN201" t="s">
        <v>2882</v>
      </c>
      <c r="BO201" t="s">
        <v>4351</v>
      </c>
      <c r="BP201" t="s">
        <v>4385</v>
      </c>
      <c r="BQ201" t="s">
        <v>4419</v>
      </c>
      <c r="BR201" t="s">
        <v>4453</v>
      </c>
      <c r="BS201" t="s">
        <v>4487</v>
      </c>
      <c r="BT201" t="s">
        <v>4771</v>
      </c>
      <c r="BU201" t="s">
        <v>4805</v>
      </c>
      <c r="BV201" t="s">
        <v>4839</v>
      </c>
      <c r="BW201" t="s">
        <v>4873</v>
      </c>
      <c r="BX201" t="s">
        <v>4907</v>
      </c>
      <c r="BY201" t="s">
        <v>4941</v>
      </c>
      <c r="BZ201" t="s">
        <v>4975</v>
      </c>
      <c r="CA201" t="s">
        <v>5009</v>
      </c>
      <c r="CB201" t="s">
        <v>5293</v>
      </c>
      <c r="CC201" t="s">
        <v>5327</v>
      </c>
      <c r="CD201" t="s">
        <v>5361</v>
      </c>
      <c r="CE201" t="s">
        <v>5395</v>
      </c>
      <c r="CF201" t="s">
        <v>5429</v>
      </c>
      <c r="CG201" t="s">
        <v>5463</v>
      </c>
      <c r="CH201" t="s">
        <v>12639</v>
      </c>
      <c r="CI201" t="s">
        <v>4316</v>
      </c>
      <c r="CJ201" t="s">
        <v>5785</v>
      </c>
      <c r="CK201" t="s">
        <v>5819</v>
      </c>
      <c r="CL201" t="s">
        <v>5853</v>
      </c>
      <c r="CM201" t="s">
        <v>5887</v>
      </c>
      <c r="CN201" t="s">
        <v>5921</v>
      </c>
      <c r="CO201" t="s">
        <v>5955</v>
      </c>
      <c r="CP201" t="s">
        <v>5989</v>
      </c>
      <c r="CQ201" t="s">
        <v>6273</v>
      </c>
      <c r="CR201" t="s">
        <v>6307</v>
      </c>
      <c r="CS201" t="s">
        <v>6341</v>
      </c>
      <c r="CT201" t="s">
        <v>6375</v>
      </c>
      <c r="CU201" t="s">
        <v>6409</v>
      </c>
      <c r="CV201" t="s">
        <v>6443</v>
      </c>
      <c r="CW201" t="s">
        <v>6477</v>
      </c>
      <c r="CX201" t="s">
        <v>6511</v>
      </c>
      <c r="CY201" t="s">
        <v>6795</v>
      </c>
      <c r="CZ201" t="s">
        <v>6829</v>
      </c>
      <c r="DA201" t="s">
        <v>6863</v>
      </c>
      <c r="DB201" t="s">
        <v>6897</v>
      </c>
      <c r="DC201" t="s">
        <v>12640</v>
      </c>
      <c r="DD201" t="s">
        <v>5500</v>
      </c>
      <c r="DE201" t="s">
        <v>6969</v>
      </c>
      <c r="DF201" t="s">
        <v>7003</v>
      </c>
      <c r="DG201" t="s">
        <v>7287</v>
      </c>
      <c r="DH201" t="s">
        <v>7321</v>
      </c>
      <c r="DI201" t="s">
        <v>7355</v>
      </c>
      <c r="DJ201" t="s">
        <v>7389</v>
      </c>
      <c r="DK201" t="s">
        <v>7423</v>
      </c>
      <c r="DL201" t="s">
        <v>7457</v>
      </c>
      <c r="DM201" t="s">
        <v>7491</v>
      </c>
      <c r="DN201" t="s">
        <v>7775</v>
      </c>
      <c r="DO201" t="s">
        <v>7809</v>
      </c>
      <c r="DP201" t="s">
        <v>7843</v>
      </c>
      <c r="DQ201" t="s">
        <v>7877</v>
      </c>
      <c r="DR201" t="s">
        <v>7911</v>
      </c>
      <c r="DS201" t="s">
        <v>7945</v>
      </c>
      <c r="DT201" t="s">
        <v>7979</v>
      </c>
      <c r="DU201" t="s">
        <v>8263</v>
      </c>
      <c r="DV201" t="s">
        <v>8297</v>
      </c>
      <c r="DW201" t="s">
        <v>8331</v>
      </c>
      <c r="DX201" t="s">
        <v>12641</v>
      </c>
      <c r="DY201" t="s">
        <v>6934</v>
      </c>
      <c r="DZ201" t="s">
        <v>8403</v>
      </c>
      <c r="EA201" t="s">
        <v>8437</v>
      </c>
      <c r="EB201" t="s">
        <v>8471</v>
      </c>
      <c r="EC201" t="s">
        <v>8505</v>
      </c>
      <c r="ED201" t="s">
        <v>8789</v>
      </c>
      <c r="EE201" t="s">
        <v>8823</v>
      </c>
      <c r="EF201" t="s">
        <v>8857</v>
      </c>
      <c r="EG201" t="s">
        <v>8891</v>
      </c>
      <c r="EH201" t="s">
        <v>8925</v>
      </c>
      <c r="EI201" t="s">
        <v>8959</v>
      </c>
      <c r="EJ201" t="s">
        <v>8993</v>
      </c>
      <c r="EK201" t="s">
        <v>9277</v>
      </c>
      <c r="EL201" t="s">
        <v>9311</v>
      </c>
      <c r="EM201" t="s">
        <v>9345</v>
      </c>
      <c r="EN201" t="s">
        <v>9379</v>
      </c>
      <c r="EO201" t="s">
        <v>9413</v>
      </c>
      <c r="EP201" t="s">
        <v>9447</v>
      </c>
      <c r="EQ201" t="s">
        <v>9481</v>
      </c>
      <c r="ER201" t="s">
        <v>9765</v>
      </c>
      <c r="ES201" t="s">
        <v>12642</v>
      </c>
      <c r="ET201" t="s">
        <v>8368</v>
      </c>
      <c r="EU201" t="s">
        <v>9837</v>
      </c>
      <c r="EV201" t="s">
        <v>9871</v>
      </c>
      <c r="EW201" t="s">
        <v>9905</v>
      </c>
      <c r="EX201" t="s">
        <v>9939</v>
      </c>
      <c r="EY201" t="s">
        <v>9973</v>
      </c>
      <c r="EZ201" t="s">
        <v>10007</v>
      </c>
      <c r="FA201" t="s">
        <v>10291</v>
      </c>
      <c r="FB201" t="s">
        <v>10325</v>
      </c>
      <c r="FC201" t="s">
        <v>10359</v>
      </c>
      <c r="FD201" t="s">
        <v>10393</v>
      </c>
      <c r="FE201" t="s">
        <v>10427</v>
      </c>
      <c r="FF201" t="s">
        <v>10461</v>
      </c>
      <c r="FG201" t="s">
        <v>10495</v>
      </c>
      <c r="FH201" t="s">
        <v>10779</v>
      </c>
      <c r="FI201" t="s">
        <v>10813</v>
      </c>
      <c r="FJ201" t="s">
        <v>10847</v>
      </c>
      <c r="FK201" t="s">
        <v>10881</v>
      </c>
      <c r="FL201" t="s">
        <v>10915</v>
      </c>
      <c r="FM201" t="s">
        <v>10949</v>
      </c>
      <c r="FN201" t="s">
        <v>12643</v>
      </c>
      <c r="FO201" t="s">
        <v>9802</v>
      </c>
      <c r="FP201" t="s">
        <v>11271</v>
      </c>
      <c r="FQ201" t="s">
        <v>11305</v>
      </c>
      <c r="FR201" t="s">
        <v>11339</v>
      </c>
      <c r="FS201" t="s">
        <v>11373</v>
      </c>
      <c r="FT201" t="s">
        <v>11407</v>
      </c>
      <c r="FU201" t="s">
        <v>11441</v>
      </c>
      <c r="FV201" t="s">
        <v>11475</v>
      </c>
      <c r="FW201" t="s">
        <v>11509</v>
      </c>
      <c r="FX201" t="s">
        <v>11793</v>
      </c>
      <c r="FY201" t="s">
        <v>11827</v>
      </c>
      <c r="FZ201" t="s">
        <v>11861</v>
      </c>
      <c r="GA201" t="s">
        <v>11895</v>
      </c>
      <c r="GB201" t="s">
        <v>11929</v>
      </c>
      <c r="GC201" t="s">
        <v>11963</v>
      </c>
      <c r="GD201" t="s">
        <v>11997</v>
      </c>
      <c r="GE201" t="s">
        <v>12187</v>
      </c>
      <c r="GF201" t="s">
        <v>12221</v>
      </c>
      <c r="GG201" t="s">
        <v>12255</v>
      </c>
      <c r="GH201" t="s">
        <v>12289</v>
      </c>
      <c r="GI201" t="s">
        <v>12644</v>
      </c>
      <c r="GJ201" t="s">
        <v>10986</v>
      </c>
    </row>
    <row r="202" spans="1:192" ht="15" hidden="1" customHeight="1">
      <c r="A202" s="49"/>
      <c r="B202" s="49" t="s">
        <v>12366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12645</v>
      </c>
      <c r="X202" t="s">
        <v>279</v>
      </c>
      <c r="Y202" t="s">
        <v>1498</v>
      </c>
      <c r="Z202" t="s">
        <v>1782</v>
      </c>
      <c r="AA202" t="s">
        <v>1816</v>
      </c>
      <c r="AB202" t="s">
        <v>1850</v>
      </c>
      <c r="AC202" t="s">
        <v>1884</v>
      </c>
      <c r="AD202" t="s">
        <v>1918</v>
      </c>
      <c r="AE202" t="s">
        <v>1952</v>
      </c>
      <c r="AF202" t="s">
        <v>1986</v>
      </c>
      <c r="AG202" t="s">
        <v>2270</v>
      </c>
      <c r="AH202" t="s">
        <v>2304</v>
      </c>
      <c r="AI202" t="s">
        <v>2338</v>
      </c>
      <c r="AJ202" t="s">
        <v>2372</v>
      </c>
      <c r="AK202" t="s">
        <v>2406</v>
      </c>
      <c r="AL202" t="s">
        <v>2440</v>
      </c>
      <c r="AM202" t="s">
        <v>2474</v>
      </c>
      <c r="AN202" t="s">
        <v>2508</v>
      </c>
      <c r="AO202" t="s">
        <v>2792</v>
      </c>
      <c r="AP202" t="s">
        <v>2826</v>
      </c>
      <c r="AQ202" t="s">
        <v>2860</v>
      </c>
      <c r="AR202" t="s">
        <v>12646</v>
      </c>
      <c r="AS202" t="s">
        <v>1463</v>
      </c>
      <c r="AT202" t="s">
        <v>2932</v>
      </c>
      <c r="AU202" t="s">
        <v>2966</v>
      </c>
      <c r="AV202" t="s">
        <v>3000</v>
      </c>
      <c r="AW202" t="s">
        <v>3284</v>
      </c>
      <c r="AX202" t="s">
        <v>3318</v>
      </c>
      <c r="AY202" t="s">
        <v>3352</v>
      </c>
      <c r="AZ202" t="s">
        <v>3386</v>
      </c>
      <c r="BA202" t="s">
        <v>3420</v>
      </c>
      <c r="BB202" t="s">
        <v>3454</v>
      </c>
      <c r="BC202" t="s">
        <v>3488</v>
      </c>
      <c r="BD202" t="s">
        <v>3772</v>
      </c>
      <c r="BE202" t="s">
        <v>3806</v>
      </c>
      <c r="BF202" t="s">
        <v>3840</v>
      </c>
      <c r="BG202" t="s">
        <v>3874</v>
      </c>
      <c r="BH202" t="s">
        <v>3908</v>
      </c>
      <c r="BI202" t="s">
        <v>3942</v>
      </c>
      <c r="BJ202" t="s">
        <v>3976</v>
      </c>
      <c r="BK202" t="s">
        <v>4010</v>
      </c>
      <c r="BL202" t="s">
        <v>4294</v>
      </c>
      <c r="BM202" t="s">
        <v>12647</v>
      </c>
      <c r="BN202" t="s">
        <v>2897</v>
      </c>
      <c r="BO202" t="s">
        <v>4366</v>
      </c>
      <c r="BP202" t="s">
        <v>4400</v>
      </c>
      <c r="BQ202" t="s">
        <v>4434</v>
      </c>
      <c r="BR202" t="s">
        <v>4468</v>
      </c>
      <c r="BS202" t="s">
        <v>4502</v>
      </c>
      <c r="BT202" t="s">
        <v>4786</v>
      </c>
      <c r="BU202" t="s">
        <v>4820</v>
      </c>
      <c r="BV202" t="s">
        <v>4854</v>
      </c>
      <c r="BW202" t="s">
        <v>4888</v>
      </c>
      <c r="BX202" t="s">
        <v>4922</v>
      </c>
      <c r="BY202" t="s">
        <v>4956</v>
      </c>
      <c r="BZ202" t="s">
        <v>4990</v>
      </c>
      <c r="CA202" t="s">
        <v>5274</v>
      </c>
      <c r="CB202" t="s">
        <v>5308</v>
      </c>
      <c r="CC202" t="s">
        <v>5342</v>
      </c>
      <c r="CD202" t="s">
        <v>5376</v>
      </c>
      <c r="CE202" t="s">
        <v>5410</v>
      </c>
      <c r="CF202" t="s">
        <v>5444</v>
      </c>
      <c r="CG202" t="s">
        <v>5478</v>
      </c>
      <c r="CH202" t="s">
        <v>12648</v>
      </c>
      <c r="CI202" t="s">
        <v>4331</v>
      </c>
      <c r="CJ202" t="s">
        <v>5800</v>
      </c>
      <c r="CK202" t="s">
        <v>5834</v>
      </c>
      <c r="CL202" t="s">
        <v>5868</v>
      </c>
      <c r="CM202" t="s">
        <v>5902</v>
      </c>
      <c r="CN202" t="s">
        <v>5936</v>
      </c>
      <c r="CO202" t="s">
        <v>5970</v>
      </c>
      <c r="CP202" t="s">
        <v>6004</v>
      </c>
      <c r="CQ202" t="s">
        <v>6288</v>
      </c>
      <c r="CR202" t="s">
        <v>6322</v>
      </c>
      <c r="CS202" t="s">
        <v>6356</v>
      </c>
      <c r="CT202" t="s">
        <v>6390</v>
      </c>
      <c r="CU202" t="s">
        <v>6424</v>
      </c>
      <c r="CV202" t="s">
        <v>6458</v>
      </c>
      <c r="CW202" t="s">
        <v>6492</v>
      </c>
      <c r="CX202" t="s">
        <v>6776</v>
      </c>
      <c r="CY202" t="s">
        <v>6810</v>
      </c>
      <c r="CZ202" t="s">
        <v>6844</v>
      </c>
      <c r="DA202" t="s">
        <v>6878</v>
      </c>
      <c r="DB202" t="s">
        <v>6912</v>
      </c>
      <c r="DC202" t="s">
        <v>12649</v>
      </c>
      <c r="DD202" t="s">
        <v>5765</v>
      </c>
      <c r="DE202" t="s">
        <v>6984</v>
      </c>
      <c r="DF202" t="s">
        <v>7268</v>
      </c>
      <c r="DG202" t="s">
        <v>7302</v>
      </c>
      <c r="DH202" t="s">
        <v>7336</v>
      </c>
      <c r="DI202" t="s">
        <v>7370</v>
      </c>
      <c r="DJ202" t="s">
        <v>7404</v>
      </c>
      <c r="DK202" t="s">
        <v>7438</v>
      </c>
      <c r="DL202" t="s">
        <v>7472</v>
      </c>
      <c r="DM202" t="s">
        <v>7506</v>
      </c>
      <c r="DN202" t="s">
        <v>7790</v>
      </c>
      <c r="DO202" t="s">
        <v>7824</v>
      </c>
      <c r="DP202" t="s">
        <v>7858</v>
      </c>
      <c r="DQ202" t="s">
        <v>7892</v>
      </c>
      <c r="DR202" t="s">
        <v>7926</v>
      </c>
      <c r="DS202" t="s">
        <v>7960</v>
      </c>
      <c r="DT202" t="s">
        <v>7994</v>
      </c>
      <c r="DU202" t="s">
        <v>8278</v>
      </c>
      <c r="DV202" t="s">
        <v>8312</v>
      </c>
      <c r="DW202" t="s">
        <v>8346</v>
      </c>
      <c r="DX202" t="s">
        <v>12650</v>
      </c>
      <c r="DY202" t="s">
        <v>6949</v>
      </c>
      <c r="DZ202" t="s">
        <v>8418</v>
      </c>
      <c r="EA202" t="s">
        <v>8452</v>
      </c>
      <c r="EB202" t="s">
        <v>8486</v>
      </c>
      <c r="EC202" t="s">
        <v>8770</v>
      </c>
      <c r="ED202" t="s">
        <v>8804</v>
      </c>
      <c r="EE202" t="s">
        <v>8838</v>
      </c>
      <c r="EF202" t="s">
        <v>8872</v>
      </c>
      <c r="EG202" t="s">
        <v>8906</v>
      </c>
      <c r="EH202" t="s">
        <v>8940</v>
      </c>
      <c r="EI202" t="s">
        <v>8974</v>
      </c>
      <c r="EJ202" t="s">
        <v>9008</v>
      </c>
      <c r="EK202" t="s">
        <v>9292</v>
      </c>
      <c r="EL202" t="s">
        <v>9326</v>
      </c>
      <c r="EM202" t="s">
        <v>9360</v>
      </c>
      <c r="EN202" t="s">
        <v>9394</v>
      </c>
      <c r="EO202" t="s">
        <v>9428</v>
      </c>
      <c r="EP202" t="s">
        <v>9462</v>
      </c>
      <c r="EQ202" t="s">
        <v>9496</v>
      </c>
      <c r="ER202" t="s">
        <v>9780</v>
      </c>
      <c r="ES202" t="s">
        <v>12651</v>
      </c>
      <c r="ET202" t="s">
        <v>8383</v>
      </c>
      <c r="EU202" t="s">
        <v>9852</v>
      </c>
      <c r="EV202" t="s">
        <v>9886</v>
      </c>
      <c r="EW202" t="s">
        <v>9920</v>
      </c>
      <c r="EX202" t="s">
        <v>9954</v>
      </c>
      <c r="EY202" t="s">
        <v>9988</v>
      </c>
      <c r="EZ202" t="s">
        <v>10272</v>
      </c>
      <c r="FA202" t="s">
        <v>10306</v>
      </c>
      <c r="FB202" t="s">
        <v>10340</v>
      </c>
      <c r="FC202" t="s">
        <v>10374</v>
      </c>
      <c r="FD202" t="s">
        <v>10408</v>
      </c>
      <c r="FE202" t="s">
        <v>10442</v>
      </c>
      <c r="FF202" t="s">
        <v>10476</v>
      </c>
      <c r="FG202" t="s">
        <v>10510</v>
      </c>
      <c r="FH202" t="s">
        <v>10794</v>
      </c>
      <c r="FI202" t="s">
        <v>10828</v>
      </c>
      <c r="FJ202" t="s">
        <v>10862</v>
      </c>
      <c r="FK202" t="s">
        <v>10896</v>
      </c>
      <c r="FL202" t="s">
        <v>10930</v>
      </c>
      <c r="FM202" t="s">
        <v>10964</v>
      </c>
      <c r="FN202" t="s">
        <v>12652</v>
      </c>
      <c r="FO202" t="s">
        <v>9817</v>
      </c>
      <c r="FP202" t="s">
        <v>11286</v>
      </c>
      <c r="FQ202" t="s">
        <v>11320</v>
      </c>
      <c r="FR202" t="s">
        <v>11354</v>
      </c>
      <c r="FS202" t="s">
        <v>11388</v>
      </c>
      <c r="FT202" t="s">
        <v>11422</v>
      </c>
      <c r="FU202" t="s">
        <v>11456</v>
      </c>
      <c r="FV202" t="s">
        <v>11490</v>
      </c>
      <c r="FW202" t="s">
        <v>11774</v>
      </c>
      <c r="FX202" t="s">
        <v>11808</v>
      </c>
      <c r="FY202" t="s">
        <v>11842</v>
      </c>
      <c r="FZ202" t="s">
        <v>11876</v>
      </c>
      <c r="GA202" t="s">
        <v>11910</v>
      </c>
      <c r="GB202" t="s">
        <v>11944</v>
      </c>
      <c r="GC202" t="s">
        <v>11978</v>
      </c>
      <c r="GD202" t="s">
        <v>12168</v>
      </c>
      <c r="GE202" t="s">
        <v>12202</v>
      </c>
      <c r="GF202" t="s">
        <v>12236</v>
      </c>
      <c r="GG202" t="s">
        <v>12270</v>
      </c>
      <c r="GH202" t="s">
        <v>12304</v>
      </c>
      <c r="GI202" t="s">
        <v>12653</v>
      </c>
      <c r="GJ202" t="s">
        <v>11001</v>
      </c>
    </row>
    <row r="203" spans="1:192" ht="15" hidden="1" customHeight="1">
      <c r="A203" s="48" t="s">
        <v>12354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12447</v>
      </c>
      <c r="X203" t="s">
        <v>263</v>
      </c>
      <c r="Y203" t="s">
        <v>1482</v>
      </c>
      <c r="Z203" t="s">
        <v>1766</v>
      </c>
      <c r="AA203" t="s">
        <v>1800</v>
      </c>
      <c r="AB203" t="s">
        <v>1834</v>
      </c>
      <c r="AC203" t="s">
        <v>1868</v>
      </c>
      <c r="AD203" t="s">
        <v>1902</v>
      </c>
      <c r="AE203" t="s">
        <v>1936</v>
      </c>
      <c r="AF203" t="s">
        <v>1970</v>
      </c>
      <c r="AG203" t="s">
        <v>2004</v>
      </c>
      <c r="AH203" t="s">
        <v>2288</v>
      </c>
      <c r="AI203" t="s">
        <v>2322</v>
      </c>
      <c r="AJ203" t="s">
        <v>2356</v>
      </c>
      <c r="AK203" t="s">
        <v>2390</v>
      </c>
      <c r="AL203" t="s">
        <v>2424</v>
      </c>
      <c r="AM203" t="s">
        <v>2458</v>
      </c>
      <c r="AN203" t="s">
        <v>2492</v>
      </c>
      <c r="AO203" t="s">
        <v>2776</v>
      </c>
      <c r="AP203" t="s">
        <v>2810</v>
      </c>
      <c r="AQ203" t="s">
        <v>2844</v>
      </c>
      <c r="AR203" t="s">
        <v>12448</v>
      </c>
      <c r="AS203" t="s">
        <v>1447</v>
      </c>
      <c r="AT203" t="s">
        <v>2916</v>
      </c>
      <c r="AU203" t="s">
        <v>2950</v>
      </c>
      <c r="AV203" t="s">
        <v>2984</v>
      </c>
      <c r="AW203" t="s">
        <v>3268</v>
      </c>
      <c r="AX203" t="s">
        <v>3302</v>
      </c>
      <c r="AY203" t="s">
        <v>3336</v>
      </c>
      <c r="AZ203" t="s">
        <v>3370</v>
      </c>
      <c r="BA203" t="s">
        <v>3404</v>
      </c>
      <c r="BB203" t="s">
        <v>3438</v>
      </c>
      <c r="BC203" t="s">
        <v>3472</v>
      </c>
      <c r="BD203" t="s">
        <v>3506</v>
      </c>
      <c r="BE203" t="s">
        <v>3790</v>
      </c>
      <c r="BF203" t="s">
        <v>3824</v>
      </c>
      <c r="BG203" t="s">
        <v>3858</v>
      </c>
      <c r="BH203" t="s">
        <v>3892</v>
      </c>
      <c r="BI203" t="s">
        <v>3926</v>
      </c>
      <c r="BJ203" t="s">
        <v>3960</v>
      </c>
      <c r="BK203" t="s">
        <v>3994</v>
      </c>
      <c r="BL203" t="s">
        <v>4278</v>
      </c>
      <c r="BM203" t="s">
        <v>12449</v>
      </c>
      <c r="BN203" t="s">
        <v>2881</v>
      </c>
      <c r="BO203" t="s">
        <v>4350</v>
      </c>
      <c r="BP203" t="s">
        <v>4384</v>
      </c>
      <c r="BQ203" t="s">
        <v>4418</v>
      </c>
      <c r="BR203" t="s">
        <v>4452</v>
      </c>
      <c r="BS203" t="s">
        <v>4486</v>
      </c>
      <c r="BT203" t="s">
        <v>4770</v>
      </c>
      <c r="BU203" t="s">
        <v>4804</v>
      </c>
      <c r="BV203" t="s">
        <v>4838</v>
      </c>
      <c r="BW203" t="s">
        <v>4872</v>
      </c>
      <c r="BX203" t="s">
        <v>4906</v>
      </c>
      <c r="BY203" t="s">
        <v>4940</v>
      </c>
      <c r="BZ203" t="s">
        <v>4974</v>
      </c>
      <c r="CA203" t="s">
        <v>5008</v>
      </c>
      <c r="CB203" t="s">
        <v>5292</v>
      </c>
      <c r="CC203" t="s">
        <v>5326</v>
      </c>
      <c r="CD203" t="s">
        <v>5360</v>
      </c>
      <c r="CE203" t="s">
        <v>5394</v>
      </c>
      <c r="CF203" t="s">
        <v>5428</v>
      </c>
      <c r="CG203" t="s">
        <v>5462</v>
      </c>
      <c r="CH203" t="s">
        <v>12450</v>
      </c>
      <c r="CI203" t="s">
        <v>4315</v>
      </c>
      <c r="CJ203" t="s">
        <v>5784</v>
      </c>
      <c r="CK203" t="s">
        <v>5818</v>
      </c>
      <c r="CL203" t="s">
        <v>5852</v>
      </c>
      <c r="CM203" t="s">
        <v>5886</v>
      </c>
      <c r="CN203" t="s">
        <v>5920</v>
      </c>
      <c r="CO203" t="s">
        <v>5954</v>
      </c>
      <c r="CP203" t="s">
        <v>5988</v>
      </c>
      <c r="CQ203" t="s">
        <v>6272</v>
      </c>
      <c r="CR203" t="s">
        <v>6306</v>
      </c>
      <c r="CS203" t="s">
        <v>6340</v>
      </c>
      <c r="CT203" t="s">
        <v>6374</v>
      </c>
      <c r="CU203" t="s">
        <v>6408</v>
      </c>
      <c r="CV203" t="s">
        <v>6442</v>
      </c>
      <c r="CW203" t="s">
        <v>6476</v>
      </c>
      <c r="CX203" t="s">
        <v>6510</v>
      </c>
      <c r="CY203" t="s">
        <v>6794</v>
      </c>
      <c r="CZ203" t="s">
        <v>6828</v>
      </c>
      <c r="DA203" t="s">
        <v>6862</v>
      </c>
      <c r="DB203" t="s">
        <v>6896</v>
      </c>
      <c r="DC203" t="s">
        <v>12451</v>
      </c>
      <c r="DD203" t="s">
        <v>5499</v>
      </c>
      <c r="DE203" t="s">
        <v>6968</v>
      </c>
      <c r="DF203" t="s">
        <v>7002</v>
      </c>
      <c r="DG203" t="s">
        <v>7286</v>
      </c>
      <c r="DH203" t="s">
        <v>7320</v>
      </c>
      <c r="DI203" t="s">
        <v>7354</v>
      </c>
      <c r="DJ203" t="s">
        <v>7388</v>
      </c>
      <c r="DK203" t="s">
        <v>7422</v>
      </c>
      <c r="DL203" t="s">
        <v>7456</v>
      </c>
      <c r="DM203" t="s">
        <v>7490</v>
      </c>
      <c r="DN203" t="s">
        <v>7774</v>
      </c>
      <c r="DO203" t="s">
        <v>7808</v>
      </c>
      <c r="DP203" t="s">
        <v>7842</v>
      </c>
      <c r="DQ203" t="s">
        <v>7876</v>
      </c>
      <c r="DR203" t="s">
        <v>7910</v>
      </c>
      <c r="DS203" t="s">
        <v>7944</v>
      </c>
      <c r="DT203" t="s">
        <v>7978</v>
      </c>
      <c r="DU203" t="s">
        <v>8262</v>
      </c>
      <c r="DV203" t="s">
        <v>8296</v>
      </c>
      <c r="DW203" t="s">
        <v>8330</v>
      </c>
      <c r="DX203" t="s">
        <v>12452</v>
      </c>
      <c r="DY203" t="s">
        <v>6933</v>
      </c>
      <c r="DZ203" t="s">
        <v>8402</v>
      </c>
      <c r="EA203" t="s">
        <v>8436</v>
      </c>
      <c r="EB203" t="s">
        <v>8470</v>
      </c>
      <c r="EC203" t="s">
        <v>8504</v>
      </c>
      <c r="ED203" t="s">
        <v>8788</v>
      </c>
      <c r="EE203" t="s">
        <v>8822</v>
      </c>
      <c r="EF203" t="s">
        <v>8856</v>
      </c>
      <c r="EG203" t="s">
        <v>8890</v>
      </c>
      <c r="EH203" t="s">
        <v>8924</v>
      </c>
      <c r="EI203" t="s">
        <v>8958</v>
      </c>
      <c r="EJ203" t="s">
        <v>8992</v>
      </c>
      <c r="EK203" t="s">
        <v>9276</v>
      </c>
      <c r="EL203" t="s">
        <v>9310</v>
      </c>
      <c r="EM203" t="s">
        <v>9344</v>
      </c>
      <c r="EN203" t="s">
        <v>9378</v>
      </c>
      <c r="EO203" t="s">
        <v>9412</v>
      </c>
      <c r="EP203" t="s">
        <v>9446</v>
      </c>
      <c r="EQ203" t="s">
        <v>9480</v>
      </c>
      <c r="ER203" t="s">
        <v>9764</v>
      </c>
      <c r="ES203" t="s">
        <v>12453</v>
      </c>
      <c r="ET203" t="s">
        <v>8367</v>
      </c>
      <c r="EU203" t="s">
        <v>9836</v>
      </c>
      <c r="EV203" t="s">
        <v>9870</v>
      </c>
      <c r="EW203" t="s">
        <v>9904</v>
      </c>
      <c r="EX203" t="s">
        <v>9938</v>
      </c>
      <c r="EY203" t="s">
        <v>9972</v>
      </c>
      <c r="EZ203" t="s">
        <v>10006</v>
      </c>
      <c r="FA203" t="s">
        <v>10290</v>
      </c>
      <c r="FB203" t="s">
        <v>10324</v>
      </c>
      <c r="FC203" t="s">
        <v>10358</v>
      </c>
      <c r="FD203" t="s">
        <v>10392</v>
      </c>
      <c r="FE203" t="s">
        <v>10426</v>
      </c>
      <c r="FF203" t="s">
        <v>10460</v>
      </c>
      <c r="FG203" t="s">
        <v>10494</v>
      </c>
      <c r="FH203" t="s">
        <v>10778</v>
      </c>
      <c r="FI203" t="s">
        <v>10812</v>
      </c>
      <c r="FJ203" t="s">
        <v>10846</v>
      </c>
      <c r="FK203" t="s">
        <v>10880</v>
      </c>
      <c r="FL203" t="s">
        <v>10914</v>
      </c>
      <c r="FM203" t="s">
        <v>10948</v>
      </c>
      <c r="FN203" t="s">
        <v>12454</v>
      </c>
      <c r="FO203" t="s">
        <v>9801</v>
      </c>
      <c r="FP203" t="s">
        <v>11270</v>
      </c>
      <c r="FQ203" t="s">
        <v>11304</v>
      </c>
      <c r="FR203" t="s">
        <v>11338</v>
      </c>
      <c r="FS203" t="s">
        <v>11372</v>
      </c>
      <c r="FT203" t="s">
        <v>11406</v>
      </c>
      <c r="FU203" t="s">
        <v>11440</v>
      </c>
      <c r="FV203" t="s">
        <v>11474</v>
      </c>
      <c r="FW203" t="s">
        <v>11508</v>
      </c>
      <c r="FX203" t="s">
        <v>11792</v>
      </c>
      <c r="FY203" t="s">
        <v>11826</v>
      </c>
      <c r="FZ203" t="s">
        <v>11860</v>
      </c>
      <c r="GA203" t="s">
        <v>11894</v>
      </c>
      <c r="GB203" t="s">
        <v>11928</v>
      </c>
      <c r="GC203" t="s">
        <v>11962</v>
      </c>
      <c r="GD203" t="s">
        <v>11996</v>
      </c>
      <c r="GE203" t="s">
        <v>12186</v>
      </c>
      <c r="GF203" t="s">
        <v>12220</v>
      </c>
      <c r="GG203" t="s">
        <v>12254</v>
      </c>
      <c r="GH203" t="s">
        <v>12288</v>
      </c>
      <c r="GI203" t="s">
        <v>12455</v>
      </c>
      <c r="GJ203" t="s">
        <v>10985</v>
      </c>
    </row>
    <row r="204" spans="1:192" ht="15" hidden="1" customHeight="1">
      <c r="A204" s="45" t="s">
        <v>12367</v>
      </c>
      <c r="B204" s="55"/>
      <c r="C204" s="62">
        <v>12</v>
      </c>
    </row>
    <row r="205" spans="1:192" ht="15" hidden="1" customHeight="1">
      <c r="A205" s="48" t="s">
        <v>12368</v>
      </c>
      <c r="B205" s="49"/>
      <c r="C205" s="62">
        <v>13</v>
      </c>
    </row>
    <row r="206" spans="1:192" ht="15" hidden="1" customHeight="1">
      <c r="A206" s="48"/>
      <c r="B206" s="49" t="s">
        <v>12906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12654</v>
      </c>
      <c r="X206" t="s">
        <v>278</v>
      </c>
      <c r="Y206" t="s">
        <v>1497</v>
      </c>
      <c r="Z206" t="s">
        <v>1781</v>
      </c>
      <c r="AA206" t="s">
        <v>1815</v>
      </c>
      <c r="AB206" t="s">
        <v>1849</v>
      </c>
      <c r="AC206" t="s">
        <v>1883</v>
      </c>
      <c r="AD206" t="s">
        <v>1917</v>
      </c>
      <c r="AE206" t="s">
        <v>1951</v>
      </c>
      <c r="AF206" t="s">
        <v>1985</v>
      </c>
      <c r="AG206" t="s">
        <v>2269</v>
      </c>
      <c r="AH206" t="s">
        <v>2303</v>
      </c>
      <c r="AI206" t="s">
        <v>2337</v>
      </c>
      <c r="AJ206" t="s">
        <v>2371</v>
      </c>
      <c r="AK206" t="s">
        <v>2405</v>
      </c>
      <c r="AL206" t="s">
        <v>2439</v>
      </c>
      <c r="AM206" t="s">
        <v>2473</v>
      </c>
      <c r="AN206" t="s">
        <v>2507</v>
      </c>
      <c r="AO206" t="s">
        <v>2791</v>
      </c>
      <c r="AP206" t="s">
        <v>2825</v>
      </c>
      <c r="AQ206" t="s">
        <v>2859</v>
      </c>
      <c r="AR206" t="s">
        <v>12655</v>
      </c>
      <c r="AS206" t="s">
        <v>1462</v>
      </c>
      <c r="AT206" t="s">
        <v>2931</v>
      </c>
      <c r="AU206" t="s">
        <v>2965</v>
      </c>
      <c r="AV206" t="s">
        <v>2999</v>
      </c>
      <c r="AW206" t="s">
        <v>3283</v>
      </c>
      <c r="AX206" t="s">
        <v>3317</v>
      </c>
      <c r="AY206" t="s">
        <v>3351</v>
      </c>
      <c r="AZ206" t="s">
        <v>3385</v>
      </c>
      <c r="BA206" t="s">
        <v>3419</v>
      </c>
      <c r="BB206" t="s">
        <v>3453</v>
      </c>
      <c r="BC206" t="s">
        <v>3487</v>
      </c>
      <c r="BD206" t="s">
        <v>3771</v>
      </c>
      <c r="BE206" t="s">
        <v>3805</v>
      </c>
      <c r="BF206" t="s">
        <v>3839</v>
      </c>
      <c r="BG206" t="s">
        <v>3873</v>
      </c>
      <c r="BH206" t="s">
        <v>3907</v>
      </c>
      <c r="BI206" t="s">
        <v>3941</v>
      </c>
      <c r="BJ206" t="s">
        <v>3975</v>
      </c>
      <c r="BK206" t="s">
        <v>4009</v>
      </c>
      <c r="BL206" t="s">
        <v>4293</v>
      </c>
      <c r="BM206" t="s">
        <v>12656</v>
      </c>
      <c r="BN206" t="s">
        <v>2896</v>
      </c>
      <c r="BO206" t="s">
        <v>4365</v>
      </c>
      <c r="BP206" t="s">
        <v>4399</v>
      </c>
      <c r="BQ206" t="s">
        <v>4433</v>
      </c>
      <c r="BR206" t="s">
        <v>4467</v>
      </c>
      <c r="BS206" t="s">
        <v>4501</v>
      </c>
      <c r="BT206" t="s">
        <v>4785</v>
      </c>
      <c r="BU206" t="s">
        <v>4819</v>
      </c>
      <c r="BV206" t="s">
        <v>4853</v>
      </c>
      <c r="BW206" t="s">
        <v>4887</v>
      </c>
      <c r="BX206" t="s">
        <v>4921</v>
      </c>
      <c r="BY206" t="s">
        <v>4955</v>
      </c>
      <c r="BZ206" t="s">
        <v>4989</v>
      </c>
      <c r="CA206" t="s">
        <v>5273</v>
      </c>
      <c r="CB206" t="s">
        <v>5307</v>
      </c>
      <c r="CC206" t="s">
        <v>5341</v>
      </c>
      <c r="CD206" t="s">
        <v>5375</v>
      </c>
      <c r="CE206" t="s">
        <v>5409</v>
      </c>
      <c r="CF206" t="s">
        <v>5443</v>
      </c>
      <c r="CG206" t="s">
        <v>5477</v>
      </c>
      <c r="CH206" t="s">
        <v>12657</v>
      </c>
      <c r="CI206" t="s">
        <v>4330</v>
      </c>
      <c r="CJ206" t="s">
        <v>5799</v>
      </c>
      <c r="CK206" t="s">
        <v>5833</v>
      </c>
      <c r="CL206" t="s">
        <v>5867</v>
      </c>
      <c r="CM206" t="s">
        <v>5901</v>
      </c>
      <c r="CN206" t="s">
        <v>5935</v>
      </c>
      <c r="CO206" t="s">
        <v>5969</v>
      </c>
      <c r="CP206" t="s">
        <v>6003</v>
      </c>
      <c r="CQ206" t="s">
        <v>6287</v>
      </c>
      <c r="CR206" t="s">
        <v>6321</v>
      </c>
      <c r="CS206" t="s">
        <v>6355</v>
      </c>
      <c r="CT206" t="s">
        <v>6389</v>
      </c>
      <c r="CU206" t="s">
        <v>6423</v>
      </c>
      <c r="CV206" t="s">
        <v>6457</v>
      </c>
      <c r="CW206" t="s">
        <v>6491</v>
      </c>
      <c r="CX206" t="s">
        <v>6775</v>
      </c>
      <c r="CY206" t="s">
        <v>6809</v>
      </c>
      <c r="CZ206" t="s">
        <v>6843</v>
      </c>
      <c r="DA206" t="s">
        <v>6877</v>
      </c>
      <c r="DB206" t="s">
        <v>6911</v>
      </c>
      <c r="DC206" t="s">
        <v>12658</v>
      </c>
      <c r="DD206" t="s">
        <v>5764</v>
      </c>
      <c r="DE206" t="s">
        <v>6983</v>
      </c>
      <c r="DF206" t="s">
        <v>7267</v>
      </c>
      <c r="DG206" t="s">
        <v>7301</v>
      </c>
      <c r="DH206" t="s">
        <v>7335</v>
      </c>
      <c r="DI206" t="s">
        <v>7369</v>
      </c>
      <c r="DJ206" t="s">
        <v>7403</v>
      </c>
      <c r="DK206" t="s">
        <v>7437</v>
      </c>
      <c r="DL206" t="s">
        <v>7471</v>
      </c>
      <c r="DM206" t="s">
        <v>7505</v>
      </c>
      <c r="DN206" t="s">
        <v>7789</v>
      </c>
      <c r="DO206" t="s">
        <v>7823</v>
      </c>
      <c r="DP206" t="s">
        <v>7857</v>
      </c>
      <c r="DQ206" t="s">
        <v>7891</v>
      </c>
      <c r="DR206" t="s">
        <v>7925</v>
      </c>
      <c r="DS206" t="s">
        <v>7959</v>
      </c>
      <c r="DT206" t="s">
        <v>7993</v>
      </c>
      <c r="DU206" t="s">
        <v>8277</v>
      </c>
      <c r="DV206" t="s">
        <v>8311</v>
      </c>
      <c r="DW206" t="s">
        <v>8345</v>
      </c>
      <c r="DX206" t="s">
        <v>12659</v>
      </c>
      <c r="DY206" t="s">
        <v>6948</v>
      </c>
      <c r="DZ206" t="s">
        <v>8417</v>
      </c>
      <c r="EA206" t="s">
        <v>8451</v>
      </c>
      <c r="EB206" t="s">
        <v>8485</v>
      </c>
      <c r="EC206" t="s">
        <v>8769</v>
      </c>
      <c r="ED206" t="s">
        <v>8803</v>
      </c>
      <c r="EE206" t="s">
        <v>8837</v>
      </c>
      <c r="EF206" t="s">
        <v>8871</v>
      </c>
      <c r="EG206" t="s">
        <v>8905</v>
      </c>
      <c r="EH206" t="s">
        <v>8939</v>
      </c>
      <c r="EI206" t="s">
        <v>8973</v>
      </c>
      <c r="EJ206" t="s">
        <v>9007</v>
      </c>
      <c r="EK206" t="s">
        <v>9291</v>
      </c>
      <c r="EL206" t="s">
        <v>9325</v>
      </c>
      <c r="EM206" t="s">
        <v>9359</v>
      </c>
      <c r="EN206" t="s">
        <v>9393</v>
      </c>
      <c r="EO206" t="s">
        <v>9427</v>
      </c>
      <c r="EP206" t="s">
        <v>9461</v>
      </c>
      <c r="EQ206" t="s">
        <v>9495</v>
      </c>
      <c r="ER206" t="s">
        <v>9779</v>
      </c>
      <c r="ES206" t="s">
        <v>12660</v>
      </c>
      <c r="ET206" t="s">
        <v>8382</v>
      </c>
      <c r="EU206" t="s">
        <v>9851</v>
      </c>
      <c r="EV206" t="s">
        <v>9885</v>
      </c>
      <c r="EW206" t="s">
        <v>9919</v>
      </c>
      <c r="EX206" t="s">
        <v>9953</v>
      </c>
      <c r="EY206" t="s">
        <v>9987</v>
      </c>
      <c r="EZ206" t="s">
        <v>10271</v>
      </c>
      <c r="FA206" t="s">
        <v>10305</v>
      </c>
      <c r="FB206" t="s">
        <v>10339</v>
      </c>
      <c r="FC206" t="s">
        <v>10373</v>
      </c>
      <c r="FD206" t="s">
        <v>10407</v>
      </c>
      <c r="FE206" t="s">
        <v>10441</v>
      </c>
      <c r="FF206" t="s">
        <v>10475</v>
      </c>
      <c r="FG206" t="s">
        <v>10509</v>
      </c>
      <c r="FH206" t="s">
        <v>10793</v>
      </c>
      <c r="FI206" t="s">
        <v>10827</v>
      </c>
      <c r="FJ206" t="s">
        <v>10861</v>
      </c>
      <c r="FK206" t="s">
        <v>10895</v>
      </c>
      <c r="FL206" t="s">
        <v>10929</v>
      </c>
      <c r="FM206" t="s">
        <v>10963</v>
      </c>
      <c r="FN206" t="s">
        <v>12661</v>
      </c>
      <c r="FO206" t="s">
        <v>9816</v>
      </c>
      <c r="FP206" t="s">
        <v>11285</v>
      </c>
      <c r="FQ206" t="s">
        <v>11319</v>
      </c>
      <c r="FR206" t="s">
        <v>11353</v>
      </c>
      <c r="FS206" t="s">
        <v>11387</v>
      </c>
      <c r="FT206" t="s">
        <v>11421</v>
      </c>
      <c r="FU206" t="s">
        <v>11455</v>
      </c>
      <c r="FV206" t="s">
        <v>11489</v>
      </c>
      <c r="FW206" t="s">
        <v>11773</v>
      </c>
      <c r="FX206" t="s">
        <v>11807</v>
      </c>
      <c r="FY206" t="s">
        <v>11841</v>
      </c>
      <c r="FZ206" t="s">
        <v>11875</v>
      </c>
      <c r="GA206" t="s">
        <v>11909</v>
      </c>
      <c r="GB206" t="s">
        <v>11943</v>
      </c>
      <c r="GC206" t="s">
        <v>11977</v>
      </c>
      <c r="GD206" t="s">
        <v>12011</v>
      </c>
      <c r="GE206" t="s">
        <v>12201</v>
      </c>
      <c r="GF206" t="s">
        <v>12235</v>
      </c>
      <c r="GG206" t="s">
        <v>12269</v>
      </c>
      <c r="GH206" t="s">
        <v>12303</v>
      </c>
      <c r="GI206" t="s">
        <v>12662</v>
      </c>
      <c r="GJ206" t="s">
        <v>11000</v>
      </c>
    </row>
    <row r="207" spans="1:192" ht="15" hidden="1" customHeight="1">
      <c r="A207" s="49"/>
      <c r="B207" s="49" t="s">
        <v>12369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12663</v>
      </c>
      <c r="X207" t="s">
        <v>265</v>
      </c>
      <c r="Y207" t="s">
        <v>1484</v>
      </c>
      <c r="Z207" t="s">
        <v>1768</v>
      </c>
      <c r="AA207" t="s">
        <v>1802</v>
      </c>
      <c r="AB207" t="s">
        <v>1836</v>
      </c>
      <c r="AC207" t="s">
        <v>1870</v>
      </c>
      <c r="AD207" t="s">
        <v>1904</v>
      </c>
      <c r="AE207" t="s">
        <v>1938</v>
      </c>
      <c r="AF207" t="s">
        <v>1972</v>
      </c>
      <c r="AG207" t="s">
        <v>2006</v>
      </c>
      <c r="AH207" t="s">
        <v>2290</v>
      </c>
      <c r="AI207" t="s">
        <v>2324</v>
      </c>
      <c r="AJ207" t="s">
        <v>2358</v>
      </c>
      <c r="AK207" t="s">
        <v>2392</v>
      </c>
      <c r="AL207" t="s">
        <v>2426</v>
      </c>
      <c r="AM207" t="s">
        <v>2460</v>
      </c>
      <c r="AN207" t="s">
        <v>2494</v>
      </c>
      <c r="AO207" t="s">
        <v>2778</v>
      </c>
      <c r="AP207" t="s">
        <v>2812</v>
      </c>
      <c r="AQ207" t="s">
        <v>2846</v>
      </c>
      <c r="AR207" t="s">
        <v>12664</v>
      </c>
      <c r="AS207" t="s">
        <v>1449</v>
      </c>
      <c r="AT207" t="s">
        <v>2918</v>
      </c>
      <c r="AU207" t="s">
        <v>2952</v>
      </c>
      <c r="AV207" t="s">
        <v>2986</v>
      </c>
      <c r="AW207" t="s">
        <v>3270</v>
      </c>
      <c r="AX207" t="s">
        <v>3304</v>
      </c>
      <c r="AY207" t="s">
        <v>3338</v>
      </c>
      <c r="AZ207" t="s">
        <v>3372</v>
      </c>
      <c r="BA207" t="s">
        <v>3406</v>
      </c>
      <c r="BB207" t="s">
        <v>3440</v>
      </c>
      <c r="BC207" t="s">
        <v>3474</v>
      </c>
      <c r="BD207" t="s">
        <v>3508</v>
      </c>
      <c r="BE207" t="s">
        <v>3792</v>
      </c>
      <c r="BF207" t="s">
        <v>3826</v>
      </c>
      <c r="BG207" t="s">
        <v>3860</v>
      </c>
      <c r="BH207" t="s">
        <v>3894</v>
      </c>
      <c r="BI207" t="s">
        <v>3928</v>
      </c>
      <c r="BJ207" t="s">
        <v>3962</v>
      </c>
      <c r="BK207" t="s">
        <v>3996</v>
      </c>
      <c r="BL207" t="s">
        <v>4280</v>
      </c>
      <c r="BM207" t="s">
        <v>12665</v>
      </c>
      <c r="BN207" t="s">
        <v>2883</v>
      </c>
      <c r="BO207" t="s">
        <v>4352</v>
      </c>
      <c r="BP207" t="s">
        <v>4386</v>
      </c>
      <c r="BQ207" t="s">
        <v>4420</v>
      </c>
      <c r="BR207" t="s">
        <v>4454</v>
      </c>
      <c r="BS207" t="s">
        <v>4488</v>
      </c>
      <c r="BT207" t="s">
        <v>4772</v>
      </c>
      <c r="BU207" t="s">
        <v>4806</v>
      </c>
      <c r="BV207" t="s">
        <v>4840</v>
      </c>
      <c r="BW207" t="s">
        <v>4874</v>
      </c>
      <c r="BX207" t="s">
        <v>4908</v>
      </c>
      <c r="BY207" t="s">
        <v>4942</v>
      </c>
      <c r="BZ207" t="s">
        <v>4976</v>
      </c>
      <c r="CA207" t="s">
        <v>5010</v>
      </c>
      <c r="CB207" t="s">
        <v>5294</v>
      </c>
      <c r="CC207" t="s">
        <v>5328</v>
      </c>
      <c r="CD207" t="s">
        <v>5362</v>
      </c>
      <c r="CE207" t="s">
        <v>5396</v>
      </c>
      <c r="CF207" t="s">
        <v>5430</v>
      </c>
      <c r="CG207" t="s">
        <v>5464</v>
      </c>
      <c r="CH207" t="s">
        <v>12666</v>
      </c>
      <c r="CI207" t="s">
        <v>4317</v>
      </c>
      <c r="CJ207" t="s">
        <v>5786</v>
      </c>
      <c r="CK207" t="s">
        <v>5820</v>
      </c>
      <c r="CL207" t="s">
        <v>5854</v>
      </c>
      <c r="CM207" t="s">
        <v>5888</v>
      </c>
      <c r="CN207" t="s">
        <v>5922</v>
      </c>
      <c r="CO207" t="s">
        <v>5956</v>
      </c>
      <c r="CP207" t="s">
        <v>5990</v>
      </c>
      <c r="CQ207" t="s">
        <v>6274</v>
      </c>
      <c r="CR207" t="s">
        <v>6308</v>
      </c>
      <c r="CS207" t="s">
        <v>6342</v>
      </c>
      <c r="CT207" t="s">
        <v>6376</v>
      </c>
      <c r="CU207" t="s">
        <v>6410</v>
      </c>
      <c r="CV207" t="s">
        <v>6444</v>
      </c>
      <c r="CW207" t="s">
        <v>6478</v>
      </c>
      <c r="CX207" t="s">
        <v>6762</v>
      </c>
      <c r="CY207" t="s">
        <v>6796</v>
      </c>
      <c r="CZ207" t="s">
        <v>6830</v>
      </c>
      <c r="DA207" t="s">
        <v>6864</v>
      </c>
      <c r="DB207" t="s">
        <v>6898</v>
      </c>
      <c r="DC207" t="s">
        <v>12667</v>
      </c>
      <c r="DD207" t="s">
        <v>5501</v>
      </c>
      <c r="DE207" t="s">
        <v>6970</v>
      </c>
      <c r="DF207" t="s">
        <v>7004</v>
      </c>
      <c r="DG207" t="s">
        <v>7288</v>
      </c>
      <c r="DH207" t="s">
        <v>7322</v>
      </c>
      <c r="DI207" t="s">
        <v>7356</v>
      </c>
      <c r="DJ207" t="s">
        <v>7390</v>
      </c>
      <c r="DK207" t="s">
        <v>7424</v>
      </c>
      <c r="DL207" t="s">
        <v>7458</v>
      </c>
      <c r="DM207" t="s">
        <v>7492</v>
      </c>
      <c r="DN207" t="s">
        <v>7776</v>
      </c>
      <c r="DO207" t="s">
        <v>7810</v>
      </c>
      <c r="DP207" t="s">
        <v>7844</v>
      </c>
      <c r="DQ207" t="s">
        <v>7878</v>
      </c>
      <c r="DR207" t="s">
        <v>7912</v>
      </c>
      <c r="DS207" t="s">
        <v>7946</v>
      </c>
      <c r="DT207" t="s">
        <v>7980</v>
      </c>
      <c r="DU207" t="s">
        <v>8264</v>
      </c>
      <c r="DV207" t="s">
        <v>8298</v>
      </c>
      <c r="DW207" t="s">
        <v>8332</v>
      </c>
      <c r="DX207" t="s">
        <v>12668</v>
      </c>
      <c r="DY207" t="s">
        <v>6935</v>
      </c>
      <c r="DZ207" t="s">
        <v>8404</v>
      </c>
      <c r="EA207" t="s">
        <v>8438</v>
      </c>
      <c r="EB207" t="s">
        <v>8472</v>
      </c>
      <c r="EC207" t="s">
        <v>8506</v>
      </c>
      <c r="ED207" t="s">
        <v>8790</v>
      </c>
      <c r="EE207" t="s">
        <v>8824</v>
      </c>
      <c r="EF207" t="s">
        <v>8858</v>
      </c>
      <c r="EG207" t="s">
        <v>8892</v>
      </c>
      <c r="EH207" t="s">
        <v>8926</v>
      </c>
      <c r="EI207" t="s">
        <v>8960</v>
      </c>
      <c r="EJ207" t="s">
        <v>8994</v>
      </c>
      <c r="EK207" t="s">
        <v>9278</v>
      </c>
      <c r="EL207" t="s">
        <v>9312</v>
      </c>
      <c r="EM207" t="s">
        <v>9346</v>
      </c>
      <c r="EN207" t="s">
        <v>9380</v>
      </c>
      <c r="EO207" t="s">
        <v>9414</v>
      </c>
      <c r="EP207" t="s">
        <v>9448</v>
      </c>
      <c r="EQ207" t="s">
        <v>9482</v>
      </c>
      <c r="ER207" t="s">
        <v>9766</v>
      </c>
      <c r="ES207" t="s">
        <v>12669</v>
      </c>
      <c r="ET207" t="s">
        <v>8369</v>
      </c>
      <c r="EU207" t="s">
        <v>9838</v>
      </c>
      <c r="EV207" t="s">
        <v>9872</v>
      </c>
      <c r="EW207" t="s">
        <v>9906</v>
      </c>
      <c r="EX207" t="s">
        <v>9940</v>
      </c>
      <c r="EY207" t="s">
        <v>9974</v>
      </c>
      <c r="EZ207" t="s">
        <v>10008</v>
      </c>
      <c r="FA207" t="s">
        <v>10292</v>
      </c>
      <c r="FB207" t="s">
        <v>10326</v>
      </c>
      <c r="FC207" t="s">
        <v>10360</v>
      </c>
      <c r="FD207" t="s">
        <v>10394</v>
      </c>
      <c r="FE207" t="s">
        <v>10428</v>
      </c>
      <c r="FF207" t="s">
        <v>10462</v>
      </c>
      <c r="FG207" t="s">
        <v>10496</v>
      </c>
      <c r="FH207" t="s">
        <v>10780</v>
      </c>
      <c r="FI207" t="s">
        <v>10814</v>
      </c>
      <c r="FJ207" t="s">
        <v>10848</v>
      </c>
      <c r="FK207" t="s">
        <v>10882</v>
      </c>
      <c r="FL207" t="s">
        <v>10916</v>
      </c>
      <c r="FM207" t="s">
        <v>10950</v>
      </c>
      <c r="FN207" t="s">
        <v>12670</v>
      </c>
      <c r="FO207" t="s">
        <v>9803</v>
      </c>
      <c r="FP207" t="s">
        <v>11272</v>
      </c>
      <c r="FQ207" t="s">
        <v>11306</v>
      </c>
      <c r="FR207" t="s">
        <v>11340</v>
      </c>
      <c r="FS207" t="s">
        <v>11374</v>
      </c>
      <c r="FT207" t="s">
        <v>11408</v>
      </c>
      <c r="FU207" t="s">
        <v>11442</v>
      </c>
      <c r="FV207" t="s">
        <v>11476</v>
      </c>
      <c r="FW207" t="s">
        <v>11510</v>
      </c>
      <c r="FX207" t="s">
        <v>11794</v>
      </c>
      <c r="FY207" t="s">
        <v>11828</v>
      </c>
      <c r="FZ207" t="s">
        <v>11862</v>
      </c>
      <c r="GA207" t="s">
        <v>11896</v>
      </c>
      <c r="GB207" t="s">
        <v>11930</v>
      </c>
      <c r="GC207" t="s">
        <v>11964</v>
      </c>
      <c r="GD207" t="s">
        <v>11998</v>
      </c>
      <c r="GE207" t="s">
        <v>12188</v>
      </c>
      <c r="GF207" t="s">
        <v>12222</v>
      </c>
      <c r="GG207" t="s">
        <v>12256</v>
      </c>
      <c r="GH207" t="s">
        <v>12290</v>
      </c>
      <c r="GI207" t="s">
        <v>12671</v>
      </c>
      <c r="GJ207" t="s">
        <v>10987</v>
      </c>
    </row>
    <row r="208" spans="1:192" ht="15" hidden="1" customHeight="1">
      <c r="A208" s="48" t="s">
        <v>12354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12636</v>
      </c>
      <c r="X208" t="s">
        <v>264</v>
      </c>
      <c r="Y208" t="s">
        <v>1483</v>
      </c>
      <c r="Z208" t="s">
        <v>1767</v>
      </c>
      <c r="AA208" t="s">
        <v>1801</v>
      </c>
      <c r="AB208" t="s">
        <v>1835</v>
      </c>
      <c r="AC208" t="s">
        <v>1869</v>
      </c>
      <c r="AD208" t="s">
        <v>1903</v>
      </c>
      <c r="AE208" t="s">
        <v>1937</v>
      </c>
      <c r="AF208" t="s">
        <v>1971</v>
      </c>
      <c r="AG208" t="s">
        <v>2005</v>
      </c>
      <c r="AH208" t="s">
        <v>2289</v>
      </c>
      <c r="AI208" t="s">
        <v>2323</v>
      </c>
      <c r="AJ208" t="s">
        <v>2357</v>
      </c>
      <c r="AK208" t="s">
        <v>2391</v>
      </c>
      <c r="AL208" t="s">
        <v>2425</v>
      </c>
      <c r="AM208" t="s">
        <v>2459</v>
      </c>
      <c r="AN208" t="s">
        <v>2493</v>
      </c>
      <c r="AO208" t="s">
        <v>2777</v>
      </c>
      <c r="AP208" t="s">
        <v>2811</v>
      </c>
      <c r="AQ208" t="s">
        <v>2845</v>
      </c>
      <c r="AR208" t="s">
        <v>12637</v>
      </c>
      <c r="AS208" t="s">
        <v>1448</v>
      </c>
      <c r="AT208" t="s">
        <v>2917</v>
      </c>
      <c r="AU208" t="s">
        <v>2951</v>
      </c>
      <c r="AV208" t="s">
        <v>2985</v>
      </c>
      <c r="AW208" t="s">
        <v>3269</v>
      </c>
      <c r="AX208" t="s">
        <v>3303</v>
      </c>
      <c r="AY208" t="s">
        <v>3337</v>
      </c>
      <c r="AZ208" t="s">
        <v>3371</v>
      </c>
      <c r="BA208" t="s">
        <v>3405</v>
      </c>
      <c r="BB208" t="s">
        <v>3439</v>
      </c>
      <c r="BC208" t="s">
        <v>3473</v>
      </c>
      <c r="BD208" t="s">
        <v>3507</v>
      </c>
      <c r="BE208" t="s">
        <v>3791</v>
      </c>
      <c r="BF208" t="s">
        <v>3825</v>
      </c>
      <c r="BG208" t="s">
        <v>3859</v>
      </c>
      <c r="BH208" t="s">
        <v>3893</v>
      </c>
      <c r="BI208" t="s">
        <v>3927</v>
      </c>
      <c r="BJ208" t="s">
        <v>3961</v>
      </c>
      <c r="BK208" t="s">
        <v>3995</v>
      </c>
      <c r="BL208" t="s">
        <v>4279</v>
      </c>
      <c r="BM208" t="s">
        <v>12638</v>
      </c>
      <c r="BN208" t="s">
        <v>2882</v>
      </c>
      <c r="BO208" t="s">
        <v>4351</v>
      </c>
      <c r="BP208" t="s">
        <v>4385</v>
      </c>
      <c r="BQ208" t="s">
        <v>4419</v>
      </c>
      <c r="BR208" t="s">
        <v>4453</v>
      </c>
      <c r="BS208" t="s">
        <v>4487</v>
      </c>
      <c r="BT208" t="s">
        <v>4771</v>
      </c>
      <c r="BU208" t="s">
        <v>4805</v>
      </c>
      <c r="BV208" t="s">
        <v>4839</v>
      </c>
      <c r="BW208" t="s">
        <v>4873</v>
      </c>
      <c r="BX208" t="s">
        <v>4907</v>
      </c>
      <c r="BY208" t="s">
        <v>4941</v>
      </c>
      <c r="BZ208" t="s">
        <v>4975</v>
      </c>
      <c r="CA208" t="s">
        <v>5009</v>
      </c>
      <c r="CB208" t="s">
        <v>5293</v>
      </c>
      <c r="CC208" t="s">
        <v>5327</v>
      </c>
      <c r="CD208" t="s">
        <v>5361</v>
      </c>
      <c r="CE208" t="s">
        <v>5395</v>
      </c>
      <c r="CF208" t="s">
        <v>5429</v>
      </c>
      <c r="CG208" t="s">
        <v>5463</v>
      </c>
      <c r="CH208" t="s">
        <v>12639</v>
      </c>
      <c r="CI208" t="s">
        <v>4316</v>
      </c>
      <c r="CJ208" t="s">
        <v>5785</v>
      </c>
      <c r="CK208" t="s">
        <v>5819</v>
      </c>
      <c r="CL208" t="s">
        <v>5853</v>
      </c>
      <c r="CM208" t="s">
        <v>5887</v>
      </c>
      <c r="CN208" t="s">
        <v>5921</v>
      </c>
      <c r="CO208" t="s">
        <v>5955</v>
      </c>
      <c r="CP208" t="s">
        <v>5989</v>
      </c>
      <c r="CQ208" t="s">
        <v>6273</v>
      </c>
      <c r="CR208" t="s">
        <v>6307</v>
      </c>
      <c r="CS208" t="s">
        <v>6341</v>
      </c>
      <c r="CT208" t="s">
        <v>6375</v>
      </c>
      <c r="CU208" t="s">
        <v>6409</v>
      </c>
      <c r="CV208" t="s">
        <v>6443</v>
      </c>
      <c r="CW208" t="s">
        <v>6477</v>
      </c>
      <c r="CX208" t="s">
        <v>6511</v>
      </c>
      <c r="CY208" t="s">
        <v>6795</v>
      </c>
      <c r="CZ208" t="s">
        <v>6829</v>
      </c>
      <c r="DA208" t="s">
        <v>6863</v>
      </c>
      <c r="DB208" t="s">
        <v>6897</v>
      </c>
      <c r="DC208" t="s">
        <v>12640</v>
      </c>
      <c r="DD208" t="s">
        <v>5500</v>
      </c>
      <c r="DE208" t="s">
        <v>6969</v>
      </c>
      <c r="DF208" t="s">
        <v>7003</v>
      </c>
      <c r="DG208" t="s">
        <v>7287</v>
      </c>
      <c r="DH208" t="s">
        <v>7321</v>
      </c>
      <c r="DI208" t="s">
        <v>7355</v>
      </c>
      <c r="DJ208" t="s">
        <v>7389</v>
      </c>
      <c r="DK208" t="s">
        <v>7423</v>
      </c>
      <c r="DL208" t="s">
        <v>7457</v>
      </c>
      <c r="DM208" t="s">
        <v>7491</v>
      </c>
      <c r="DN208" t="s">
        <v>7775</v>
      </c>
      <c r="DO208" t="s">
        <v>7809</v>
      </c>
      <c r="DP208" t="s">
        <v>7843</v>
      </c>
      <c r="DQ208" t="s">
        <v>7877</v>
      </c>
      <c r="DR208" t="s">
        <v>7911</v>
      </c>
      <c r="DS208" t="s">
        <v>7945</v>
      </c>
      <c r="DT208" t="s">
        <v>7979</v>
      </c>
      <c r="DU208" t="s">
        <v>8263</v>
      </c>
      <c r="DV208" t="s">
        <v>8297</v>
      </c>
      <c r="DW208" t="s">
        <v>8331</v>
      </c>
      <c r="DX208" t="s">
        <v>12641</v>
      </c>
      <c r="DY208" t="s">
        <v>6934</v>
      </c>
      <c r="DZ208" t="s">
        <v>8403</v>
      </c>
      <c r="EA208" t="s">
        <v>8437</v>
      </c>
      <c r="EB208" t="s">
        <v>8471</v>
      </c>
      <c r="EC208" t="s">
        <v>8505</v>
      </c>
      <c r="ED208" t="s">
        <v>8789</v>
      </c>
      <c r="EE208" t="s">
        <v>8823</v>
      </c>
      <c r="EF208" t="s">
        <v>8857</v>
      </c>
      <c r="EG208" t="s">
        <v>8891</v>
      </c>
      <c r="EH208" t="s">
        <v>8925</v>
      </c>
      <c r="EI208" t="s">
        <v>8959</v>
      </c>
      <c r="EJ208" t="s">
        <v>8993</v>
      </c>
      <c r="EK208" t="s">
        <v>9277</v>
      </c>
      <c r="EL208" t="s">
        <v>9311</v>
      </c>
      <c r="EM208" t="s">
        <v>9345</v>
      </c>
      <c r="EN208" t="s">
        <v>9379</v>
      </c>
      <c r="EO208" t="s">
        <v>9413</v>
      </c>
      <c r="EP208" t="s">
        <v>9447</v>
      </c>
      <c r="EQ208" t="s">
        <v>9481</v>
      </c>
      <c r="ER208" t="s">
        <v>9765</v>
      </c>
      <c r="ES208" t="s">
        <v>12642</v>
      </c>
      <c r="ET208" t="s">
        <v>8368</v>
      </c>
      <c r="EU208" t="s">
        <v>9837</v>
      </c>
      <c r="EV208" t="s">
        <v>9871</v>
      </c>
      <c r="EW208" t="s">
        <v>9905</v>
      </c>
      <c r="EX208" t="s">
        <v>9939</v>
      </c>
      <c r="EY208" t="s">
        <v>9973</v>
      </c>
      <c r="EZ208" t="s">
        <v>10007</v>
      </c>
      <c r="FA208" t="s">
        <v>10291</v>
      </c>
      <c r="FB208" t="s">
        <v>10325</v>
      </c>
      <c r="FC208" t="s">
        <v>10359</v>
      </c>
      <c r="FD208" t="s">
        <v>10393</v>
      </c>
      <c r="FE208" t="s">
        <v>10427</v>
      </c>
      <c r="FF208" t="s">
        <v>10461</v>
      </c>
      <c r="FG208" t="s">
        <v>10495</v>
      </c>
      <c r="FH208" t="s">
        <v>10779</v>
      </c>
      <c r="FI208" t="s">
        <v>10813</v>
      </c>
      <c r="FJ208" t="s">
        <v>10847</v>
      </c>
      <c r="FK208" t="s">
        <v>10881</v>
      </c>
      <c r="FL208" t="s">
        <v>10915</v>
      </c>
      <c r="FM208" t="s">
        <v>10949</v>
      </c>
      <c r="FN208" t="s">
        <v>12643</v>
      </c>
      <c r="FO208" t="s">
        <v>9802</v>
      </c>
      <c r="FP208" t="s">
        <v>11271</v>
      </c>
      <c r="FQ208" t="s">
        <v>11305</v>
      </c>
      <c r="FR208" t="s">
        <v>11339</v>
      </c>
      <c r="FS208" t="s">
        <v>11373</v>
      </c>
      <c r="FT208" t="s">
        <v>11407</v>
      </c>
      <c r="FU208" t="s">
        <v>11441</v>
      </c>
      <c r="FV208" t="s">
        <v>11475</v>
      </c>
      <c r="FW208" t="s">
        <v>11509</v>
      </c>
      <c r="FX208" t="s">
        <v>11793</v>
      </c>
      <c r="FY208" t="s">
        <v>11827</v>
      </c>
      <c r="FZ208" t="s">
        <v>11861</v>
      </c>
      <c r="GA208" t="s">
        <v>11895</v>
      </c>
      <c r="GB208" t="s">
        <v>11929</v>
      </c>
      <c r="GC208" t="s">
        <v>11963</v>
      </c>
      <c r="GD208" t="s">
        <v>11997</v>
      </c>
      <c r="GE208" t="s">
        <v>12187</v>
      </c>
      <c r="GF208" t="s">
        <v>12221</v>
      </c>
      <c r="GG208" t="s">
        <v>12255</v>
      </c>
      <c r="GH208" t="s">
        <v>12289</v>
      </c>
      <c r="GI208" t="s">
        <v>12644</v>
      </c>
      <c r="GJ208" t="s">
        <v>10986</v>
      </c>
    </row>
    <row r="209" spans="1:192" ht="15" hidden="1" customHeight="1">
      <c r="A209" s="45" t="s">
        <v>12446</v>
      </c>
      <c r="B209" s="55"/>
      <c r="C209" s="62">
        <v>17</v>
      </c>
    </row>
    <row r="210" spans="1:192" ht="15" hidden="1" customHeight="1">
      <c r="A210" s="48" t="s">
        <v>12371</v>
      </c>
      <c r="B210" s="56"/>
      <c r="C210" s="62">
        <v>18</v>
      </c>
    </row>
    <row r="211" spans="1:192" ht="15" hidden="1" customHeight="1">
      <c r="A211" s="49"/>
      <c r="B211" s="49" t="s">
        <v>12372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12672</v>
      </c>
      <c r="X211" t="s">
        <v>266</v>
      </c>
      <c r="Y211" t="s">
        <v>1485</v>
      </c>
      <c r="Z211" t="s">
        <v>1769</v>
      </c>
      <c r="AA211" t="s">
        <v>1803</v>
      </c>
      <c r="AB211" t="s">
        <v>1837</v>
      </c>
      <c r="AC211" t="s">
        <v>1871</v>
      </c>
      <c r="AD211" t="s">
        <v>1905</v>
      </c>
      <c r="AE211" t="s">
        <v>1939</v>
      </c>
      <c r="AF211" t="s">
        <v>1973</v>
      </c>
      <c r="AG211" t="s">
        <v>2007</v>
      </c>
      <c r="AH211" t="s">
        <v>2291</v>
      </c>
      <c r="AI211" t="s">
        <v>2325</v>
      </c>
      <c r="AJ211" t="s">
        <v>2359</v>
      </c>
      <c r="AK211" t="s">
        <v>2393</v>
      </c>
      <c r="AL211" t="s">
        <v>2427</v>
      </c>
      <c r="AM211" t="s">
        <v>2461</v>
      </c>
      <c r="AN211" t="s">
        <v>2495</v>
      </c>
      <c r="AO211" t="s">
        <v>2779</v>
      </c>
      <c r="AP211" t="s">
        <v>2813</v>
      </c>
      <c r="AQ211" t="s">
        <v>2847</v>
      </c>
      <c r="AR211" t="s">
        <v>12673</v>
      </c>
      <c r="AS211" t="s">
        <v>1450</v>
      </c>
      <c r="AT211" t="s">
        <v>2919</v>
      </c>
      <c r="AU211" t="s">
        <v>2953</v>
      </c>
      <c r="AV211" t="s">
        <v>2987</v>
      </c>
      <c r="AW211" t="s">
        <v>3271</v>
      </c>
      <c r="AX211" t="s">
        <v>3305</v>
      </c>
      <c r="AY211" t="s">
        <v>3339</v>
      </c>
      <c r="AZ211" t="s">
        <v>3373</v>
      </c>
      <c r="BA211" t="s">
        <v>3407</v>
      </c>
      <c r="BB211" t="s">
        <v>3441</v>
      </c>
      <c r="BC211" t="s">
        <v>3475</v>
      </c>
      <c r="BD211" t="s">
        <v>3509</v>
      </c>
      <c r="BE211" t="s">
        <v>3793</v>
      </c>
      <c r="BF211" t="s">
        <v>3827</v>
      </c>
      <c r="BG211" t="s">
        <v>3861</v>
      </c>
      <c r="BH211" t="s">
        <v>3895</v>
      </c>
      <c r="BI211" t="s">
        <v>3929</v>
      </c>
      <c r="BJ211" t="s">
        <v>3963</v>
      </c>
      <c r="BK211" t="s">
        <v>3997</v>
      </c>
      <c r="BL211" t="s">
        <v>4281</v>
      </c>
      <c r="BM211" t="s">
        <v>12674</v>
      </c>
      <c r="BN211" t="s">
        <v>2884</v>
      </c>
      <c r="BO211" t="s">
        <v>4353</v>
      </c>
      <c r="BP211" t="s">
        <v>4387</v>
      </c>
      <c r="BQ211" t="s">
        <v>4421</v>
      </c>
      <c r="BR211" t="s">
        <v>4455</v>
      </c>
      <c r="BS211" t="s">
        <v>4489</v>
      </c>
      <c r="BT211" t="s">
        <v>4773</v>
      </c>
      <c r="BU211" t="s">
        <v>4807</v>
      </c>
      <c r="BV211" t="s">
        <v>4841</v>
      </c>
      <c r="BW211" t="s">
        <v>4875</v>
      </c>
      <c r="BX211" t="s">
        <v>4909</v>
      </c>
      <c r="BY211" t="s">
        <v>4943</v>
      </c>
      <c r="BZ211" t="s">
        <v>4977</v>
      </c>
      <c r="CA211" t="s">
        <v>5011</v>
      </c>
      <c r="CB211" t="s">
        <v>5295</v>
      </c>
      <c r="CC211" t="s">
        <v>5329</v>
      </c>
      <c r="CD211" t="s">
        <v>5363</v>
      </c>
      <c r="CE211" t="s">
        <v>5397</v>
      </c>
      <c r="CF211" t="s">
        <v>5431</v>
      </c>
      <c r="CG211" t="s">
        <v>5465</v>
      </c>
      <c r="CH211" t="s">
        <v>12675</v>
      </c>
      <c r="CI211" t="s">
        <v>4318</v>
      </c>
      <c r="CJ211" t="s">
        <v>5787</v>
      </c>
      <c r="CK211" t="s">
        <v>5821</v>
      </c>
      <c r="CL211" t="s">
        <v>5855</v>
      </c>
      <c r="CM211" t="s">
        <v>5889</v>
      </c>
      <c r="CN211" t="s">
        <v>5923</v>
      </c>
      <c r="CO211" t="s">
        <v>5957</v>
      </c>
      <c r="CP211" t="s">
        <v>5991</v>
      </c>
      <c r="CQ211" t="s">
        <v>6275</v>
      </c>
      <c r="CR211" t="s">
        <v>6309</v>
      </c>
      <c r="CS211" t="s">
        <v>6343</v>
      </c>
      <c r="CT211" t="s">
        <v>6377</v>
      </c>
      <c r="CU211" t="s">
        <v>6411</v>
      </c>
      <c r="CV211" t="s">
        <v>6445</v>
      </c>
      <c r="CW211" t="s">
        <v>6479</v>
      </c>
      <c r="CX211" t="s">
        <v>6763</v>
      </c>
      <c r="CY211" t="s">
        <v>6797</v>
      </c>
      <c r="CZ211" t="s">
        <v>6831</v>
      </c>
      <c r="DA211" t="s">
        <v>6865</v>
      </c>
      <c r="DB211" t="s">
        <v>6899</v>
      </c>
      <c r="DC211" t="s">
        <v>12676</v>
      </c>
      <c r="DD211" t="s">
        <v>5502</v>
      </c>
      <c r="DE211" t="s">
        <v>6971</v>
      </c>
      <c r="DF211" t="s">
        <v>7005</v>
      </c>
      <c r="DG211" t="s">
        <v>7289</v>
      </c>
      <c r="DH211" t="s">
        <v>7323</v>
      </c>
      <c r="DI211" t="s">
        <v>7357</v>
      </c>
      <c r="DJ211" t="s">
        <v>7391</v>
      </c>
      <c r="DK211" t="s">
        <v>7425</v>
      </c>
      <c r="DL211" t="s">
        <v>7459</v>
      </c>
      <c r="DM211" t="s">
        <v>7493</v>
      </c>
      <c r="DN211" t="s">
        <v>7777</v>
      </c>
      <c r="DO211" t="s">
        <v>7811</v>
      </c>
      <c r="DP211" t="s">
        <v>7845</v>
      </c>
      <c r="DQ211" t="s">
        <v>7879</v>
      </c>
      <c r="DR211" t="s">
        <v>7913</v>
      </c>
      <c r="DS211" t="s">
        <v>7947</v>
      </c>
      <c r="DT211" t="s">
        <v>7981</v>
      </c>
      <c r="DU211" t="s">
        <v>8265</v>
      </c>
      <c r="DV211" t="s">
        <v>8299</v>
      </c>
      <c r="DW211" t="s">
        <v>8333</v>
      </c>
      <c r="DX211" t="s">
        <v>12677</v>
      </c>
      <c r="DY211" t="s">
        <v>6936</v>
      </c>
      <c r="DZ211" t="s">
        <v>8405</v>
      </c>
      <c r="EA211" t="s">
        <v>8439</v>
      </c>
      <c r="EB211" t="s">
        <v>8473</v>
      </c>
      <c r="EC211" t="s">
        <v>8507</v>
      </c>
      <c r="ED211" t="s">
        <v>8791</v>
      </c>
      <c r="EE211" t="s">
        <v>8825</v>
      </c>
      <c r="EF211" t="s">
        <v>8859</v>
      </c>
      <c r="EG211" t="s">
        <v>8893</v>
      </c>
      <c r="EH211" t="s">
        <v>8927</v>
      </c>
      <c r="EI211" t="s">
        <v>8961</v>
      </c>
      <c r="EJ211" t="s">
        <v>8995</v>
      </c>
      <c r="EK211" t="s">
        <v>9279</v>
      </c>
      <c r="EL211" t="s">
        <v>9313</v>
      </c>
      <c r="EM211" t="s">
        <v>9347</v>
      </c>
      <c r="EN211" t="s">
        <v>9381</v>
      </c>
      <c r="EO211" t="s">
        <v>9415</v>
      </c>
      <c r="EP211" t="s">
        <v>9449</v>
      </c>
      <c r="EQ211" t="s">
        <v>9483</v>
      </c>
      <c r="ER211" t="s">
        <v>9767</v>
      </c>
      <c r="ES211" t="s">
        <v>12678</v>
      </c>
      <c r="ET211" t="s">
        <v>8370</v>
      </c>
      <c r="EU211" t="s">
        <v>9839</v>
      </c>
      <c r="EV211" t="s">
        <v>9873</v>
      </c>
      <c r="EW211" t="s">
        <v>9907</v>
      </c>
      <c r="EX211" t="s">
        <v>9941</v>
      </c>
      <c r="EY211" t="s">
        <v>9975</v>
      </c>
      <c r="EZ211" t="s">
        <v>10009</v>
      </c>
      <c r="FA211" t="s">
        <v>10293</v>
      </c>
      <c r="FB211" t="s">
        <v>10327</v>
      </c>
      <c r="FC211" t="s">
        <v>10361</v>
      </c>
      <c r="FD211" t="s">
        <v>10395</v>
      </c>
      <c r="FE211" t="s">
        <v>10429</v>
      </c>
      <c r="FF211" t="s">
        <v>10463</v>
      </c>
      <c r="FG211" t="s">
        <v>10497</v>
      </c>
      <c r="FH211" t="s">
        <v>10781</v>
      </c>
      <c r="FI211" t="s">
        <v>10815</v>
      </c>
      <c r="FJ211" t="s">
        <v>10849</v>
      </c>
      <c r="FK211" t="s">
        <v>10883</v>
      </c>
      <c r="FL211" t="s">
        <v>10917</v>
      </c>
      <c r="FM211" t="s">
        <v>10951</v>
      </c>
      <c r="FN211" t="s">
        <v>12679</v>
      </c>
      <c r="FO211" t="s">
        <v>9804</v>
      </c>
      <c r="FP211" t="s">
        <v>11273</v>
      </c>
      <c r="FQ211" t="s">
        <v>11307</v>
      </c>
      <c r="FR211" t="s">
        <v>11341</v>
      </c>
      <c r="FS211" t="s">
        <v>11375</v>
      </c>
      <c r="FT211" t="s">
        <v>11409</v>
      </c>
      <c r="FU211" t="s">
        <v>11443</v>
      </c>
      <c r="FV211" t="s">
        <v>11477</v>
      </c>
      <c r="FW211" t="s">
        <v>11511</v>
      </c>
      <c r="FX211" t="s">
        <v>11795</v>
      </c>
      <c r="FY211" t="s">
        <v>11829</v>
      </c>
      <c r="FZ211" t="s">
        <v>11863</v>
      </c>
      <c r="GA211" t="s">
        <v>11897</v>
      </c>
      <c r="GB211" t="s">
        <v>11931</v>
      </c>
      <c r="GC211" t="s">
        <v>11965</v>
      </c>
      <c r="GD211" t="s">
        <v>11999</v>
      </c>
      <c r="GE211" t="s">
        <v>12189</v>
      </c>
      <c r="GF211" t="s">
        <v>12223</v>
      </c>
      <c r="GG211" t="s">
        <v>12257</v>
      </c>
      <c r="GH211" t="s">
        <v>12291</v>
      </c>
      <c r="GI211" t="s">
        <v>12680</v>
      </c>
      <c r="GJ211" t="s">
        <v>10988</v>
      </c>
    </row>
    <row r="212" spans="1:192" ht="15" hidden="1" customHeight="1">
      <c r="A212" s="49"/>
      <c r="B212" s="49" t="s">
        <v>12373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12681</v>
      </c>
      <c r="X212" t="s">
        <v>267</v>
      </c>
      <c r="Y212" t="s">
        <v>1486</v>
      </c>
      <c r="Z212" t="s">
        <v>1770</v>
      </c>
      <c r="AA212" t="s">
        <v>1804</v>
      </c>
      <c r="AB212" t="s">
        <v>1838</v>
      </c>
      <c r="AC212" t="s">
        <v>1872</v>
      </c>
      <c r="AD212" t="s">
        <v>1906</v>
      </c>
      <c r="AE212" t="s">
        <v>1940</v>
      </c>
      <c r="AF212" t="s">
        <v>1974</v>
      </c>
      <c r="AG212" t="s">
        <v>2008</v>
      </c>
      <c r="AH212" t="s">
        <v>2292</v>
      </c>
      <c r="AI212" t="s">
        <v>2326</v>
      </c>
      <c r="AJ212" t="s">
        <v>2360</v>
      </c>
      <c r="AK212" t="s">
        <v>2394</v>
      </c>
      <c r="AL212" t="s">
        <v>2428</v>
      </c>
      <c r="AM212" t="s">
        <v>2462</v>
      </c>
      <c r="AN212" t="s">
        <v>2496</v>
      </c>
      <c r="AO212" t="s">
        <v>2780</v>
      </c>
      <c r="AP212" t="s">
        <v>2814</v>
      </c>
      <c r="AQ212" t="s">
        <v>2848</v>
      </c>
      <c r="AR212" t="s">
        <v>12682</v>
      </c>
      <c r="AS212" t="s">
        <v>1451</v>
      </c>
      <c r="AT212" t="s">
        <v>2920</v>
      </c>
      <c r="AU212" t="s">
        <v>2954</v>
      </c>
      <c r="AV212" t="s">
        <v>2988</v>
      </c>
      <c r="AW212" t="s">
        <v>3272</v>
      </c>
      <c r="AX212" t="s">
        <v>3306</v>
      </c>
      <c r="AY212" t="s">
        <v>3340</v>
      </c>
      <c r="AZ212" t="s">
        <v>3374</v>
      </c>
      <c r="BA212" t="s">
        <v>3408</v>
      </c>
      <c r="BB212" t="s">
        <v>3442</v>
      </c>
      <c r="BC212" t="s">
        <v>3476</v>
      </c>
      <c r="BD212" t="s">
        <v>3510</v>
      </c>
      <c r="BE212" t="s">
        <v>3794</v>
      </c>
      <c r="BF212" t="s">
        <v>3828</v>
      </c>
      <c r="BG212" t="s">
        <v>3862</v>
      </c>
      <c r="BH212" t="s">
        <v>3896</v>
      </c>
      <c r="BI212" t="s">
        <v>3930</v>
      </c>
      <c r="BJ212" t="s">
        <v>3964</v>
      </c>
      <c r="BK212" t="s">
        <v>3998</v>
      </c>
      <c r="BL212" t="s">
        <v>4282</v>
      </c>
      <c r="BM212" t="s">
        <v>12683</v>
      </c>
      <c r="BN212" t="s">
        <v>2885</v>
      </c>
      <c r="BO212" t="s">
        <v>4354</v>
      </c>
      <c r="BP212" t="s">
        <v>4388</v>
      </c>
      <c r="BQ212" t="s">
        <v>4422</v>
      </c>
      <c r="BR212" t="s">
        <v>4456</v>
      </c>
      <c r="BS212" t="s">
        <v>4490</v>
      </c>
      <c r="BT212" t="s">
        <v>4774</v>
      </c>
      <c r="BU212" t="s">
        <v>4808</v>
      </c>
      <c r="BV212" t="s">
        <v>4842</v>
      </c>
      <c r="BW212" t="s">
        <v>4876</v>
      </c>
      <c r="BX212" t="s">
        <v>4910</v>
      </c>
      <c r="BY212" t="s">
        <v>4944</v>
      </c>
      <c r="BZ212" t="s">
        <v>4978</v>
      </c>
      <c r="CA212" t="s">
        <v>5262</v>
      </c>
      <c r="CB212" t="s">
        <v>5296</v>
      </c>
      <c r="CC212" t="s">
        <v>5330</v>
      </c>
      <c r="CD212" t="s">
        <v>5364</v>
      </c>
      <c r="CE212" t="s">
        <v>5398</v>
      </c>
      <c r="CF212" t="s">
        <v>5432</v>
      </c>
      <c r="CG212" t="s">
        <v>5466</v>
      </c>
      <c r="CH212" t="s">
        <v>12684</v>
      </c>
      <c r="CI212" t="s">
        <v>4319</v>
      </c>
      <c r="CJ212" t="s">
        <v>5788</v>
      </c>
      <c r="CK212" t="s">
        <v>5822</v>
      </c>
      <c r="CL212" t="s">
        <v>5856</v>
      </c>
      <c r="CM212" t="s">
        <v>5890</v>
      </c>
      <c r="CN212" t="s">
        <v>5924</v>
      </c>
      <c r="CO212" t="s">
        <v>5958</v>
      </c>
      <c r="CP212" t="s">
        <v>5992</v>
      </c>
      <c r="CQ212" t="s">
        <v>6276</v>
      </c>
      <c r="CR212" t="s">
        <v>6310</v>
      </c>
      <c r="CS212" t="s">
        <v>6344</v>
      </c>
      <c r="CT212" t="s">
        <v>6378</v>
      </c>
      <c r="CU212" t="s">
        <v>6412</v>
      </c>
      <c r="CV212" t="s">
        <v>6446</v>
      </c>
      <c r="CW212" t="s">
        <v>6480</v>
      </c>
      <c r="CX212" t="s">
        <v>6764</v>
      </c>
      <c r="CY212" t="s">
        <v>6798</v>
      </c>
      <c r="CZ212" t="s">
        <v>6832</v>
      </c>
      <c r="DA212" t="s">
        <v>6866</v>
      </c>
      <c r="DB212" t="s">
        <v>6900</v>
      </c>
      <c r="DC212" t="s">
        <v>12685</v>
      </c>
      <c r="DD212" t="s">
        <v>5503</v>
      </c>
      <c r="DE212" t="s">
        <v>6972</v>
      </c>
      <c r="DF212" t="s">
        <v>7006</v>
      </c>
      <c r="DG212" t="s">
        <v>7290</v>
      </c>
      <c r="DH212" t="s">
        <v>7324</v>
      </c>
      <c r="DI212" t="s">
        <v>7358</v>
      </c>
      <c r="DJ212" t="s">
        <v>7392</v>
      </c>
      <c r="DK212" t="s">
        <v>7426</v>
      </c>
      <c r="DL212" t="s">
        <v>7460</v>
      </c>
      <c r="DM212" t="s">
        <v>7494</v>
      </c>
      <c r="DN212" t="s">
        <v>7778</v>
      </c>
      <c r="DO212" t="s">
        <v>7812</v>
      </c>
      <c r="DP212" t="s">
        <v>7846</v>
      </c>
      <c r="DQ212" t="s">
        <v>7880</v>
      </c>
      <c r="DR212" t="s">
        <v>7914</v>
      </c>
      <c r="DS212" t="s">
        <v>7948</v>
      </c>
      <c r="DT212" t="s">
        <v>7982</v>
      </c>
      <c r="DU212" t="s">
        <v>8266</v>
      </c>
      <c r="DV212" t="s">
        <v>8300</v>
      </c>
      <c r="DW212" t="s">
        <v>8334</v>
      </c>
      <c r="DX212" t="s">
        <v>12686</v>
      </c>
      <c r="DY212" t="s">
        <v>6937</v>
      </c>
      <c r="DZ212" t="s">
        <v>8406</v>
      </c>
      <c r="EA212" t="s">
        <v>8440</v>
      </c>
      <c r="EB212" t="s">
        <v>8474</v>
      </c>
      <c r="EC212" t="s">
        <v>8508</v>
      </c>
      <c r="ED212" t="s">
        <v>8792</v>
      </c>
      <c r="EE212" t="s">
        <v>8826</v>
      </c>
      <c r="EF212" t="s">
        <v>8860</v>
      </c>
      <c r="EG212" t="s">
        <v>8894</v>
      </c>
      <c r="EH212" t="s">
        <v>8928</v>
      </c>
      <c r="EI212" t="s">
        <v>8962</v>
      </c>
      <c r="EJ212" t="s">
        <v>8996</v>
      </c>
      <c r="EK212" t="s">
        <v>9280</v>
      </c>
      <c r="EL212" t="s">
        <v>9314</v>
      </c>
      <c r="EM212" t="s">
        <v>9348</v>
      </c>
      <c r="EN212" t="s">
        <v>9382</v>
      </c>
      <c r="EO212" t="s">
        <v>9416</v>
      </c>
      <c r="EP212" t="s">
        <v>9450</v>
      </c>
      <c r="EQ212" t="s">
        <v>9484</v>
      </c>
      <c r="ER212" t="s">
        <v>9768</v>
      </c>
      <c r="ES212" t="s">
        <v>12687</v>
      </c>
      <c r="ET212" t="s">
        <v>8371</v>
      </c>
      <c r="EU212" t="s">
        <v>9840</v>
      </c>
      <c r="EV212" t="s">
        <v>9874</v>
      </c>
      <c r="EW212" t="s">
        <v>9908</v>
      </c>
      <c r="EX212" t="s">
        <v>9942</v>
      </c>
      <c r="EY212" t="s">
        <v>9976</v>
      </c>
      <c r="EZ212" t="s">
        <v>10010</v>
      </c>
      <c r="FA212" t="s">
        <v>10294</v>
      </c>
      <c r="FB212" t="s">
        <v>10328</v>
      </c>
      <c r="FC212" t="s">
        <v>10362</v>
      </c>
      <c r="FD212" t="s">
        <v>10396</v>
      </c>
      <c r="FE212" t="s">
        <v>10430</v>
      </c>
      <c r="FF212" t="s">
        <v>10464</v>
      </c>
      <c r="FG212" t="s">
        <v>10498</v>
      </c>
      <c r="FH212" t="s">
        <v>10782</v>
      </c>
      <c r="FI212" t="s">
        <v>10816</v>
      </c>
      <c r="FJ212" t="s">
        <v>10850</v>
      </c>
      <c r="FK212" t="s">
        <v>10884</v>
      </c>
      <c r="FL212" t="s">
        <v>10918</v>
      </c>
      <c r="FM212" t="s">
        <v>10952</v>
      </c>
      <c r="FN212" t="s">
        <v>12688</v>
      </c>
      <c r="FO212" t="s">
        <v>9805</v>
      </c>
      <c r="FP212" t="s">
        <v>11274</v>
      </c>
      <c r="FQ212" t="s">
        <v>11308</v>
      </c>
      <c r="FR212" t="s">
        <v>11342</v>
      </c>
      <c r="FS212" t="s">
        <v>11376</v>
      </c>
      <c r="FT212" t="s">
        <v>11410</v>
      </c>
      <c r="FU212" t="s">
        <v>11444</v>
      </c>
      <c r="FV212" t="s">
        <v>11478</v>
      </c>
      <c r="FW212" t="s">
        <v>11762</v>
      </c>
      <c r="FX212" t="s">
        <v>11796</v>
      </c>
      <c r="FY212" t="s">
        <v>11830</v>
      </c>
      <c r="FZ212" t="s">
        <v>11864</v>
      </c>
      <c r="GA212" t="s">
        <v>11898</v>
      </c>
      <c r="GB212" t="s">
        <v>11932</v>
      </c>
      <c r="GC212" t="s">
        <v>11966</v>
      </c>
      <c r="GD212" t="s">
        <v>12000</v>
      </c>
      <c r="GE212" t="s">
        <v>12190</v>
      </c>
      <c r="GF212" t="s">
        <v>12224</v>
      </c>
      <c r="GG212" t="s">
        <v>12258</v>
      </c>
      <c r="GH212" t="s">
        <v>12292</v>
      </c>
      <c r="GI212" t="s">
        <v>12689</v>
      </c>
      <c r="GJ212" t="s">
        <v>10989</v>
      </c>
    </row>
    <row r="213" spans="1:192" ht="15" hidden="1" customHeight="1">
      <c r="A213" s="48" t="s">
        <v>12374</v>
      </c>
      <c r="B213" s="49"/>
      <c r="C213" s="62">
        <v>21</v>
      </c>
    </row>
    <row r="214" spans="1:192" ht="15" hidden="1" customHeight="1">
      <c r="A214" s="49"/>
      <c r="B214" s="49" t="s">
        <v>12375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12690</v>
      </c>
      <c r="X214" t="s">
        <v>268</v>
      </c>
      <c r="Y214" t="s">
        <v>1487</v>
      </c>
      <c r="Z214" t="s">
        <v>1771</v>
      </c>
      <c r="AA214" t="s">
        <v>1805</v>
      </c>
      <c r="AB214" t="s">
        <v>1839</v>
      </c>
      <c r="AC214" t="s">
        <v>1873</v>
      </c>
      <c r="AD214" t="s">
        <v>1907</v>
      </c>
      <c r="AE214" t="s">
        <v>1941</v>
      </c>
      <c r="AF214" t="s">
        <v>1975</v>
      </c>
      <c r="AG214" t="s">
        <v>2009</v>
      </c>
      <c r="AH214" t="s">
        <v>2293</v>
      </c>
      <c r="AI214" t="s">
        <v>2327</v>
      </c>
      <c r="AJ214" t="s">
        <v>2361</v>
      </c>
      <c r="AK214" t="s">
        <v>2395</v>
      </c>
      <c r="AL214" t="s">
        <v>2429</v>
      </c>
      <c r="AM214" t="s">
        <v>2463</v>
      </c>
      <c r="AN214" t="s">
        <v>2497</v>
      </c>
      <c r="AO214" t="s">
        <v>2781</v>
      </c>
      <c r="AP214" t="s">
        <v>2815</v>
      </c>
      <c r="AQ214" t="s">
        <v>2849</v>
      </c>
      <c r="AR214" t="s">
        <v>12691</v>
      </c>
      <c r="AS214" t="s">
        <v>1452</v>
      </c>
      <c r="AT214" t="s">
        <v>2921</v>
      </c>
      <c r="AU214" t="s">
        <v>2955</v>
      </c>
      <c r="AV214" t="s">
        <v>2989</v>
      </c>
      <c r="AW214" t="s">
        <v>3273</v>
      </c>
      <c r="AX214" t="s">
        <v>3307</v>
      </c>
      <c r="AY214" t="s">
        <v>3341</v>
      </c>
      <c r="AZ214" t="s">
        <v>3375</v>
      </c>
      <c r="BA214" t="s">
        <v>3409</v>
      </c>
      <c r="BB214" t="s">
        <v>3443</v>
      </c>
      <c r="BC214" t="s">
        <v>3477</v>
      </c>
      <c r="BD214" t="s">
        <v>3511</v>
      </c>
      <c r="BE214" t="s">
        <v>3795</v>
      </c>
      <c r="BF214" t="s">
        <v>3829</v>
      </c>
      <c r="BG214" t="s">
        <v>3863</v>
      </c>
      <c r="BH214" t="s">
        <v>3897</v>
      </c>
      <c r="BI214" t="s">
        <v>3931</v>
      </c>
      <c r="BJ214" t="s">
        <v>3965</v>
      </c>
      <c r="BK214" t="s">
        <v>3999</v>
      </c>
      <c r="BL214" t="s">
        <v>4283</v>
      </c>
      <c r="BM214" t="s">
        <v>12692</v>
      </c>
      <c r="BN214" t="s">
        <v>2886</v>
      </c>
      <c r="BO214" t="s">
        <v>4355</v>
      </c>
      <c r="BP214" t="s">
        <v>4389</v>
      </c>
      <c r="BQ214" t="s">
        <v>4423</v>
      </c>
      <c r="BR214" t="s">
        <v>4457</v>
      </c>
      <c r="BS214" t="s">
        <v>4491</v>
      </c>
      <c r="BT214" t="s">
        <v>4775</v>
      </c>
      <c r="BU214" t="s">
        <v>4809</v>
      </c>
      <c r="BV214" t="s">
        <v>4843</v>
      </c>
      <c r="BW214" t="s">
        <v>4877</v>
      </c>
      <c r="BX214" t="s">
        <v>4911</v>
      </c>
      <c r="BY214" t="s">
        <v>4945</v>
      </c>
      <c r="BZ214" t="s">
        <v>4979</v>
      </c>
      <c r="CA214" t="s">
        <v>5263</v>
      </c>
      <c r="CB214" t="s">
        <v>5297</v>
      </c>
      <c r="CC214" t="s">
        <v>5331</v>
      </c>
      <c r="CD214" t="s">
        <v>5365</v>
      </c>
      <c r="CE214" t="s">
        <v>5399</v>
      </c>
      <c r="CF214" t="s">
        <v>5433</v>
      </c>
      <c r="CG214" t="s">
        <v>5467</v>
      </c>
      <c r="CH214" t="s">
        <v>12693</v>
      </c>
      <c r="CI214" t="s">
        <v>4320</v>
      </c>
      <c r="CJ214" t="s">
        <v>5789</v>
      </c>
      <c r="CK214" t="s">
        <v>5823</v>
      </c>
      <c r="CL214" t="s">
        <v>5857</v>
      </c>
      <c r="CM214" t="s">
        <v>5891</v>
      </c>
      <c r="CN214" t="s">
        <v>5925</v>
      </c>
      <c r="CO214" t="s">
        <v>5959</v>
      </c>
      <c r="CP214" t="s">
        <v>5993</v>
      </c>
      <c r="CQ214" t="s">
        <v>6277</v>
      </c>
      <c r="CR214" t="s">
        <v>6311</v>
      </c>
      <c r="CS214" t="s">
        <v>6345</v>
      </c>
      <c r="CT214" t="s">
        <v>6379</v>
      </c>
      <c r="CU214" t="s">
        <v>6413</v>
      </c>
      <c r="CV214" t="s">
        <v>6447</v>
      </c>
      <c r="CW214" t="s">
        <v>6481</v>
      </c>
      <c r="CX214" t="s">
        <v>6765</v>
      </c>
      <c r="CY214" t="s">
        <v>6799</v>
      </c>
      <c r="CZ214" t="s">
        <v>6833</v>
      </c>
      <c r="DA214" t="s">
        <v>6867</v>
      </c>
      <c r="DB214" t="s">
        <v>6901</v>
      </c>
      <c r="DC214" t="s">
        <v>12694</v>
      </c>
      <c r="DD214" t="s">
        <v>5504</v>
      </c>
      <c r="DE214" t="s">
        <v>6973</v>
      </c>
      <c r="DF214" t="s">
        <v>7007</v>
      </c>
      <c r="DG214" t="s">
        <v>7291</v>
      </c>
      <c r="DH214" t="s">
        <v>7325</v>
      </c>
      <c r="DI214" t="s">
        <v>7359</v>
      </c>
      <c r="DJ214" t="s">
        <v>7393</v>
      </c>
      <c r="DK214" t="s">
        <v>7427</v>
      </c>
      <c r="DL214" t="s">
        <v>7461</v>
      </c>
      <c r="DM214" t="s">
        <v>7495</v>
      </c>
      <c r="DN214" t="s">
        <v>7779</v>
      </c>
      <c r="DO214" t="s">
        <v>7813</v>
      </c>
      <c r="DP214" t="s">
        <v>7847</v>
      </c>
      <c r="DQ214" t="s">
        <v>7881</v>
      </c>
      <c r="DR214" t="s">
        <v>7915</v>
      </c>
      <c r="DS214" t="s">
        <v>7949</v>
      </c>
      <c r="DT214" t="s">
        <v>7983</v>
      </c>
      <c r="DU214" t="s">
        <v>8267</v>
      </c>
      <c r="DV214" t="s">
        <v>8301</v>
      </c>
      <c r="DW214" t="s">
        <v>8335</v>
      </c>
      <c r="DX214" t="s">
        <v>12695</v>
      </c>
      <c r="DY214" t="s">
        <v>6938</v>
      </c>
      <c r="DZ214" t="s">
        <v>8407</v>
      </c>
      <c r="EA214" t="s">
        <v>8441</v>
      </c>
      <c r="EB214" t="s">
        <v>8475</v>
      </c>
      <c r="EC214" t="s">
        <v>8509</v>
      </c>
      <c r="ED214" t="s">
        <v>8793</v>
      </c>
      <c r="EE214" t="s">
        <v>8827</v>
      </c>
      <c r="EF214" t="s">
        <v>8861</v>
      </c>
      <c r="EG214" t="s">
        <v>8895</v>
      </c>
      <c r="EH214" t="s">
        <v>8929</v>
      </c>
      <c r="EI214" t="s">
        <v>8963</v>
      </c>
      <c r="EJ214" t="s">
        <v>8997</v>
      </c>
      <c r="EK214" t="s">
        <v>9281</v>
      </c>
      <c r="EL214" t="s">
        <v>9315</v>
      </c>
      <c r="EM214" t="s">
        <v>9349</v>
      </c>
      <c r="EN214" t="s">
        <v>9383</v>
      </c>
      <c r="EO214" t="s">
        <v>9417</v>
      </c>
      <c r="EP214" t="s">
        <v>9451</v>
      </c>
      <c r="EQ214" t="s">
        <v>9485</v>
      </c>
      <c r="ER214" t="s">
        <v>9769</v>
      </c>
      <c r="ES214" t="s">
        <v>12696</v>
      </c>
      <c r="ET214" t="s">
        <v>8372</v>
      </c>
      <c r="EU214" t="s">
        <v>9841</v>
      </c>
      <c r="EV214" t="s">
        <v>9875</v>
      </c>
      <c r="EW214" t="s">
        <v>9909</v>
      </c>
      <c r="EX214" t="s">
        <v>9943</v>
      </c>
      <c r="EY214" t="s">
        <v>9977</v>
      </c>
      <c r="EZ214" t="s">
        <v>10011</v>
      </c>
      <c r="FA214" t="s">
        <v>10295</v>
      </c>
      <c r="FB214" t="s">
        <v>10329</v>
      </c>
      <c r="FC214" t="s">
        <v>10363</v>
      </c>
      <c r="FD214" t="s">
        <v>10397</v>
      </c>
      <c r="FE214" t="s">
        <v>10431</v>
      </c>
      <c r="FF214" t="s">
        <v>10465</v>
      </c>
      <c r="FG214" t="s">
        <v>10499</v>
      </c>
      <c r="FH214" t="s">
        <v>10783</v>
      </c>
      <c r="FI214" t="s">
        <v>10817</v>
      </c>
      <c r="FJ214" t="s">
        <v>10851</v>
      </c>
      <c r="FK214" t="s">
        <v>10885</v>
      </c>
      <c r="FL214" t="s">
        <v>10919</v>
      </c>
      <c r="FM214" t="s">
        <v>10953</v>
      </c>
      <c r="FN214" t="s">
        <v>12697</v>
      </c>
      <c r="FO214" t="s">
        <v>9806</v>
      </c>
      <c r="FP214" t="s">
        <v>11275</v>
      </c>
      <c r="FQ214" t="s">
        <v>11309</v>
      </c>
      <c r="FR214" t="s">
        <v>11343</v>
      </c>
      <c r="FS214" t="s">
        <v>11377</v>
      </c>
      <c r="FT214" t="s">
        <v>11411</v>
      </c>
      <c r="FU214" t="s">
        <v>11445</v>
      </c>
      <c r="FV214" t="s">
        <v>11479</v>
      </c>
      <c r="FW214" t="s">
        <v>11763</v>
      </c>
      <c r="FX214" t="s">
        <v>11797</v>
      </c>
      <c r="FY214" t="s">
        <v>11831</v>
      </c>
      <c r="FZ214" t="s">
        <v>11865</v>
      </c>
      <c r="GA214" t="s">
        <v>11899</v>
      </c>
      <c r="GB214" t="s">
        <v>11933</v>
      </c>
      <c r="GC214" t="s">
        <v>11967</v>
      </c>
      <c r="GD214" t="s">
        <v>12001</v>
      </c>
      <c r="GE214" t="s">
        <v>12191</v>
      </c>
      <c r="GF214" t="s">
        <v>12225</v>
      </c>
      <c r="GG214" t="s">
        <v>12259</v>
      </c>
      <c r="GH214" t="s">
        <v>12293</v>
      </c>
      <c r="GI214" t="s">
        <v>12698</v>
      </c>
      <c r="GJ214" t="s">
        <v>10990</v>
      </c>
    </row>
    <row r="215" spans="1:192" ht="15" hidden="1" customHeight="1">
      <c r="A215" s="49"/>
      <c r="B215" s="49" t="s">
        <v>12376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12699</v>
      </c>
      <c r="X215" t="s">
        <v>269</v>
      </c>
      <c r="Y215" t="s">
        <v>1488</v>
      </c>
      <c r="Z215" t="s">
        <v>1772</v>
      </c>
      <c r="AA215" t="s">
        <v>1806</v>
      </c>
      <c r="AB215" t="s">
        <v>1840</v>
      </c>
      <c r="AC215" t="s">
        <v>1874</v>
      </c>
      <c r="AD215" t="s">
        <v>1908</v>
      </c>
      <c r="AE215" t="s">
        <v>1942</v>
      </c>
      <c r="AF215" t="s">
        <v>1976</v>
      </c>
      <c r="AG215" t="s">
        <v>2010</v>
      </c>
      <c r="AH215" t="s">
        <v>2294</v>
      </c>
      <c r="AI215" t="s">
        <v>2328</v>
      </c>
      <c r="AJ215" t="s">
        <v>2362</v>
      </c>
      <c r="AK215" t="s">
        <v>2396</v>
      </c>
      <c r="AL215" t="s">
        <v>2430</v>
      </c>
      <c r="AM215" t="s">
        <v>2464</v>
      </c>
      <c r="AN215" t="s">
        <v>2498</v>
      </c>
      <c r="AO215" t="s">
        <v>2782</v>
      </c>
      <c r="AP215" t="s">
        <v>2816</v>
      </c>
      <c r="AQ215" t="s">
        <v>2850</v>
      </c>
      <c r="AR215" t="s">
        <v>12700</v>
      </c>
      <c r="AS215" t="s">
        <v>1453</v>
      </c>
      <c r="AT215" t="s">
        <v>2922</v>
      </c>
      <c r="AU215" t="s">
        <v>2956</v>
      </c>
      <c r="AV215" t="s">
        <v>2990</v>
      </c>
      <c r="AW215" t="s">
        <v>3274</v>
      </c>
      <c r="AX215" t="s">
        <v>3308</v>
      </c>
      <c r="AY215" t="s">
        <v>3342</v>
      </c>
      <c r="AZ215" t="s">
        <v>3376</v>
      </c>
      <c r="BA215" t="s">
        <v>3410</v>
      </c>
      <c r="BB215" t="s">
        <v>3444</v>
      </c>
      <c r="BC215" t="s">
        <v>3478</v>
      </c>
      <c r="BD215" t="s">
        <v>3762</v>
      </c>
      <c r="BE215" t="s">
        <v>3796</v>
      </c>
      <c r="BF215" t="s">
        <v>3830</v>
      </c>
      <c r="BG215" t="s">
        <v>3864</v>
      </c>
      <c r="BH215" t="s">
        <v>3898</v>
      </c>
      <c r="BI215" t="s">
        <v>3932</v>
      </c>
      <c r="BJ215" t="s">
        <v>3966</v>
      </c>
      <c r="BK215" t="s">
        <v>4000</v>
      </c>
      <c r="BL215" t="s">
        <v>4284</v>
      </c>
      <c r="BM215" t="s">
        <v>12701</v>
      </c>
      <c r="BN215" t="s">
        <v>2887</v>
      </c>
      <c r="BO215" t="s">
        <v>4356</v>
      </c>
      <c r="BP215" t="s">
        <v>4390</v>
      </c>
      <c r="BQ215" t="s">
        <v>4424</v>
      </c>
      <c r="BR215" t="s">
        <v>4458</v>
      </c>
      <c r="BS215" t="s">
        <v>4492</v>
      </c>
      <c r="BT215" t="s">
        <v>4776</v>
      </c>
      <c r="BU215" t="s">
        <v>4810</v>
      </c>
      <c r="BV215" t="s">
        <v>4844</v>
      </c>
      <c r="BW215" t="s">
        <v>4878</v>
      </c>
      <c r="BX215" t="s">
        <v>4912</v>
      </c>
      <c r="BY215" t="s">
        <v>4946</v>
      </c>
      <c r="BZ215" t="s">
        <v>4980</v>
      </c>
      <c r="CA215" t="s">
        <v>5264</v>
      </c>
      <c r="CB215" t="s">
        <v>5298</v>
      </c>
      <c r="CC215" t="s">
        <v>5332</v>
      </c>
      <c r="CD215" t="s">
        <v>5366</v>
      </c>
      <c r="CE215" t="s">
        <v>5400</v>
      </c>
      <c r="CF215" t="s">
        <v>5434</v>
      </c>
      <c r="CG215" t="s">
        <v>5468</v>
      </c>
      <c r="CH215" t="s">
        <v>12702</v>
      </c>
      <c r="CI215" t="s">
        <v>4321</v>
      </c>
      <c r="CJ215" t="s">
        <v>5790</v>
      </c>
      <c r="CK215" t="s">
        <v>5824</v>
      </c>
      <c r="CL215" t="s">
        <v>5858</v>
      </c>
      <c r="CM215" t="s">
        <v>5892</v>
      </c>
      <c r="CN215" t="s">
        <v>5926</v>
      </c>
      <c r="CO215" t="s">
        <v>5960</v>
      </c>
      <c r="CP215" t="s">
        <v>5994</v>
      </c>
      <c r="CQ215" t="s">
        <v>6278</v>
      </c>
      <c r="CR215" t="s">
        <v>6312</v>
      </c>
      <c r="CS215" t="s">
        <v>6346</v>
      </c>
      <c r="CT215" t="s">
        <v>6380</v>
      </c>
      <c r="CU215" t="s">
        <v>6414</v>
      </c>
      <c r="CV215" t="s">
        <v>6448</v>
      </c>
      <c r="CW215" t="s">
        <v>6482</v>
      </c>
      <c r="CX215" t="s">
        <v>6766</v>
      </c>
      <c r="CY215" t="s">
        <v>6800</v>
      </c>
      <c r="CZ215" t="s">
        <v>6834</v>
      </c>
      <c r="DA215" t="s">
        <v>6868</v>
      </c>
      <c r="DB215" t="s">
        <v>6902</v>
      </c>
      <c r="DC215" t="s">
        <v>12703</v>
      </c>
      <c r="DD215" t="s">
        <v>5505</v>
      </c>
      <c r="DE215" t="s">
        <v>6974</v>
      </c>
      <c r="DF215" t="s">
        <v>7008</v>
      </c>
      <c r="DG215" t="s">
        <v>7292</v>
      </c>
      <c r="DH215" t="s">
        <v>7326</v>
      </c>
      <c r="DI215" t="s">
        <v>7360</v>
      </c>
      <c r="DJ215" t="s">
        <v>7394</v>
      </c>
      <c r="DK215" t="s">
        <v>7428</v>
      </c>
      <c r="DL215" t="s">
        <v>7462</v>
      </c>
      <c r="DM215" t="s">
        <v>7496</v>
      </c>
      <c r="DN215" t="s">
        <v>7780</v>
      </c>
      <c r="DO215" t="s">
        <v>7814</v>
      </c>
      <c r="DP215" t="s">
        <v>7848</v>
      </c>
      <c r="DQ215" t="s">
        <v>7882</v>
      </c>
      <c r="DR215" t="s">
        <v>7916</v>
      </c>
      <c r="DS215" t="s">
        <v>7950</v>
      </c>
      <c r="DT215" t="s">
        <v>7984</v>
      </c>
      <c r="DU215" t="s">
        <v>8268</v>
      </c>
      <c r="DV215" t="s">
        <v>8302</v>
      </c>
      <c r="DW215" t="s">
        <v>8336</v>
      </c>
      <c r="DX215" t="s">
        <v>12704</v>
      </c>
      <c r="DY215" t="s">
        <v>6939</v>
      </c>
      <c r="DZ215" t="s">
        <v>8408</v>
      </c>
      <c r="EA215" t="s">
        <v>8442</v>
      </c>
      <c r="EB215" t="s">
        <v>8476</v>
      </c>
      <c r="EC215" t="s">
        <v>8510</v>
      </c>
      <c r="ED215" t="s">
        <v>8794</v>
      </c>
      <c r="EE215" t="s">
        <v>8828</v>
      </c>
      <c r="EF215" t="s">
        <v>8862</v>
      </c>
      <c r="EG215" t="s">
        <v>8896</v>
      </c>
      <c r="EH215" t="s">
        <v>8930</v>
      </c>
      <c r="EI215" t="s">
        <v>8964</v>
      </c>
      <c r="EJ215" t="s">
        <v>8998</v>
      </c>
      <c r="EK215" t="s">
        <v>9282</v>
      </c>
      <c r="EL215" t="s">
        <v>9316</v>
      </c>
      <c r="EM215" t="s">
        <v>9350</v>
      </c>
      <c r="EN215" t="s">
        <v>9384</v>
      </c>
      <c r="EO215" t="s">
        <v>9418</v>
      </c>
      <c r="EP215" t="s">
        <v>9452</v>
      </c>
      <c r="EQ215" t="s">
        <v>9486</v>
      </c>
      <c r="ER215" t="s">
        <v>9770</v>
      </c>
      <c r="ES215" t="s">
        <v>12705</v>
      </c>
      <c r="ET215" t="s">
        <v>8373</v>
      </c>
      <c r="EU215" t="s">
        <v>9842</v>
      </c>
      <c r="EV215" t="s">
        <v>9876</v>
      </c>
      <c r="EW215" t="s">
        <v>9910</v>
      </c>
      <c r="EX215" t="s">
        <v>9944</v>
      </c>
      <c r="EY215" t="s">
        <v>9978</v>
      </c>
      <c r="EZ215" t="s">
        <v>10262</v>
      </c>
      <c r="FA215" t="s">
        <v>10296</v>
      </c>
      <c r="FB215" t="s">
        <v>10330</v>
      </c>
      <c r="FC215" t="s">
        <v>10364</v>
      </c>
      <c r="FD215" t="s">
        <v>10398</v>
      </c>
      <c r="FE215" t="s">
        <v>10432</v>
      </c>
      <c r="FF215" t="s">
        <v>10466</v>
      </c>
      <c r="FG215" t="s">
        <v>10500</v>
      </c>
      <c r="FH215" t="s">
        <v>10784</v>
      </c>
      <c r="FI215" t="s">
        <v>10818</v>
      </c>
      <c r="FJ215" t="s">
        <v>10852</v>
      </c>
      <c r="FK215" t="s">
        <v>10886</v>
      </c>
      <c r="FL215" t="s">
        <v>10920</v>
      </c>
      <c r="FM215" t="s">
        <v>10954</v>
      </c>
      <c r="FN215" t="s">
        <v>12706</v>
      </c>
      <c r="FO215" t="s">
        <v>9807</v>
      </c>
      <c r="FP215" t="s">
        <v>11276</v>
      </c>
      <c r="FQ215" t="s">
        <v>11310</v>
      </c>
      <c r="FR215" t="s">
        <v>11344</v>
      </c>
      <c r="FS215" t="s">
        <v>11378</v>
      </c>
      <c r="FT215" t="s">
        <v>11412</v>
      </c>
      <c r="FU215" t="s">
        <v>11446</v>
      </c>
      <c r="FV215" t="s">
        <v>11480</v>
      </c>
      <c r="FW215" t="s">
        <v>11764</v>
      </c>
      <c r="FX215" t="s">
        <v>11798</v>
      </c>
      <c r="FY215" t="s">
        <v>11832</v>
      </c>
      <c r="FZ215" t="s">
        <v>11866</v>
      </c>
      <c r="GA215" t="s">
        <v>11900</v>
      </c>
      <c r="GB215" t="s">
        <v>11934</v>
      </c>
      <c r="GC215" t="s">
        <v>11968</v>
      </c>
      <c r="GD215" t="s">
        <v>12002</v>
      </c>
      <c r="GE215" t="s">
        <v>12192</v>
      </c>
      <c r="GF215" t="s">
        <v>12226</v>
      </c>
      <c r="GG215" t="s">
        <v>12260</v>
      </c>
      <c r="GH215" t="s">
        <v>12294</v>
      </c>
      <c r="GI215" t="s">
        <v>12707</v>
      </c>
      <c r="GJ215" t="s">
        <v>10991</v>
      </c>
    </row>
    <row r="216" spans="1:192" ht="15" hidden="1" customHeight="1">
      <c r="A216" s="48" t="s">
        <v>12377</v>
      </c>
      <c r="B216" s="49"/>
      <c r="C216" s="62">
        <v>24</v>
      </c>
    </row>
    <row r="217" spans="1:192" ht="15" hidden="1" customHeight="1">
      <c r="A217" s="49"/>
      <c r="B217" s="49" t="s">
        <v>12378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12708</v>
      </c>
      <c r="X217" t="s">
        <v>270</v>
      </c>
      <c r="Y217" t="s">
        <v>1489</v>
      </c>
      <c r="Z217" t="s">
        <v>1773</v>
      </c>
      <c r="AA217" t="s">
        <v>1807</v>
      </c>
      <c r="AB217" t="s">
        <v>1841</v>
      </c>
      <c r="AC217" t="s">
        <v>1875</v>
      </c>
      <c r="AD217" t="s">
        <v>1909</v>
      </c>
      <c r="AE217" t="s">
        <v>1943</v>
      </c>
      <c r="AF217" t="s">
        <v>1977</v>
      </c>
      <c r="AG217" t="s">
        <v>2011</v>
      </c>
      <c r="AH217" t="s">
        <v>2295</v>
      </c>
      <c r="AI217" t="s">
        <v>2329</v>
      </c>
      <c r="AJ217" t="s">
        <v>2363</v>
      </c>
      <c r="AK217" t="s">
        <v>2397</v>
      </c>
      <c r="AL217" t="s">
        <v>2431</v>
      </c>
      <c r="AM217" t="s">
        <v>2465</v>
      </c>
      <c r="AN217" t="s">
        <v>2499</v>
      </c>
      <c r="AO217" t="s">
        <v>2783</v>
      </c>
      <c r="AP217" t="s">
        <v>2817</v>
      </c>
      <c r="AQ217" t="s">
        <v>2851</v>
      </c>
      <c r="AR217" t="s">
        <v>12709</v>
      </c>
      <c r="AS217" t="s">
        <v>1454</v>
      </c>
      <c r="AT217" t="s">
        <v>2923</v>
      </c>
      <c r="AU217" t="s">
        <v>2957</v>
      </c>
      <c r="AV217" t="s">
        <v>2991</v>
      </c>
      <c r="AW217" t="s">
        <v>3275</v>
      </c>
      <c r="AX217" t="s">
        <v>3309</v>
      </c>
      <c r="AY217" t="s">
        <v>3343</v>
      </c>
      <c r="AZ217" t="s">
        <v>3377</v>
      </c>
      <c r="BA217" t="s">
        <v>3411</v>
      </c>
      <c r="BB217" t="s">
        <v>3445</v>
      </c>
      <c r="BC217" t="s">
        <v>3479</v>
      </c>
      <c r="BD217" t="s">
        <v>3763</v>
      </c>
      <c r="BE217" t="s">
        <v>3797</v>
      </c>
      <c r="BF217" t="s">
        <v>3831</v>
      </c>
      <c r="BG217" t="s">
        <v>3865</v>
      </c>
      <c r="BH217" t="s">
        <v>3899</v>
      </c>
      <c r="BI217" t="s">
        <v>3933</v>
      </c>
      <c r="BJ217" t="s">
        <v>3967</v>
      </c>
      <c r="BK217" t="s">
        <v>4001</v>
      </c>
      <c r="BL217" t="s">
        <v>4285</v>
      </c>
      <c r="BM217" t="s">
        <v>12710</v>
      </c>
      <c r="BN217" t="s">
        <v>2888</v>
      </c>
      <c r="BO217" t="s">
        <v>4357</v>
      </c>
      <c r="BP217" t="s">
        <v>4391</v>
      </c>
      <c r="BQ217" t="s">
        <v>4425</v>
      </c>
      <c r="BR217" t="s">
        <v>4459</v>
      </c>
      <c r="BS217" t="s">
        <v>4493</v>
      </c>
      <c r="BT217" t="s">
        <v>4777</v>
      </c>
      <c r="BU217" t="s">
        <v>4811</v>
      </c>
      <c r="BV217" t="s">
        <v>4845</v>
      </c>
      <c r="BW217" t="s">
        <v>4879</v>
      </c>
      <c r="BX217" t="s">
        <v>4913</v>
      </c>
      <c r="BY217" t="s">
        <v>4947</v>
      </c>
      <c r="BZ217" t="s">
        <v>4981</v>
      </c>
      <c r="CA217" t="s">
        <v>5265</v>
      </c>
      <c r="CB217" t="s">
        <v>5299</v>
      </c>
      <c r="CC217" t="s">
        <v>5333</v>
      </c>
      <c r="CD217" t="s">
        <v>5367</v>
      </c>
      <c r="CE217" t="s">
        <v>5401</v>
      </c>
      <c r="CF217" t="s">
        <v>5435</v>
      </c>
      <c r="CG217" t="s">
        <v>5469</v>
      </c>
      <c r="CH217" t="s">
        <v>12711</v>
      </c>
      <c r="CI217" t="s">
        <v>4322</v>
      </c>
      <c r="CJ217" t="s">
        <v>5791</v>
      </c>
      <c r="CK217" t="s">
        <v>5825</v>
      </c>
      <c r="CL217" t="s">
        <v>5859</v>
      </c>
      <c r="CM217" t="s">
        <v>5893</v>
      </c>
      <c r="CN217" t="s">
        <v>5927</v>
      </c>
      <c r="CO217" t="s">
        <v>5961</v>
      </c>
      <c r="CP217" t="s">
        <v>5995</v>
      </c>
      <c r="CQ217" t="s">
        <v>6279</v>
      </c>
      <c r="CR217" t="s">
        <v>6313</v>
      </c>
      <c r="CS217" t="s">
        <v>6347</v>
      </c>
      <c r="CT217" t="s">
        <v>6381</v>
      </c>
      <c r="CU217" t="s">
        <v>6415</v>
      </c>
      <c r="CV217" t="s">
        <v>6449</v>
      </c>
      <c r="CW217" t="s">
        <v>6483</v>
      </c>
      <c r="CX217" t="s">
        <v>6767</v>
      </c>
      <c r="CY217" t="s">
        <v>6801</v>
      </c>
      <c r="CZ217" t="s">
        <v>6835</v>
      </c>
      <c r="DA217" t="s">
        <v>6869</v>
      </c>
      <c r="DB217" t="s">
        <v>6903</v>
      </c>
      <c r="DC217" t="s">
        <v>12712</v>
      </c>
      <c r="DD217" t="s">
        <v>5506</v>
      </c>
      <c r="DE217" t="s">
        <v>6975</v>
      </c>
      <c r="DF217" t="s">
        <v>7009</v>
      </c>
      <c r="DG217" t="s">
        <v>7293</v>
      </c>
      <c r="DH217" t="s">
        <v>7327</v>
      </c>
      <c r="DI217" t="s">
        <v>7361</v>
      </c>
      <c r="DJ217" t="s">
        <v>7395</v>
      </c>
      <c r="DK217" t="s">
        <v>7429</v>
      </c>
      <c r="DL217" t="s">
        <v>7463</v>
      </c>
      <c r="DM217" t="s">
        <v>7497</v>
      </c>
      <c r="DN217" t="s">
        <v>7781</v>
      </c>
      <c r="DO217" t="s">
        <v>7815</v>
      </c>
      <c r="DP217" t="s">
        <v>7849</v>
      </c>
      <c r="DQ217" t="s">
        <v>7883</v>
      </c>
      <c r="DR217" t="s">
        <v>7917</v>
      </c>
      <c r="DS217" t="s">
        <v>7951</v>
      </c>
      <c r="DT217" t="s">
        <v>7985</v>
      </c>
      <c r="DU217" t="s">
        <v>8269</v>
      </c>
      <c r="DV217" t="s">
        <v>8303</v>
      </c>
      <c r="DW217" t="s">
        <v>8337</v>
      </c>
      <c r="DX217" t="s">
        <v>12713</v>
      </c>
      <c r="DY217" t="s">
        <v>6940</v>
      </c>
      <c r="DZ217" t="s">
        <v>8409</v>
      </c>
      <c r="EA217" t="s">
        <v>8443</v>
      </c>
      <c r="EB217" t="s">
        <v>8477</v>
      </c>
      <c r="EC217" t="s">
        <v>8511</v>
      </c>
      <c r="ED217" t="s">
        <v>8795</v>
      </c>
      <c r="EE217" t="s">
        <v>8829</v>
      </c>
      <c r="EF217" t="s">
        <v>8863</v>
      </c>
      <c r="EG217" t="s">
        <v>8897</v>
      </c>
      <c r="EH217" t="s">
        <v>8931</v>
      </c>
      <c r="EI217" t="s">
        <v>8965</v>
      </c>
      <c r="EJ217" t="s">
        <v>8999</v>
      </c>
      <c r="EK217" t="s">
        <v>9283</v>
      </c>
      <c r="EL217" t="s">
        <v>9317</v>
      </c>
      <c r="EM217" t="s">
        <v>9351</v>
      </c>
      <c r="EN217" t="s">
        <v>9385</v>
      </c>
      <c r="EO217" t="s">
        <v>9419</v>
      </c>
      <c r="EP217" t="s">
        <v>9453</v>
      </c>
      <c r="EQ217" t="s">
        <v>9487</v>
      </c>
      <c r="ER217" t="s">
        <v>9771</v>
      </c>
      <c r="ES217" t="s">
        <v>12714</v>
      </c>
      <c r="ET217" t="s">
        <v>8374</v>
      </c>
      <c r="EU217" t="s">
        <v>9843</v>
      </c>
      <c r="EV217" t="s">
        <v>9877</v>
      </c>
      <c r="EW217" t="s">
        <v>9911</v>
      </c>
      <c r="EX217" t="s">
        <v>9945</v>
      </c>
      <c r="EY217" t="s">
        <v>9979</v>
      </c>
      <c r="EZ217" t="s">
        <v>10263</v>
      </c>
      <c r="FA217" t="s">
        <v>10297</v>
      </c>
      <c r="FB217" t="s">
        <v>10331</v>
      </c>
      <c r="FC217" t="s">
        <v>10365</v>
      </c>
      <c r="FD217" t="s">
        <v>10399</v>
      </c>
      <c r="FE217" t="s">
        <v>10433</v>
      </c>
      <c r="FF217" t="s">
        <v>10467</v>
      </c>
      <c r="FG217" t="s">
        <v>10501</v>
      </c>
      <c r="FH217" t="s">
        <v>10785</v>
      </c>
      <c r="FI217" t="s">
        <v>10819</v>
      </c>
      <c r="FJ217" t="s">
        <v>10853</v>
      </c>
      <c r="FK217" t="s">
        <v>10887</v>
      </c>
      <c r="FL217" t="s">
        <v>10921</v>
      </c>
      <c r="FM217" t="s">
        <v>10955</v>
      </c>
      <c r="FN217" t="s">
        <v>12715</v>
      </c>
      <c r="FO217" t="s">
        <v>9808</v>
      </c>
      <c r="FP217" t="s">
        <v>11277</v>
      </c>
      <c r="FQ217" t="s">
        <v>11311</v>
      </c>
      <c r="FR217" t="s">
        <v>11345</v>
      </c>
      <c r="FS217" t="s">
        <v>11379</v>
      </c>
      <c r="FT217" t="s">
        <v>11413</v>
      </c>
      <c r="FU217" t="s">
        <v>11447</v>
      </c>
      <c r="FV217" t="s">
        <v>11481</v>
      </c>
      <c r="FW217" t="s">
        <v>11765</v>
      </c>
      <c r="FX217" t="s">
        <v>11799</v>
      </c>
      <c r="FY217" t="s">
        <v>11833</v>
      </c>
      <c r="FZ217" t="s">
        <v>11867</v>
      </c>
      <c r="GA217" t="s">
        <v>11901</v>
      </c>
      <c r="GB217" t="s">
        <v>11935</v>
      </c>
      <c r="GC217" t="s">
        <v>11969</v>
      </c>
      <c r="GD217" t="s">
        <v>12003</v>
      </c>
      <c r="GE217" t="s">
        <v>12193</v>
      </c>
      <c r="GF217" t="s">
        <v>12227</v>
      </c>
      <c r="GG217" t="s">
        <v>12261</v>
      </c>
      <c r="GH217" t="s">
        <v>12295</v>
      </c>
      <c r="GI217" t="s">
        <v>12716</v>
      </c>
      <c r="GJ217" t="s">
        <v>10992</v>
      </c>
    </row>
    <row r="218" spans="1:192" ht="15" hidden="1" customHeight="1">
      <c r="A218" s="49"/>
      <c r="B218" s="49" t="s">
        <v>12379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12717</v>
      </c>
      <c r="X218" t="s">
        <v>271</v>
      </c>
      <c r="Y218" t="s">
        <v>1490</v>
      </c>
      <c r="Z218" t="s">
        <v>1774</v>
      </c>
      <c r="AA218" t="s">
        <v>1808</v>
      </c>
      <c r="AB218" t="s">
        <v>1842</v>
      </c>
      <c r="AC218" t="s">
        <v>1876</v>
      </c>
      <c r="AD218" t="s">
        <v>1910</v>
      </c>
      <c r="AE218" t="s">
        <v>1944</v>
      </c>
      <c r="AF218" t="s">
        <v>1978</v>
      </c>
      <c r="AG218" t="s">
        <v>2262</v>
      </c>
      <c r="AH218" t="s">
        <v>2296</v>
      </c>
      <c r="AI218" t="s">
        <v>2330</v>
      </c>
      <c r="AJ218" t="s">
        <v>2364</v>
      </c>
      <c r="AK218" t="s">
        <v>2398</v>
      </c>
      <c r="AL218" t="s">
        <v>2432</v>
      </c>
      <c r="AM218" t="s">
        <v>2466</v>
      </c>
      <c r="AN218" t="s">
        <v>2500</v>
      </c>
      <c r="AO218" t="s">
        <v>2784</v>
      </c>
      <c r="AP218" t="s">
        <v>2818</v>
      </c>
      <c r="AQ218" t="s">
        <v>2852</v>
      </c>
      <c r="AR218" t="s">
        <v>12718</v>
      </c>
      <c r="AS218" t="s">
        <v>1455</v>
      </c>
      <c r="AT218" t="s">
        <v>2924</v>
      </c>
      <c r="AU218" t="s">
        <v>2958</v>
      </c>
      <c r="AV218" t="s">
        <v>2992</v>
      </c>
      <c r="AW218" t="s">
        <v>3276</v>
      </c>
      <c r="AX218" t="s">
        <v>3310</v>
      </c>
      <c r="AY218" t="s">
        <v>3344</v>
      </c>
      <c r="AZ218" t="s">
        <v>3378</v>
      </c>
      <c r="BA218" t="s">
        <v>3412</v>
      </c>
      <c r="BB218" t="s">
        <v>3446</v>
      </c>
      <c r="BC218" t="s">
        <v>3480</v>
      </c>
      <c r="BD218" t="s">
        <v>3764</v>
      </c>
      <c r="BE218" t="s">
        <v>3798</v>
      </c>
      <c r="BF218" t="s">
        <v>3832</v>
      </c>
      <c r="BG218" t="s">
        <v>3866</v>
      </c>
      <c r="BH218" t="s">
        <v>3900</v>
      </c>
      <c r="BI218" t="s">
        <v>3934</v>
      </c>
      <c r="BJ218" t="s">
        <v>3968</v>
      </c>
      <c r="BK218" t="s">
        <v>4002</v>
      </c>
      <c r="BL218" t="s">
        <v>4286</v>
      </c>
      <c r="BM218" t="s">
        <v>12719</v>
      </c>
      <c r="BN218" t="s">
        <v>2889</v>
      </c>
      <c r="BO218" t="s">
        <v>4358</v>
      </c>
      <c r="BP218" t="s">
        <v>4392</v>
      </c>
      <c r="BQ218" t="s">
        <v>4426</v>
      </c>
      <c r="BR218" t="s">
        <v>4460</v>
      </c>
      <c r="BS218" t="s">
        <v>4494</v>
      </c>
      <c r="BT218" t="s">
        <v>4778</v>
      </c>
      <c r="BU218" t="s">
        <v>4812</v>
      </c>
      <c r="BV218" t="s">
        <v>4846</v>
      </c>
      <c r="BW218" t="s">
        <v>4880</v>
      </c>
      <c r="BX218" t="s">
        <v>4914</v>
      </c>
      <c r="BY218" t="s">
        <v>4948</v>
      </c>
      <c r="BZ218" t="s">
        <v>4982</v>
      </c>
      <c r="CA218" t="s">
        <v>5266</v>
      </c>
      <c r="CB218" t="s">
        <v>5300</v>
      </c>
      <c r="CC218" t="s">
        <v>5334</v>
      </c>
      <c r="CD218" t="s">
        <v>5368</v>
      </c>
      <c r="CE218" t="s">
        <v>5402</v>
      </c>
      <c r="CF218" t="s">
        <v>5436</v>
      </c>
      <c r="CG218" t="s">
        <v>5470</v>
      </c>
      <c r="CH218" t="s">
        <v>12720</v>
      </c>
      <c r="CI218" t="s">
        <v>4323</v>
      </c>
      <c r="CJ218" t="s">
        <v>5792</v>
      </c>
      <c r="CK218" t="s">
        <v>5826</v>
      </c>
      <c r="CL218" t="s">
        <v>5860</v>
      </c>
      <c r="CM218" t="s">
        <v>5894</v>
      </c>
      <c r="CN218" t="s">
        <v>5928</v>
      </c>
      <c r="CO218" t="s">
        <v>5962</v>
      </c>
      <c r="CP218" t="s">
        <v>5996</v>
      </c>
      <c r="CQ218" t="s">
        <v>6280</v>
      </c>
      <c r="CR218" t="s">
        <v>6314</v>
      </c>
      <c r="CS218" t="s">
        <v>6348</v>
      </c>
      <c r="CT218" t="s">
        <v>6382</v>
      </c>
      <c r="CU218" t="s">
        <v>6416</v>
      </c>
      <c r="CV218" t="s">
        <v>6450</v>
      </c>
      <c r="CW218" t="s">
        <v>6484</v>
      </c>
      <c r="CX218" t="s">
        <v>6768</v>
      </c>
      <c r="CY218" t="s">
        <v>6802</v>
      </c>
      <c r="CZ218" t="s">
        <v>6836</v>
      </c>
      <c r="DA218" t="s">
        <v>6870</v>
      </c>
      <c r="DB218" t="s">
        <v>6904</v>
      </c>
      <c r="DC218" t="s">
        <v>12721</v>
      </c>
      <c r="DD218" t="s">
        <v>5507</v>
      </c>
      <c r="DE218" t="s">
        <v>6976</v>
      </c>
      <c r="DF218" t="s">
        <v>7010</v>
      </c>
      <c r="DG218" t="s">
        <v>7294</v>
      </c>
      <c r="DH218" t="s">
        <v>7328</v>
      </c>
      <c r="DI218" t="s">
        <v>7362</v>
      </c>
      <c r="DJ218" t="s">
        <v>7396</v>
      </c>
      <c r="DK218" t="s">
        <v>7430</v>
      </c>
      <c r="DL218" t="s">
        <v>7464</v>
      </c>
      <c r="DM218" t="s">
        <v>7498</v>
      </c>
      <c r="DN218" t="s">
        <v>7782</v>
      </c>
      <c r="DO218" t="s">
        <v>7816</v>
      </c>
      <c r="DP218" t="s">
        <v>7850</v>
      </c>
      <c r="DQ218" t="s">
        <v>7884</v>
      </c>
      <c r="DR218" t="s">
        <v>7918</v>
      </c>
      <c r="DS218" t="s">
        <v>7952</v>
      </c>
      <c r="DT218" t="s">
        <v>7986</v>
      </c>
      <c r="DU218" t="s">
        <v>8270</v>
      </c>
      <c r="DV218" t="s">
        <v>8304</v>
      </c>
      <c r="DW218" t="s">
        <v>8338</v>
      </c>
      <c r="DX218" t="s">
        <v>12722</v>
      </c>
      <c r="DY218" t="s">
        <v>6941</v>
      </c>
      <c r="DZ218" t="s">
        <v>8410</v>
      </c>
      <c r="EA218" t="s">
        <v>8444</v>
      </c>
      <c r="EB218" t="s">
        <v>8478</v>
      </c>
      <c r="EC218" t="s">
        <v>8762</v>
      </c>
      <c r="ED218" t="s">
        <v>8796</v>
      </c>
      <c r="EE218" t="s">
        <v>8830</v>
      </c>
      <c r="EF218" t="s">
        <v>8864</v>
      </c>
      <c r="EG218" t="s">
        <v>8898</v>
      </c>
      <c r="EH218" t="s">
        <v>8932</v>
      </c>
      <c r="EI218" t="s">
        <v>8966</v>
      </c>
      <c r="EJ218" t="s">
        <v>9000</v>
      </c>
      <c r="EK218" t="s">
        <v>9284</v>
      </c>
      <c r="EL218" t="s">
        <v>9318</v>
      </c>
      <c r="EM218" t="s">
        <v>9352</v>
      </c>
      <c r="EN218" t="s">
        <v>9386</v>
      </c>
      <c r="EO218" t="s">
        <v>9420</v>
      </c>
      <c r="EP218" t="s">
        <v>9454</v>
      </c>
      <c r="EQ218" t="s">
        <v>9488</v>
      </c>
      <c r="ER218" t="s">
        <v>9772</v>
      </c>
      <c r="ES218" t="s">
        <v>12723</v>
      </c>
      <c r="ET218" t="s">
        <v>8375</v>
      </c>
      <c r="EU218" t="s">
        <v>9844</v>
      </c>
      <c r="EV218" t="s">
        <v>9878</v>
      </c>
      <c r="EW218" t="s">
        <v>9912</v>
      </c>
      <c r="EX218" t="s">
        <v>9946</v>
      </c>
      <c r="EY218" t="s">
        <v>9980</v>
      </c>
      <c r="EZ218" t="s">
        <v>10264</v>
      </c>
      <c r="FA218" t="s">
        <v>10298</v>
      </c>
      <c r="FB218" t="s">
        <v>10332</v>
      </c>
      <c r="FC218" t="s">
        <v>10366</v>
      </c>
      <c r="FD218" t="s">
        <v>10400</v>
      </c>
      <c r="FE218" t="s">
        <v>10434</v>
      </c>
      <c r="FF218" t="s">
        <v>10468</v>
      </c>
      <c r="FG218" t="s">
        <v>10502</v>
      </c>
      <c r="FH218" t="s">
        <v>10786</v>
      </c>
      <c r="FI218" t="s">
        <v>10820</v>
      </c>
      <c r="FJ218" t="s">
        <v>10854</v>
      </c>
      <c r="FK218" t="s">
        <v>10888</v>
      </c>
      <c r="FL218" t="s">
        <v>10922</v>
      </c>
      <c r="FM218" t="s">
        <v>10956</v>
      </c>
      <c r="FN218" t="s">
        <v>12724</v>
      </c>
      <c r="FO218" t="s">
        <v>9809</v>
      </c>
      <c r="FP218" t="s">
        <v>11278</v>
      </c>
      <c r="FQ218" t="s">
        <v>11312</v>
      </c>
      <c r="FR218" t="s">
        <v>11346</v>
      </c>
      <c r="FS218" t="s">
        <v>11380</v>
      </c>
      <c r="FT218" t="s">
        <v>11414</v>
      </c>
      <c r="FU218" t="s">
        <v>11448</v>
      </c>
      <c r="FV218" t="s">
        <v>11482</v>
      </c>
      <c r="FW218" t="s">
        <v>11766</v>
      </c>
      <c r="FX218" t="s">
        <v>11800</v>
      </c>
      <c r="FY218" t="s">
        <v>11834</v>
      </c>
      <c r="FZ218" t="s">
        <v>11868</v>
      </c>
      <c r="GA218" t="s">
        <v>11902</v>
      </c>
      <c r="GB218" t="s">
        <v>11936</v>
      </c>
      <c r="GC218" t="s">
        <v>11970</v>
      </c>
      <c r="GD218" t="s">
        <v>12004</v>
      </c>
      <c r="GE218" t="s">
        <v>12194</v>
      </c>
      <c r="GF218" t="s">
        <v>12228</v>
      </c>
      <c r="GG218" t="s">
        <v>12262</v>
      </c>
      <c r="GH218" t="s">
        <v>12296</v>
      </c>
      <c r="GI218" t="s">
        <v>12725</v>
      </c>
      <c r="GJ218" t="s">
        <v>10993</v>
      </c>
    </row>
    <row r="219" spans="1:192" ht="15" hidden="1" customHeight="1">
      <c r="A219" s="49"/>
      <c r="B219" s="49" t="s">
        <v>12380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12726</v>
      </c>
      <c r="X219" t="s">
        <v>272</v>
      </c>
      <c r="Y219" t="s">
        <v>1491</v>
      </c>
      <c r="Z219" t="s">
        <v>1775</v>
      </c>
      <c r="AA219" t="s">
        <v>1809</v>
      </c>
      <c r="AB219" t="s">
        <v>1843</v>
      </c>
      <c r="AC219" t="s">
        <v>1877</v>
      </c>
      <c r="AD219" t="s">
        <v>1911</v>
      </c>
      <c r="AE219" t="s">
        <v>1945</v>
      </c>
      <c r="AF219" t="s">
        <v>1979</v>
      </c>
      <c r="AG219" t="s">
        <v>2263</v>
      </c>
      <c r="AH219" t="s">
        <v>2297</v>
      </c>
      <c r="AI219" t="s">
        <v>2331</v>
      </c>
      <c r="AJ219" t="s">
        <v>2365</v>
      </c>
      <c r="AK219" t="s">
        <v>2399</v>
      </c>
      <c r="AL219" t="s">
        <v>2433</v>
      </c>
      <c r="AM219" t="s">
        <v>2467</v>
      </c>
      <c r="AN219" t="s">
        <v>2501</v>
      </c>
      <c r="AO219" t="s">
        <v>2785</v>
      </c>
      <c r="AP219" t="s">
        <v>2819</v>
      </c>
      <c r="AQ219" t="s">
        <v>2853</v>
      </c>
      <c r="AR219" t="s">
        <v>12727</v>
      </c>
      <c r="AS219" t="s">
        <v>1456</v>
      </c>
      <c r="AT219" t="s">
        <v>2925</v>
      </c>
      <c r="AU219" t="s">
        <v>2959</v>
      </c>
      <c r="AV219" t="s">
        <v>2993</v>
      </c>
      <c r="AW219" t="s">
        <v>3277</v>
      </c>
      <c r="AX219" t="s">
        <v>3311</v>
      </c>
      <c r="AY219" t="s">
        <v>3345</v>
      </c>
      <c r="AZ219" t="s">
        <v>3379</v>
      </c>
      <c r="BA219" t="s">
        <v>3413</v>
      </c>
      <c r="BB219" t="s">
        <v>3447</v>
      </c>
      <c r="BC219" t="s">
        <v>3481</v>
      </c>
      <c r="BD219" t="s">
        <v>3765</v>
      </c>
      <c r="BE219" t="s">
        <v>3799</v>
      </c>
      <c r="BF219" t="s">
        <v>3833</v>
      </c>
      <c r="BG219" t="s">
        <v>3867</v>
      </c>
      <c r="BH219" t="s">
        <v>3901</v>
      </c>
      <c r="BI219" t="s">
        <v>3935</v>
      </c>
      <c r="BJ219" t="s">
        <v>3969</v>
      </c>
      <c r="BK219" t="s">
        <v>4003</v>
      </c>
      <c r="BL219" t="s">
        <v>4287</v>
      </c>
      <c r="BM219" t="s">
        <v>12728</v>
      </c>
      <c r="BN219" t="s">
        <v>2890</v>
      </c>
      <c r="BO219" t="s">
        <v>4359</v>
      </c>
      <c r="BP219" t="s">
        <v>4393</v>
      </c>
      <c r="BQ219" t="s">
        <v>4427</v>
      </c>
      <c r="BR219" t="s">
        <v>4461</v>
      </c>
      <c r="BS219" t="s">
        <v>4495</v>
      </c>
      <c r="BT219" t="s">
        <v>4779</v>
      </c>
      <c r="BU219" t="s">
        <v>4813</v>
      </c>
      <c r="BV219" t="s">
        <v>4847</v>
      </c>
      <c r="BW219" t="s">
        <v>4881</v>
      </c>
      <c r="BX219" t="s">
        <v>4915</v>
      </c>
      <c r="BY219" t="s">
        <v>4949</v>
      </c>
      <c r="BZ219" t="s">
        <v>4983</v>
      </c>
      <c r="CA219" t="s">
        <v>5267</v>
      </c>
      <c r="CB219" t="s">
        <v>5301</v>
      </c>
      <c r="CC219" t="s">
        <v>5335</v>
      </c>
      <c r="CD219" t="s">
        <v>5369</v>
      </c>
      <c r="CE219" t="s">
        <v>5403</v>
      </c>
      <c r="CF219" t="s">
        <v>5437</v>
      </c>
      <c r="CG219" t="s">
        <v>5471</v>
      </c>
      <c r="CH219" t="s">
        <v>12729</v>
      </c>
      <c r="CI219" t="s">
        <v>4324</v>
      </c>
      <c r="CJ219" t="s">
        <v>5793</v>
      </c>
      <c r="CK219" t="s">
        <v>5827</v>
      </c>
      <c r="CL219" t="s">
        <v>5861</v>
      </c>
      <c r="CM219" t="s">
        <v>5895</v>
      </c>
      <c r="CN219" t="s">
        <v>5929</v>
      </c>
      <c r="CO219" t="s">
        <v>5963</v>
      </c>
      <c r="CP219" t="s">
        <v>5997</v>
      </c>
      <c r="CQ219" t="s">
        <v>6281</v>
      </c>
      <c r="CR219" t="s">
        <v>6315</v>
      </c>
      <c r="CS219" t="s">
        <v>6349</v>
      </c>
      <c r="CT219" t="s">
        <v>6383</v>
      </c>
      <c r="CU219" t="s">
        <v>6417</v>
      </c>
      <c r="CV219" t="s">
        <v>6451</v>
      </c>
      <c r="CW219" t="s">
        <v>6485</v>
      </c>
      <c r="CX219" t="s">
        <v>6769</v>
      </c>
      <c r="CY219" t="s">
        <v>6803</v>
      </c>
      <c r="CZ219" t="s">
        <v>6837</v>
      </c>
      <c r="DA219" t="s">
        <v>6871</v>
      </c>
      <c r="DB219" t="s">
        <v>6905</v>
      </c>
      <c r="DC219" t="s">
        <v>12730</v>
      </c>
      <c r="DD219" t="s">
        <v>5508</v>
      </c>
      <c r="DE219" t="s">
        <v>6977</v>
      </c>
      <c r="DF219" t="s">
        <v>7011</v>
      </c>
      <c r="DG219" t="s">
        <v>7295</v>
      </c>
      <c r="DH219" t="s">
        <v>7329</v>
      </c>
      <c r="DI219" t="s">
        <v>7363</v>
      </c>
      <c r="DJ219" t="s">
        <v>7397</v>
      </c>
      <c r="DK219" t="s">
        <v>7431</v>
      </c>
      <c r="DL219" t="s">
        <v>7465</v>
      </c>
      <c r="DM219" t="s">
        <v>7499</v>
      </c>
      <c r="DN219" t="s">
        <v>7783</v>
      </c>
      <c r="DO219" t="s">
        <v>7817</v>
      </c>
      <c r="DP219" t="s">
        <v>7851</v>
      </c>
      <c r="DQ219" t="s">
        <v>7885</v>
      </c>
      <c r="DR219" t="s">
        <v>7919</v>
      </c>
      <c r="DS219" t="s">
        <v>7953</v>
      </c>
      <c r="DT219" t="s">
        <v>7987</v>
      </c>
      <c r="DU219" t="s">
        <v>8271</v>
      </c>
      <c r="DV219" t="s">
        <v>8305</v>
      </c>
      <c r="DW219" t="s">
        <v>8339</v>
      </c>
      <c r="DX219" t="s">
        <v>12731</v>
      </c>
      <c r="DY219" t="s">
        <v>6942</v>
      </c>
      <c r="DZ219" t="s">
        <v>8411</v>
      </c>
      <c r="EA219" t="s">
        <v>8445</v>
      </c>
      <c r="EB219" t="s">
        <v>8479</v>
      </c>
      <c r="EC219" t="s">
        <v>8763</v>
      </c>
      <c r="ED219" t="s">
        <v>8797</v>
      </c>
      <c r="EE219" t="s">
        <v>8831</v>
      </c>
      <c r="EF219" t="s">
        <v>8865</v>
      </c>
      <c r="EG219" t="s">
        <v>8899</v>
      </c>
      <c r="EH219" t="s">
        <v>8933</v>
      </c>
      <c r="EI219" t="s">
        <v>8967</v>
      </c>
      <c r="EJ219" t="s">
        <v>9001</v>
      </c>
      <c r="EK219" t="s">
        <v>9285</v>
      </c>
      <c r="EL219" t="s">
        <v>9319</v>
      </c>
      <c r="EM219" t="s">
        <v>9353</v>
      </c>
      <c r="EN219" t="s">
        <v>9387</v>
      </c>
      <c r="EO219" t="s">
        <v>9421</v>
      </c>
      <c r="EP219" t="s">
        <v>9455</v>
      </c>
      <c r="EQ219" t="s">
        <v>9489</v>
      </c>
      <c r="ER219" t="s">
        <v>9773</v>
      </c>
      <c r="ES219" t="s">
        <v>12732</v>
      </c>
      <c r="ET219" t="s">
        <v>8376</v>
      </c>
      <c r="EU219" t="s">
        <v>9845</v>
      </c>
      <c r="EV219" t="s">
        <v>9879</v>
      </c>
      <c r="EW219" t="s">
        <v>9913</v>
      </c>
      <c r="EX219" t="s">
        <v>9947</v>
      </c>
      <c r="EY219" t="s">
        <v>9981</v>
      </c>
      <c r="EZ219" t="s">
        <v>10265</v>
      </c>
      <c r="FA219" t="s">
        <v>10299</v>
      </c>
      <c r="FB219" t="s">
        <v>10333</v>
      </c>
      <c r="FC219" t="s">
        <v>10367</v>
      </c>
      <c r="FD219" t="s">
        <v>10401</v>
      </c>
      <c r="FE219" t="s">
        <v>10435</v>
      </c>
      <c r="FF219" t="s">
        <v>10469</v>
      </c>
      <c r="FG219" t="s">
        <v>10503</v>
      </c>
      <c r="FH219" t="s">
        <v>10787</v>
      </c>
      <c r="FI219" t="s">
        <v>10821</v>
      </c>
      <c r="FJ219" t="s">
        <v>10855</v>
      </c>
      <c r="FK219" t="s">
        <v>10889</v>
      </c>
      <c r="FL219" t="s">
        <v>10923</v>
      </c>
      <c r="FM219" t="s">
        <v>10957</v>
      </c>
      <c r="FN219" t="s">
        <v>12733</v>
      </c>
      <c r="FO219" t="s">
        <v>9810</v>
      </c>
      <c r="FP219" t="s">
        <v>11279</v>
      </c>
      <c r="FQ219" t="s">
        <v>11313</v>
      </c>
      <c r="FR219" t="s">
        <v>11347</v>
      </c>
      <c r="FS219" t="s">
        <v>11381</v>
      </c>
      <c r="FT219" t="s">
        <v>11415</v>
      </c>
      <c r="FU219" t="s">
        <v>11449</v>
      </c>
      <c r="FV219" t="s">
        <v>11483</v>
      </c>
      <c r="FW219" t="s">
        <v>11767</v>
      </c>
      <c r="FX219" t="s">
        <v>11801</v>
      </c>
      <c r="FY219" t="s">
        <v>11835</v>
      </c>
      <c r="FZ219" t="s">
        <v>11869</v>
      </c>
      <c r="GA219" t="s">
        <v>11903</v>
      </c>
      <c r="GB219" t="s">
        <v>11937</v>
      </c>
      <c r="GC219" t="s">
        <v>11971</v>
      </c>
      <c r="GD219" t="s">
        <v>12005</v>
      </c>
      <c r="GE219" t="s">
        <v>12195</v>
      </c>
      <c r="GF219" t="s">
        <v>12229</v>
      </c>
      <c r="GG219" t="s">
        <v>12263</v>
      </c>
      <c r="GH219" t="s">
        <v>12297</v>
      </c>
      <c r="GI219" t="s">
        <v>12734</v>
      </c>
      <c r="GJ219" t="s">
        <v>10994</v>
      </c>
    </row>
    <row r="220" spans="1:192" ht="15" hidden="1" customHeight="1">
      <c r="A220" s="48" t="s">
        <v>12381</v>
      </c>
      <c r="B220" s="49"/>
      <c r="C220" s="62">
        <v>28</v>
      </c>
    </row>
    <row r="221" spans="1:192" ht="15" hidden="1" customHeight="1">
      <c r="A221" s="49"/>
      <c r="B221" s="49" t="s">
        <v>12382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12735</v>
      </c>
      <c r="X221" t="s">
        <v>273</v>
      </c>
      <c r="Y221" t="s">
        <v>1492</v>
      </c>
      <c r="Z221" t="s">
        <v>1776</v>
      </c>
      <c r="AA221" t="s">
        <v>1810</v>
      </c>
      <c r="AB221" t="s">
        <v>1844</v>
      </c>
      <c r="AC221" t="s">
        <v>1878</v>
      </c>
      <c r="AD221" t="s">
        <v>1912</v>
      </c>
      <c r="AE221" t="s">
        <v>1946</v>
      </c>
      <c r="AF221" t="s">
        <v>1980</v>
      </c>
      <c r="AG221" t="s">
        <v>2264</v>
      </c>
      <c r="AH221" t="s">
        <v>2298</v>
      </c>
      <c r="AI221" t="s">
        <v>2332</v>
      </c>
      <c r="AJ221" t="s">
        <v>2366</v>
      </c>
      <c r="AK221" t="s">
        <v>2400</v>
      </c>
      <c r="AL221" t="s">
        <v>2434</v>
      </c>
      <c r="AM221" t="s">
        <v>2468</v>
      </c>
      <c r="AN221" t="s">
        <v>2502</v>
      </c>
      <c r="AO221" t="s">
        <v>2786</v>
      </c>
      <c r="AP221" t="s">
        <v>2820</v>
      </c>
      <c r="AQ221" t="s">
        <v>2854</v>
      </c>
      <c r="AR221" t="s">
        <v>12736</v>
      </c>
      <c r="AS221" t="s">
        <v>1457</v>
      </c>
      <c r="AT221" t="s">
        <v>2926</v>
      </c>
      <c r="AU221" t="s">
        <v>2960</v>
      </c>
      <c r="AV221" t="s">
        <v>2994</v>
      </c>
      <c r="AW221" t="s">
        <v>3278</v>
      </c>
      <c r="AX221" t="s">
        <v>3312</v>
      </c>
      <c r="AY221" t="s">
        <v>3346</v>
      </c>
      <c r="AZ221" t="s">
        <v>3380</v>
      </c>
      <c r="BA221" t="s">
        <v>3414</v>
      </c>
      <c r="BB221" t="s">
        <v>3448</v>
      </c>
      <c r="BC221" t="s">
        <v>3482</v>
      </c>
      <c r="BD221" t="s">
        <v>3766</v>
      </c>
      <c r="BE221" t="s">
        <v>3800</v>
      </c>
      <c r="BF221" t="s">
        <v>3834</v>
      </c>
      <c r="BG221" t="s">
        <v>3868</v>
      </c>
      <c r="BH221" t="s">
        <v>3902</v>
      </c>
      <c r="BI221" t="s">
        <v>3936</v>
      </c>
      <c r="BJ221" t="s">
        <v>3970</v>
      </c>
      <c r="BK221" t="s">
        <v>4004</v>
      </c>
      <c r="BL221" t="s">
        <v>4288</v>
      </c>
      <c r="BM221" t="s">
        <v>12737</v>
      </c>
      <c r="BN221" t="s">
        <v>2891</v>
      </c>
      <c r="BO221" t="s">
        <v>4360</v>
      </c>
      <c r="BP221" t="s">
        <v>4394</v>
      </c>
      <c r="BQ221" t="s">
        <v>4428</v>
      </c>
      <c r="BR221" t="s">
        <v>4462</v>
      </c>
      <c r="BS221" t="s">
        <v>4496</v>
      </c>
      <c r="BT221" t="s">
        <v>4780</v>
      </c>
      <c r="BU221" t="s">
        <v>4814</v>
      </c>
      <c r="BV221" t="s">
        <v>4848</v>
      </c>
      <c r="BW221" t="s">
        <v>4882</v>
      </c>
      <c r="BX221" t="s">
        <v>4916</v>
      </c>
      <c r="BY221" t="s">
        <v>4950</v>
      </c>
      <c r="BZ221" t="s">
        <v>4984</v>
      </c>
      <c r="CA221" t="s">
        <v>5268</v>
      </c>
      <c r="CB221" t="s">
        <v>5302</v>
      </c>
      <c r="CC221" t="s">
        <v>5336</v>
      </c>
      <c r="CD221" t="s">
        <v>5370</v>
      </c>
      <c r="CE221" t="s">
        <v>5404</v>
      </c>
      <c r="CF221" t="s">
        <v>5438</v>
      </c>
      <c r="CG221" t="s">
        <v>5472</v>
      </c>
      <c r="CH221" t="s">
        <v>12738</v>
      </c>
      <c r="CI221" t="s">
        <v>4325</v>
      </c>
      <c r="CJ221" t="s">
        <v>5794</v>
      </c>
      <c r="CK221" t="s">
        <v>5828</v>
      </c>
      <c r="CL221" t="s">
        <v>5862</v>
      </c>
      <c r="CM221" t="s">
        <v>5896</v>
      </c>
      <c r="CN221" t="s">
        <v>5930</v>
      </c>
      <c r="CO221" t="s">
        <v>5964</v>
      </c>
      <c r="CP221" t="s">
        <v>5998</v>
      </c>
      <c r="CQ221" t="s">
        <v>6282</v>
      </c>
      <c r="CR221" t="s">
        <v>6316</v>
      </c>
      <c r="CS221" t="s">
        <v>6350</v>
      </c>
      <c r="CT221" t="s">
        <v>6384</v>
      </c>
      <c r="CU221" t="s">
        <v>6418</v>
      </c>
      <c r="CV221" t="s">
        <v>6452</v>
      </c>
      <c r="CW221" t="s">
        <v>6486</v>
      </c>
      <c r="CX221" t="s">
        <v>6770</v>
      </c>
      <c r="CY221" t="s">
        <v>6804</v>
      </c>
      <c r="CZ221" t="s">
        <v>6838</v>
      </c>
      <c r="DA221" t="s">
        <v>6872</v>
      </c>
      <c r="DB221" t="s">
        <v>6906</v>
      </c>
      <c r="DC221" t="s">
        <v>12739</v>
      </c>
      <c r="DD221" t="s">
        <v>5509</v>
      </c>
      <c r="DE221" t="s">
        <v>6978</v>
      </c>
      <c r="DF221" t="s">
        <v>7262</v>
      </c>
      <c r="DG221" t="s">
        <v>7296</v>
      </c>
      <c r="DH221" t="s">
        <v>7330</v>
      </c>
      <c r="DI221" t="s">
        <v>7364</v>
      </c>
      <c r="DJ221" t="s">
        <v>7398</v>
      </c>
      <c r="DK221" t="s">
        <v>7432</v>
      </c>
      <c r="DL221" t="s">
        <v>7466</v>
      </c>
      <c r="DM221" t="s">
        <v>7500</v>
      </c>
      <c r="DN221" t="s">
        <v>7784</v>
      </c>
      <c r="DO221" t="s">
        <v>7818</v>
      </c>
      <c r="DP221" t="s">
        <v>7852</v>
      </c>
      <c r="DQ221" t="s">
        <v>7886</v>
      </c>
      <c r="DR221" t="s">
        <v>7920</v>
      </c>
      <c r="DS221" t="s">
        <v>7954</v>
      </c>
      <c r="DT221" t="s">
        <v>7988</v>
      </c>
      <c r="DU221" t="s">
        <v>8272</v>
      </c>
      <c r="DV221" t="s">
        <v>8306</v>
      </c>
      <c r="DW221" t="s">
        <v>8340</v>
      </c>
      <c r="DX221" t="s">
        <v>12740</v>
      </c>
      <c r="DY221" t="s">
        <v>6943</v>
      </c>
      <c r="DZ221" t="s">
        <v>8412</v>
      </c>
      <c r="EA221" t="s">
        <v>8446</v>
      </c>
      <c r="EB221" t="s">
        <v>8480</v>
      </c>
      <c r="EC221" t="s">
        <v>8764</v>
      </c>
      <c r="ED221" t="s">
        <v>8798</v>
      </c>
      <c r="EE221" t="s">
        <v>8832</v>
      </c>
      <c r="EF221" t="s">
        <v>8866</v>
      </c>
      <c r="EG221" t="s">
        <v>8900</v>
      </c>
      <c r="EH221" t="s">
        <v>8934</v>
      </c>
      <c r="EI221" t="s">
        <v>8968</v>
      </c>
      <c r="EJ221" t="s">
        <v>9002</v>
      </c>
      <c r="EK221" t="s">
        <v>9286</v>
      </c>
      <c r="EL221" t="s">
        <v>9320</v>
      </c>
      <c r="EM221" t="s">
        <v>9354</v>
      </c>
      <c r="EN221" t="s">
        <v>9388</v>
      </c>
      <c r="EO221" t="s">
        <v>9422</v>
      </c>
      <c r="EP221" t="s">
        <v>9456</v>
      </c>
      <c r="EQ221" t="s">
        <v>9490</v>
      </c>
      <c r="ER221" t="s">
        <v>9774</v>
      </c>
      <c r="ES221" t="s">
        <v>12741</v>
      </c>
      <c r="ET221" t="s">
        <v>8377</v>
      </c>
      <c r="EU221" t="s">
        <v>9846</v>
      </c>
      <c r="EV221" t="s">
        <v>9880</v>
      </c>
      <c r="EW221" t="s">
        <v>9914</v>
      </c>
      <c r="EX221" t="s">
        <v>9948</v>
      </c>
      <c r="EY221" t="s">
        <v>9982</v>
      </c>
      <c r="EZ221" t="s">
        <v>10266</v>
      </c>
      <c r="FA221" t="s">
        <v>10300</v>
      </c>
      <c r="FB221" t="s">
        <v>10334</v>
      </c>
      <c r="FC221" t="s">
        <v>10368</v>
      </c>
      <c r="FD221" t="s">
        <v>10402</v>
      </c>
      <c r="FE221" t="s">
        <v>10436</v>
      </c>
      <c r="FF221" t="s">
        <v>10470</v>
      </c>
      <c r="FG221" t="s">
        <v>10504</v>
      </c>
      <c r="FH221" t="s">
        <v>10788</v>
      </c>
      <c r="FI221" t="s">
        <v>10822</v>
      </c>
      <c r="FJ221" t="s">
        <v>10856</v>
      </c>
      <c r="FK221" t="s">
        <v>10890</v>
      </c>
      <c r="FL221" t="s">
        <v>10924</v>
      </c>
      <c r="FM221" t="s">
        <v>10958</v>
      </c>
      <c r="FN221" t="s">
        <v>12742</v>
      </c>
      <c r="FO221" t="s">
        <v>9811</v>
      </c>
      <c r="FP221" t="s">
        <v>11280</v>
      </c>
      <c r="FQ221" t="s">
        <v>11314</v>
      </c>
      <c r="FR221" t="s">
        <v>11348</v>
      </c>
      <c r="FS221" t="s">
        <v>11382</v>
      </c>
      <c r="FT221" t="s">
        <v>11416</v>
      </c>
      <c r="FU221" t="s">
        <v>11450</v>
      </c>
      <c r="FV221" t="s">
        <v>11484</v>
      </c>
      <c r="FW221" t="s">
        <v>11768</v>
      </c>
      <c r="FX221" t="s">
        <v>11802</v>
      </c>
      <c r="FY221" t="s">
        <v>11836</v>
      </c>
      <c r="FZ221" t="s">
        <v>11870</v>
      </c>
      <c r="GA221" t="s">
        <v>11904</v>
      </c>
      <c r="GB221" t="s">
        <v>11938</v>
      </c>
      <c r="GC221" t="s">
        <v>11972</v>
      </c>
      <c r="GD221" t="s">
        <v>12006</v>
      </c>
      <c r="GE221" t="s">
        <v>12196</v>
      </c>
      <c r="GF221" t="s">
        <v>12230</v>
      </c>
      <c r="GG221" t="s">
        <v>12264</v>
      </c>
      <c r="GH221" t="s">
        <v>12298</v>
      </c>
      <c r="GI221" t="s">
        <v>12743</v>
      </c>
      <c r="GJ221" t="s">
        <v>10995</v>
      </c>
    </row>
    <row r="222" spans="1:192" ht="15" hidden="1" customHeight="1">
      <c r="A222" s="49"/>
      <c r="B222" s="49" t="s">
        <v>12383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12744</v>
      </c>
      <c r="X222" t="s">
        <v>274</v>
      </c>
      <c r="Y222" t="s">
        <v>1493</v>
      </c>
      <c r="Z222" t="s">
        <v>1777</v>
      </c>
      <c r="AA222" t="s">
        <v>1811</v>
      </c>
      <c r="AB222" t="s">
        <v>1845</v>
      </c>
      <c r="AC222" t="s">
        <v>1879</v>
      </c>
      <c r="AD222" t="s">
        <v>1913</v>
      </c>
      <c r="AE222" t="s">
        <v>1947</v>
      </c>
      <c r="AF222" t="s">
        <v>1981</v>
      </c>
      <c r="AG222" t="s">
        <v>2265</v>
      </c>
      <c r="AH222" t="s">
        <v>2299</v>
      </c>
      <c r="AI222" t="s">
        <v>2333</v>
      </c>
      <c r="AJ222" t="s">
        <v>2367</v>
      </c>
      <c r="AK222" t="s">
        <v>2401</v>
      </c>
      <c r="AL222" t="s">
        <v>2435</v>
      </c>
      <c r="AM222" t="s">
        <v>2469</v>
      </c>
      <c r="AN222" t="s">
        <v>2503</v>
      </c>
      <c r="AO222" t="s">
        <v>2787</v>
      </c>
      <c r="AP222" t="s">
        <v>2821</v>
      </c>
      <c r="AQ222" t="s">
        <v>2855</v>
      </c>
      <c r="AR222" t="s">
        <v>12745</v>
      </c>
      <c r="AS222" t="s">
        <v>1458</v>
      </c>
      <c r="AT222" t="s">
        <v>2927</v>
      </c>
      <c r="AU222" t="s">
        <v>2961</v>
      </c>
      <c r="AV222" t="s">
        <v>2995</v>
      </c>
      <c r="AW222" t="s">
        <v>3279</v>
      </c>
      <c r="AX222" t="s">
        <v>3313</v>
      </c>
      <c r="AY222" t="s">
        <v>3347</v>
      </c>
      <c r="AZ222" t="s">
        <v>3381</v>
      </c>
      <c r="BA222" t="s">
        <v>3415</v>
      </c>
      <c r="BB222" t="s">
        <v>3449</v>
      </c>
      <c r="BC222" t="s">
        <v>3483</v>
      </c>
      <c r="BD222" t="s">
        <v>3767</v>
      </c>
      <c r="BE222" t="s">
        <v>3801</v>
      </c>
      <c r="BF222" t="s">
        <v>3835</v>
      </c>
      <c r="BG222" t="s">
        <v>3869</v>
      </c>
      <c r="BH222" t="s">
        <v>3903</v>
      </c>
      <c r="BI222" t="s">
        <v>3937</v>
      </c>
      <c r="BJ222" t="s">
        <v>3971</v>
      </c>
      <c r="BK222" t="s">
        <v>4005</v>
      </c>
      <c r="BL222" t="s">
        <v>4289</v>
      </c>
      <c r="BM222" t="s">
        <v>12746</v>
      </c>
      <c r="BN222" t="s">
        <v>2892</v>
      </c>
      <c r="BO222" t="s">
        <v>4361</v>
      </c>
      <c r="BP222" t="s">
        <v>4395</v>
      </c>
      <c r="BQ222" t="s">
        <v>4429</v>
      </c>
      <c r="BR222" t="s">
        <v>4463</v>
      </c>
      <c r="BS222" t="s">
        <v>4497</v>
      </c>
      <c r="BT222" t="s">
        <v>4781</v>
      </c>
      <c r="BU222" t="s">
        <v>4815</v>
      </c>
      <c r="BV222" t="s">
        <v>4849</v>
      </c>
      <c r="BW222" t="s">
        <v>4883</v>
      </c>
      <c r="BX222" t="s">
        <v>4917</v>
      </c>
      <c r="BY222" t="s">
        <v>4951</v>
      </c>
      <c r="BZ222" t="s">
        <v>4985</v>
      </c>
      <c r="CA222" t="s">
        <v>5269</v>
      </c>
      <c r="CB222" t="s">
        <v>5303</v>
      </c>
      <c r="CC222" t="s">
        <v>5337</v>
      </c>
      <c r="CD222" t="s">
        <v>5371</v>
      </c>
      <c r="CE222" t="s">
        <v>5405</v>
      </c>
      <c r="CF222" t="s">
        <v>5439</v>
      </c>
      <c r="CG222" t="s">
        <v>5473</v>
      </c>
      <c r="CH222" t="s">
        <v>12747</v>
      </c>
      <c r="CI222" t="s">
        <v>4326</v>
      </c>
      <c r="CJ222" t="s">
        <v>5795</v>
      </c>
      <c r="CK222" t="s">
        <v>5829</v>
      </c>
      <c r="CL222" t="s">
        <v>5863</v>
      </c>
      <c r="CM222" t="s">
        <v>5897</v>
      </c>
      <c r="CN222" t="s">
        <v>5931</v>
      </c>
      <c r="CO222" t="s">
        <v>5965</v>
      </c>
      <c r="CP222" t="s">
        <v>5999</v>
      </c>
      <c r="CQ222" t="s">
        <v>6283</v>
      </c>
      <c r="CR222" t="s">
        <v>6317</v>
      </c>
      <c r="CS222" t="s">
        <v>6351</v>
      </c>
      <c r="CT222" t="s">
        <v>6385</v>
      </c>
      <c r="CU222" t="s">
        <v>6419</v>
      </c>
      <c r="CV222" t="s">
        <v>6453</v>
      </c>
      <c r="CW222" t="s">
        <v>6487</v>
      </c>
      <c r="CX222" t="s">
        <v>6771</v>
      </c>
      <c r="CY222" t="s">
        <v>6805</v>
      </c>
      <c r="CZ222" t="s">
        <v>6839</v>
      </c>
      <c r="DA222" t="s">
        <v>6873</v>
      </c>
      <c r="DB222" t="s">
        <v>6907</v>
      </c>
      <c r="DC222" t="s">
        <v>12748</v>
      </c>
      <c r="DD222" t="s">
        <v>5510</v>
      </c>
      <c r="DE222" t="s">
        <v>6979</v>
      </c>
      <c r="DF222" t="s">
        <v>7263</v>
      </c>
      <c r="DG222" t="s">
        <v>7297</v>
      </c>
      <c r="DH222" t="s">
        <v>7331</v>
      </c>
      <c r="DI222" t="s">
        <v>7365</v>
      </c>
      <c r="DJ222" t="s">
        <v>7399</v>
      </c>
      <c r="DK222" t="s">
        <v>7433</v>
      </c>
      <c r="DL222" t="s">
        <v>7467</v>
      </c>
      <c r="DM222" t="s">
        <v>7501</v>
      </c>
      <c r="DN222" t="s">
        <v>7785</v>
      </c>
      <c r="DO222" t="s">
        <v>7819</v>
      </c>
      <c r="DP222" t="s">
        <v>7853</v>
      </c>
      <c r="DQ222" t="s">
        <v>7887</v>
      </c>
      <c r="DR222" t="s">
        <v>7921</v>
      </c>
      <c r="DS222" t="s">
        <v>7955</v>
      </c>
      <c r="DT222" t="s">
        <v>7989</v>
      </c>
      <c r="DU222" t="s">
        <v>8273</v>
      </c>
      <c r="DV222" t="s">
        <v>8307</v>
      </c>
      <c r="DW222" t="s">
        <v>8341</v>
      </c>
      <c r="DX222" t="s">
        <v>12749</v>
      </c>
      <c r="DY222" t="s">
        <v>6944</v>
      </c>
      <c r="DZ222" t="s">
        <v>8413</v>
      </c>
      <c r="EA222" t="s">
        <v>8447</v>
      </c>
      <c r="EB222" t="s">
        <v>8481</v>
      </c>
      <c r="EC222" t="s">
        <v>8765</v>
      </c>
      <c r="ED222" t="s">
        <v>8799</v>
      </c>
      <c r="EE222" t="s">
        <v>8833</v>
      </c>
      <c r="EF222" t="s">
        <v>8867</v>
      </c>
      <c r="EG222" t="s">
        <v>8901</v>
      </c>
      <c r="EH222" t="s">
        <v>8935</v>
      </c>
      <c r="EI222" t="s">
        <v>8969</v>
      </c>
      <c r="EJ222" t="s">
        <v>9003</v>
      </c>
      <c r="EK222" t="s">
        <v>9287</v>
      </c>
      <c r="EL222" t="s">
        <v>9321</v>
      </c>
      <c r="EM222" t="s">
        <v>9355</v>
      </c>
      <c r="EN222" t="s">
        <v>9389</v>
      </c>
      <c r="EO222" t="s">
        <v>9423</v>
      </c>
      <c r="EP222" t="s">
        <v>9457</v>
      </c>
      <c r="EQ222" t="s">
        <v>9491</v>
      </c>
      <c r="ER222" t="s">
        <v>9775</v>
      </c>
      <c r="ES222" t="s">
        <v>12750</v>
      </c>
      <c r="ET222" t="s">
        <v>8378</v>
      </c>
      <c r="EU222" t="s">
        <v>9847</v>
      </c>
      <c r="EV222" t="s">
        <v>9881</v>
      </c>
      <c r="EW222" t="s">
        <v>9915</v>
      </c>
      <c r="EX222" t="s">
        <v>9949</v>
      </c>
      <c r="EY222" t="s">
        <v>9983</v>
      </c>
      <c r="EZ222" t="s">
        <v>10267</v>
      </c>
      <c r="FA222" t="s">
        <v>10301</v>
      </c>
      <c r="FB222" t="s">
        <v>10335</v>
      </c>
      <c r="FC222" t="s">
        <v>10369</v>
      </c>
      <c r="FD222" t="s">
        <v>10403</v>
      </c>
      <c r="FE222" t="s">
        <v>10437</v>
      </c>
      <c r="FF222" t="s">
        <v>10471</v>
      </c>
      <c r="FG222" t="s">
        <v>10505</v>
      </c>
      <c r="FH222" t="s">
        <v>10789</v>
      </c>
      <c r="FI222" t="s">
        <v>10823</v>
      </c>
      <c r="FJ222" t="s">
        <v>10857</v>
      </c>
      <c r="FK222" t="s">
        <v>10891</v>
      </c>
      <c r="FL222" t="s">
        <v>10925</v>
      </c>
      <c r="FM222" t="s">
        <v>10959</v>
      </c>
      <c r="FN222" t="s">
        <v>12751</v>
      </c>
      <c r="FO222" t="s">
        <v>9812</v>
      </c>
      <c r="FP222" t="s">
        <v>11281</v>
      </c>
      <c r="FQ222" t="s">
        <v>11315</v>
      </c>
      <c r="FR222" t="s">
        <v>11349</v>
      </c>
      <c r="FS222" t="s">
        <v>11383</v>
      </c>
      <c r="FT222" t="s">
        <v>11417</v>
      </c>
      <c r="FU222" t="s">
        <v>11451</v>
      </c>
      <c r="FV222" t="s">
        <v>11485</v>
      </c>
      <c r="FW222" t="s">
        <v>11769</v>
      </c>
      <c r="FX222" t="s">
        <v>11803</v>
      </c>
      <c r="FY222" t="s">
        <v>11837</v>
      </c>
      <c r="FZ222" t="s">
        <v>11871</v>
      </c>
      <c r="GA222" t="s">
        <v>11905</v>
      </c>
      <c r="GB222" t="s">
        <v>11939</v>
      </c>
      <c r="GC222" t="s">
        <v>11973</v>
      </c>
      <c r="GD222" t="s">
        <v>12007</v>
      </c>
      <c r="GE222" t="s">
        <v>12197</v>
      </c>
      <c r="GF222" t="s">
        <v>12231</v>
      </c>
      <c r="GG222" t="s">
        <v>12265</v>
      </c>
      <c r="GH222" t="s">
        <v>12299</v>
      </c>
      <c r="GI222" t="s">
        <v>12752</v>
      </c>
      <c r="GJ222" t="s">
        <v>10996</v>
      </c>
    </row>
    <row r="223" spans="1:192" ht="15" hidden="1" customHeight="1">
      <c r="A223" s="49"/>
      <c r="B223" s="49" t="s">
        <v>12384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12753</v>
      </c>
      <c r="X223" t="s">
        <v>275</v>
      </c>
      <c r="Y223" t="s">
        <v>1494</v>
      </c>
      <c r="Z223" t="s">
        <v>1778</v>
      </c>
      <c r="AA223" t="s">
        <v>1812</v>
      </c>
      <c r="AB223" t="s">
        <v>1846</v>
      </c>
      <c r="AC223" t="s">
        <v>1880</v>
      </c>
      <c r="AD223" t="s">
        <v>1914</v>
      </c>
      <c r="AE223" t="s">
        <v>1948</v>
      </c>
      <c r="AF223" t="s">
        <v>1982</v>
      </c>
      <c r="AG223" t="s">
        <v>2266</v>
      </c>
      <c r="AH223" t="s">
        <v>2300</v>
      </c>
      <c r="AI223" t="s">
        <v>2334</v>
      </c>
      <c r="AJ223" t="s">
        <v>2368</v>
      </c>
      <c r="AK223" t="s">
        <v>2402</v>
      </c>
      <c r="AL223" t="s">
        <v>2436</v>
      </c>
      <c r="AM223" t="s">
        <v>2470</v>
      </c>
      <c r="AN223" t="s">
        <v>2504</v>
      </c>
      <c r="AO223" t="s">
        <v>2788</v>
      </c>
      <c r="AP223" t="s">
        <v>2822</v>
      </c>
      <c r="AQ223" t="s">
        <v>2856</v>
      </c>
      <c r="AR223" t="s">
        <v>12754</v>
      </c>
      <c r="AS223" t="s">
        <v>1459</v>
      </c>
      <c r="AT223" t="s">
        <v>2928</v>
      </c>
      <c r="AU223" t="s">
        <v>2962</v>
      </c>
      <c r="AV223" t="s">
        <v>2996</v>
      </c>
      <c r="AW223" t="s">
        <v>3280</v>
      </c>
      <c r="AX223" t="s">
        <v>3314</v>
      </c>
      <c r="AY223" t="s">
        <v>3348</v>
      </c>
      <c r="AZ223" t="s">
        <v>3382</v>
      </c>
      <c r="BA223" t="s">
        <v>3416</v>
      </c>
      <c r="BB223" t="s">
        <v>3450</v>
      </c>
      <c r="BC223" t="s">
        <v>3484</v>
      </c>
      <c r="BD223" t="s">
        <v>3768</v>
      </c>
      <c r="BE223" t="s">
        <v>3802</v>
      </c>
      <c r="BF223" t="s">
        <v>3836</v>
      </c>
      <c r="BG223" t="s">
        <v>3870</v>
      </c>
      <c r="BH223" t="s">
        <v>3904</v>
      </c>
      <c r="BI223" t="s">
        <v>3938</v>
      </c>
      <c r="BJ223" t="s">
        <v>3972</v>
      </c>
      <c r="BK223" t="s">
        <v>4006</v>
      </c>
      <c r="BL223" t="s">
        <v>4290</v>
      </c>
      <c r="BM223" t="s">
        <v>12755</v>
      </c>
      <c r="BN223" t="s">
        <v>2893</v>
      </c>
      <c r="BO223" t="s">
        <v>4362</v>
      </c>
      <c r="BP223" t="s">
        <v>4396</v>
      </c>
      <c r="BQ223" t="s">
        <v>4430</v>
      </c>
      <c r="BR223" t="s">
        <v>4464</v>
      </c>
      <c r="BS223" t="s">
        <v>4498</v>
      </c>
      <c r="BT223" t="s">
        <v>4782</v>
      </c>
      <c r="BU223" t="s">
        <v>4816</v>
      </c>
      <c r="BV223" t="s">
        <v>4850</v>
      </c>
      <c r="BW223" t="s">
        <v>4884</v>
      </c>
      <c r="BX223" t="s">
        <v>4918</v>
      </c>
      <c r="BY223" t="s">
        <v>4952</v>
      </c>
      <c r="BZ223" t="s">
        <v>4986</v>
      </c>
      <c r="CA223" t="s">
        <v>5270</v>
      </c>
      <c r="CB223" t="s">
        <v>5304</v>
      </c>
      <c r="CC223" t="s">
        <v>5338</v>
      </c>
      <c r="CD223" t="s">
        <v>5372</v>
      </c>
      <c r="CE223" t="s">
        <v>5406</v>
      </c>
      <c r="CF223" t="s">
        <v>5440</v>
      </c>
      <c r="CG223" t="s">
        <v>5474</v>
      </c>
      <c r="CH223" t="s">
        <v>12756</v>
      </c>
      <c r="CI223" t="s">
        <v>4327</v>
      </c>
      <c r="CJ223" t="s">
        <v>5796</v>
      </c>
      <c r="CK223" t="s">
        <v>5830</v>
      </c>
      <c r="CL223" t="s">
        <v>5864</v>
      </c>
      <c r="CM223" t="s">
        <v>5898</v>
      </c>
      <c r="CN223" t="s">
        <v>5932</v>
      </c>
      <c r="CO223" t="s">
        <v>5966</v>
      </c>
      <c r="CP223" t="s">
        <v>6000</v>
      </c>
      <c r="CQ223" t="s">
        <v>6284</v>
      </c>
      <c r="CR223" t="s">
        <v>6318</v>
      </c>
      <c r="CS223" t="s">
        <v>6352</v>
      </c>
      <c r="CT223" t="s">
        <v>6386</v>
      </c>
      <c r="CU223" t="s">
        <v>6420</v>
      </c>
      <c r="CV223" t="s">
        <v>6454</v>
      </c>
      <c r="CW223" t="s">
        <v>6488</v>
      </c>
      <c r="CX223" t="s">
        <v>6772</v>
      </c>
      <c r="CY223" t="s">
        <v>6806</v>
      </c>
      <c r="CZ223" t="s">
        <v>6840</v>
      </c>
      <c r="DA223" t="s">
        <v>6874</v>
      </c>
      <c r="DB223" t="s">
        <v>6908</v>
      </c>
      <c r="DC223" t="s">
        <v>12757</v>
      </c>
      <c r="DD223" t="s">
        <v>5511</v>
      </c>
      <c r="DE223" t="s">
        <v>6980</v>
      </c>
      <c r="DF223" t="s">
        <v>7264</v>
      </c>
      <c r="DG223" t="s">
        <v>7298</v>
      </c>
      <c r="DH223" t="s">
        <v>7332</v>
      </c>
      <c r="DI223" t="s">
        <v>7366</v>
      </c>
      <c r="DJ223" t="s">
        <v>7400</v>
      </c>
      <c r="DK223" t="s">
        <v>7434</v>
      </c>
      <c r="DL223" t="s">
        <v>7468</v>
      </c>
      <c r="DM223" t="s">
        <v>7502</v>
      </c>
      <c r="DN223" t="s">
        <v>7786</v>
      </c>
      <c r="DO223" t="s">
        <v>7820</v>
      </c>
      <c r="DP223" t="s">
        <v>7854</v>
      </c>
      <c r="DQ223" t="s">
        <v>7888</v>
      </c>
      <c r="DR223" t="s">
        <v>7922</v>
      </c>
      <c r="DS223" t="s">
        <v>7956</v>
      </c>
      <c r="DT223" t="s">
        <v>7990</v>
      </c>
      <c r="DU223" t="s">
        <v>8274</v>
      </c>
      <c r="DV223" t="s">
        <v>8308</v>
      </c>
      <c r="DW223" t="s">
        <v>8342</v>
      </c>
      <c r="DX223" t="s">
        <v>12758</v>
      </c>
      <c r="DY223" t="s">
        <v>6945</v>
      </c>
      <c r="DZ223" t="s">
        <v>8414</v>
      </c>
      <c r="EA223" t="s">
        <v>8448</v>
      </c>
      <c r="EB223" t="s">
        <v>8482</v>
      </c>
      <c r="EC223" t="s">
        <v>8766</v>
      </c>
      <c r="ED223" t="s">
        <v>8800</v>
      </c>
      <c r="EE223" t="s">
        <v>8834</v>
      </c>
      <c r="EF223" t="s">
        <v>8868</v>
      </c>
      <c r="EG223" t="s">
        <v>8902</v>
      </c>
      <c r="EH223" t="s">
        <v>8936</v>
      </c>
      <c r="EI223" t="s">
        <v>8970</v>
      </c>
      <c r="EJ223" t="s">
        <v>9004</v>
      </c>
      <c r="EK223" t="s">
        <v>9288</v>
      </c>
      <c r="EL223" t="s">
        <v>9322</v>
      </c>
      <c r="EM223" t="s">
        <v>9356</v>
      </c>
      <c r="EN223" t="s">
        <v>9390</v>
      </c>
      <c r="EO223" t="s">
        <v>9424</v>
      </c>
      <c r="EP223" t="s">
        <v>9458</v>
      </c>
      <c r="EQ223" t="s">
        <v>9492</v>
      </c>
      <c r="ER223" t="s">
        <v>9776</v>
      </c>
      <c r="ES223" t="s">
        <v>12759</v>
      </c>
      <c r="ET223" t="s">
        <v>8379</v>
      </c>
      <c r="EU223" t="s">
        <v>9848</v>
      </c>
      <c r="EV223" t="s">
        <v>9882</v>
      </c>
      <c r="EW223" t="s">
        <v>9916</v>
      </c>
      <c r="EX223" t="s">
        <v>9950</v>
      </c>
      <c r="EY223" t="s">
        <v>9984</v>
      </c>
      <c r="EZ223" t="s">
        <v>10268</v>
      </c>
      <c r="FA223" t="s">
        <v>10302</v>
      </c>
      <c r="FB223" t="s">
        <v>10336</v>
      </c>
      <c r="FC223" t="s">
        <v>10370</v>
      </c>
      <c r="FD223" t="s">
        <v>10404</v>
      </c>
      <c r="FE223" t="s">
        <v>10438</v>
      </c>
      <c r="FF223" t="s">
        <v>10472</v>
      </c>
      <c r="FG223" t="s">
        <v>10506</v>
      </c>
      <c r="FH223" t="s">
        <v>10790</v>
      </c>
      <c r="FI223" t="s">
        <v>10824</v>
      </c>
      <c r="FJ223" t="s">
        <v>10858</v>
      </c>
      <c r="FK223" t="s">
        <v>10892</v>
      </c>
      <c r="FL223" t="s">
        <v>10926</v>
      </c>
      <c r="FM223" t="s">
        <v>10960</v>
      </c>
      <c r="FN223" t="s">
        <v>12760</v>
      </c>
      <c r="FO223" t="s">
        <v>9813</v>
      </c>
      <c r="FP223" t="s">
        <v>11282</v>
      </c>
      <c r="FQ223" t="s">
        <v>11316</v>
      </c>
      <c r="FR223" t="s">
        <v>11350</v>
      </c>
      <c r="FS223" t="s">
        <v>11384</v>
      </c>
      <c r="FT223" t="s">
        <v>11418</v>
      </c>
      <c r="FU223" t="s">
        <v>11452</v>
      </c>
      <c r="FV223" t="s">
        <v>11486</v>
      </c>
      <c r="FW223" t="s">
        <v>11770</v>
      </c>
      <c r="FX223" t="s">
        <v>11804</v>
      </c>
      <c r="FY223" t="s">
        <v>11838</v>
      </c>
      <c r="FZ223" t="s">
        <v>11872</v>
      </c>
      <c r="GA223" t="s">
        <v>11906</v>
      </c>
      <c r="GB223" t="s">
        <v>11940</v>
      </c>
      <c r="GC223" t="s">
        <v>11974</v>
      </c>
      <c r="GD223" t="s">
        <v>12008</v>
      </c>
      <c r="GE223" t="s">
        <v>12198</v>
      </c>
      <c r="GF223" t="s">
        <v>12232</v>
      </c>
      <c r="GG223" t="s">
        <v>12266</v>
      </c>
      <c r="GH223" t="s">
        <v>12300</v>
      </c>
      <c r="GI223" t="s">
        <v>12761</v>
      </c>
      <c r="GJ223" t="s">
        <v>10997</v>
      </c>
    </row>
    <row r="224" spans="1:192" ht="15" hidden="1" customHeight="1">
      <c r="A224" s="48" t="s">
        <v>12385</v>
      </c>
      <c r="B224" s="49"/>
      <c r="C224" s="62">
        <v>32</v>
      </c>
    </row>
    <row r="225" spans="1:192" ht="15" hidden="1" customHeight="1">
      <c r="A225" s="49"/>
      <c r="B225" s="49" t="s">
        <v>12386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12762</v>
      </c>
      <c r="X225" t="s">
        <v>276</v>
      </c>
      <c r="Y225" t="s">
        <v>1495</v>
      </c>
      <c r="Z225" t="s">
        <v>1779</v>
      </c>
      <c r="AA225" t="s">
        <v>1813</v>
      </c>
      <c r="AB225" t="s">
        <v>1847</v>
      </c>
      <c r="AC225" t="s">
        <v>1881</v>
      </c>
      <c r="AD225" t="s">
        <v>1915</v>
      </c>
      <c r="AE225" t="s">
        <v>1949</v>
      </c>
      <c r="AF225" t="s">
        <v>1983</v>
      </c>
      <c r="AG225" t="s">
        <v>2267</v>
      </c>
      <c r="AH225" t="s">
        <v>2301</v>
      </c>
      <c r="AI225" t="s">
        <v>2335</v>
      </c>
      <c r="AJ225" t="s">
        <v>2369</v>
      </c>
      <c r="AK225" t="s">
        <v>2403</v>
      </c>
      <c r="AL225" t="s">
        <v>2437</v>
      </c>
      <c r="AM225" t="s">
        <v>2471</v>
      </c>
      <c r="AN225" t="s">
        <v>2505</v>
      </c>
      <c r="AO225" t="s">
        <v>2789</v>
      </c>
      <c r="AP225" t="s">
        <v>2823</v>
      </c>
      <c r="AQ225" t="s">
        <v>2857</v>
      </c>
      <c r="AR225" t="s">
        <v>12763</v>
      </c>
      <c r="AS225" t="s">
        <v>1460</v>
      </c>
      <c r="AT225" t="s">
        <v>2929</v>
      </c>
      <c r="AU225" t="s">
        <v>2963</v>
      </c>
      <c r="AV225" t="s">
        <v>2997</v>
      </c>
      <c r="AW225" t="s">
        <v>3281</v>
      </c>
      <c r="AX225" t="s">
        <v>3315</v>
      </c>
      <c r="AY225" t="s">
        <v>3349</v>
      </c>
      <c r="AZ225" t="s">
        <v>3383</v>
      </c>
      <c r="BA225" t="s">
        <v>3417</v>
      </c>
      <c r="BB225" t="s">
        <v>3451</v>
      </c>
      <c r="BC225" t="s">
        <v>3485</v>
      </c>
      <c r="BD225" t="s">
        <v>3769</v>
      </c>
      <c r="BE225" t="s">
        <v>3803</v>
      </c>
      <c r="BF225" t="s">
        <v>3837</v>
      </c>
      <c r="BG225" t="s">
        <v>3871</v>
      </c>
      <c r="BH225" t="s">
        <v>3905</v>
      </c>
      <c r="BI225" t="s">
        <v>3939</v>
      </c>
      <c r="BJ225" t="s">
        <v>3973</v>
      </c>
      <c r="BK225" t="s">
        <v>4007</v>
      </c>
      <c r="BL225" t="s">
        <v>4291</v>
      </c>
      <c r="BM225" t="s">
        <v>12764</v>
      </c>
      <c r="BN225" t="s">
        <v>2894</v>
      </c>
      <c r="BO225" t="s">
        <v>4363</v>
      </c>
      <c r="BP225" t="s">
        <v>4397</v>
      </c>
      <c r="BQ225" t="s">
        <v>4431</v>
      </c>
      <c r="BR225" t="s">
        <v>4465</v>
      </c>
      <c r="BS225" t="s">
        <v>4499</v>
      </c>
      <c r="BT225" t="s">
        <v>4783</v>
      </c>
      <c r="BU225" t="s">
        <v>4817</v>
      </c>
      <c r="BV225" t="s">
        <v>4851</v>
      </c>
      <c r="BW225" t="s">
        <v>4885</v>
      </c>
      <c r="BX225" t="s">
        <v>4919</v>
      </c>
      <c r="BY225" t="s">
        <v>4953</v>
      </c>
      <c r="BZ225" t="s">
        <v>4987</v>
      </c>
      <c r="CA225" t="s">
        <v>5271</v>
      </c>
      <c r="CB225" t="s">
        <v>5305</v>
      </c>
      <c r="CC225" t="s">
        <v>5339</v>
      </c>
      <c r="CD225" t="s">
        <v>5373</v>
      </c>
      <c r="CE225" t="s">
        <v>5407</v>
      </c>
      <c r="CF225" t="s">
        <v>5441</v>
      </c>
      <c r="CG225" t="s">
        <v>5475</v>
      </c>
      <c r="CH225" t="s">
        <v>12765</v>
      </c>
      <c r="CI225" t="s">
        <v>4328</v>
      </c>
      <c r="CJ225" t="s">
        <v>5797</v>
      </c>
      <c r="CK225" t="s">
        <v>5831</v>
      </c>
      <c r="CL225" t="s">
        <v>5865</v>
      </c>
      <c r="CM225" t="s">
        <v>5899</v>
      </c>
      <c r="CN225" t="s">
        <v>5933</v>
      </c>
      <c r="CO225" t="s">
        <v>5967</v>
      </c>
      <c r="CP225" t="s">
        <v>6001</v>
      </c>
      <c r="CQ225" t="s">
        <v>6285</v>
      </c>
      <c r="CR225" t="s">
        <v>6319</v>
      </c>
      <c r="CS225" t="s">
        <v>6353</v>
      </c>
      <c r="CT225" t="s">
        <v>6387</v>
      </c>
      <c r="CU225" t="s">
        <v>6421</v>
      </c>
      <c r="CV225" t="s">
        <v>6455</v>
      </c>
      <c r="CW225" t="s">
        <v>6489</v>
      </c>
      <c r="CX225" t="s">
        <v>6773</v>
      </c>
      <c r="CY225" t="s">
        <v>6807</v>
      </c>
      <c r="CZ225" t="s">
        <v>6841</v>
      </c>
      <c r="DA225" t="s">
        <v>6875</v>
      </c>
      <c r="DB225" t="s">
        <v>6909</v>
      </c>
      <c r="DC225" t="s">
        <v>12766</v>
      </c>
      <c r="DD225" t="s">
        <v>5762</v>
      </c>
      <c r="DE225" t="s">
        <v>6981</v>
      </c>
      <c r="DF225" t="s">
        <v>7265</v>
      </c>
      <c r="DG225" t="s">
        <v>7299</v>
      </c>
      <c r="DH225" t="s">
        <v>7333</v>
      </c>
      <c r="DI225" t="s">
        <v>7367</v>
      </c>
      <c r="DJ225" t="s">
        <v>7401</v>
      </c>
      <c r="DK225" t="s">
        <v>7435</v>
      </c>
      <c r="DL225" t="s">
        <v>7469</v>
      </c>
      <c r="DM225" t="s">
        <v>7503</v>
      </c>
      <c r="DN225" t="s">
        <v>7787</v>
      </c>
      <c r="DO225" t="s">
        <v>7821</v>
      </c>
      <c r="DP225" t="s">
        <v>7855</v>
      </c>
      <c r="DQ225" t="s">
        <v>7889</v>
      </c>
      <c r="DR225" t="s">
        <v>7923</v>
      </c>
      <c r="DS225" t="s">
        <v>7957</v>
      </c>
      <c r="DT225" t="s">
        <v>7991</v>
      </c>
      <c r="DU225" t="s">
        <v>8275</v>
      </c>
      <c r="DV225" t="s">
        <v>8309</v>
      </c>
      <c r="DW225" t="s">
        <v>8343</v>
      </c>
      <c r="DX225" t="s">
        <v>12767</v>
      </c>
      <c r="DY225" t="s">
        <v>6946</v>
      </c>
      <c r="DZ225" t="s">
        <v>8415</v>
      </c>
      <c r="EA225" t="s">
        <v>8449</v>
      </c>
      <c r="EB225" t="s">
        <v>8483</v>
      </c>
      <c r="EC225" t="s">
        <v>8767</v>
      </c>
      <c r="ED225" t="s">
        <v>8801</v>
      </c>
      <c r="EE225" t="s">
        <v>8835</v>
      </c>
      <c r="EF225" t="s">
        <v>8869</v>
      </c>
      <c r="EG225" t="s">
        <v>8903</v>
      </c>
      <c r="EH225" t="s">
        <v>8937</v>
      </c>
      <c r="EI225" t="s">
        <v>8971</v>
      </c>
      <c r="EJ225" t="s">
        <v>9005</v>
      </c>
      <c r="EK225" t="s">
        <v>9289</v>
      </c>
      <c r="EL225" t="s">
        <v>9323</v>
      </c>
      <c r="EM225" t="s">
        <v>9357</v>
      </c>
      <c r="EN225" t="s">
        <v>9391</v>
      </c>
      <c r="EO225" t="s">
        <v>9425</v>
      </c>
      <c r="EP225" t="s">
        <v>9459</v>
      </c>
      <c r="EQ225" t="s">
        <v>9493</v>
      </c>
      <c r="ER225" t="s">
        <v>9777</v>
      </c>
      <c r="ES225" t="s">
        <v>12768</v>
      </c>
      <c r="ET225" t="s">
        <v>8380</v>
      </c>
      <c r="EU225" t="s">
        <v>9849</v>
      </c>
      <c r="EV225" t="s">
        <v>9883</v>
      </c>
      <c r="EW225" t="s">
        <v>9917</v>
      </c>
      <c r="EX225" t="s">
        <v>9951</v>
      </c>
      <c r="EY225" t="s">
        <v>9985</v>
      </c>
      <c r="EZ225" t="s">
        <v>10269</v>
      </c>
      <c r="FA225" t="s">
        <v>10303</v>
      </c>
      <c r="FB225" t="s">
        <v>10337</v>
      </c>
      <c r="FC225" t="s">
        <v>10371</v>
      </c>
      <c r="FD225" t="s">
        <v>10405</v>
      </c>
      <c r="FE225" t="s">
        <v>10439</v>
      </c>
      <c r="FF225" t="s">
        <v>10473</v>
      </c>
      <c r="FG225" t="s">
        <v>10507</v>
      </c>
      <c r="FH225" t="s">
        <v>10791</v>
      </c>
      <c r="FI225" t="s">
        <v>10825</v>
      </c>
      <c r="FJ225" t="s">
        <v>10859</v>
      </c>
      <c r="FK225" t="s">
        <v>10893</v>
      </c>
      <c r="FL225" t="s">
        <v>10927</v>
      </c>
      <c r="FM225" t="s">
        <v>10961</v>
      </c>
      <c r="FN225" t="s">
        <v>12769</v>
      </c>
      <c r="FO225" t="s">
        <v>9814</v>
      </c>
      <c r="FP225" t="s">
        <v>11283</v>
      </c>
      <c r="FQ225" t="s">
        <v>11317</v>
      </c>
      <c r="FR225" t="s">
        <v>11351</v>
      </c>
      <c r="FS225" t="s">
        <v>11385</v>
      </c>
      <c r="FT225" t="s">
        <v>11419</v>
      </c>
      <c r="FU225" t="s">
        <v>11453</v>
      </c>
      <c r="FV225" t="s">
        <v>11487</v>
      </c>
      <c r="FW225" t="s">
        <v>11771</v>
      </c>
      <c r="FX225" t="s">
        <v>11805</v>
      </c>
      <c r="FY225" t="s">
        <v>11839</v>
      </c>
      <c r="FZ225" t="s">
        <v>11873</v>
      </c>
      <c r="GA225" t="s">
        <v>11907</v>
      </c>
      <c r="GB225" t="s">
        <v>11941</v>
      </c>
      <c r="GC225" t="s">
        <v>11975</v>
      </c>
      <c r="GD225" t="s">
        <v>12009</v>
      </c>
      <c r="GE225" t="s">
        <v>12199</v>
      </c>
      <c r="GF225" t="s">
        <v>12233</v>
      </c>
      <c r="GG225" t="s">
        <v>12267</v>
      </c>
      <c r="GH225" t="s">
        <v>12301</v>
      </c>
      <c r="GI225" t="s">
        <v>12770</v>
      </c>
      <c r="GJ225" t="s">
        <v>10998</v>
      </c>
    </row>
    <row r="226" spans="1:192" ht="15" hidden="1" customHeight="1">
      <c r="A226" s="49"/>
      <c r="B226" s="49" t="s">
        <v>12387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12771</v>
      </c>
      <c r="X226" t="s">
        <v>277</v>
      </c>
      <c r="Y226" t="s">
        <v>1496</v>
      </c>
      <c r="Z226" t="s">
        <v>1780</v>
      </c>
      <c r="AA226" t="s">
        <v>1814</v>
      </c>
      <c r="AB226" t="s">
        <v>1848</v>
      </c>
      <c r="AC226" t="s">
        <v>1882</v>
      </c>
      <c r="AD226" t="s">
        <v>1916</v>
      </c>
      <c r="AE226" t="s">
        <v>1950</v>
      </c>
      <c r="AF226" t="s">
        <v>1984</v>
      </c>
      <c r="AG226" t="s">
        <v>2268</v>
      </c>
      <c r="AH226" t="s">
        <v>2302</v>
      </c>
      <c r="AI226" t="s">
        <v>2336</v>
      </c>
      <c r="AJ226" t="s">
        <v>2370</v>
      </c>
      <c r="AK226" t="s">
        <v>2404</v>
      </c>
      <c r="AL226" t="s">
        <v>2438</v>
      </c>
      <c r="AM226" t="s">
        <v>2472</v>
      </c>
      <c r="AN226" t="s">
        <v>2506</v>
      </c>
      <c r="AO226" t="s">
        <v>2790</v>
      </c>
      <c r="AP226" t="s">
        <v>2824</v>
      </c>
      <c r="AQ226" t="s">
        <v>2858</v>
      </c>
      <c r="AR226" t="s">
        <v>12772</v>
      </c>
      <c r="AS226" t="s">
        <v>1461</v>
      </c>
      <c r="AT226" t="s">
        <v>2930</v>
      </c>
      <c r="AU226" t="s">
        <v>2964</v>
      </c>
      <c r="AV226" t="s">
        <v>2998</v>
      </c>
      <c r="AW226" t="s">
        <v>3282</v>
      </c>
      <c r="AX226" t="s">
        <v>3316</v>
      </c>
      <c r="AY226" t="s">
        <v>3350</v>
      </c>
      <c r="AZ226" t="s">
        <v>3384</v>
      </c>
      <c r="BA226" t="s">
        <v>3418</v>
      </c>
      <c r="BB226" t="s">
        <v>3452</v>
      </c>
      <c r="BC226" t="s">
        <v>3486</v>
      </c>
      <c r="BD226" t="s">
        <v>3770</v>
      </c>
      <c r="BE226" t="s">
        <v>3804</v>
      </c>
      <c r="BF226" t="s">
        <v>3838</v>
      </c>
      <c r="BG226" t="s">
        <v>3872</v>
      </c>
      <c r="BH226" t="s">
        <v>3906</v>
      </c>
      <c r="BI226" t="s">
        <v>3940</v>
      </c>
      <c r="BJ226" t="s">
        <v>3974</v>
      </c>
      <c r="BK226" t="s">
        <v>4008</v>
      </c>
      <c r="BL226" t="s">
        <v>4292</v>
      </c>
      <c r="BM226" t="s">
        <v>12773</v>
      </c>
      <c r="BN226" t="s">
        <v>2895</v>
      </c>
      <c r="BO226" t="s">
        <v>4364</v>
      </c>
      <c r="BP226" t="s">
        <v>4398</v>
      </c>
      <c r="BQ226" t="s">
        <v>4432</v>
      </c>
      <c r="BR226" t="s">
        <v>4466</v>
      </c>
      <c r="BS226" t="s">
        <v>4500</v>
      </c>
      <c r="BT226" t="s">
        <v>4784</v>
      </c>
      <c r="BU226" t="s">
        <v>4818</v>
      </c>
      <c r="BV226" t="s">
        <v>4852</v>
      </c>
      <c r="BW226" t="s">
        <v>4886</v>
      </c>
      <c r="BX226" t="s">
        <v>4920</v>
      </c>
      <c r="BY226" t="s">
        <v>4954</v>
      </c>
      <c r="BZ226" t="s">
        <v>4988</v>
      </c>
      <c r="CA226" t="s">
        <v>5272</v>
      </c>
      <c r="CB226" t="s">
        <v>5306</v>
      </c>
      <c r="CC226" t="s">
        <v>5340</v>
      </c>
      <c r="CD226" t="s">
        <v>5374</v>
      </c>
      <c r="CE226" t="s">
        <v>5408</v>
      </c>
      <c r="CF226" t="s">
        <v>5442</v>
      </c>
      <c r="CG226" t="s">
        <v>5476</v>
      </c>
      <c r="CH226" t="s">
        <v>12774</v>
      </c>
      <c r="CI226" t="s">
        <v>4329</v>
      </c>
      <c r="CJ226" t="s">
        <v>5798</v>
      </c>
      <c r="CK226" t="s">
        <v>5832</v>
      </c>
      <c r="CL226" t="s">
        <v>5866</v>
      </c>
      <c r="CM226" t="s">
        <v>5900</v>
      </c>
      <c r="CN226" t="s">
        <v>5934</v>
      </c>
      <c r="CO226" t="s">
        <v>5968</v>
      </c>
      <c r="CP226" t="s">
        <v>6002</v>
      </c>
      <c r="CQ226" t="s">
        <v>6286</v>
      </c>
      <c r="CR226" t="s">
        <v>6320</v>
      </c>
      <c r="CS226" t="s">
        <v>6354</v>
      </c>
      <c r="CT226" t="s">
        <v>6388</v>
      </c>
      <c r="CU226" t="s">
        <v>6422</v>
      </c>
      <c r="CV226" t="s">
        <v>6456</v>
      </c>
      <c r="CW226" t="s">
        <v>6490</v>
      </c>
      <c r="CX226" t="s">
        <v>6774</v>
      </c>
      <c r="CY226" t="s">
        <v>6808</v>
      </c>
      <c r="CZ226" t="s">
        <v>6842</v>
      </c>
      <c r="DA226" t="s">
        <v>6876</v>
      </c>
      <c r="DB226" t="s">
        <v>6910</v>
      </c>
      <c r="DC226" t="s">
        <v>12775</v>
      </c>
      <c r="DD226" t="s">
        <v>5763</v>
      </c>
      <c r="DE226" t="s">
        <v>6982</v>
      </c>
      <c r="DF226" t="s">
        <v>7266</v>
      </c>
      <c r="DG226" t="s">
        <v>7300</v>
      </c>
      <c r="DH226" t="s">
        <v>7334</v>
      </c>
      <c r="DI226" t="s">
        <v>7368</v>
      </c>
      <c r="DJ226" t="s">
        <v>7402</v>
      </c>
      <c r="DK226" t="s">
        <v>7436</v>
      </c>
      <c r="DL226" t="s">
        <v>7470</v>
      </c>
      <c r="DM226" t="s">
        <v>7504</v>
      </c>
      <c r="DN226" t="s">
        <v>7788</v>
      </c>
      <c r="DO226" t="s">
        <v>7822</v>
      </c>
      <c r="DP226" t="s">
        <v>7856</v>
      </c>
      <c r="DQ226" t="s">
        <v>7890</v>
      </c>
      <c r="DR226" t="s">
        <v>7924</v>
      </c>
      <c r="DS226" t="s">
        <v>7958</v>
      </c>
      <c r="DT226" t="s">
        <v>7992</v>
      </c>
      <c r="DU226" t="s">
        <v>8276</v>
      </c>
      <c r="DV226" t="s">
        <v>8310</v>
      </c>
      <c r="DW226" t="s">
        <v>8344</v>
      </c>
      <c r="DX226" t="s">
        <v>12776</v>
      </c>
      <c r="DY226" t="s">
        <v>6947</v>
      </c>
      <c r="DZ226" t="s">
        <v>8416</v>
      </c>
      <c r="EA226" t="s">
        <v>8450</v>
      </c>
      <c r="EB226" t="s">
        <v>8484</v>
      </c>
      <c r="EC226" t="s">
        <v>8768</v>
      </c>
      <c r="ED226" t="s">
        <v>8802</v>
      </c>
      <c r="EE226" t="s">
        <v>8836</v>
      </c>
      <c r="EF226" t="s">
        <v>8870</v>
      </c>
      <c r="EG226" t="s">
        <v>8904</v>
      </c>
      <c r="EH226" t="s">
        <v>8938</v>
      </c>
      <c r="EI226" t="s">
        <v>8972</v>
      </c>
      <c r="EJ226" t="s">
        <v>9006</v>
      </c>
      <c r="EK226" t="s">
        <v>9290</v>
      </c>
      <c r="EL226" t="s">
        <v>9324</v>
      </c>
      <c r="EM226" t="s">
        <v>9358</v>
      </c>
      <c r="EN226" t="s">
        <v>9392</v>
      </c>
      <c r="EO226" t="s">
        <v>9426</v>
      </c>
      <c r="EP226" t="s">
        <v>9460</v>
      </c>
      <c r="EQ226" t="s">
        <v>9494</v>
      </c>
      <c r="ER226" t="s">
        <v>9778</v>
      </c>
      <c r="ES226" t="s">
        <v>12777</v>
      </c>
      <c r="ET226" t="s">
        <v>8381</v>
      </c>
      <c r="EU226" t="s">
        <v>9850</v>
      </c>
      <c r="EV226" t="s">
        <v>9884</v>
      </c>
      <c r="EW226" t="s">
        <v>9918</v>
      </c>
      <c r="EX226" t="s">
        <v>9952</v>
      </c>
      <c r="EY226" t="s">
        <v>9986</v>
      </c>
      <c r="EZ226" t="s">
        <v>10270</v>
      </c>
      <c r="FA226" t="s">
        <v>10304</v>
      </c>
      <c r="FB226" t="s">
        <v>10338</v>
      </c>
      <c r="FC226" t="s">
        <v>10372</v>
      </c>
      <c r="FD226" t="s">
        <v>10406</v>
      </c>
      <c r="FE226" t="s">
        <v>10440</v>
      </c>
      <c r="FF226" t="s">
        <v>10474</v>
      </c>
      <c r="FG226" t="s">
        <v>10508</v>
      </c>
      <c r="FH226" t="s">
        <v>10792</v>
      </c>
      <c r="FI226" t="s">
        <v>10826</v>
      </c>
      <c r="FJ226" t="s">
        <v>10860</v>
      </c>
      <c r="FK226" t="s">
        <v>10894</v>
      </c>
      <c r="FL226" t="s">
        <v>10928</v>
      </c>
      <c r="FM226" t="s">
        <v>10962</v>
      </c>
      <c r="FN226" t="s">
        <v>12778</v>
      </c>
      <c r="FO226" t="s">
        <v>9815</v>
      </c>
      <c r="FP226" t="s">
        <v>11284</v>
      </c>
      <c r="FQ226" t="s">
        <v>11318</v>
      </c>
      <c r="FR226" t="s">
        <v>11352</v>
      </c>
      <c r="FS226" t="s">
        <v>11386</v>
      </c>
      <c r="FT226" t="s">
        <v>11420</v>
      </c>
      <c r="FU226" t="s">
        <v>11454</v>
      </c>
      <c r="FV226" t="s">
        <v>11488</v>
      </c>
      <c r="FW226" t="s">
        <v>11772</v>
      </c>
      <c r="FX226" t="s">
        <v>11806</v>
      </c>
      <c r="FY226" t="s">
        <v>11840</v>
      </c>
      <c r="FZ226" t="s">
        <v>11874</v>
      </c>
      <c r="GA226" t="s">
        <v>11908</v>
      </c>
      <c r="GB226" t="s">
        <v>11942</v>
      </c>
      <c r="GC226" t="s">
        <v>11976</v>
      </c>
      <c r="GD226" t="s">
        <v>12010</v>
      </c>
      <c r="GE226" t="s">
        <v>12200</v>
      </c>
      <c r="GF226" t="s">
        <v>12234</v>
      </c>
      <c r="GG226" t="s">
        <v>12268</v>
      </c>
      <c r="GH226" t="s">
        <v>12302</v>
      </c>
      <c r="GI226" t="s">
        <v>12779</v>
      </c>
      <c r="GJ226" t="s">
        <v>10999</v>
      </c>
    </row>
    <row r="227" spans="1:192" ht="15" hidden="1" customHeight="1">
      <c r="A227" s="48" t="s">
        <v>12354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12663</v>
      </c>
      <c r="X227" t="s">
        <v>265</v>
      </c>
      <c r="Y227" t="s">
        <v>1484</v>
      </c>
      <c r="Z227" t="s">
        <v>1768</v>
      </c>
      <c r="AA227" t="s">
        <v>1802</v>
      </c>
      <c r="AB227" t="s">
        <v>1836</v>
      </c>
      <c r="AC227" t="s">
        <v>1870</v>
      </c>
      <c r="AD227" t="s">
        <v>1904</v>
      </c>
      <c r="AE227" t="s">
        <v>1938</v>
      </c>
      <c r="AF227" t="s">
        <v>1972</v>
      </c>
      <c r="AG227" t="s">
        <v>2006</v>
      </c>
      <c r="AH227" t="s">
        <v>2290</v>
      </c>
      <c r="AI227" t="s">
        <v>2324</v>
      </c>
      <c r="AJ227" t="s">
        <v>2358</v>
      </c>
      <c r="AK227" t="s">
        <v>2392</v>
      </c>
      <c r="AL227" t="s">
        <v>2426</v>
      </c>
      <c r="AM227" t="s">
        <v>2460</v>
      </c>
      <c r="AN227" t="s">
        <v>2494</v>
      </c>
      <c r="AO227" t="s">
        <v>2778</v>
      </c>
      <c r="AP227" t="s">
        <v>2812</v>
      </c>
      <c r="AQ227" t="s">
        <v>2846</v>
      </c>
      <c r="AR227" t="s">
        <v>12664</v>
      </c>
      <c r="AS227" t="s">
        <v>1449</v>
      </c>
      <c r="AT227" t="s">
        <v>2918</v>
      </c>
      <c r="AU227" t="s">
        <v>2952</v>
      </c>
      <c r="AV227" t="s">
        <v>2986</v>
      </c>
      <c r="AW227" t="s">
        <v>3270</v>
      </c>
      <c r="AX227" t="s">
        <v>3304</v>
      </c>
      <c r="AY227" t="s">
        <v>3338</v>
      </c>
      <c r="AZ227" t="s">
        <v>3372</v>
      </c>
      <c r="BA227" t="s">
        <v>3406</v>
      </c>
      <c r="BB227" t="s">
        <v>3440</v>
      </c>
      <c r="BC227" t="s">
        <v>3474</v>
      </c>
      <c r="BD227" t="s">
        <v>3508</v>
      </c>
      <c r="BE227" t="s">
        <v>3792</v>
      </c>
      <c r="BF227" t="s">
        <v>3826</v>
      </c>
      <c r="BG227" t="s">
        <v>3860</v>
      </c>
      <c r="BH227" t="s">
        <v>3894</v>
      </c>
      <c r="BI227" t="s">
        <v>3928</v>
      </c>
      <c r="BJ227" t="s">
        <v>3962</v>
      </c>
      <c r="BK227" t="s">
        <v>3996</v>
      </c>
      <c r="BL227" t="s">
        <v>4280</v>
      </c>
      <c r="BM227" t="s">
        <v>12665</v>
      </c>
      <c r="BN227" t="s">
        <v>2883</v>
      </c>
      <c r="BO227" t="s">
        <v>4352</v>
      </c>
      <c r="BP227" t="s">
        <v>4386</v>
      </c>
      <c r="BQ227" t="s">
        <v>4420</v>
      </c>
      <c r="BR227" t="s">
        <v>4454</v>
      </c>
      <c r="BS227" t="s">
        <v>4488</v>
      </c>
      <c r="BT227" t="s">
        <v>4772</v>
      </c>
      <c r="BU227" t="s">
        <v>4806</v>
      </c>
      <c r="BV227" t="s">
        <v>4840</v>
      </c>
      <c r="BW227" t="s">
        <v>4874</v>
      </c>
      <c r="BX227" t="s">
        <v>4908</v>
      </c>
      <c r="BY227" t="s">
        <v>4942</v>
      </c>
      <c r="BZ227" t="s">
        <v>4976</v>
      </c>
      <c r="CA227" t="s">
        <v>5010</v>
      </c>
      <c r="CB227" t="s">
        <v>5294</v>
      </c>
      <c r="CC227" t="s">
        <v>5328</v>
      </c>
      <c r="CD227" t="s">
        <v>5362</v>
      </c>
      <c r="CE227" t="s">
        <v>5396</v>
      </c>
      <c r="CF227" t="s">
        <v>5430</v>
      </c>
      <c r="CG227" t="s">
        <v>5464</v>
      </c>
      <c r="CH227" t="s">
        <v>12666</v>
      </c>
      <c r="CI227" t="s">
        <v>4317</v>
      </c>
      <c r="CJ227" t="s">
        <v>5786</v>
      </c>
      <c r="CK227" t="s">
        <v>5820</v>
      </c>
      <c r="CL227" t="s">
        <v>5854</v>
      </c>
      <c r="CM227" t="s">
        <v>5888</v>
      </c>
      <c r="CN227" t="s">
        <v>5922</v>
      </c>
      <c r="CO227" t="s">
        <v>5956</v>
      </c>
      <c r="CP227" t="s">
        <v>5990</v>
      </c>
      <c r="CQ227" t="s">
        <v>6274</v>
      </c>
      <c r="CR227" t="s">
        <v>6308</v>
      </c>
      <c r="CS227" t="s">
        <v>6342</v>
      </c>
      <c r="CT227" t="s">
        <v>6376</v>
      </c>
      <c r="CU227" t="s">
        <v>6410</v>
      </c>
      <c r="CV227" t="s">
        <v>6444</v>
      </c>
      <c r="CW227" t="s">
        <v>6478</v>
      </c>
      <c r="CX227" t="s">
        <v>6762</v>
      </c>
      <c r="CY227" t="s">
        <v>6796</v>
      </c>
      <c r="CZ227" t="s">
        <v>6830</v>
      </c>
      <c r="DA227" t="s">
        <v>6864</v>
      </c>
      <c r="DB227" t="s">
        <v>6898</v>
      </c>
      <c r="DC227" t="s">
        <v>12667</v>
      </c>
      <c r="DD227" t="s">
        <v>5501</v>
      </c>
      <c r="DE227" t="s">
        <v>6970</v>
      </c>
      <c r="DF227" t="s">
        <v>7004</v>
      </c>
      <c r="DG227" t="s">
        <v>7288</v>
      </c>
      <c r="DH227" t="s">
        <v>7322</v>
      </c>
      <c r="DI227" t="s">
        <v>7356</v>
      </c>
      <c r="DJ227" t="s">
        <v>7390</v>
      </c>
      <c r="DK227" t="s">
        <v>7424</v>
      </c>
      <c r="DL227" t="s">
        <v>7458</v>
      </c>
      <c r="DM227" t="s">
        <v>7492</v>
      </c>
      <c r="DN227" t="s">
        <v>7776</v>
      </c>
      <c r="DO227" t="s">
        <v>7810</v>
      </c>
      <c r="DP227" t="s">
        <v>7844</v>
      </c>
      <c r="DQ227" t="s">
        <v>7878</v>
      </c>
      <c r="DR227" t="s">
        <v>7912</v>
      </c>
      <c r="DS227" t="s">
        <v>7946</v>
      </c>
      <c r="DT227" t="s">
        <v>7980</v>
      </c>
      <c r="DU227" t="s">
        <v>8264</v>
      </c>
      <c r="DV227" t="s">
        <v>8298</v>
      </c>
      <c r="DW227" t="s">
        <v>8332</v>
      </c>
      <c r="DX227" t="s">
        <v>12668</v>
      </c>
      <c r="DY227" t="s">
        <v>6935</v>
      </c>
      <c r="DZ227" t="s">
        <v>8404</v>
      </c>
      <c r="EA227" t="s">
        <v>8438</v>
      </c>
      <c r="EB227" t="s">
        <v>8472</v>
      </c>
      <c r="EC227" t="s">
        <v>8506</v>
      </c>
      <c r="ED227" t="s">
        <v>8790</v>
      </c>
      <c r="EE227" t="s">
        <v>8824</v>
      </c>
      <c r="EF227" t="s">
        <v>8858</v>
      </c>
      <c r="EG227" t="s">
        <v>8892</v>
      </c>
      <c r="EH227" t="s">
        <v>8926</v>
      </c>
      <c r="EI227" t="s">
        <v>8960</v>
      </c>
      <c r="EJ227" t="s">
        <v>8994</v>
      </c>
      <c r="EK227" t="s">
        <v>9278</v>
      </c>
      <c r="EL227" t="s">
        <v>9312</v>
      </c>
      <c r="EM227" t="s">
        <v>9346</v>
      </c>
      <c r="EN227" t="s">
        <v>9380</v>
      </c>
      <c r="EO227" t="s">
        <v>9414</v>
      </c>
      <c r="EP227" t="s">
        <v>9448</v>
      </c>
      <c r="EQ227" t="s">
        <v>9482</v>
      </c>
      <c r="ER227" t="s">
        <v>9766</v>
      </c>
      <c r="ES227" t="s">
        <v>12669</v>
      </c>
      <c r="ET227" t="s">
        <v>8369</v>
      </c>
      <c r="EU227" t="s">
        <v>9838</v>
      </c>
      <c r="EV227" t="s">
        <v>9872</v>
      </c>
      <c r="EW227" t="s">
        <v>9906</v>
      </c>
      <c r="EX227" t="s">
        <v>9940</v>
      </c>
      <c r="EY227" t="s">
        <v>9974</v>
      </c>
      <c r="EZ227" t="s">
        <v>10008</v>
      </c>
      <c r="FA227" t="s">
        <v>10292</v>
      </c>
      <c r="FB227" t="s">
        <v>10326</v>
      </c>
      <c r="FC227" t="s">
        <v>10360</v>
      </c>
      <c r="FD227" t="s">
        <v>10394</v>
      </c>
      <c r="FE227" t="s">
        <v>10428</v>
      </c>
      <c r="FF227" t="s">
        <v>10462</v>
      </c>
      <c r="FG227" t="s">
        <v>10496</v>
      </c>
      <c r="FH227" t="s">
        <v>10780</v>
      </c>
      <c r="FI227" t="s">
        <v>10814</v>
      </c>
      <c r="FJ227" t="s">
        <v>10848</v>
      </c>
      <c r="FK227" t="s">
        <v>10882</v>
      </c>
      <c r="FL227" t="s">
        <v>10916</v>
      </c>
      <c r="FM227" t="s">
        <v>10950</v>
      </c>
      <c r="FN227" t="s">
        <v>12670</v>
      </c>
      <c r="FO227" t="s">
        <v>9803</v>
      </c>
      <c r="FP227" t="s">
        <v>11272</v>
      </c>
      <c r="FQ227" t="s">
        <v>11306</v>
      </c>
      <c r="FR227" t="s">
        <v>11340</v>
      </c>
      <c r="FS227" t="s">
        <v>11374</v>
      </c>
      <c r="FT227" t="s">
        <v>11408</v>
      </c>
      <c r="FU227" t="s">
        <v>11442</v>
      </c>
      <c r="FV227" t="s">
        <v>11476</v>
      </c>
      <c r="FW227" t="s">
        <v>11510</v>
      </c>
      <c r="FX227" t="s">
        <v>11794</v>
      </c>
      <c r="FY227" t="s">
        <v>11828</v>
      </c>
      <c r="FZ227" t="s">
        <v>11862</v>
      </c>
      <c r="GA227" t="s">
        <v>11896</v>
      </c>
      <c r="GB227" t="s">
        <v>11930</v>
      </c>
      <c r="GC227" t="s">
        <v>11964</v>
      </c>
      <c r="GD227" t="s">
        <v>11998</v>
      </c>
      <c r="GE227" t="s">
        <v>12188</v>
      </c>
      <c r="GF227" t="s">
        <v>12222</v>
      </c>
      <c r="GG227" t="s">
        <v>12256</v>
      </c>
      <c r="GH227" t="s">
        <v>12290</v>
      </c>
      <c r="GI227" t="s">
        <v>12671</v>
      </c>
      <c r="GJ227" t="s">
        <v>10987</v>
      </c>
    </row>
    <row r="228" spans="1:192" ht="15" hidden="1" customHeight="1">
      <c r="A228" s="45" t="s">
        <v>12388</v>
      </c>
      <c r="B228" s="55"/>
      <c r="C228" s="62">
        <v>36</v>
      </c>
    </row>
    <row r="229" spans="1:192" ht="15" hidden="1" customHeight="1">
      <c r="A229" s="48" t="s">
        <v>12389</v>
      </c>
      <c r="B229" s="49"/>
      <c r="C229" s="62">
        <v>37</v>
      </c>
    </row>
    <row r="230" spans="1:192" ht="15" hidden="1" customHeight="1">
      <c r="A230" s="49"/>
      <c r="B230" s="49" t="s">
        <v>12390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12780</v>
      </c>
      <c r="X230" t="s">
        <v>280</v>
      </c>
      <c r="Y230" t="s">
        <v>1499</v>
      </c>
      <c r="Z230" t="s">
        <v>1783</v>
      </c>
      <c r="AA230" t="s">
        <v>1817</v>
      </c>
      <c r="AB230" t="s">
        <v>1851</v>
      </c>
      <c r="AC230" t="s">
        <v>1885</v>
      </c>
      <c r="AD230" t="s">
        <v>1919</v>
      </c>
      <c r="AE230" t="s">
        <v>1953</v>
      </c>
      <c r="AF230" t="s">
        <v>1987</v>
      </c>
      <c r="AG230" t="s">
        <v>2271</v>
      </c>
      <c r="AH230" t="s">
        <v>2305</v>
      </c>
      <c r="AI230" t="s">
        <v>2339</v>
      </c>
      <c r="AJ230" t="s">
        <v>2373</v>
      </c>
      <c r="AK230" t="s">
        <v>2407</v>
      </c>
      <c r="AL230" t="s">
        <v>2441</v>
      </c>
      <c r="AM230" t="s">
        <v>2475</v>
      </c>
      <c r="AN230" t="s">
        <v>2509</v>
      </c>
      <c r="AO230" t="s">
        <v>2793</v>
      </c>
      <c r="AP230" t="s">
        <v>2827</v>
      </c>
      <c r="AQ230" t="s">
        <v>2861</v>
      </c>
      <c r="AR230" t="s">
        <v>12781</v>
      </c>
      <c r="AS230" t="s">
        <v>1464</v>
      </c>
      <c r="AT230" t="s">
        <v>2933</v>
      </c>
      <c r="AU230" t="s">
        <v>2967</v>
      </c>
      <c r="AV230" t="s">
        <v>3001</v>
      </c>
      <c r="AW230" t="s">
        <v>3285</v>
      </c>
      <c r="AX230" t="s">
        <v>3319</v>
      </c>
      <c r="AY230" t="s">
        <v>3353</v>
      </c>
      <c r="AZ230" t="s">
        <v>3387</v>
      </c>
      <c r="BA230" t="s">
        <v>3421</v>
      </c>
      <c r="BB230" t="s">
        <v>3455</v>
      </c>
      <c r="BC230" t="s">
        <v>3489</v>
      </c>
      <c r="BD230" t="s">
        <v>3773</v>
      </c>
      <c r="BE230" t="s">
        <v>3807</v>
      </c>
      <c r="BF230" t="s">
        <v>3841</v>
      </c>
      <c r="BG230" t="s">
        <v>3875</v>
      </c>
      <c r="BH230" t="s">
        <v>3909</v>
      </c>
      <c r="BI230" t="s">
        <v>3943</v>
      </c>
      <c r="BJ230" t="s">
        <v>3977</v>
      </c>
      <c r="BK230" t="s">
        <v>4011</v>
      </c>
      <c r="BL230" t="s">
        <v>4295</v>
      </c>
      <c r="BM230" t="s">
        <v>12782</v>
      </c>
      <c r="BN230" t="s">
        <v>2898</v>
      </c>
      <c r="BO230" t="s">
        <v>4367</v>
      </c>
      <c r="BP230" t="s">
        <v>4401</v>
      </c>
      <c r="BQ230" t="s">
        <v>4435</v>
      </c>
      <c r="BR230" t="s">
        <v>4469</v>
      </c>
      <c r="BS230" t="s">
        <v>4503</v>
      </c>
      <c r="BT230" t="s">
        <v>4787</v>
      </c>
      <c r="BU230" t="s">
        <v>4821</v>
      </c>
      <c r="BV230" t="s">
        <v>4855</v>
      </c>
      <c r="BW230" t="s">
        <v>4889</v>
      </c>
      <c r="BX230" t="s">
        <v>4923</v>
      </c>
      <c r="BY230" t="s">
        <v>4957</v>
      </c>
      <c r="BZ230" t="s">
        <v>4991</v>
      </c>
      <c r="CA230" t="s">
        <v>5275</v>
      </c>
      <c r="CB230" t="s">
        <v>5309</v>
      </c>
      <c r="CC230" t="s">
        <v>5343</v>
      </c>
      <c r="CD230" t="s">
        <v>5377</v>
      </c>
      <c r="CE230" t="s">
        <v>5411</v>
      </c>
      <c r="CF230" t="s">
        <v>5445</v>
      </c>
      <c r="CG230" t="s">
        <v>5479</v>
      </c>
      <c r="CH230" t="s">
        <v>12783</v>
      </c>
      <c r="CI230" t="s">
        <v>4332</v>
      </c>
      <c r="CJ230" t="s">
        <v>5801</v>
      </c>
      <c r="CK230" t="s">
        <v>5835</v>
      </c>
      <c r="CL230" t="s">
        <v>5869</v>
      </c>
      <c r="CM230" t="s">
        <v>5903</v>
      </c>
      <c r="CN230" t="s">
        <v>5937</v>
      </c>
      <c r="CO230" t="s">
        <v>5971</v>
      </c>
      <c r="CP230" t="s">
        <v>6005</v>
      </c>
      <c r="CQ230" t="s">
        <v>6289</v>
      </c>
      <c r="CR230" t="s">
        <v>6323</v>
      </c>
      <c r="CS230" t="s">
        <v>6357</v>
      </c>
      <c r="CT230" t="s">
        <v>6391</v>
      </c>
      <c r="CU230" t="s">
        <v>6425</v>
      </c>
      <c r="CV230" t="s">
        <v>6459</v>
      </c>
      <c r="CW230" t="s">
        <v>6493</v>
      </c>
      <c r="CX230" t="s">
        <v>6777</v>
      </c>
      <c r="CY230" t="s">
        <v>6811</v>
      </c>
      <c r="CZ230" t="s">
        <v>6845</v>
      </c>
      <c r="DA230" t="s">
        <v>6879</v>
      </c>
      <c r="DB230" t="s">
        <v>6913</v>
      </c>
      <c r="DC230" t="s">
        <v>12784</v>
      </c>
      <c r="DD230" t="s">
        <v>5766</v>
      </c>
      <c r="DE230" t="s">
        <v>6985</v>
      </c>
      <c r="DF230" t="s">
        <v>7269</v>
      </c>
      <c r="DG230" t="s">
        <v>7303</v>
      </c>
      <c r="DH230" t="s">
        <v>7337</v>
      </c>
      <c r="DI230" t="s">
        <v>7371</v>
      </c>
      <c r="DJ230" t="s">
        <v>7405</v>
      </c>
      <c r="DK230" t="s">
        <v>7439</v>
      </c>
      <c r="DL230" t="s">
        <v>7473</v>
      </c>
      <c r="DM230" t="s">
        <v>7507</v>
      </c>
      <c r="DN230" t="s">
        <v>7791</v>
      </c>
      <c r="DO230" t="s">
        <v>7825</v>
      </c>
      <c r="DP230" t="s">
        <v>7859</v>
      </c>
      <c r="DQ230" t="s">
        <v>7893</v>
      </c>
      <c r="DR230" t="s">
        <v>7927</v>
      </c>
      <c r="DS230" t="s">
        <v>7961</v>
      </c>
      <c r="DT230" t="s">
        <v>7995</v>
      </c>
      <c r="DU230" t="s">
        <v>8279</v>
      </c>
      <c r="DV230" t="s">
        <v>8313</v>
      </c>
      <c r="DW230" t="s">
        <v>8347</v>
      </c>
      <c r="DX230" t="s">
        <v>12785</v>
      </c>
      <c r="DY230" t="s">
        <v>6950</v>
      </c>
      <c r="DZ230" t="s">
        <v>8419</v>
      </c>
      <c r="EA230" t="s">
        <v>8453</v>
      </c>
      <c r="EB230" t="s">
        <v>8487</v>
      </c>
      <c r="EC230" t="s">
        <v>8771</v>
      </c>
      <c r="ED230" t="s">
        <v>8805</v>
      </c>
      <c r="EE230" t="s">
        <v>8839</v>
      </c>
      <c r="EF230" t="s">
        <v>8873</v>
      </c>
      <c r="EG230" t="s">
        <v>8907</v>
      </c>
      <c r="EH230" t="s">
        <v>8941</v>
      </c>
      <c r="EI230" t="s">
        <v>8975</v>
      </c>
      <c r="EJ230" t="s">
        <v>9009</v>
      </c>
      <c r="EK230" t="s">
        <v>9293</v>
      </c>
      <c r="EL230" t="s">
        <v>9327</v>
      </c>
      <c r="EM230" t="s">
        <v>9361</v>
      </c>
      <c r="EN230" t="s">
        <v>9395</v>
      </c>
      <c r="EO230" t="s">
        <v>9429</v>
      </c>
      <c r="EP230" t="s">
        <v>9463</v>
      </c>
      <c r="EQ230" t="s">
        <v>9497</v>
      </c>
      <c r="ER230" t="s">
        <v>9781</v>
      </c>
      <c r="ES230" t="s">
        <v>12786</v>
      </c>
      <c r="ET230" t="s">
        <v>8384</v>
      </c>
      <c r="EU230" t="s">
        <v>9853</v>
      </c>
      <c r="EV230" t="s">
        <v>9887</v>
      </c>
      <c r="EW230" t="s">
        <v>9921</v>
      </c>
      <c r="EX230" t="s">
        <v>9955</v>
      </c>
      <c r="EY230" t="s">
        <v>9989</v>
      </c>
      <c r="EZ230" t="s">
        <v>10273</v>
      </c>
      <c r="FA230" t="s">
        <v>10307</v>
      </c>
      <c r="FB230" t="s">
        <v>10341</v>
      </c>
      <c r="FC230" t="s">
        <v>10375</v>
      </c>
      <c r="FD230" t="s">
        <v>10409</v>
      </c>
      <c r="FE230" t="s">
        <v>10443</v>
      </c>
      <c r="FF230" t="s">
        <v>10477</v>
      </c>
      <c r="FG230" t="s">
        <v>10511</v>
      </c>
      <c r="FH230" t="s">
        <v>10795</v>
      </c>
      <c r="FI230" t="s">
        <v>10829</v>
      </c>
      <c r="FJ230" t="s">
        <v>10863</v>
      </c>
      <c r="FK230" t="s">
        <v>10897</v>
      </c>
      <c r="FL230" t="s">
        <v>10931</v>
      </c>
      <c r="FM230" t="s">
        <v>10965</v>
      </c>
      <c r="FN230" t="s">
        <v>12787</v>
      </c>
      <c r="FO230" t="s">
        <v>9818</v>
      </c>
      <c r="FP230" t="s">
        <v>11287</v>
      </c>
      <c r="FQ230" t="s">
        <v>11321</v>
      </c>
      <c r="FR230" t="s">
        <v>11355</v>
      </c>
      <c r="FS230" t="s">
        <v>11389</v>
      </c>
      <c r="FT230" t="s">
        <v>11423</v>
      </c>
      <c r="FU230" t="s">
        <v>11457</v>
      </c>
      <c r="FV230" t="s">
        <v>11491</v>
      </c>
      <c r="FW230" t="s">
        <v>11775</v>
      </c>
      <c r="FX230" t="s">
        <v>11809</v>
      </c>
      <c r="FY230" t="s">
        <v>11843</v>
      </c>
      <c r="FZ230" t="s">
        <v>11877</v>
      </c>
      <c r="GA230" t="s">
        <v>11911</v>
      </c>
      <c r="GB230" t="s">
        <v>11945</v>
      </c>
      <c r="GC230" t="s">
        <v>11979</v>
      </c>
      <c r="GD230" t="s">
        <v>12169</v>
      </c>
      <c r="GE230" t="s">
        <v>12203</v>
      </c>
      <c r="GF230" t="s">
        <v>12237</v>
      </c>
      <c r="GG230" t="s">
        <v>12271</v>
      </c>
      <c r="GH230" t="s">
        <v>12305</v>
      </c>
      <c r="GI230" t="s">
        <v>12788</v>
      </c>
      <c r="GJ230" t="s">
        <v>11002</v>
      </c>
    </row>
    <row r="231" spans="1:192" ht="15" hidden="1" customHeight="1">
      <c r="A231" s="49"/>
      <c r="B231" s="49" t="s">
        <v>12391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12789</v>
      </c>
      <c r="X231" t="s">
        <v>293</v>
      </c>
      <c r="Y231" t="s">
        <v>1762</v>
      </c>
      <c r="Z231" t="s">
        <v>1796</v>
      </c>
      <c r="AA231" t="s">
        <v>1830</v>
      </c>
      <c r="AB231" t="s">
        <v>1864</v>
      </c>
      <c r="AC231" t="s">
        <v>1898</v>
      </c>
      <c r="AD231" t="s">
        <v>1932</v>
      </c>
      <c r="AE231" t="s">
        <v>1966</v>
      </c>
      <c r="AF231" t="s">
        <v>2000</v>
      </c>
      <c r="AG231" t="s">
        <v>2284</v>
      </c>
      <c r="AH231" t="s">
        <v>2318</v>
      </c>
      <c r="AI231" t="s">
        <v>2352</v>
      </c>
      <c r="AJ231" t="s">
        <v>2386</v>
      </c>
      <c r="AK231" t="s">
        <v>2420</v>
      </c>
      <c r="AL231" t="s">
        <v>2454</v>
      </c>
      <c r="AM231" t="s">
        <v>2488</v>
      </c>
      <c r="AN231" t="s">
        <v>2772</v>
      </c>
      <c r="AO231" t="s">
        <v>2806</v>
      </c>
      <c r="AP231" t="s">
        <v>2840</v>
      </c>
      <c r="AQ231" t="s">
        <v>2874</v>
      </c>
      <c r="AR231" t="s">
        <v>12790</v>
      </c>
      <c r="AS231" t="s">
        <v>1477</v>
      </c>
      <c r="AT231" t="s">
        <v>2946</v>
      </c>
      <c r="AU231" t="s">
        <v>2980</v>
      </c>
      <c r="AV231" t="s">
        <v>3264</v>
      </c>
      <c r="AW231" t="s">
        <v>3298</v>
      </c>
      <c r="AX231" t="s">
        <v>3332</v>
      </c>
      <c r="AY231" t="s">
        <v>3366</v>
      </c>
      <c r="AZ231" t="s">
        <v>3400</v>
      </c>
      <c r="BA231" t="s">
        <v>3434</v>
      </c>
      <c r="BB231" t="s">
        <v>3468</v>
      </c>
      <c r="BC231" t="s">
        <v>3502</v>
      </c>
      <c r="BD231" t="s">
        <v>3786</v>
      </c>
      <c r="BE231" t="s">
        <v>3820</v>
      </c>
      <c r="BF231" t="s">
        <v>3854</v>
      </c>
      <c r="BG231" t="s">
        <v>3888</v>
      </c>
      <c r="BH231" t="s">
        <v>3922</v>
      </c>
      <c r="BI231" t="s">
        <v>3956</v>
      </c>
      <c r="BJ231" t="s">
        <v>3990</v>
      </c>
      <c r="BK231" t="s">
        <v>4274</v>
      </c>
      <c r="BL231" t="s">
        <v>4308</v>
      </c>
      <c r="BM231" t="s">
        <v>12791</v>
      </c>
      <c r="BN231" t="s">
        <v>2911</v>
      </c>
      <c r="BO231" t="s">
        <v>4380</v>
      </c>
      <c r="BP231" t="s">
        <v>4414</v>
      </c>
      <c r="BQ231" t="s">
        <v>4448</v>
      </c>
      <c r="BR231" t="s">
        <v>4482</v>
      </c>
      <c r="BS231" t="s">
        <v>4766</v>
      </c>
      <c r="BT231" t="s">
        <v>4800</v>
      </c>
      <c r="BU231" t="s">
        <v>4834</v>
      </c>
      <c r="BV231" t="s">
        <v>4868</v>
      </c>
      <c r="BW231" t="s">
        <v>4902</v>
      </c>
      <c r="BX231" t="s">
        <v>4936</v>
      </c>
      <c r="BY231" t="s">
        <v>4970</v>
      </c>
      <c r="BZ231" t="s">
        <v>5004</v>
      </c>
      <c r="CA231" t="s">
        <v>5288</v>
      </c>
      <c r="CB231" t="s">
        <v>5322</v>
      </c>
      <c r="CC231" t="s">
        <v>5356</v>
      </c>
      <c r="CD231" t="s">
        <v>5390</v>
      </c>
      <c r="CE231" t="s">
        <v>5424</v>
      </c>
      <c r="CF231" t="s">
        <v>5458</v>
      </c>
      <c r="CG231" t="s">
        <v>5492</v>
      </c>
      <c r="CH231" t="s">
        <v>12792</v>
      </c>
      <c r="CI231" t="s">
        <v>4345</v>
      </c>
      <c r="CJ231" t="s">
        <v>5814</v>
      </c>
      <c r="CK231" t="s">
        <v>5848</v>
      </c>
      <c r="CL231" t="s">
        <v>5882</v>
      </c>
      <c r="CM231" t="s">
        <v>5916</v>
      </c>
      <c r="CN231" t="s">
        <v>5950</v>
      </c>
      <c r="CO231" t="s">
        <v>5984</v>
      </c>
      <c r="CP231" t="s">
        <v>6268</v>
      </c>
      <c r="CQ231" t="s">
        <v>6302</v>
      </c>
      <c r="CR231" t="s">
        <v>6336</v>
      </c>
      <c r="CS231" t="s">
        <v>6370</v>
      </c>
      <c r="CT231" t="s">
        <v>6404</v>
      </c>
      <c r="CU231" t="s">
        <v>6438</v>
      </c>
      <c r="CV231" t="s">
        <v>6472</v>
      </c>
      <c r="CW231" t="s">
        <v>6506</v>
      </c>
      <c r="CX231" t="s">
        <v>6790</v>
      </c>
      <c r="CY231" t="s">
        <v>6824</v>
      </c>
      <c r="CZ231" t="s">
        <v>6858</v>
      </c>
      <c r="DA231" t="s">
        <v>6892</v>
      </c>
      <c r="DB231" t="s">
        <v>6926</v>
      </c>
      <c r="DC231" t="s">
        <v>12793</v>
      </c>
      <c r="DD231" t="s">
        <v>5779</v>
      </c>
      <c r="DE231" t="s">
        <v>6998</v>
      </c>
      <c r="DF231" t="s">
        <v>7282</v>
      </c>
      <c r="DG231" t="s">
        <v>7316</v>
      </c>
      <c r="DH231" t="s">
        <v>7350</v>
      </c>
      <c r="DI231" t="s">
        <v>7384</v>
      </c>
      <c r="DJ231" t="s">
        <v>7418</v>
      </c>
      <c r="DK231" t="s">
        <v>7452</v>
      </c>
      <c r="DL231" t="s">
        <v>7486</v>
      </c>
      <c r="DM231" t="s">
        <v>7770</v>
      </c>
      <c r="DN231" t="s">
        <v>7804</v>
      </c>
      <c r="DO231" t="s">
        <v>7838</v>
      </c>
      <c r="DP231" t="s">
        <v>7872</v>
      </c>
      <c r="DQ231" t="s">
        <v>7906</v>
      </c>
      <c r="DR231" t="s">
        <v>7940</v>
      </c>
      <c r="DS231" t="s">
        <v>7974</v>
      </c>
      <c r="DT231" t="s">
        <v>8008</v>
      </c>
      <c r="DU231" t="s">
        <v>8292</v>
      </c>
      <c r="DV231" t="s">
        <v>8326</v>
      </c>
      <c r="DW231" t="s">
        <v>8360</v>
      </c>
      <c r="DX231" t="s">
        <v>12794</v>
      </c>
      <c r="DY231" t="s">
        <v>6963</v>
      </c>
      <c r="DZ231" t="s">
        <v>8432</v>
      </c>
      <c r="EA231" t="s">
        <v>8466</v>
      </c>
      <c r="EB231" t="s">
        <v>8500</v>
      </c>
      <c r="EC231" t="s">
        <v>8784</v>
      </c>
      <c r="ED231" t="s">
        <v>8818</v>
      </c>
      <c r="EE231" t="s">
        <v>8852</v>
      </c>
      <c r="EF231" t="s">
        <v>8886</v>
      </c>
      <c r="EG231" t="s">
        <v>8920</v>
      </c>
      <c r="EH231" t="s">
        <v>8954</v>
      </c>
      <c r="EI231" t="s">
        <v>8988</v>
      </c>
      <c r="EJ231" t="s">
        <v>9272</v>
      </c>
      <c r="EK231" t="s">
        <v>9306</v>
      </c>
      <c r="EL231" t="s">
        <v>9340</v>
      </c>
      <c r="EM231" t="s">
        <v>9374</v>
      </c>
      <c r="EN231" t="s">
        <v>9408</v>
      </c>
      <c r="EO231" t="s">
        <v>9442</v>
      </c>
      <c r="EP231" t="s">
        <v>9476</v>
      </c>
      <c r="EQ231" t="s">
        <v>9510</v>
      </c>
      <c r="ER231" t="s">
        <v>9794</v>
      </c>
      <c r="ES231" t="s">
        <v>12795</v>
      </c>
      <c r="ET231" t="s">
        <v>8397</v>
      </c>
      <c r="EU231" t="s">
        <v>9866</v>
      </c>
      <c r="EV231" t="s">
        <v>9900</v>
      </c>
      <c r="EW231" t="s">
        <v>9934</v>
      </c>
      <c r="EX231" t="s">
        <v>9968</v>
      </c>
      <c r="EY231" t="s">
        <v>10002</v>
      </c>
      <c r="EZ231" t="s">
        <v>10286</v>
      </c>
      <c r="FA231" t="s">
        <v>10320</v>
      </c>
      <c r="FB231" t="s">
        <v>10354</v>
      </c>
      <c r="FC231" t="s">
        <v>10388</v>
      </c>
      <c r="FD231" t="s">
        <v>10422</v>
      </c>
      <c r="FE231" t="s">
        <v>10456</v>
      </c>
      <c r="FF231" t="s">
        <v>10490</v>
      </c>
      <c r="FG231" t="s">
        <v>10774</v>
      </c>
      <c r="FH231" t="s">
        <v>10808</v>
      </c>
      <c r="FI231" t="s">
        <v>10842</v>
      </c>
      <c r="FJ231" t="s">
        <v>10876</v>
      </c>
      <c r="FK231" t="s">
        <v>10910</v>
      </c>
      <c r="FL231" t="s">
        <v>10944</v>
      </c>
      <c r="FM231" t="s">
        <v>10978</v>
      </c>
      <c r="FN231" t="s">
        <v>12796</v>
      </c>
      <c r="FO231" t="s">
        <v>9831</v>
      </c>
      <c r="FP231" t="s">
        <v>11300</v>
      </c>
      <c r="FQ231" t="s">
        <v>11334</v>
      </c>
      <c r="FR231" t="s">
        <v>11368</v>
      </c>
      <c r="FS231" t="s">
        <v>11402</v>
      </c>
      <c r="FT231" t="s">
        <v>11436</v>
      </c>
      <c r="FU231" t="s">
        <v>11470</v>
      </c>
      <c r="FV231" t="s">
        <v>11504</v>
      </c>
      <c r="FW231" t="s">
        <v>11788</v>
      </c>
      <c r="FX231" t="s">
        <v>11822</v>
      </c>
      <c r="FY231" t="s">
        <v>11856</v>
      </c>
      <c r="FZ231" t="s">
        <v>11890</v>
      </c>
      <c r="GA231" t="s">
        <v>11924</v>
      </c>
      <c r="GB231" t="s">
        <v>11958</v>
      </c>
      <c r="GC231" t="s">
        <v>11992</v>
      </c>
      <c r="GD231" t="s">
        <v>12182</v>
      </c>
      <c r="GE231" t="s">
        <v>12216</v>
      </c>
      <c r="GF231" t="s">
        <v>12250</v>
      </c>
      <c r="GG231" t="s">
        <v>12284</v>
      </c>
      <c r="GH231" t="s">
        <v>12318</v>
      </c>
      <c r="GI231" t="s">
        <v>12797</v>
      </c>
      <c r="GJ231" t="s">
        <v>11265</v>
      </c>
    </row>
    <row r="232" spans="1:192" ht="15" hidden="1" customHeight="1">
      <c r="A232" s="48" t="s">
        <v>12354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12645</v>
      </c>
      <c r="X232" t="s">
        <v>279</v>
      </c>
      <c r="Y232" t="s">
        <v>1498</v>
      </c>
      <c r="Z232" t="s">
        <v>1782</v>
      </c>
      <c r="AA232" t="s">
        <v>1816</v>
      </c>
      <c r="AB232" t="s">
        <v>1850</v>
      </c>
      <c r="AC232" t="s">
        <v>1884</v>
      </c>
      <c r="AD232" t="s">
        <v>1918</v>
      </c>
      <c r="AE232" t="s">
        <v>1952</v>
      </c>
      <c r="AF232" t="s">
        <v>1986</v>
      </c>
      <c r="AG232" t="s">
        <v>2270</v>
      </c>
      <c r="AH232" t="s">
        <v>2304</v>
      </c>
      <c r="AI232" t="s">
        <v>2338</v>
      </c>
      <c r="AJ232" t="s">
        <v>2372</v>
      </c>
      <c r="AK232" t="s">
        <v>2406</v>
      </c>
      <c r="AL232" t="s">
        <v>2440</v>
      </c>
      <c r="AM232" t="s">
        <v>2474</v>
      </c>
      <c r="AN232" t="s">
        <v>2508</v>
      </c>
      <c r="AO232" t="s">
        <v>2792</v>
      </c>
      <c r="AP232" t="s">
        <v>2826</v>
      </c>
      <c r="AQ232" t="s">
        <v>2860</v>
      </c>
      <c r="AR232" t="s">
        <v>12646</v>
      </c>
      <c r="AS232" t="s">
        <v>1463</v>
      </c>
      <c r="AT232" t="s">
        <v>2932</v>
      </c>
      <c r="AU232" t="s">
        <v>2966</v>
      </c>
      <c r="AV232" t="s">
        <v>3000</v>
      </c>
      <c r="AW232" t="s">
        <v>3284</v>
      </c>
      <c r="AX232" t="s">
        <v>3318</v>
      </c>
      <c r="AY232" t="s">
        <v>3352</v>
      </c>
      <c r="AZ232" t="s">
        <v>3386</v>
      </c>
      <c r="BA232" t="s">
        <v>3420</v>
      </c>
      <c r="BB232" t="s">
        <v>3454</v>
      </c>
      <c r="BC232" t="s">
        <v>3488</v>
      </c>
      <c r="BD232" t="s">
        <v>3772</v>
      </c>
      <c r="BE232" t="s">
        <v>3806</v>
      </c>
      <c r="BF232" t="s">
        <v>3840</v>
      </c>
      <c r="BG232" t="s">
        <v>3874</v>
      </c>
      <c r="BH232" t="s">
        <v>3908</v>
      </c>
      <c r="BI232" t="s">
        <v>3942</v>
      </c>
      <c r="BJ232" t="s">
        <v>3976</v>
      </c>
      <c r="BK232" t="s">
        <v>4010</v>
      </c>
      <c r="BL232" t="s">
        <v>4294</v>
      </c>
      <c r="BM232" t="s">
        <v>12647</v>
      </c>
      <c r="BN232" t="s">
        <v>2897</v>
      </c>
      <c r="BO232" t="s">
        <v>4366</v>
      </c>
      <c r="BP232" t="s">
        <v>4400</v>
      </c>
      <c r="BQ232" t="s">
        <v>4434</v>
      </c>
      <c r="BR232" t="s">
        <v>4468</v>
      </c>
      <c r="BS232" t="s">
        <v>4502</v>
      </c>
      <c r="BT232" t="s">
        <v>4786</v>
      </c>
      <c r="BU232" t="s">
        <v>4820</v>
      </c>
      <c r="BV232" t="s">
        <v>4854</v>
      </c>
      <c r="BW232" t="s">
        <v>4888</v>
      </c>
      <c r="BX232" t="s">
        <v>4922</v>
      </c>
      <c r="BY232" t="s">
        <v>4956</v>
      </c>
      <c r="BZ232" t="s">
        <v>4990</v>
      </c>
      <c r="CA232" t="s">
        <v>5274</v>
      </c>
      <c r="CB232" t="s">
        <v>5308</v>
      </c>
      <c r="CC232" t="s">
        <v>5342</v>
      </c>
      <c r="CD232" t="s">
        <v>5376</v>
      </c>
      <c r="CE232" t="s">
        <v>5410</v>
      </c>
      <c r="CF232" t="s">
        <v>5444</v>
      </c>
      <c r="CG232" t="s">
        <v>5478</v>
      </c>
      <c r="CH232" t="s">
        <v>12648</v>
      </c>
      <c r="CI232" t="s">
        <v>4331</v>
      </c>
      <c r="CJ232" t="s">
        <v>5800</v>
      </c>
      <c r="CK232" t="s">
        <v>5834</v>
      </c>
      <c r="CL232" t="s">
        <v>5868</v>
      </c>
      <c r="CM232" t="s">
        <v>5902</v>
      </c>
      <c r="CN232" t="s">
        <v>5936</v>
      </c>
      <c r="CO232" t="s">
        <v>5970</v>
      </c>
      <c r="CP232" t="s">
        <v>6004</v>
      </c>
      <c r="CQ232" t="s">
        <v>6288</v>
      </c>
      <c r="CR232" t="s">
        <v>6322</v>
      </c>
      <c r="CS232" t="s">
        <v>6356</v>
      </c>
      <c r="CT232" t="s">
        <v>6390</v>
      </c>
      <c r="CU232" t="s">
        <v>6424</v>
      </c>
      <c r="CV232" t="s">
        <v>6458</v>
      </c>
      <c r="CW232" t="s">
        <v>6492</v>
      </c>
      <c r="CX232" t="s">
        <v>6776</v>
      </c>
      <c r="CY232" t="s">
        <v>6810</v>
      </c>
      <c r="CZ232" t="s">
        <v>6844</v>
      </c>
      <c r="DA232" t="s">
        <v>6878</v>
      </c>
      <c r="DB232" t="s">
        <v>6912</v>
      </c>
      <c r="DC232" t="s">
        <v>12649</v>
      </c>
      <c r="DD232" t="s">
        <v>5765</v>
      </c>
      <c r="DE232" t="s">
        <v>6984</v>
      </c>
      <c r="DF232" t="s">
        <v>7268</v>
      </c>
      <c r="DG232" t="s">
        <v>7302</v>
      </c>
      <c r="DH232" t="s">
        <v>7336</v>
      </c>
      <c r="DI232" t="s">
        <v>7370</v>
      </c>
      <c r="DJ232" t="s">
        <v>7404</v>
      </c>
      <c r="DK232" t="s">
        <v>7438</v>
      </c>
      <c r="DL232" t="s">
        <v>7472</v>
      </c>
      <c r="DM232" t="s">
        <v>7506</v>
      </c>
      <c r="DN232" t="s">
        <v>7790</v>
      </c>
      <c r="DO232" t="s">
        <v>7824</v>
      </c>
      <c r="DP232" t="s">
        <v>7858</v>
      </c>
      <c r="DQ232" t="s">
        <v>7892</v>
      </c>
      <c r="DR232" t="s">
        <v>7926</v>
      </c>
      <c r="DS232" t="s">
        <v>7960</v>
      </c>
      <c r="DT232" t="s">
        <v>7994</v>
      </c>
      <c r="DU232" t="s">
        <v>8278</v>
      </c>
      <c r="DV232" t="s">
        <v>8312</v>
      </c>
      <c r="DW232" t="s">
        <v>8346</v>
      </c>
      <c r="DX232" t="s">
        <v>12650</v>
      </c>
      <c r="DY232" t="s">
        <v>6949</v>
      </c>
      <c r="DZ232" t="s">
        <v>8418</v>
      </c>
      <c r="EA232" t="s">
        <v>8452</v>
      </c>
      <c r="EB232" t="s">
        <v>8486</v>
      </c>
      <c r="EC232" t="s">
        <v>8770</v>
      </c>
      <c r="ED232" t="s">
        <v>8804</v>
      </c>
      <c r="EE232" t="s">
        <v>8838</v>
      </c>
      <c r="EF232" t="s">
        <v>8872</v>
      </c>
      <c r="EG232" t="s">
        <v>8906</v>
      </c>
      <c r="EH232" t="s">
        <v>8940</v>
      </c>
      <c r="EI232" t="s">
        <v>8974</v>
      </c>
      <c r="EJ232" t="s">
        <v>9008</v>
      </c>
      <c r="EK232" t="s">
        <v>9292</v>
      </c>
      <c r="EL232" t="s">
        <v>9326</v>
      </c>
      <c r="EM232" t="s">
        <v>9360</v>
      </c>
      <c r="EN232" t="s">
        <v>9394</v>
      </c>
      <c r="EO232" t="s">
        <v>9428</v>
      </c>
      <c r="EP232" t="s">
        <v>9462</v>
      </c>
      <c r="EQ232" t="s">
        <v>9496</v>
      </c>
      <c r="ER232" t="s">
        <v>9780</v>
      </c>
      <c r="ES232" t="s">
        <v>12651</v>
      </c>
      <c r="ET232" t="s">
        <v>8383</v>
      </c>
      <c r="EU232" t="s">
        <v>9852</v>
      </c>
      <c r="EV232" t="s">
        <v>9886</v>
      </c>
      <c r="EW232" t="s">
        <v>9920</v>
      </c>
      <c r="EX232" t="s">
        <v>9954</v>
      </c>
      <c r="EY232" t="s">
        <v>9988</v>
      </c>
      <c r="EZ232" t="s">
        <v>10272</v>
      </c>
      <c r="FA232" t="s">
        <v>10306</v>
      </c>
      <c r="FB232" t="s">
        <v>10340</v>
      </c>
      <c r="FC232" t="s">
        <v>10374</v>
      </c>
      <c r="FD232" t="s">
        <v>10408</v>
      </c>
      <c r="FE232" t="s">
        <v>10442</v>
      </c>
      <c r="FF232" t="s">
        <v>10476</v>
      </c>
      <c r="FG232" t="s">
        <v>10510</v>
      </c>
      <c r="FH232" t="s">
        <v>10794</v>
      </c>
      <c r="FI232" t="s">
        <v>10828</v>
      </c>
      <c r="FJ232" t="s">
        <v>10862</v>
      </c>
      <c r="FK232" t="s">
        <v>10896</v>
      </c>
      <c r="FL232" t="s">
        <v>10930</v>
      </c>
      <c r="FM232" t="s">
        <v>10964</v>
      </c>
      <c r="FN232" t="s">
        <v>12652</v>
      </c>
      <c r="FO232" t="s">
        <v>9817</v>
      </c>
      <c r="FP232" t="s">
        <v>11286</v>
      </c>
      <c r="FQ232" t="s">
        <v>11320</v>
      </c>
      <c r="FR232" t="s">
        <v>11354</v>
      </c>
      <c r="FS232" t="s">
        <v>11388</v>
      </c>
      <c r="FT232" t="s">
        <v>11422</v>
      </c>
      <c r="FU232" t="s">
        <v>11456</v>
      </c>
      <c r="FV232" t="s">
        <v>11490</v>
      </c>
      <c r="FW232" t="s">
        <v>11774</v>
      </c>
      <c r="FX232" t="s">
        <v>11808</v>
      </c>
      <c r="FY232" t="s">
        <v>11842</v>
      </c>
      <c r="FZ232" t="s">
        <v>11876</v>
      </c>
      <c r="GA232" t="s">
        <v>11910</v>
      </c>
      <c r="GB232" t="s">
        <v>11944</v>
      </c>
      <c r="GC232" t="s">
        <v>11978</v>
      </c>
      <c r="GD232" t="s">
        <v>12168</v>
      </c>
      <c r="GE232" t="s">
        <v>12202</v>
      </c>
      <c r="GF232" t="s">
        <v>12236</v>
      </c>
      <c r="GG232" t="s">
        <v>12270</v>
      </c>
      <c r="GH232" t="s">
        <v>12304</v>
      </c>
      <c r="GI232" t="s">
        <v>12653</v>
      </c>
      <c r="GJ232" t="s">
        <v>11001</v>
      </c>
    </row>
    <row r="233" spans="1:192" ht="15" hidden="1" customHeight="1">
      <c r="A233" s="45" t="s">
        <v>12392</v>
      </c>
      <c r="B233" s="55"/>
      <c r="C233" s="62">
        <v>41</v>
      </c>
    </row>
    <row r="234" spans="1:192" ht="15" hidden="1" customHeight="1">
      <c r="A234" s="48" t="s">
        <v>12393</v>
      </c>
      <c r="B234" s="49"/>
      <c r="C234" s="62">
        <v>42</v>
      </c>
    </row>
    <row r="235" spans="1:192" ht="15" hidden="1" customHeight="1">
      <c r="A235" s="49"/>
      <c r="B235" s="49" t="s">
        <v>12394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12798</v>
      </c>
      <c r="X235" t="s">
        <v>281</v>
      </c>
      <c r="Y235" t="s">
        <v>1500</v>
      </c>
      <c r="Z235" t="s">
        <v>1784</v>
      </c>
      <c r="AA235" t="s">
        <v>1818</v>
      </c>
      <c r="AB235" t="s">
        <v>1852</v>
      </c>
      <c r="AC235" t="s">
        <v>1886</v>
      </c>
      <c r="AD235" t="s">
        <v>1920</v>
      </c>
      <c r="AE235" t="s">
        <v>1954</v>
      </c>
      <c r="AF235" t="s">
        <v>1988</v>
      </c>
      <c r="AG235" t="s">
        <v>2272</v>
      </c>
      <c r="AH235" t="s">
        <v>2306</v>
      </c>
      <c r="AI235" t="s">
        <v>2340</v>
      </c>
      <c r="AJ235" t="s">
        <v>2374</v>
      </c>
      <c r="AK235" t="s">
        <v>2408</v>
      </c>
      <c r="AL235" t="s">
        <v>2442</v>
      </c>
      <c r="AM235" t="s">
        <v>2476</v>
      </c>
      <c r="AN235" t="s">
        <v>2510</v>
      </c>
      <c r="AO235" t="s">
        <v>2794</v>
      </c>
      <c r="AP235" t="s">
        <v>2828</v>
      </c>
      <c r="AQ235" t="s">
        <v>2862</v>
      </c>
      <c r="AR235" t="s">
        <v>12799</v>
      </c>
      <c r="AS235" t="s">
        <v>1465</v>
      </c>
      <c r="AT235" t="s">
        <v>2934</v>
      </c>
      <c r="AU235" t="s">
        <v>2968</v>
      </c>
      <c r="AV235" t="s">
        <v>3002</v>
      </c>
      <c r="AW235" t="s">
        <v>3286</v>
      </c>
      <c r="AX235" t="s">
        <v>3320</v>
      </c>
      <c r="AY235" t="s">
        <v>3354</v>
      </c>
      <c r="AZ235" t="s">
        <v>3388</v>
      </c>
      <c r="BA235" t="s">
        <v>3422</v>
      </c>
      <c r="BB235" t="s">
        <v>3456</v>
      </c>
      <c r="BC235" t="s">
        <v>3490</v>
      </c>
      <c r="BD235" t="s">
        <v>3774</v>
      </c>
      <c r="BE235" t="s">
        <v>3808</v>
      </c>
      <c r="BF235" t="s">
        <v>3842</v>
      </c>
      <c r="BG235" t="s">
        <v>3876</v>
      </c>
      <c r="BH235" t="s">
        <v>3910</v>
      </c>
      <c r="BI235" t="s">
        <v>3944</v>
      </c>
      <c r="BJ235" t="s">
        <v>3978</v>
      </c>
      <c r="BK235" t="s">
        <v>4262</v>
      </c>
      <c r="BL235" t="s">
        <v>4296</v>
      </c>
      <c r="BM235" t="s">
        <v>12800</v>
      </c>
      <c r="BN235" t="s">
        <v>2899</v>
      </c>
      <c r="BO235" t="s">
        <v>4368</v>
      </c>
      <c r="BP235" t="s">
        <v>4402</v>
      </c>
      <c r="BQ235" t="s">
        <v>4436</v>
      </c>
      <c r="BR235" t="s">
        <v>4470</v>
      </c>
      <c r="BS235" t="s">
        <v>4504</v>
      </c>
      <c r="BT235" t="s">
        <v>4788</v>
      </c>
      <c r="BU235" t="s">
        <v>4822</v>
      </c>
      <c r="BV235" t="s">
        <v>4856</v>
      </c>
      <c r="BW235" t="s">
        <v>4890</v>
      </c>
      <c r="BX235" t="s">
        <v>4924</v>
      </c>
      <c r="BY235" t="s">
        <v>4958</v>
      </c>
      <c r="BZ235" t="s">
        <v>4992</v>
      </c>
      <c r="CA235" t="s">
        <v>5276</v>
      </c>
      <c r="CB235" t="s">
        <v>5310</v>
      </c>
      <c r="CC235" t="s">
        <v>5344</v>
      </c>
      <c r="CD235" t="s">
        <v>5378</v>
      </c>
      <c r="CE235" t="s">
        <v>5412</v>
      </c>
      <c r="CF235" t="s">
        <v>5446</v>
      </c>
      <c r="CG235" t="s">
        <v>5480</v>
      </c>
      <c r="CH235" t="s">
        <v>12801</v>
      </c>
      <c r="CI235" t="s">
        <v>4333</v>
      </c>
      <c r="CJ235" t="s">
        <v>5802</v>
      </c>
      <c r="CK235" t="s">
        <v>5836</v>
      </c>
      <c r="CL235" t="s">
        <v>5870</v>
      </c>
      <c r="CM235" t="s">
        <v>5904</v>
      </c>
      <c r="CN235" t="s">
        <v>5938</v>
      </c>
      <c r="CO235" t="s">
        <v>5972</v>
      </c>
      <c r="CP235" t="s">
        <v>6006</v>
      </c>
      <c r="CQ235" t="s">
        <v>6290</v>
      </c>
      <c r="CR235" t="s">
        <v>6324</v>
      </c>
      <c r="CS235" t="s">
        <v>6358</v>
      </c>
      <c r="CT235" t="s">
        <v>6392</v>
      </c>
      <c r="CU235" t="s">
        <v>6426</v>
      </c>
      <c r="CV235" t="s">
        <v>6460</v>
      </c>
      <c r="CW235" t="s">
        <v>6494</v>
      </c>
      <c r="CX235" t="s">
        <v>6778</v>
      </c>
      <c r="CY235" t="s">
        <v>6812</v>
      </c>
      <c r="CZ235" t="s">
        <v>6846</v>
      </c>
      <c r="DA235" t="s">
        <v>6880</v>
      </c>
      <c r="DB235" t="s">
        <v>6914</v>
      </c>
      <c r="DC235" t="s">
        <v>12802</v>
      </c>
      <c r="DD235" t="s">
        <v>5767</v>
      </c>
      <c r="DE235" t="s">
        <v>6986</v>
      </c>
      <c r="DF235" t="s">
        <v>7270</v>
      </c>
      <c r="DG235" t="s">
        <v>7304</v>
      </c>
      <c r="DH235" t="s">
        <v>7338</v>
      </c>
      <c r="DI235" t="s">
        <v>7372</v>
      </c>
      <c r="DJ235" t="s">
        <v>7406</v>
      </c>
      <c r="DK235" t="s">
        <v>7440</v>
      </c>
      <c r="DL235" t="s">
        <v>7474</v>
      </c>
      <c r="DM235" t="s">
        <v>7508</v>
      </c>
      <c r="DN235" t="s">
        <v>7792</v>
      </c>
      <c r="DO235" t="s">
        <v>7826</v>
      </c>
      <c r="DP235" t="s">
        <v>7860</v>
      </c>
      <c r="DQ235" t="s">
        <v>7894</v>
      </c>
      <c r="DR235" t="s">
        <v>7928</v>
      </c>
      <c r="DS235" t="s">
        <v>7962</v>
      </c>
      <c r="DT235" t="s">
        <v>7996</v>
      </c>
      <c r="DU235" t="s">
        <v>8280</v>
      </c>
      <c r="DV235" t="s">
        <v>8314</v>
      </c>
      <c r="DW235" t="s">
        <v>8348</v>
      </c>
      <c r="DX235" t="s">
        <v>12803</v>
      </c>
      <c r="DY235" t="s">
        <v>6951</v>
      </c>
      <c r="DZ235" t="s">
        <v>8420</v>
      </c>
      <c r="EA235" t="s">
        <v>8454</v>
      </c>
      <c r="EB235" t="s">
        <v>8488</v>
      </c>
      <c r="EC235" t="s">
        <v>8772</v>
      </c>
      <c r="ED235" t="s">
        <v>8806</v>
      </c>
      <c r="EE235" t="s">
        <v>8840</v>
      </c>
      <c r="EF235" t="s">
        <v>8874</v>
      </c>
      <c r="EG235" t="s">
        <v>8908</v>
      </c>
      <c r="EH235" t="s">
        <v>8942</v>
      </c>
      <c r="EI235" t="s">
        <v>8976</v>
      </c>
      <c r="EJ235" t="s">
        <v>9010</v>
      </c>
      <c r="EK235" t="s">
        <v>9294</v>
      </c>
      <c r="EL235" t="s">
        <v>9328</v>
      </c>
      <c r="EM235" t="s">
        <v>9362</v>
      </c>
      <c r="EN235" t="s">
        <v>9396</v>
      </c>
      <c r="EO235" t="s">
        <v>9430</v>
      </c>
      <c r="EP235" t="s">
        <v>9464</v>
      </c>
      <c r="EQ235" t="s">
        <v>9498</v>
      </c>
      <c r="ER235" t="s">
        <v>9782</v>
      </c>
      <c r="ES235" t="s">
        <v>12804</v>
      </c>
      <c r="ET235" t="s">
        <v>8385</v>
      </c>
      <c r="EU235" t="s">
        <v>9854</v>
      </c>
      <c r="EV235" t="s">
        <v>9888</v>
      </c>
      <c r="EW235" t="s">
        <v>9922</v>
      </c>
      <c r="EX235" t="s">
        <v>9956</v>
      </c>
      <c r="EY235" t="s">
        <v>9990</v>
      </c>
      <c r="EZ235" t="s">
        <v>10274</v>
      </c>
      <c r="FA235" t="s">
        <v>10308</v>
      </c>
      <c r="FB235" t="s">
        <v>10342</v>
      </c>
      <c r="FC235" t="s">
        <v>10376</v>
      </c>
      <c r="FD235" t="s">
        <v>10410</v>
      </c>
      <c r="FE235" t="s">
        <v>10444</v>
      </c>
      <c r="FF235" t="s">
        <v>10478</v>
      </c>
      <c r="FG235" t="s">
        <v>10762</v>
      </c>
      <c r="FH235" t="s">
        <v>10796</v>
      </c>
      <c r="FI235" t="s">
        <v>10830</v>
      </c>
      <c r="FJ235" t="s">
        <v>10864</v>
      </c>
      <c r="FK235" t="s">
        <v>10898</v>
      </c>
      <c r="FL235" t="s">
        <v>10932</v>
      </c>
      <c r="FM235" t="s">
        <v>10966</v>
      </c>
      <c r="FN235" t="s">
        <v>12805</v>
      </c>
      <c r="FO235" t="s">
        <v>9819</v>
      </c>
      <c r="FP235" t="s">
        <v>11288</v>
      </c>
      <c r="FQ235" t="s">
        <v>11322</v>
      </c>
      <c r="FR235" t="s">
        <v>11356</v>
      </c>
      <c r="FS235" t="s">
        <v>11390</v>
      </c>
      <c r="FT235" t="s">
        <v>11424</v>
      </c>
      <c r="FU235" t="s">
        <v>11458</v>
      </c>
      <c r="FV235" t="s">
        <v>11492</v>
      </c>
      <c r="FW235" t="s">
        <v>11776</v>
      </c>
      <c r="FX235" t="s">
        <v>11810</v>
      </c>
      <c r="FY235" t="s">
        <v>11844</v>
      </c>
      <c r="FZ235" t="s">
        <v>11878</v>
      </c>
      <c r="GA235" t="s">
        <v>11912</v>
      </c>
      <c r="GB235" t="s">
        <v>11946</v>
      </c>
      <c r="GC235" t="s">
        <v>11980</v>
      </c>
      <c r="GD235" t="s">
        <v>12170</v>
      </c>
      <c r="GE235" t="s">
        <v>12204</v>
      </c>
      <c r="GF235" t="s">
        <v>12238</v>
      </c>
      <c r="GG235" t="s">
        <v>12272</v>
      </c>
      <c r="GH235" t="s">
        <v>12306</v>
      </c>
      <c r="GI235" t="s">
        <v>12806</v>
      </c>
      <c r="GJ235" t="s">
        <v>11003</v>
      </c>
    </row>
    <row r="236" spans="1:192" ht="15" hidden="1" customHeight="1">
      <c r="A236" s="49"/>
      <c r="B236" s="49" t="s">
        <v>12395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12807</v>
      </c>
      <c r="X236" t="s">
        <v>282</v>
      </c>
      <c r="Y236" t="s">
        <v>1501</v>
      </c>
      <c r="Z236" t="s">
        <v>1785</v>
      </c>
      <c r="AA236" t="s">
        <v>1819</v>
      </c>
      <c r="AB236" t="s">
        <v>1853</v>
      </c>
      <c r="AC236" t="s">
        <v>1887</v>
      </c>
      <c r="AD236" t="s">
        <v>1921</v>
      </c>
      <c r="AE236" t="s">
        <v>1955</v>
      </c>
      <c r="AF236" t="s">
        <v>1989</v>
      </c>
      <c r="AG236" t="s">
        <v>2273</v>
      </c>
      <c r="AH236" t="s">
        <v>2307</v>
      </c>
      <c r="AI236" t="s">
        <v>2341</v>
      </c>
      <c r="AJ236" t="s">
        <v>2375</v>
      </c>
      <c r="AK236" t="s">
        <v>2409</v>
      </c>
      <c r="AL236" t="s">
        <v>2443</v>
      </c>
      <c r="AM236" t="s">
        <v>2477</v>
      </c>
      <c r="AN236" t="s">
        <v>2511</v>
      </c>
      <c r="AO236" t="s">
        <v>2795</v>
      </c>
      <c r="AP236" t="s">
        <v>2829</v>
      </c>
      <c r="AQ236" t="s">
        <v>2863</v>
      </c>
      <c r="AR236" t="s">
        <v>12808</v>
      </c>
      <c r="AS236" t="s">
        <v>1466</v>
      </c>
      <c r="AT236" t="s">
        <v>2935</v>
      </c>
      <c r="AU236" t="s">
        <v>2969</v>
      </c>
      <c r="AV236" t="s">
        <v>3003</v>
      </c>
      <c r="AW236" t="s">
        <v>3287</v>
      </c>
      <c r="AX236" t="s">
        <v>3321</v>
      </c>
      <c r="AY236" t="s">
        <v>3355</v>
      </c>
      <c r="AZ236" t="s">
        <v>3389</v>
      </c>
      <c r="BA236" t="s">
        <v>3423</v>
      </c>
      <c r="BB236" t="s">
        <v>3457</v>
      </c>
      <c r="BC236" t="s">
        <v>3491</v>
      </c>
      <c r="BD236" t="s">
        <v>3775</v>
      </c>
      <c r="BE236" t="s">
        <v>3809</v>
      </c>
      <c r="BF236" t="s">
        <v>3843</v>
      </c>
      <c r="BG236" t="s">
        <v>3877</v>
      </c>
      <c r="BH236" t="s">
        <v>3911</v>
      </c>
      <c r="BI236" t="s">
        <v>3945</v>
      </c>
      <c r="BJ236" t="s">
        <v>3979</v>
      </c>
      <c r="BK236" t="s">
        <v>4263</v>
      </c>
      <c r="BL236" t="s">
        <v>4297</v>
      </c>
      <c r="BM236" t="s">
        <v>12809</v>
      </c>
      <c r="BN236" t="s">
        <v>2900</v>
      </c>
      <c r="BO236" t="s">
        <v>4369</v>
      </c>
      <c r="BP236" t="s">
        <v>4403</v>
      </c>
      <c r="BQ236" t="s">
        <v>4437</v>
      </c>
      <c r="BR236" t="s">
        <v>4471</v>
      </c>
      <c r="BS236" t="s">
        <v>4505</v>
      </c>
      <c r="BT236" t="s">
        <v>4789</v>
      </c>
      <c r="BU236" t="s">
        <v>4823</v>
      </c>
      <c r="BV236" t="s">
        <v>4857</v>
      </c>
      <c r="BW236" t="s">
        <v>4891</v>
      </c>
      <c r="BX236" t="s">
        <v>4925</v>
      </c>
      <c r="BY236" t="s">
        <v>4959</v>
      </c>
      <c r="BZ236" t="s">
        <v>4993</v>
      </c>
      <c r="CA236" t="s">
        <v>5277</v>
      </c>
      <c r="CB236" t="s">
        <v>5311</v>
      </c>
      <c r="CC236" t="s">
        <v>5345</v>
      </c>
      <c r="CD236" t="s">
        <v>5379</v>
      </c>
      <c r="CE236" t="s">
        <v>5413</v>
      </c>
      <c r="CF236" t="s">
        <v>5447</v>
      </c>
      <c r="CG236" t="s">
        <v>5481</v>
      </c>
      <c r="CH236" t="s">
        <v>12810</v>
      </c>
      <c r="CI236" t="s">
        <v>4334</v>
      </c>
      <c r="CJ236" t="s">
        <v>5803</v>
      </c>
      <c r="CK236" t="s">
        <v>5837</v>
      </c>
      <c r="CL236" t="s">
        <v>5871</v>
      </c>
      <c r="CM236" t="s">
        <v>5905</v>
      </c>
      <c r="CN236" t="s">
        <v>5939</v>
      </c>
      <c r="CO236" t="s">
        <v>5973</v>
      </c>
      <c r="CP236" t="s">
        <v>6007</v>
      </c>
      <c r="CQ236" t="s">
        <v>6291</v>
      </c>
      <c r="CR236" t="s">
        <v>6325</v>
      </c>
      <c r="CS236" t="s">
        <v>6359</v>
      </c>
      <c r="CT236" t="s">
        <v>6393</v>
      </c>
      <c r="CU236" t="s">
        <v>6427</v>
      </c>
      <c r="CV236" t="s">
        <v>6461</v>
      </c>
      <c r="CW236" t="s">
        <v>6495</v>
      </c>
      <c r="CX236" t="s">
        <v>6779</v>
      </c>
      <c r="CY236" t="s">
        <v>6813</v>
      </c>
      <c r="CZ236" t="s">
        <v>6847</v>
      </c>
      <c r="DA236" t="s">
        <v>6881</v>
      </c>
      <c r="DB236" t="s">
        <v>6915</v>
      </c>
      <c r="DC236" t="s">
        <v>12811</v>
      </c>
      <c r="DD236" t="s">
        <v>5768</v>
      </c>
      <c r="DE236" t="s">
        <v>6987</v>
      </c>
      <c r="DF236" t="s">
        <v>7271</v>
      </c>
      <c r="DG236" t="s">
        <v>7305</v>
      </c>
      <c r="DH236" t="s">
        <v>7339</v>
      </c>
      <c r="DI236" t="s">
        <v>7373</v>
      </c>
      <c r="DJ236" t="s">
        <v>7407</v>
      </c>
      <c r="DK236" t="s">
        <v>7441</v>
      </c>
      <c r="DL236" t="s">
        <v>7475</v>
      </c>
      <c r="DM236" t="s">
        <v>7509</v>
      </c>
      <c r="DN236" t="s">
        <v>7793</v>
      </c>
      <c r="DO236" t="s">
        <v>7827</v>
      </c>
      <c r="DP236" t="s">
        <v>7861</v>
      </c>
      <c r="DQ236" t="s">
        <v>7895</v>
      </c>
      <c r="DR236" t="s">
        <v>7929</v>
      </c>
      <c r="DS236" t="s">
        <v>7963</v>
      </c>
      <c r="DT236" t="s">
        <v>7997</v>
      </c>
      <c r="DU236" t="s">
        <v>8281</v>
      </c>
      <c r="DV236" t="s">
        <v>8315</v>
      </c>
      <c r="DW236" t="s">
        <v>8349</v>
      </c>
      <c r="DX236" t="s">
        <v>12812</v>
      </c>
      <c r="DY236" t="s">
        <v>6952</v>
      </c>
      <c r="DZ236" t="s">
        <v>8421</v>
      </c>
      <c r="EA236" t="s">
        <v>8455</v>
      </c>
      <c r="EB236" t="s">
        <v>8489</v>
      </c>
      <c r="EC236" t="s">
        <v>8773</v>
      </c>
      <c r="ED236" t="s">
        <v>8807</v>
      </c>
      <c r="EE236" t="s">
        <v>8841</v>
      </c>
      <c r="EF236" t="s">
        <v>8875</v>
      </c>
      <c r="EG236" t="s">
        <v>8909</v>
      </c>
      <c r="EH236" t="s">
        <v>8943</v>
      </c>
      <c r="EI236" t="s">
        <v>8977</v>
      </c>
      <c r="EJ236" t="s">
        <v>9011</v>
      </c>
      <c r="EK236" t="s">
        <v>9295</v>
      </c>
      <c r="EL236" t="s">
        <v>9329</v>
      </c>
      <c r="EM236" t="s">
        <v>9363</v>
      </c>
      <c r="EN236" t="s">
        <v>9397</v>
      </c>
      <c r="EO236" t="s">
        <v>9431</v>
      </c>
      <c r="EP236" t="s">
        <v>9465</v>
      </c>
      <c r="EQ236" t="s">
        <v>9499</v>
      </c>
      <c r="ER236" t="s">
        <v>9783</v>
      </c>
      <c r="ES236" t="s">
        <v>12813</v>
      </c>
      <c r="ET236" t="s">
        <v>8386</v>
      </c>
      <c r="EU236" t="s">
        <v>9855</v>
      </c>
      <c r="EV236" t="s">
        <v>9889</v>
      </c>
      <c r="EW236" t="s">
        <v>9923</v>
      </c>
      <c r="EX236" t="s">
        <v>9957</v>
      </c>
      <c r="EY236" t="s">
        <v>9991</v>
      </c>
      <c r="EZ236" t="s">
        <v>10275</v>
      </c>
      <c r="FA236" t="s">
        <v>10309</v>
      </c>
      <c r="FB236" t="s">
        <v>10343</v>
      </c>
      <c r="FC236" t="s">
        <v>10377</v>
      </c>
      <c r="FD236" t="s">
        <v>10411</v>
      </c>
      <c r="FE236" t="s">
        <v>10445</v>
      </c>
      <c r="FF236" t="s">
        <v>10479</v>
      </c>
      <c r="FG236" t="s">
        <v>10763</v>
      </c>
      <c r="FH236" t="s">
        <v>10797</v>
      </c>
      <c r="FI236" t="s">
        <v>10831</v>
      </c>
      <c r="FJ236" t="s">
        <v>10865</v>
      </c>
      <c r="FK236" t="s">
        <v>10899</v>
      </c>
      <c r="FL236" t="s">
        <v>10933</v>
      </c>
      <c r="FM236" t="s">
        <v>10967</v>
      </c>
      <c r="FN236" t="s">
        <v>12814</v>
      </c>
      <c r="FO236" t="s">
        <v>9820</v>
      </c>
      <c r="FP236" t="s">
        <v>11289</v>
      </c>
      <c r="FQ236" t="s">
        <v>11323</v>
      </c>
      <c r="FR236" t="s">
        <v>11357</v>
      </c>
      <c r="FS236" t="s">
        <v>11391</v>
      </c>
      <c r="FT236" t="s">
        <v>11425</v>
      </c>
      <c r="FU236" t="s">
        <v>11459</v>
      </c>
      <c r="FV236" t="s">
        <v>11493</v>
      </c>
      <c r="FW236" t="s">
        <v>11777</v>
      </c>
      <c r="FX236" t="s">
        <v>11811</v>
      </c>
      <c r="FY236" t="s">
        <v>11845</v>
      </c>
      <c r="FZ236" t="s">
        <v>11879</v>
      </c>
      <c r="GA236" t="s">
        <v>11913</v>
      </c>
      <c r="GB236" t="s">
        <v>11947</v>
      </c>
      <c r="GC236" t="s">
        <v>11981</v>
      </c>
      <c r="GD236" t="s">
        <v>12171</v>
      </c>
      <c r="GE236" t="s">
        <v>12205</v>
      </c>
      <c r="GF236" t="s">
        <v>12239</v>
      </c>
      <c r="GG236" t="s">
        <v>12273</v>
      </c>
      <c r="GH236" t="s">
        <v>12307</v>
      </c>
      <c r="GI236" t="s">
        <v>12815</v>
      </c>
      <c r="GJ236" t="s">
        <v>11004</v>
      </c>
    </row>
    <row r="237" spans="1:192" ht="15" hidden="1" customHeight="1">
      <c r="A237" s="49"/>
      <c r="B237" s="49" t="s">
        <v>12396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12816</v>
      </c>
      <c r="X237" t="s">
        <v>283</v>
      </c>
      <c r="Y237" t="s">
        <v>1502</v>
      </c>
      <c r="Z237" t="s">
        <v>1786</v>
      </c>
      <c r="AA237" t="s">
        <v>1820</v>
      </c>
      <c r="AB237" t="s">
        <v>1854</v>
      </c>
      <c r="AC237" t="s">
        <v>1888</v>
      </c>
      <c r="AD237" t="s">
        <v>1922</v>
      </c>
      <c r="AE237" t="s">
        <v>1956</v>
      </c>
      <c r="AF237" t="s">
        <v>1990</v>
      </c>
      <c r="AG237" t="s">
        <v>2274</v>
      </c>
      <c r="AH237" t="s">
        <v>2308</v>
      </c>
      <c r="AI237" t="s">
        <v>2342</v>
      </c>
      <c r="AJ237" t="s">
        <v>2376</v>
      </c>
      <c r="AK237" t="s">
        <v>2410</v>
      </c>
      <c r="AL237" t="s">
        <v>2444</v>
      </c>
      <c r="AM237" t="s">
        <v>2478</v>
      </c>
      <c r="AN237" t="s">
        <v>2762</v>
      </c>
      <c r="AO237" t="s">
        <v>2796</v>
      </c>
      <c r="AP237" t="s">
        <v>2830</v>
      </c>
      <c r="AQ237" t="s">
        <v>2864</v>
      </c>
      <c r="AR237" t="s">
        <v>12817</v>
      </c>
      <c r="AS237" t="s">
        <v>1467</v>
      </c>
      <c r="AT237" t="s">
        <v>2936</v>
      </c>
      <c r="AU237" t="s">
        <v>2970</v>
      </c>
      <c r="AV237" t="s">
        <v>3004</v>
      </c>
      <c r="AW237" t="s">
        <v>3288</v>
      </c>
      <c r="AX237" t="s">
        <v>3322</v>
      </c>
      <c r="AY237" t="s">
        <v>3356</v>
      </c>
      <c r="AZ237" t="s">
        <v>3390</v>
      </c>
      <c r="BA237" t="s">
        <v>3424</v>
      </c>
      <c r="BB237" t="s">
        <v>3458</v>
      </c>
      <c r="BC237" t="s">
        <v>3492</v>
      </c>
      <c r="BD237" t="s">
        <v>3776</v>
      </c>
      <c r="BE237" t="s">
        <v>3810</v>
      </c>
      <c r="BF237" t="s">
        <v>3844</v>
      </c>
      <c r="BG237" t="s">
        <v>3878</v>
      </c>
      <c r="BH237" t="s">
        <v>3912</v>
      </c>
      <c r="BI237" t="s">
        <v>3946</v>
      </c>
      <c r="BJ237" t="s">
        <v>3980</v>
      </c>
      <c r="BK237" t="s">
        <v>4264</v>
      </c>
      <c r="BL237" t="s">
        <v>4298</v>
      </c>
      <c r="BM237" t="s">
        <v>12818</v>
      </c>
      <c r="BN237" t="s">
        <v>2901</v>
      </c>
      <c r="BO237" t="s">
        <v>4370</v>
      </c>
      <c r="BP237" t="s">
        <v>4404</v>
      </c>
      <c r="BQ237" t="s">
        <v>4438</v>
      </c>
      <c r="BR237" t="s">
        <v>4472</v>
      </c>
      <c r="BS237" t="s">
        <v>4506</v>
      </c>
      <c r="BT237" t="s">
        <v>4790</v>
      </c>
      <c r="BU237" t="s">
        <v>4824</v>
      </c>
      <c r="BV237" t="s">
        <v>4858</v>
      </c>
      <c r="BW237" t="s">
        <v>4892</v>
      </c>
      <c r="BX237" t="s">
        <v>4926</v>
      </c>
      <c r="BY237" t="s">
        <v>4960</v>
      </c>
      <c r="BZ237" t="s">
        <v>4994</v>
      </c>
      <c r="CA237" t="s">
        <v>5278</v>
      </c>
      <c r="CB237" t="s">
        <v>5312</v>
      </c>
      <c r="CC237" t="s">
        <v>5346</v>
      </c>
      <c r="CD237" t="s">
        <v>5380</v>
      </c>
      <c r="CE237" t="s">
        <v>5414</v>
      </c>
      <c r="CF237" t="s">
        <v>5448</v>
      </c>
      <c r="CG237" t="s">
        <v>5482</v>
      </c>
      <c r="CH237" t="s">
        <v>12819</v>
      </c>
      <c r="CI237" t="s">
        <v>4335</v>
      </c>
      <c r="CJ237" t="s">
        <v>5804</v>
      </c>
      <c r="CK237" t="s">
        <v>5838</v>
      </c>
      <c r="CL237" t="s">
        <v>5872</v>
      </c>
      <c r="CM237" t="s">
        <v>5906</v>
      </c>
      <c r="CN237" t="s">
        <v>5940</v>
      </c>
      <c r="CO237" t="s">
        <v>5974</v>
      </c>
      <c r="CP237" t="s">
        <v>6008</v>
      </c>
      <c r="CQ237" t="s">
        <v>6292</v>
      </c>
      <c r="CR237" t="s">
        <v>6326</v>
      </c>
      <c r="CS237" t="s">
        <v>6360</v>
      </c>
      <c r="CT237" t="s">
        <v>6394</v>
      </c>
      <c r="CU237" t="s">
        <v>6428</v>
      </c>
      <c r="CV237" t="s">
        <v>6462</v>
      </c>
      <c r="CW237" t="s">
        <v>6496</v>
      </c>
      <c r="CX237" t="s">
        <v>6780</v>
      </c>
      <c r="CY237" t="s">
        <v>6814</v>
      </c>
      <c r="CZ237" t="s">
        <v>6848</v>
      </c>
      <c r="DA237" t="s">
        <v>6882</v>
      </c>
      <c r="DB237" t="s">
        <v>6916</v>
      </c>
      <c r="DC237" t="s">
        <v>12820</v>
      </c>
      <c r="DD237" t="s">
        <v>5769</v>
      </c>
      <c r="DE237" t="s">
        <v>6988</v>
      </c>
      <c r="DF237" t="s">
        <v>7272</v>
      </c>
      <c r="DG237" t="s">
        <v>7306</v>
      </c>
      <c r="DH237" t="s">
        <v>7340</v>
      </c>
      <c r="DI237" t="s">
        <v>7374</v>
      </c>
      <c r="DJ237" t="s">
        <v>7408</v>
      </c>
      <c r="DK237" t="s">
        <v>7442</v>
      </c>
      <c r="DL237" t="s">
        <v>7476</v>
      </c>
      <c r="DM237" t="s">
        <v>7510</v>
      </c>
      <c r="DN237" t="s">
        <v>7794</v>
      </c>
      <c r="DO237" t="s">
        <v>7828</v>
      </c>
      <c r="DP237" t="s">
        <v>7862</v>
      </c>
      <c r="DQ237" t="s">
        <v>7896</v>
      </c>
      <c r="DR237" t="s">
        <v>7930</v>
      </c>
      <c r="DS237" t="s">
        <v>7964</v>
      </c>
      <c r="DT237" t="s">
        <v>7998</v>
      </c>
      <c r="DU237" t="s">
        <v>8282</v>
      </c>
      <c r="DV237" t="s">
        <v>8316</v>
      </c>
      <c r="DW237" t="s">
        <v>8350</v>
      </c>
      <c r="DX237" t="s">
        <v>12821</v>
      </c>
      <c r="DY237" t="s">
        <v>6953</v>
      </c>
      <c r="DZ237" t="s">
        <v>8422</v>
      </c>
      <c r="EA237" t="s">
        <v>8456</v>
      </c>
      <c r="EB237" t="s">
        <v>8490</v>
      </c>
      <c r="EC237" t="s">
        <v>8774</v>
      </c>
      <c r="ED237" t="s">
        <v>8808</v>
      </c>
      <c r="EE237" t="s">
        <v>8842</v>
      </c>
      <c r="EF237" t="s">
        <v>8876</v>
      </c>
      <c r="EG237" t="s">
        <v>8910</v>
      </c>
      <c r="EH237" t="s">
        <v>8944</v>
      </c>
      <c r="EI237" t="s">
        <v>8978</v>
      </c>
      <c r="EJ237" t="s">
        <v>9262</v>
      </c>
      <c r="EK237" t="s">
        <v>9296</v>
      </c>
      <c r="EL237" t="s">
        <v>9330</v>
      </c>
      <c r="EM237" t="s">
        <v>9364</v>
      </c>
      <c r="EN237" t="s">
        <v>9398</v>
      </c>
      <c r="EO237" t="s">
        <v>9432</v>
      </c>
      <c r="EP237" t="s">
        <v>9466</v>
      </c>
      <c r="EQ237" t="s">
        <v>9500</v>
      </c>
      <c r="ER237" t="s">
        <v>9784</v>
      </c>
      <c r="ES237" t="s">
        <v>12822</v>
      </c>
      <c r="ET237" t="s">
        <v>8387</v>
      </c>
      <c r="EU237" t="s">
        <v>9856</v>
      </c>
      <c r="EV237" t="s">
        <v>9890</v>
      </c>
      <c r="EW237" t="s">
        <v>9924</v>
      </c>
      <c r="EX237" t="s">
        <v>9958</v>
      </c>
      <c r="EY237" t="s">
        <v>9992</v>
      </c>
      <c r="EZ237" t="s">
        <v>10276</v>
      </c>
      <c r="FA237" t="s">
        <v>10310</v>
      </c>
      <c r="FB237" t="s">
        <v>10344</v>
      </c>
      <c r="FC237" t="s">
        <v>10378</v>
      </c>
      <c r="FD237" t="s">
        <v>10412</v>
      </c>
      <c r="FE237" t="s">
        <v>10446</v>
      </c>
      <c r="FF237" t="s">
        <v>10480</v>
      </c>
      <c r="FG237" t="s">
        <v>10764</v>
      </c>
      <c r="FH237" t="s">
        <v>10798</v>
      </c>
      <c r="FI237" t="s">
        <v>10832</v>
      </c>
      <c r="FJ237" t="s">
        <v>10866</v>
      </c>
      <c r="FK237" t="s">
        <v>10900</v>
      </c>
      <c r="FL237" t="s">
        <v>10934</v>
      </c>
      <c r="FM237" t="s">
        <v>10968</v>
      </c>
      <c r="FN237" t="s">
        <v>12823</v>
      </c>
      <c r="FO237" t="s">
        <v>9821</v>
      </c>
      <c r="FP237" t="s">
        <v>11290</v>
      </c>
      <c r="FQ237" t="s">
        <v>11324</v>
      </c>
      <c r="FR237" t="s">
        <v>11358</v>
      </c>
      <c r="FS237" t="s">
        <v>11392</v>
      </c>
      <c r="FT237" t="s">
        <v>11426</v>
      </c>
      <c r="FU237" t="s">
        <v>11460</v>
      </c>
      <c r="FV237" t="s">
        <v>11494</v>
      </c>
      <c r="FW237" t="s">
        <v>11778</v>
      </c>
      <c r="FX237" t="s">
        <v>11812</v>
      </c>
      <c r="FY237" t="s">
        <v>11846</v>
      </c>
      <c r="FZ237" t="s">
        <v>11880</v>
      </c>
      <c r="GA237" t="s">
        <v>11914</v>
      </c>
      <c r="GB237" t="s">
        <v>11948</v>
      </c>
      <c r="GC237" t="s">
        <v>11982</v>
      </c>
      <c r="GD237" t="s">
        <v>12172</v>
      </c>
      <c r="GE237" t="s">
        <v>12206</v>
      </c>
      <c r="GF237" t="s">
        <v>12240</v>
      </c>
      <c r="GG237" t="s">
        <v>12274</v>
      </c>
      <c r="GH237" t="s">
        <v>12308</v>
      </c>
      <c r="GI237" t="s">
        <v>12824</v>
      </c>
      <c r="GJ237" t="s">
        <v>11005</v>
      </c>
    </row>
    <row r="238" spans="1:192" ht="15" hidden="1" customHeight="1">
      <c r="A238" s="48" t="s">
        <v>12397</v>
      </c>
      <c r="B238" s="49"/>
      <c r="C238" s="62">
        <v>46</v>
      </c>
    </row>
    <row r="239" spans="1:192" ht="15" hidden="1" customHeight="1">
      <c r="A239" s="49"/>
      <c r="B239" s="49" t="s">
        <v>12394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12798</v>
      </c>
      <c r="X239" t="s">
        <v>281</v>
      </c>
      <c r="Y239" t="s">
        <v>1500</v>
      </c>
      <c r="Z239" t="s">
        <v>1784</v>
      </c>
      <c r="AA239" t="s">
        <v>1818</v>
      </c>
      <c r="AB239" t="s">
        <v>1852</v>
      </c>
      <c r="AC239" t="s">
        <v>1886</v>
      </c>
      <c r="AD239" t="s">
        <v>1920</v>
      </c>
      <c r="AE239" t="s">
        <v>1954</v>
      </c>
      <c r="AF239" t="s">
        <v>1988</v>
      </c>
      <c r="AG239" t="s">
        <v>2272</v>
      </c>
      <c r="AH239" t="s">
        <v>2306</v>
      </c>
      <c r="AI239" t="s">
        <v>2340</v>
      </c>
      <c r="AJ239" t="s">
        <v>2374</v>
      </c>
      <c r="AK239" t="s">
        <v>2408</v>
      </c>
      <c r="AL239" t="s">
        <v>2442</v>
      </c>
      <c r="AM239" t="s">
        <v>2476</v>
      </c>
      <c r="AN239" t="s">
        <v>2510</v>
      </c>
      <c r="AO239" t="s">
        <v>2794</v>
      </c>
      <c r="AP239" t="s">
        <v>2828</v>
      </c>
      <c r="AQ239" t="s">
        <v>2862</v>
      </c>
      <c r="AR239" t="s">
        <v>12799</v>
      </c>
      <c r="AS239" t="s">
        <v>1465</v>
      </c>
      <c r="AT239" t="s">
        <v>2934</v>
      </c>
      <c r="AU239" t="s">
        <v>2968</v>
      </c>
      <c r="AV239" t="s">
        <v>3002</v>
      </c>
      <c r="AW239" t="s">
        <v>3286</v>
      </c>
      <c r="AX239" t="s">
        <v>3320</v>
      </c>
      <c r="AY239" t="s">
        <v>3354</v>
      </c>
      <c r="AZ239" t="s">
        <v>3388</v>
      </c>
      <c r="BA239" t="s">
        <v>3422</v>
      </c>
      <c r="BB239" t="s">
        <v>3456</v>
      </c>
      <c r="BC239" t="s">
        <v>3490</v>
      </c>
      <c r="BD239" t="s">
        <v>3774</v>
      </c>
      <c r="BE239" t="s">
        <v>3808</v>
      </c>
      <c r="BF239" t="s">
        <v>3842</v>
      </c>
      <c r="BG239" t="s">
        <v>3876</v>
      </c>
      <c r="BH239" t="s">
        <v>3910</v>
      </c>
      <c r="BI239" t="s">
        <v>3944</v>
      </c>
      <c r="BJ239" t="s">
        <v>3978</v>
      </c>
      <c r="BK239" t="s">
        <v>4262</v>
      </c>
      <c r="BL239" t="s">
        <v>4296</v>
      </c>
      <c r="BM239" t="s">
        <v>12800</v>
      </c>
      <c r="BN239" t="s">
        <v>2899</v>
      </c>
      <c r="BO239" t="s">
        <v>4368</v>
      </c>
      <c r="BP239" t="s">
        <v>4402</v>
      </c>
      <c r="BQ239" t="s">
        <v>4436</v>
      </c>
      <c r="BR239" t="s">
        <v>4470</v>
      </c>
      <c r="BS239" t="s">
        <v>4504</v>
      </c>
      <c r="BT239" t="s">
        <v>4788</v>
      </c>
      <c r="BU239" t="s">
        <v>4822</v>
      </c>
      <c r="BV239" t="s">
        <v>4856</v>
      </c>
      <c r="BW239" t="s">
        <v>4890</v>
      </c>
      <c r="BX239" t="s">
        <v>4924</v>
      </c>
      <c r="BY239" t="s">
        <v>4958</v>
      </c>
      <c r="BZ239" t="s">
        <v>4992</v>
      </c>
      <c r="CA239" t="s">
        <v>5276</v>
      </c>
      <c r="CB239" t="s">
        <v>5310</v>
      </c>
      <c r="CC239" t="s">
        <v>5344</v>
      </c>
      <c r="CD239" t="s">
        <v>5378</v>
      </c>
      <c r="CE239" t="s">
        <v>5412</v>
      </c>
      <c r="CF239" t="s">
        <v>5446</v>
      </c>
      <c r="CG239" t="s">
        <v>5480</v>
      </c>
      <c r="CH239" t="s">
        <v>12801</v>
      </c>
      <c r="CI239" t="s">
        <v>4333</v>
      </c>
      <c r="CJ239" t="s">
        <v>5802</v>
      </c>
      <c r="CK239" t="s">
        <v>5836</v>
      </c>
      <c r="CL239" t="s">
        <v>5870</v>
      </c>
      <c r="CM239" t="s">
        <v>5904</v>
      </c>
      <c r="CN239" t="s">
        <v>5938</v>
      </c>
      <c r="CO239" t="s">
        <v>5972</v>
      </c>
      <c r="CP239" t="s">
        <v>6006</v>
      </c>
      <c r="CQ239" t="s">
        <v>6290</v>
      </c>
      <c r="CR239" t="s">
        <v>6324</v>
      </c>
      <c r="CS239" t="s">
        <v>6358</v>
      </c>
      <c r="CT239" t="s">
        <v>6392</v>
      </c>
      <c r="CU239" t="s">
        <v>6426</v>
      </c>
      <c r="CV239" t="s">
        <v>6460</v>
      </c>
      <c r="CW239" t="s">
        <v>6494</v>
      </c>
      <c r="CX239" t="s">
        <v>6778</v>
      </c>
      <c r="CY239" t="s">
        <v>6812</v>
      </c>
      <c r="CZ239" t="s">
        <v>6846</v>
      </c>
      <c r="DA239" t="s">
        <v>6880</v>
      </c>
      <c r="DB239" t="s">
        <v>6914</v>
      </c>
      <c r="DC239" t="s">
        <v>12802</v>
      </c>
      <c r="DD239" t="s">
        <v>5767</v>
      </c>
      <c r="DE239" t="s">
        <v>6986</v>
      </c>
      <c r="DF239" t="s">
        <v>7270</v>
      </c>
      <c r="DG239" t="s">
        <v>7304</v>
      </c>
      <c r="DH239" t="s">
        <v>7338</v>
      </c>
      <c r="DI239" t="s">
        <v>7372</v>
      </c>
      <c r="DJ239" t="s">
        <v>7406</v>
      </c>
      <c r="DK239" t="s">
        <v>7440</v>
      </c>
      <c r="DL239" t="s">
        <v>7474</v>
      </c>
      <c r="DM239" t="s">
        <v>7508</v>
      </c>
      <c r="DN239" t="s">
        <v>7792</v>
      </c>
      <c r="DO239" t="s">
        <v>7826</v>
      </c>
      <c r="DP239" t="s">
        <v>7860</v>
      </c>
      <c r="DQ239" t="s">
        <v>7894</v>
      </c>
      <c r="DR239" t="s">
        <v>7928</v>
      </c>
      <c r="DS239" t="s">
        <v>7962</v>
      </c>
      <c r="DT239" t="s">
        <v>7996</v>
      </c>
      <c r="DU239" t="s">
        <v>8280</v>
      </c>
      <c r="DV239" t="s">
        <v>8314</v>
      </c>
      <c r="DW239" t="s">
        <v>8348</v>
      </c>
      <c r="DX239" t="s">
        <v>12803</v>
      </c>
      <c r="DY239" t="s">
        <v>6951</v>
      </c>
      <c r="DZ239" t="s">
        <v>8420</v>
      </c>
      <c r="EA239" t="s">
        <v>8454</v>
      </c>
      <c r="EB239" t="s">
        <v>8488</v>
      </c>
      <c r="EC239" t="s">
        <v>8772</v>
      </c>
      <c r="ED239" t="s">
        <v>8806</v>
      </c>
      <c r="EE239" t="s">
        <v>8840</v>
      </c>
      <c r="EF239" t="s">
        <v>8874</v>
      </c>
      <c r="EG239" t="s">
        <v>8908</v>
      </c>
      <c r="EH239" t="s">
        <v>8942</v>
      </c>
      <c r="EI239" t="s">
        <v>8976</v>
      </c>
      <c r="EJ239" t="s">
        <v>9010</v>
      </c>
      <c r="EK239" t="s">
        <v>9294</v>
      </c>
      <c r="EL239" t="s">
        <v>9328</v>
      </c>
      <c r="EM239" t="s">
        <v>9362</v>
      </c>
      <c r="EN239" t="s">
        <v>9396</v>
      </c>
      <c r="EO239" t="s">
        <v>9430</v>
      </c>
      <c r="EP239" t="s">
        <v>9464</v>
      </c>
      <c r="EQ239" t="s">
        <v>9498</v>
      </c>
      <c r="ER239" t="s">
        <v>9782</v>
      </c>
      <c r="ES239" t="s">
        <v>12804</v>
      </c>
      <c r="ET239" t="s">
        <v>8385</v>
      </c>
      <c r="EU239" t="s">
        <v>9854</v>
      </c>
      <c r="EV239" t="s">
        <v>9888</v>
      </c>
      <c r="EW239" t="s">
        <v>9922</v>
      </c>
      <c r="EX239" t="s">
        <v>9956</v>
      </c>
      <c r="EY239" t="s">
        <v>9990</v>
      </c>
      <c r="EZ239" t="s">
        <v>10274</v>
      </c>
      <c r="FA239" t="s">
        <v>10308</v>
      </c>
      <c r="FB239" t="s">
        <v>10342</v>
      </c>
      <c r="FC239" t="s">
        <v>10376</v>
      </c>
      <c r="FD239" t="s">
        <v>10410</v>
      </c>
      <c r="FE239" t="s">
        <v>10444</v>
      </c>
      <c r="FF239" t="s">
        <v>10478</v>
      </c>
      <c r="FG239" t="s">
        <v>10762</v>
      </c>
      <c r="FH239" t="s">
        <v>10796</v>
      </c>
      <c r="FI239" t="s">
        <v>10830</v>
      </c>
      <c r="FJ239" t="s">
        <v>10864</v>
      </c>
      <c r="FK239" t="s">
        <v>10898</v>
      </c>
      <c r="FL239" t="s">
        <v>10932</v>
      </c>
      <c r="FM239" t="s">
        <v>10966</v>
      </c>
      <c r="FN239" t="s">
        <v>12805</v>
      </c>
      <c r="FO239" t="s">
        <v>9819</v>
      </c>
      <c r="FP239" t="s">
        <v>11288</v>
      </c>
      <c r="FQ239" t="s">
        <v>11322</v>
      </c>
      <c r="FR239" t="s">
        <v>11356</v>
      </c>
      <c r="FS239" t="s">
        <v>11390</v>
      </c>
      <c r="FT239" t="s">
        <v>11424</v>
      </c>
      <c r="FU239" t="s">
        <v>11458</v>
      </c>
      <c r="FV239" t="s">
        <v>11492</v>
      </c>
      <c r="FW239" t="s">
        <v>11776</v>
      </c>
      <c r="FX239" t="s">
        <v>11810</v>
      </c>
      <c r="FY239" t="s">
        <v>11844</v>
      </c>
      <c r="FZ239" t="s">
        <v>11878</v>
      </c>
      <c r="GA239" t="s">
        <v>11912</v>
      </c>
      <c r="GB239" t="s">
        <v>11946</v>
      </c>
      <c r="GC239" t="s">
        <v>11980</v>
      </c>
      <c r="GD239" t="s">
        <v>12170</v>
      </c>
      <c r="GE239" t="s">
        <v>12204</v>
      </c>
      <c r="GF239" t="s">
        <v>12238</v>
      </c>
      <c r="GG239" t="s">
        <v>12272</v>
      </c>
      <c r="GH239" t="s">
        <v>12306</v>
      </c>
      <c r="GI239" t="s">
        <v>12806</v>
      </c>
      <c r="GJ239" t="s">
        <v>11003</v>
      </c>
    </row>
    <row r="240" spans="1:192" ht="15" hidden="1" customHeight="1">
      <c r="A240" s="49"/>
      <c r="B240" s="49" t="s">
        <v>12398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12825</v>
      </c>
      <c r="X240" t="s">
        <v>284</v>
      </c>
      <c r="Y240" t="s">
        <v>1503</v>
      </c>
      <c r="Z240" t="s">
        <v>1787</v>
      </c>
      <c r="AA240" t="s">
        <v>1821</v>
      </c>
      <c r="AB240" t="s">
        <v>1855</v>
      </c>
      <c r="AC240" t="s">
        <v>1889</v>
      </c>
      <c r="AD240" t="s">
        <v>1923</v>
      </c>
      <c r="AE240" t="s">
        <v>1957</v>
      </c>
      <c r="AF240" t="s">
        <v>1991</v>
      </c>
      <c r="AG240" t="s">
        <v>2275</v>
      </c>
      <c r="AH240" t="s">
        <v>2309</v>
      </c>
      <c r="AI240" t="s">
        <v>2343</v>
      </c>
      <c r="AJ240" t="s">
        <v>2377</v>
      </c>
      <c r="AK240" t="s">
        <v>2411</v>
      </c>
      <c r="AL240" t="s">
        <v>2445</v>
      </c>
      <c r="AM240" t="s">
        <v>2479</v>
      </c>
      <c r="AN240" t="s">
        <v>2763</v>
      </c>
      <c r="AO240" t="s">
        <v>2797</v>
      </c>
      <c r="AP240" t="s">
        <v>2831</v>
      </c>
      <c r="AQ240" t="s">
        <v>2865</v>
      </c>
      <c r="AR240" t="s">
        <v>12826</v>
      </c>
      <c r="AS240" t="s">
        <v>1468</v>
      </c>
      <c r="AT240" t="s">
        <v>2937</v>
      </c>
      <c r="AU240" t="s">
        <v>2971</v>
      </c>
      <c r="AV240" t="s">
        <v>3005</v>
      </c>
      <c r="AW240" t="s">
        <v>3289</v>
      </c>
      <c r="AX240" t="s">
        <v>3323</v>
      </c>
      <c r="AY240" t="s">
        <v>3357</v>
      </c>
      <c r="AZ240" t="s">
        <v>3391</v>
      </c>
      <c r="BA240" t="s">
        <v>3425</v>
      </c>
      <c r="BB240" t="s">
        <v>3459</v>
      </c>
      <c r="BC240" t="s">
        <v>3493</v>
      </c>
      <c r="BD240" t="s">
        <v>3777</v>
      </c>
      <c r="BE240" t="s">
        <v>3811</v>
      </c>
      <c r="BF240" t="s">
        <v>3845</v>
      </c>
      <c r="BG240" t="s">
        <v>3879</v>
      </c>
      <c r="BH240" t="s">
        <v>3913</v>
      </c>
      <c r="BI240" t="s">
        <v>3947</v>
      </c>
      <c r="BJ240" t="s">
        <v>3981</v>
      </c>
      <c r="BK240" t="s">
        <v>4265</v>
      </c>
      <c r="BL240" t="s">
        <v>4299</v>
      </c>
      <c r="BM240" t="s">
        <v>12827</v>
      </c>
      <c r="BN240" t="s">
        <v>2902</v>
      </c>
      <c r="BO240" t="s">
        <v>4371</v>
      </c>
      <c r="BP240" t="s">
        <v>4405</v>
      </c>
      <c r="BQ240" t="s">
        <v>4439</v>
      </c>
      <c r="BR240" t="s">
        <v>4473</v>
      </c>
      <c r="BS240" t="s">
        <v>4507</v>
      </c>
      <c r="BT240" t="s">
        <v>4791</v>
      </c>
      <c r="BU240" t="s">
        <v>4825</v>
      </c>
      <c r="BV240" t="s">
        <v>4859</v>
      </c>
      <c r="BW240" t="s">
        <v>4893</v>
      </c>
      <c r="BX240" t="s">
        <v>4927</v>
      </c>
      <c r="BY240" t="s">
        <v>4961</v>
      </c>
      <c r="BZ240" t="s">
        <v>4995</v>
      </c>
      <c r="CA240" t="s">
        <v>5279</v>
      </c>
      <c r="CB240" t="s">
        <v>5313</v>
      </c>
      <c r="CC240" t="s">
        <v>5347</v>
      </c>
      <c r="CD240" t="s">
        <v>5381</v>
      </c>
      <c r="CE240" t="s">
        <v>5415</v>
      </c>
      <c r="CF240" t="s">
        <v>5449</v>
      </c>
      <c r="CG240" t="s">
        <v>5483</v>
      </c>
      <c r="CH240" t="s">
        <v>12828</v>
      </c>
      <c r="CI240" t="s">
        <v>4336</v>
      </c>
      <c r="CJ240" t="s">
        <v>5805</v>
      </c>
      <c r="CK240" t="s">
        <v>5839</v>
      </c>
      <c r="CL240" t="s">
        <v>5873</v>
      </c>
      <c r="CM240" t="s">
        <v>5907</v>
      </c>
      <c r="CN240" t="s">
        <v>5941</v>
      </c>
      <c r="CO240" t="s">
        <v>5975</v>
      </c>
      <c r="CP240" t="s">
        <v>6009</v>
      </c>
      <c r="CQ240" t="s">
        <v>6293</v>
      </c>
      <c r="CR240" t="s">
        <v>6327</v>
      </c>
      <c r="CS240" t="s">
        <v>6361</v>
      </c>
      <c r="CT240" t="s">
        <v>6395</v>
      </c>
      <c r="CU240" t="s">
        <v>6429</v>
      </c>
      <c r="CV240" t="s">
        <v>6463</v>
      </c>
      <c r="CW240" t="s">
        <v>6497</v>
      </c>
      <c r="CX240" t="s">
        <v>6781</v>
      </c>
      <c r="CY240" t="s">
        <v>6815</v>
      </c>
      <c r="CZ240" t="s">
        <v>6849</v>
      </c>
      <c r="DA240" t="s">
        <v>6883</v>
      </c>
      <c r="DB240" t="s">
        <v>6917</v>
      </c>
      <c r="DC240" t="s">
        <v>12829</v>
      </c>
      <c r="DD240" t="s">
        <v>5770</v>
      </c>
      <c r="DE240" t="s">
        <v>6989</v>
      </c>
      <c r="DF240" t="s">
        <v>7273</v>
      </c>
      <c r="DG240" t="s">
        <v>7307</v>
      </c>
      <c r="DH240" t="s">
        <v>7341</v>
      </c>
      <c r="DI240" t="s">
        <v>7375</v>
      </c>
      <c r="DJ240" t="s">
        <v>7409</v>
      </c>
      <c r="DK240" t="s">
        <v>7443</v>
      </c>
      <c r="DL240" t="s">
        <v>7477</v>
      </c>
      <c r="DM240" t="s">
        <v>7511</v>
      </c>
      <c r="DN240" t="s">
        <v>7795</v>
      </c>
      <c r="DO240" t="s">
        <v>7829</v>
      </c>
      <c r="DP240" t="s">
        <v>7863</v>
      </c>
      <c r="DQ240" t="s">
        <v>7897</v>
      </c>
      <c r="DR240" t="s">
        <v>7931</v>
      </c>
      <c r="DS240" t="s">
        <v>7965</v>
      </c>
      <c r="DT240" t="s">
        <v>7999</v>
      </c>
      <c r="DU240" t="s">
        <v>8283</v>
      </c>
      <c r="DV240" t="s">
        <v>8317</v>
      </c>
      <c r="DW240" t="s">
        <v>8351</v>
      </c>
      <c r="DX240" t="s">
        <v>12830</v>
      </c>
      <c r="DY240" t="s">
        <v>6954</v>
      </c>
      <c r="DZ240" t="s">
        <v>8423</v>
      </c>
      <c r="EA240" t="s">
        <v>8457</v>
      </c>
      <c r="EB240" t="s">
        <v>8491</v>
      </c>
      <c r="EC240" t="s">
        <v>8775</v>
      </c>
      <c r="ED240" t="s">
        <v>8809</v>
      </c>
      <c r="EE240" t="s">
        <v>8843</v>
      </c>
      <c r="EF240" t="s">
        <v>8877</v>
      </c>
      <c r="EG240" t="s">
        <v>8911</v>
      </c>
      <c r="EH240" t="s">
        <v>8945</v>
      </c>
      <c r="EI240" t="s">
        <v>8979</v>
      </c>
      <c r="EJ240" t="s">
        <v>9263</v>
      </c>
      <c r="EK240" t="s">
        <v>9297</v>
      </c>
      <c r="EL240" t="s">
        <v>9331</v>
      </c>
      <c r="EM240" t="s">
        <v>9365</v>
      </c>
      <c r="EN240" t="s">
        <v>9399</v>
      </c>
      <c r="EO240" t="s">
        <v>9433</v>
      </c>
      <c r="EP240" t="s">
        <v>9467</v>
      </c>
      <c r="EQ240" t="s">
        <v>9501</v>
      </c>
      <c r="ER240" t="s">
        <v>9785</v>
      </c>
      <c r="ES240" t="s">
        <v>12831</v>
      </c>
      <c r="ET240" t="s">
        <v>8388</v>
      </c>
      <c r="EU240" t="s">
        <v>9857</v>
      </c>
      <c r="EV240" t="s">
        <v>9891</v>
      </c>
      <c r="EW240" t="s">
        <v>9925</v>
      </c>
      <c r="EX240" t="s">
        <v>9959</v>
      </c>
      <c r="EY240" t="s">
        <v>9993</v>
      </c>
      <c r="EZ240" t="s">
        <v>10277</v>
      </c>
      <c r="FA240" t="s">
        <v>10311</v>
      </c>
      <c r="FB240" t="s">
        <v>10345</v>
      </c>
      <c r="FC240" t="s">
        <v>10379</v>
      </c>
      <c r="FD240" t="s">
        <v>10413</v>
      </c>
      <c r="FE240" t="s">
        <v>10447</v>
      </c>
      <c r="FF240" t="s">
        <v>10481</v>
      </c>
      <c r="FG240" t="s">
        <v>10765</v>
      </c>
      <c r="FH240" t="s">
        <v>10799</v>
      </c>
      <c r="FI240" t="s">
        <v>10833</v>
      </c>
      <c r="FJ240" t="s">
        <v>10867</v>
      </c>
      <c r="FK240" t="s">
        <v>10901</v>
      </c>
      <c r="FL240" t="s">
        <v>10935</v>
      </c>
      <c r="FM240" t="s">
        <v>10969</v>
      </c>
      <c r="FN240" t="s">
        <v>12832</v>
      </c>
      <c r="FO240" t="s">
        <v>9822</v>
      </c>
      <c r="FP240" t="s">
        <v>11291</v>
      </c>
      <c r="FQ240" t="s">
        <v>11325</v>
      </c>
      <c r="FR240" t="s">
        <v>11359</v>
      </c>
      <c r="FS240" t="s">
        <v>11393</v>
      </c>
      <c r="FT240" t="s">
        <v>11427</v>
      </c>
      <c r="FU240" t="s">
        <v>11461</v>
      </c>
      <c r="FV240" t="s">
        <v>11495</v>
      </c>
      <c r="FW240" t="s">
        <v>11779</v>
      </c>
      <c r="FX240" t="s">
        <v>11813</v>
      </c>
      <c r="FY240" t="s">
        <v>11847</v>
      </c>
      <c r="FZ240" t="s">
        <v>11881</v>
      </c>
      <c r="GA240" t="s">
        <v>11915</v>
      </c>
      <c r="GB240" t="s">
        <v>11949</v>
      </c>
      <c r="GC240" t="s">
        <v>11983</v>
      </c>
      <c r="GD240" t="s">
        <v>12173</v>
      </c>
      <c r="GE240" t="s">
        <v>12207</v>
      </c>
      <c r="GF240" t="s">
        <v>12241</v>
      </c>
      <c r="GG240" t="s">
        <v>12275</v>
      </c>
      <c r="GH240" t="s">
        <v>12309</v>
      </c>
      <c r="GI240" t="s">
        <v>12833</v>
      </c>
      <c r="GJ240" t="s">
        <v>11006</v>
      </c>
    </row>
    <row r="241" spans="1:192" ht="15" hidden="1" customHeight="1">
      <c r="A241" s="49"/>
      <c r="B241" s="49" t="s">
        <v>12399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12834</v>
      </c>
      <c r="X241" t="s">
        <v>285</v>
      </c>
      <c r="Y241" t="s">
        <v>1504</v>
      </c>
      <c r="Z241" t="s">
        <v>1788</v>
      </c>
      <c r="AA241" t="s">
        <v>1822</v>
      </c>
      <c r="AB241" t="s">
        <v>1856</v>
      </c>
      <c r="AC241" t="s">
        <v>1890</v>
      </c>
      <c r="AD241" t="s">
        <v>1924</v>
      </c>
      <c r="AE241" t="s">
        <v>1958</v>
      </c>
      <c r="AF241" t="s">
        <v>1992</v>
      </c>
      <c r="AG241" t="s">
        <v>2276</v>
      </c>
      <c r="AH241" t="s">
        <v>2310</v>
      </c>
      <c r="AI241" t="s">
        <v>2344</v>
      </c>
      <c r="AJ241" t="s">
        <v>2378</v>
      </c>
      <c r="AK241" t="s">
        <v>2412</v>
      </c>
      <c r="AL241" t="s">
        <v>2446</v>
      </c>
      <c r="AM241" t="s">
        <v>2480</v>
      </c>
      <c r="AN241" t="s">
        <v>2764</v>
      </c>
      <c r="AO241" t="s">
        <v>2798</v>
      </c>
      <c r="AP241" t="s">
        <v>2832</v>
      </c>
      <c r="AQ241" t="s">
        <v>2866</v>
      </c>
      <c r="AR241" t="s">
        <v>12835</v>
      </c>
      <c r="AS241" t="s">
        <v>1469</v>
      </c>
      <c r="AT241" t="s">
        <v>2938</v>
      </c>
      <c r="AU241" t="s">
        <v>2972</v>
      </c>
      <c r="AV241" t="s">
        <v>3006</v>
      </c>
      <c r="AW241" t="s">
        <v>3290</v>
      </c>
      <c r="AX241" t="s">
        <v>3324</v>
      </c>
      <c r="AY241" t="s">
        <v>3358</v>
      </c>
      <c r="AZ241" t="s">
        <v>3392</v>
      </c>
      <c r="BA241" t="s">
        <v>3426</v>
      </c>
      <c r="BB241" t="s">
        <v>3460</v>
      </c>
      <c r="BC241" t="s">
        <v>3494</v>
      </c>
      <c r="BD241" t="s">
        <v>3778</v>
      </c>
      <c r="BE241" t="s">
        <v>3812</v>
      </c>
      <c r="BF241" t="s">
        <v>3846</v>
      </c>
      <c r="BG241" t="s">
        <v>3880</v>
      </c>
      <c r="BH241" t="s">
        <v>3914</v>
      </c>
      <c r="BI241" t="s">
        <v>3948</v>
      </c>
      <c r="BJ241" t="s">
        <v>3982</v>
      </c>
      <c r="BK241" t="s">
        <v>4266</v>
      </c>
      <c r="BL241" t="s">
        <v>4300</v>
      </c>
      <c r="BM241" t="s">
        <v>12836</v>
      </c>
      <c r="BN241" t="s">
        <v>2903</v>
      </c>
      <c r="BO241" t="s">
        <v>4372</v>
      </c>
      <c r="BP241" t="s">
        <v>4406</v>
      </c>
      <c r="BQ241" t="s">
        <v>4440</v>
      </c>
      <c r="BR241" t="s">
        <v>4474</v>
      </c>
      <c r="BS241" t="s">
        <v>4508</v>
      </c>
      <c r="BT241" t="s">
        <v>4792</v>
      </c>
      <c r="BU241" t="s">
        <v>4826</v>
      </c>
      <c r="BV241" t="s">
        <v>4860</v>
      </c>
      <c r="BW241" t="s">
        <v>4894</v>
      </c>
      <c r="BX241" t="s">
        <v>4928</v>
      </c>
      <c r="BY241" t="s">
        <v>4962</v>
      </c>
      <c r="BZ241" t="s">
        <v>4996</v>
      </c>
      <c r="CA241" t="s">
        <v>5280</v>
      </c>
      <c r="CB241" t="s">
        <v>5314</v>
      </c>
      <c r="CC241" t="s">
        <v>5348</v>
      </c>
      <c r="CD241" t="s">
        <v>5382</v>
      </c>
      <c r="CE241" t="s">
        <v>5416</v>
      </c>
      <c r="CF241" t="s">
        <v>5450</v>
      </c>
      <c r="CG241" t="s">
        <v>5484</v>
      </c>
      <c r="CH241" t="s">
        <v>12837</v>
      </c>
      <c r="CI241" t="s">
        <v>4337</v>
      </c>
      <c r="CJ241" t="s">
        <v>5806</v>
      </c>
      <c r="CK241" t="s">
        <v>5840</v>
      </c>
      <c r="CL241" t="s">
        <v>5874</v>
      </c>
      <c r="CM241" t="s">
        <v>5908</v>
      </c>
      <c r="CN241" t="s">
        <v>5942</v>
      </c>
      <c r="CO241" t="s">
        <v>5976</v>
      </c>
      <c r="CP241" t="s">
        <v>6010</v>
      </c>
      <c r="CQ241" t="s">
        <v>6294</v>
      </c>
      <c r="CR241" t="s">
        <v>6328</v>
      </c>
      <c r="CS241" t="s">
        <v>6362</v>
      </c>
      <c r="CT241" t="s">
        <v>6396</v>
      </c>
      <c r="CU241" t="s">
        <v>6430</v>
      </c>
      <c r="CV241" t="s">
        <v>6464</v>
      </c>
      <c r="CW241" t="s">
        <v>6498</v>
      </c>
      <c r="CX241" t="s">
        <v>6782</v>
      </c>
      <c r="CY241" t="s">
        <v>6816</v>
      </c>
      <c r="CZ241" t="s">
        <v>6850</v>
      </c>
      <c r="DA241" t="s">
        <v>6884</v>
      </c>
      <c r="DB241" t="s">
        <v>6918</v>
      </c>
      <c r="DC241" t="s">
        <v>12838</v>
      </c>
      <c r="DD241" t="s">
        <v>5771</v>
      </c>
      <c r="DE241" t="s">
        <v>6990</v>
      </c>
      <c r="DF241" t="s">
        <v>7274</v>
      </c>
      <c r="DG241" t="s">
        <v>7308</v>
      </c>
      <c r="DH241" t="s">
        <v>7342</v>
      </c>
      <c r="DI241" t="s">
        <v>7376</v>
      </c>
      <c r="DJ241" t="s">
        <v>7410</v>
      </c>
      <c r="DK241" t="s">
        <v>7444</v>
      </c>
      <c r="DL241" t="s">
        <v>7478</v>
      </c>
      <c r="DM241" t="s">
        <v>7762</v>
      </c>
      <c r="DN241" t="s">
        <v>7796</v>
      </c>
      <c r="DO241" t="s">
        <v>7830</v>
      </c>
      <c r="DP241" t="s">
        <v>7864</v>
      </c>
      <c r="DQ241" t="s">
        <v>7898</v>
      </c>
      <c r="DR241" t="s">
        <v>7932</v>
      </c>
      <c r="DS241" t="s">
        <v>7966</v>
      </c>
      <c r="DT241" t="s">
        <v>8000</v>
      </c>
      <c r="DU241" t="s">
        <v>8284</v>
      </c>
      <c r="DV241" t="s">
        <v>8318</v>
      </c>
      <c r="DW241" t="s">
        <v>8352</v>
      </c>
      <c r="DX241" t="s">
        <v>12839</v>
      </c>
      <c r="DY241" t="s">
        <v>6955</v>
      </c>
      <c r="DZ241" t="s">
        <v>8424</v>
      </c>
      <c r="EA241" t="s">
        <v>8458</v>
      </c>
      <c r="EB241" t="s">
        <v>8492</v>
      </c>
      <c r="EC241" t="s">
        <v>8776</v>
      </c>
      <c r="ED241" t="s">
        <v>8810</v>
      </c>
      <c r="EE241" t="s">
        <v>8844</v>
      </c>
      <c r="EF241" t="s">
        <v>8878</v>
      </c>
      <c r="EG241" t="s">
        <v>8912</v>
      </c>
      <c r="EH241" t="s">
        <v>8946</v>
      </c>
      <c r="EI241" t="s">
        <v>8980</v>
      </c>
      <c r="EJ241" t="s">
        <v>9264</v>
      </c>
      <c r="EK241" t="s">
        <v>9298</v>
      </c>
      <c r="EL241" t="s">
        <v>9332</v>
      </c>
      <c r="EM241" t="s">
        <v>9366</v>
      </c>
      <c r="EN241" t="s">
        <v>9400</v>
      </c>
      <c r="EO241" t="s">
        <v>9434</v>
      </c>
      <c r="EP241" t="s">
        <v>9468</v>
      </c>
      <c r="EQ241" t="s">
        <v>9502</v>
      </c>
      <c r="ER241" t="s">
        <v>9786</v>
      </c>
      <c r="ES241" t="s">
        <v>12840</v>
      </c>
      <c r="ET241" t="s">
        <v>8389</v>
      </c>
      <c r="EU241" t="s">
        <v>9858</v>
      </c>
      <c r="EV241" t="s">
        <v>9892</v>
      </c>
      <c r="EW241" t="s">
        <v>9926</v>
      </c>
      <c r="EX241" t="s">
        <v>9960</v>
      </c>
      <c r="EY241" t="s">
        <v>9994</v>
      </c>
      <c r="EZ241" t="s">
        <v>10278</v>
      </c>
      <c r="FA241" t="s">
        <v>10312</v>
      </c>
      <c r="FB241" t="s">
        <v>10346</v>
      </c>
      <c r="FC241" t="s">
        <v>10380</v>
      </c>
      <c r="FD241" t="s">
        <v>10414</v>
      </c>
      <c r="FE241" t="s">
        <v>10448</v>
      </c>
      <c r="FF241" t="s">
        <v>10482</v>
      </c>
      <c r="FG241" t="s">
        <v>10766</v>
      </c>
      <c r="FH241" t="s">
        <v>10800</v>
      </c>
      <c r="FI241" t="s">
        <v>10834</v>
      </c>
      <c r="FJ241" t="s">
        <v>10868</v>
      </c>
      <c r="FK241" t="s">
        <v>10902</v>
      </c>
      <c r="FL241" t="s">
        <v>10936</v>
      </c>
      <c r="FM241" t="s">
        <v>10970</v>
      </c>
      <c r="FN241" t="s">
        <v>12841</v>
      </c>
      <c r="FO241" t="s">
        <v>9823</v>
      </c>
      <c r="FP241" t="s">
        <v>11292</v>
      </c>
      <c r="FQ241" t="s">
        <v>11326</v>
      </c>
      <c r="FR241" t="s">
        <v>11360</v>
      </c>
      <c r="FS241" t="s">
        <v>11394</v>
      </c>
      <c r="FT241" t="s">
        <v>11428</v>
      </c>
      <c r="FU241" t="s">
        <v>11462</v>
      </c>
      <c r="FV241" t="s">
        <v>11496</v>
      </c>
      <c r="FW241" t="s">
        <v>11780</v>
      </c>
      <c r="FX241" t="s">
        <v>11814</v>
      </c>
      <c r="FY241" t="s">
        <v>11848</v>
      </c>
      <c r="FZ241" t="s">
        <v>11882</v>
      </c>
      <c r="GA241" t="s">
        <v>11916</v>
      </c>
      <c r="GB241" t="s">
        <v>11950</v>
      </c>
      <c r="GC241" t="s">
        <v>11984</v>
      </c>
      <c r="GD241" t="s">
        <v>12174</v>
      </c>
      <c r="GE241" t="s">
        <v>12208</v>
      </c>
      <c r="GF241" t="s">
        <v>12242</v>
      </c>
      <c r="GG241" t="s">
        <v>12276</v>
      </c>
      <c r="GH241" t="s">
        <v>12310</v>
      </c>
      <c r="GI241" t="s">
        <v>12842</v>
      </c>
      <c r="GJ241" t="s">
        <v>11007</v>
      </c>
    </row>
    <row r="242" spans="1:192" ht="15" hidden="1" customHeight="1">
      <c r="A242" s="49"/>
      <c r="B242" s="49" t="s">
        <v>12400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12843</v>
      </c>
      <c r="X242" t="s">
        <v>286</v>
      </c>
      <c r="Y242" t="s">
        <v>1505</v>
      </c>
      <c r="Z242" t="s">
        <v>1789</v>
      </c>
      <c r="AA242" t="s">
        <v>1823</v>
      </c>
      <c r="AB242" t="s">
        <v>1857</v>
      </c>
      <c r="AC242" t="s">
        <v>1891</v>
      </c>
      <c r="AD242" t="s">
        <v>1925</v>
      </c>
      <c r="AE242" t="s">
        <v>1959</v>
      </c>
      <c r="AF242" t="s">
        <v>1993</v>
      </c>
      <c r="AG242" t="s">
        <v>2277</v>
      </c>
      <c r="AH242" t="s">
        <v>2311</v>
      </c>
      <c r="AI242" t="s">
        <v>2345</v>
      </c>
      <c r="AJ242" t="s">
        <v>2379</v>
      </c>
      <c r="AK242" t="s">
        <v>2413</v>
      </c>
      <c r="AL242" t="s">
        <v>2447</v>
      </c>
      <c r="AM242" t="s">
        <v>2481</v>
      </c>
      <c r="AN242" t="s">
        <v>2765</v>
      </c>
      <c r="AO242" t="s">
        <v>2799</v>
      </c>
      <c r="AP242" t="s">
        <v>2833</v>
      </c>
      <c r="AQ242" t="s">
        <v>2867</v>
      </c>
      <c r="AR242" t="s">
        <v>12844</v>
      </c>
      <c r="AS242" t="s">
        <v>1470</v>
      </c>
      <c r="AT242" t="s">
        <v>2939</v>
      </c>
      <c r="AU242" t="s">
        <v>2973</v>
      </c>
      <c r="AV242" t="s">
        <v>3007</v>
      </c>
      <c r="AW242" t="s">
        <v>3291</v>
      </c>
      <c r="AX242" t="s">
        <v>3325</v>
      </c>
      <c r="AY242" t="s">
        <v>3359</v>
      </c>
      <c r="AZ242" t="s">
        <v>3393</v>
      </c>
      <c r="BA242" t="s">
        <v>3427</v>
      </c>
      <c r="BB242" t="s">
        <v>3461</v>
      </c>
      <c r="BC242" t="s">
        <v>3495</v>
      </c>
      <c r="BD242" t="s">
        <v>3779</v>
      </c>
      <c r="BE242" t="s">
        <v>3813</v>
      </c>
      <c r="BF242" t="s">
        <v>3847</v>
      </c>
      <c r="BG242" t="s">
        <v>3881</v>
      </c>
      <c r="BH242" t="s">
        <v>3915</v>
      </c>
      <c r="BI242" t="s">
        <v>3949</v>
      </c>
      <c r="BJ242" t="s">
        <v>3983</v>
      </c>
      <c r="BK242" t="s">
        <v>4267</v>
      </c>
      <c r="BL242" t="s">
        <v>4301</v>
      </c>
      <c r="BM242" t="s">
        <v>12845</v>
      </c>
      <c r="BN242" t="s">
        <v>2904</v>
      </c>
      <c r="BO242" t="s">
        <v>4373</v>
      </c>
      <c r="BP242" t="s">
        <v>4407</v>
      </c>
      <c r="BQ242" t="s">
        <v>4441</v>
      </c>
      <c r="BR242" t="s">
        <v>4475</v>
      </c>
      <c r="BS242" t="s">
        <v>4509</v>
      </c>
      <c r="BT242" t="s">
        <v>4793</v>
      </c>
      <c r="BU242" t="s">
        <v>4827</v>
      </c>
      <c r="BV242" t="s">
        <v>4861</v>
      </c>
      <c r="BW242" t="s">
        <v>4895</v>
      </c>
      <c r="BX242" t="s">
        <v>4929</v>
      </c>
      <c r="BY242" t="s">
        <v>4963</v>
      </c>
      <c r="BZ242" t="s">
        <v>4997</v>
      </c>
      <c r="CA242" t="s">
        <v>5281</v>
      </c>
      <c r="CB242" t="s">
        <v>5315</v>
      </c>
      <c r="CC242" t="s">
        <v>5349</v>
      </c>
      <c r="CD242" t="s">
        <v>5383</v>
      </c>
      <c r="CE242" t="s">
        <v>5417</v>
      </c>
      <c r="CF242" t="s">
        <v>5451</v>
      </c>
      <c r="CG242" t="s">
        <v>5485</v>
      </c>
      <c r="CH242" t="s">
        <v>12846</v>
      </c>
      <c r="CI242" t="s">
        <v>4338</v>
      </c>
      <c r="CJ242" t="s">
        <v>5807</v>
      </c>
      <c r="CK242" t="s">
        <v>5841</v>
      </c>
      <c r="CL242" t="s">
        <v>5875</v>
      </c>
      <c r="CM242" t="s">
        <v>5909</v>
      </c>
      <c r="CN242" t="s">
        <v>5943</v>
      </c>
      <c r="CO242" t="s">
        <v>5977</v>
      </c>
      <c r="CP242" t="s">
        <v>6011</v>
      </c>
      <c r="CQ242" t="s">
        <v>6295</v>
      </c>
      <c r="CR242" t="s">
        <v>6329</v>
      </c>
      <c r="CS242" t="s">
        <v>6363</v>
      </c>
      <c r="CT242" t="s">
        <v>6397</v>
      </c>
      <c r="CU242" t="s">
        <v>6431</v>
      </c>
      <c r="CV242" t="s">
        <v>6465</v>
      </c>
      <c r="CW242" t="s">
        <v>6499</v>
      </c>
      <c r="CX242" t="s">
        <v>6783</v>
      </c>
      <c r="CY242" t="s">
        <v>6817</v>
      </c>
      <c r="CZ242" t="s">
        <v>6851</v>
      </c>
      <c r="DA242" t="s">
        <v>6885</v>
      </c>
      <c r="DB242" t="s">
        <v>6919</v>
      </c>
      <c r="DC242" t="s">
        <v>12847</v>
      </c>
      <c r="DD242" t="s">
        <v>5772</v>
      </c>
      <c r="DE242" t="s">
        <v>6991</v>
      </c>
      <c r="DF242" t="s">
        <v>7275</v>
      </c>
      <c r="DG242" t="s">
        <v>7309</v>
      </c>
      <c r="DH242" t="s">
        <v>7343</v>
      </c>
      <c r="DI242" t="s">
        <v>7377</v>
      </c>
      <c r="DJ242" t="s">
        <v>7411</v>
      </c>
      <c r="DK242" t="s">
        <v>7445</v>
      </c>
      <c r="DL242" t="s">
        <v>7479</v>
      </c>
      <c r="DM242" t="s">
        <v>7763</v>
      </c>
      <c r="DN242" t="s">
        <v>7797</v>
      </c>
      <c r="DO242" t="s">
        <v>7831</v>
      </c>
      <c r="DP242" t="s">
        <v>7865</v>
      </c>
      <c r="DQ242" t="s">
        <v>7899</v>
      </c>
      <c r="DR242" t="s">
        <v>7933</v>
      </c>
      <c r="DS242" t="s">
        <v>7967</v>
      </c>
      <c r="DT242" t="s">
        <v>8001</v>
      </c>
      <c r="DU242" t="s">
        <v>8285</v>
      </c>
      <c r="DV242" t="s">
        <v>8319</v>
      </c>
      <c r="DW242" t="s">
        <v>8353</v>
      </c>
      <c r="DX242" t="s">
        <v>12848</v>
      </c>
      <c r="DY242" t="s">
        <v>6956</v>
      </c>
      <c r="DZ242" t="s">
        <v>8425</v>
      </c>
      <c r="EA242" t="s">
        <v>8459</v>
      </c>
      <c r="EB242" t="s">
        <v>8493</v>
      </c>
      <c r="EC242" t="s">
        <v>8777</v>
      </c>
      <c r="ED242" t="s">
        <v>8811</v>
      </c>
      <c r="EE242" t="s">
        <v>8845</v>
      </c>
      <c r="EF242" t="s">
        <v>8879</v>
      </c>
      <c r="EG242" t="s">
        <v>8913</v>
      </c>
      <c r="EH242" t="s">
        <v>8947</v>
      </c>
      <c r="EI242" t="s">
        <v>8981</v>
      </c>
      <c r="EJ242" t="s">
        <v>9265</v>
      </c>
      <c r="EK242" t="s">
        <v>9299</v>
      </c>
      <c r="EL242" t="s">
        <v>9333</v>
      </c>
      <c r="EM242" t="s">
        <v>9367</v>
      </c>
      <c r="EN242" t="s">
        <v>9401</v>
      </c>
      <c r="EO242" t="s">
        <v>9435</v>
      </c>
      <c r="EP242" t="s">
        <v>9469</v>
      </c>
      <c r="EQ242" t="s">
        <v>9503</v>
      </c>
      <c r="ER242" t="s">
        <v>9787</v>
      </c>
      <c r="ES242" t="s">
        <v>12849</v>
      </c>
      <c r="ET242" t="s">
        <v>8390</v>
      </c>
      <c r="EU242" t="s">
        <v>9859</v>
      </c>
      <c r="EV242" t="s">
        <v>9893</v>
      </c>
      <c r="EW242" t="s">
        <v>9927</v>
      </c>
      <c r="EX242" t="s">
        <v>9961</v>
      </c>
      <c r="EY242" t="s">
        <v>9995</v>
      </c>
      <c r="EZ242" t="s">
        <v>10279</v>
      </c>
      <c r="FA242" t="s">
        <v>10313</v>
      </c>
      <c r="FB242" t="s">
        <v>10347</v>
      </c>
      <c r="FC242" t="s">
        <v>10381</v>
      </c>
      <c r="FD242" t="s">
        <v>10415</v>
      </c>
      <c r="FE242" t="s">
        <v>10449</v>
      </c>
      <c r="FF242" t="s">
        <v>10483</v>
      </c>
      <c r="FG242" t="s">
        <v>10767</v>
      </c>
      <c r="FH242" t="s">
        <v>10801</v>
      </c>
      <c r="FI242" t="s">
        <v>10835</v>
      </c>
      <c r="FJ242" t="s">
        <v>10869</v>
      </c>
      <c r="FK242" t="s">
        <v>10903</v>
      </c>
      <c r="FL242" t="s">
        <v>10937</v>
      </c>
      <c r="FM242" t="s">
        <v>10971</v>
      </c>
      <c r="FN242" t="s">
        <v>12850</v>
      </c>
      <c r="FO242" t="s">
        <v>9824</v>
      </c>
      <c r="FP242" t="s">
        <v>11293</v>
      </c>
      <c r="FQ242" t="s">
        <v>11327</v>
      </c>
      <c r="FR242" t="s">
        <v>11361</v>
      </c>
      <c r="FS242" t="s">
        <v>11395</v>
      </c>
      <c r="FT242" t="s">
        <v>11429</v>
      </c>
      <c r="FU242" t="s">
        <v>11463</v>
      </c>
      <c r="FV242" t="s">
        <v>11497</v>
      </c>
      <c r="FW242" t="s">
        <v>11781</v>
      </c>
      <c r="FX242" t="s">
        <v>11815</v>
      </c>
      <c r="FY242" t="s">
        <v>11849</v>
      </c>
      <c r="FZ242" t="s">
        <v>11883</v>
      </c>
      <c r="GA242" t="s">
        <v>11917</v>
      </c>
      <c r="GB242" t="s">
        <v>11951</v>
      </c>
      <c r="GC242" t="s">
        <v>11985</v>
      </c>
      <c r="GD242" t="s">
        <v>12175</v>
      </c>
      <c r="GE242" t="s">
        <v>12209</v>
      </c>
      <c r="GF242" t="s">
        <v>12243</v>
      </c>
      <c r="GG242" t="s">
        <v>12277</v>
      </c>
      <c r="GH242" t="s">
        <v>12311</v>
      </c>
      <c r="GI242" t="s">
        <v>12851</v>
      </c>
      <c r="GJ242" t="s">
        <v>11008</v>
      </c>
    </row>
    <row r="243" spans="1:192" ht="15" hidden="1" customHeight="1">
      <c r="A243" s="48" t="s">
        <v>12401</v>
      </c>
      <c r="B243" s="49"/>
      <c r="C243" s="62">
        <v>51</v>
      </c>
    </row>
    <row r="244" spans="1:192" ht="15" hidden="1" customHeight="1">
      <c r="A244" s="49"/>
      <c r="B244" s="49" t="s">
        <v>12402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12852</v>
      </c>
      <c r="X244" t="s">
        <v>287</v>
      </c>
      <c r="Y244" t="s">
        <v>1506</v>
      </c>
      <c r="Z244" t="s">
        <v>1790</v>
      </c>
      <c r="AA244" t="s">
        <v>1824</v>
      </c>
      <c r="AB244" t="s">
        <v>1858</v>
      </c>
      <c r="AC244" t="s">
        <v>1892</v>
      </c>
      <c r="AD244" t="s">
        <v>1926</v>
      </c>
      <c r="AE244" t="s">
        <v>1960</v>
      </c>
      <c r="AF244" t="s">
        <v>1994</v>
      </c>
      <c r="AG244" t="s">
        <v>2278</v>
      </c>
      <c r="AH244" t="s">
        <v>2312</v>
      </c>
      <c r="AI244" t="s">
        <v>2346</v>
      </c>
      <c r="AJ244" t="s">
        <v>2380</v>
      </c>
      <c r="AK244" t="s">
        <v>2414</v>
      </c>
      <c r="AL244" t="s">
        <v>2448</v>
      </c>
      <c r="AM244" t="s">
        <v>2482</v>
      </c>
      <c r="AN244" t="s">
        <v>2766</v>
      </c>
      <c r="AO244" t="s">
        <v>2800</v>
      </c>
      <c r="AP244" t="s">
        <v>2834</v>
      </c>
      <c r="AQ244" t="s">
        <v>2868</v>
      </c>
      <c r="AR244" t="s">
        <v>12853</v>
      </c>
      <c r="AS244" t="s">
        <v>1471</v>
      </c>
      <c r="AT244" t="s">
        <v>2940</v>
      </c>
      <c r="AU244" t="s">
        <v>2974</v>
      </c>
      <c r="AV244" t="s">
        <v>3008</v>
      </c>
      <c r="AW244" t="s">
        <v>3292</v>
      </c>
      <c r="AX244" t="s">
        <v>3326</v>
      </c>
      <c r="AY244" t="s">
        <v>3360</v>
      </c>
      <c r="AZ244" t="s">
        <v>3394</v>
      </c>
      <c r="BA244" t="s">
        <v>3428</v>
      </c>
      <c r="BB244" t="s">
        <v>3462</v>
      </c>
      <c r="BC244" t="s">
        <v>3496</v>
      </c>
      <c r="BD244" t="s">
        <v>3780</v>
      </c>
      <c r="BE244" t="s">
        <v>3814</v>
      </c>
      <c r="BF244" t="s">
        <v>3848</v>
      </c>
      <c r="BG244" t="s">
        <v>3882</v>
      </c>
      <c r="BH244" t="s">
        <v>3916</v>
      </c>
      <c r="BI244" t="s">
        <v>3950</v>
      </c>
      <c r="BJ244" t="s">
        <v>3984</v>
      </c>
      <c r="BK244" t="s">
        <v>4268</v>
      </c>
      <c r="BL244" t="s">
        <v>4302</v>
      </c>
      <c r="BM244" t="s">
        <v>12854</v>
      </c>
      <c r="BN244" t="s">
        <v>2905</v>
      </c>
      <c r="BO244" t="s">
        <v>4374</v>
      </c>
      <c r="BP244" t="s">
        <v>4408</v>
      </c>
      <c r="BQ244" t="s">
        <v>4442</v>
      </c>
      <c r="BR244" t="s">
        <v>4476</v>
      </c>
      <c r="BS244" t="s">
        <v>4510</v>
      </c>
      <c r="BT244" t="s">
        <v>4794</v>
      </c>
      <c r="BU244" t="s">
        <v>4828</v>
      </c>
      <c r="BV244" t="s">
        <v>4862</v>
      </c>
      <c r="BW244" t="s">
        <v>4896</v>
      </c>
      <c r="BX244" t="s">
        <v>4930</v>
      </c>
      <c r="BY244" t="s">
        <v>4964</v>
      </c>
      <c r="BZ244" t="s">
        <v>4998</v>
      </c>
      <c r="CA244" t="s">
        <v>5282</v>
      </c>
      <c r="CB244" t="s">
        <v>5316</v>
      </c>
      <c r="CC244" t="s">
        <v>5350</v>
      </c>
      <c r="CD244" t="s">
        <v>5384</v>
      </c>
      <c r="CE244" t="s">
        <v>5418</v>
      </c>
      <c r="CF244" t="s">
        <v>5452</v>
      </c>
      <c r="CG244" t="s">
        <v>5486</v>
      </c>
      <c r="CH244" t="s">
        <v>12855</v>
      </c>
      <c r="CI244" t="s">
        <v>4339</v>
      </c>
      <c r="CJ244" t="s">
        <v>5808</v>
      </c>
      <c r="CK244" t="s">
        <v>5842</v>
      </c>
      <c r="CL244" t="s">
        <v>5876</v>
      </c>
      <c r="CM244" t="s">
        <v>5910</v>
      </c>
      <c r="CN244" t="s">
        <v>5944</v>
      </c>
      <c r="CO244" t="s">
        <v>5978</v>
      </c>
      <c r="CP244" t="s">
        <v>6262</v>
      </c>
      <c r="CQ244" t="s">
        <v>6296</v>
      </c>
      <c r="CR244" t="s">
        <v>6330</v>
      </c>
      <c r="CS244" t="s">
        <v>6364</v>
      </c>
      <c r="CT244" t="s">
        <v>6398</v>
      </c>
      <c r="CU244" t="s">
        <v>6432</v>
      </c>
      <c r="CV244" t="s">
        <v>6466</v>
      </c>
      <c r="CW244" t="s">
        <v>6500</v>
      </c>
      <c r="CX244" t="s">
        <v>6784</v>
      </c>
      <c r="CY244" t="s">
        <v>6818</v>
      </c>
      <c r="CZ244" t="s">
        <v>6852</v>
      </c>
      <c r="DA244" t="s">
        <v>6886</v>
      </c>
      <c r="DB244" t="s">
        <v>6920</v>
      </c>
      <c r="DC244" t="s">
        <v>12856</v>
      </c>
      <c r="DD244" t="s">
        <v>5773</v>
      </c>
      <c r="DE244" t="s">
        <v>6992</v>
      </c>
      <c r="DF244" t="s">
        <v>7276</v>
      </c>
      <c r="DG244" t="s">
        <v>7310</v>
      </c>
      <c r="DH244" t="s">
        <v>7344</v>
      </c>
      <c r="DI244" t="s">
        <v>7378</v>
      </c>
      <c r="DJ244" t="s">
        <v>7412</v>
      </c>
      <c r="DK244" t="s">
        <v>7446</v>
      </c>
      <c r="DL244" t="s">
        <v>7480</v>
      </c>
      <c r="DM244" t="s">
        <v>7764</v>
      </c>
      <c r="DN244" t="s">
        <v>7798</v>
      </c>
      <c r="DO244" t="s">
        <v>7832</v>
      </c>
      <c r="DP244" t="s">
        <v>7866</v>
      </c>
      <c r="DQ244" t="s">
        <v>7900</v>
      </c>
      <c r="DR244" t="s">
        <v>7934</v>
      </c>
      <c r="DS244" t="s">
        <v>7968</v>
      </c>
      <c r="DT244" t="s">
        <v>8002</v>
      </c>
      <c r="DU244" t="s">
        <v>8286</v>
      </c>
      <c r="DV244" t="s">
        <v>8320</v>
      </c>
      <c r="DW244" t="s">
        <v>8354</v>
      </c>
      <c r="DX244" t="s">
        <v>12857</v>
      </c>
      <c r="DY244" t="s">
        <v>6957</v>
      </c>
      <c r="DZ244" t="s">
        <v>8426</v>
      </c>
      <c r="EA244" t="s">
        <v>8460</v>
      </c>
      <c r="EB244" t="s">
        <v>8494</v>
      </c>
      <c r="EC244" t="s">
        <v>8778</v>
      </c>
      <c r="ED244" t="s">
        <v>8812</v>
      </c>
      <c r="EE244" t="s">
        <v>8846</v>
      </c>
      <c r="EF244" t="s">
        <v>8880</v>
      </c>
      <c r="EG244" t="s">
        <v>8914</v>
      </c>
      <c r="EH244" t="s">
        <v>8948</v>
      </c>
      <c r="EI244" t="s">
        <v>8982</v>
      </c>
      <c r="EJ244" t="s">
        <v>9266</v>
      </c>
      <c r="EK244" t="s">
        <v>9300</v>
      </c>
      <c r="EL244" t="s">
        <v>9334</v>
      </c>
      <c r="EM244" t="s">
        <v>9368</v>
      </c>
      <c r="EN244" t="s">
        <v>9402</v>
      </c>
      <c r="EO244" t="s">
        <v>9436</v>
      </c>
      <c r="EP244" t="s">
        <v>9470</v>
      </c>
      <c r="EQ244" t="s">
        <v>9504</v>
      </c>
      <c r="ER244" t="s">
        <v>9788</v>
      </c>
      <c r="ES244" t="s">
        <v>12858</v>
      </c>
      <c r="ET244" t="s">
        <v>8391</v>
      </c>
      <c r="EU244" t="s">
        <v>9860</v>
      </c>
      <c r="EV244" t="s">
        <v>9894</v>
      </c>
      <c r="EW244" t="s">
        <v>9928</v>
      </c>
      <c r="EX244" t="s">
        <v>9962</v>
      </c>
      <c r="EY244" t="s">
        <v>9996</v>
      </c>
      <c r="EZ244" t="s">
        <v>10280</v>
      </c>
      <c r="FA244" t="s">
        <v>10314</v>
      </c>
      <c r="FB244" t="s">
        <v>10348</v>
      </c>
      <c r="FC244" t="s">
        <v>10382</v>
      </c>
      <c r="FD244" t="s">
        <v>10416</v>
      </c>
      <c r="FE244" t="s">
        <v>10450</v>
      </c>
      <c r="FF244" t="s">
        <v>10484</v>
      </c>
      <c r="FG244" t="s">
        <v>10768</v>
      </c>
      <c r="FH244" t="s">
        <v>10802</v>
      </c>
      <c r="FI244" t="s">
        <v>10836</v>
      </c>
      <c r="FJ244" t="s">
        <v>10870</v>
      </c>
      <c r="FK244" t="s">
        <v>10904</v>
      </c>
      <c r="FL244" t="s">
        <v>10938</v>
      </c>
      <c r="FM244" t="s">
        <v>10972</v>
      </c>
      <c r="FN244" t="s">
        <v>12859</v>
      </c>
      <c r="FO244" t="s">
        <v>9825</v>
      </c>
      <c r="FP244" t="s">
        <v>11294</v>
      </c>
      <c r="FQ244" t="s">
        <v>11328</v>
      </c>
      <c r="FR244" t="s">
        <v>11362</v>
      </c>
      <c r="FS244" t="s">
        <v>11396</v>
      </c>
      <c r="FT244" t="s">
        <v>11430</v>
      </c>
      <c r="FU244" t="s">
        <v>11464</v>
      </c>
      <c r="FV244" t="s">
        <v>11498</v>
      </c>
      <c r="FW244" t="s">
        <v>11782</v>
      </c>
      <c r="FX244" t="s">
        <v>11816</v>
      </c>
      <c r="FY244" t="s">
        <v>11850</v>
      </c>
      <c r="FZ244" t="s">
        <v>11884</v>
      </c>
      <c r="GA244" t="s">
        <v>11918</v>
      </c>
      <c r="GB244" t="s">
        <v>11952</v>
      </c>
      <c r="GC244" t="s">
        <v>11986</v>
      </c>
      <c r="GD244" t="s">
        <v>12176</v>
      </c>
      <c r="GE244" t="s">
        <v>12210</v>
      </c>
      <c r="GF244" t="s">
        <v>12244</v>
      </c>
      <c r="GG244" t="s">
        <v>12278</v>
      </c>
      <c r="GH244" t="s">
        <v>12312</v>
      </c>
      <c r="GI244" t="s">
        <v>12860</v>
      </c>
      <c r="GJ244" t="s">
        <v>11009</v>
      </c>
    </row>
    <row r="245" spans="1:192" ht="15" hidden="1" customHeight="1">
      <c r="A245" s="49"/>
      <c r="B245" s="49" t="s">
        <v>12403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12861</v>
      </c>
      <c r="X245" t="s">
        <v>288</v>
      </c>
      <c r="Y245" t="s">
        <v>1507</v>
      </c>
      <c r="Z245" t="s">
        <v>1791</v>
      </c>
      <c r="AA245" t="s">
        <v>1825</v>
      </c>
      <c r="AB245" t="s">
        <v>1859</v>
      </c>
      <c r="AC245" t="s">
        <v>1893</v>
      </c>
      <c r="AD245" t="s">
        <v>1927</v>
      </c>
      <c r="AE245" t="s">
        <v>1961</v>
      </c>
      <c r="AF245" t="s">
        <v>1995</v>
      </c>
      <c r="AG245" t="s">
        <v>2279</v>
      </c>
      <c r="AH245" t="s">
        <v>2313</v>
      </c>
      <c r="AI245" t="s">
        <v>2347</v>
      </c>
      <c r="AJ245" t="s">
        <v>2381</v>
      </c>
      <c r="AK245" t="s">
        <v>2415</v>
      </c>
      <c r="AL245" t="s">
        <v>2449</v>
      </c>
      <c r="AM245" t="s">
        <v>2483</v>
      </c>
      <c r="AN245" t="s">
        <v>2767</v>
      </c>
      <c r="AO245" t="s">
        <v>2801</v>
      </c>
      <c r="AP245" t="s">
        <v>2835</v>
      </c>
      <c r="AQ245" t="s">
        <v>2869</v>
      </c>
      <c r="AR245" t="s">
        <v>12862</v>
      </c>
      <c r="AS245" t="s">
        <v>1472</v>
      </c>
      <c r="AT245" t="s">
        <v>2941</v>
      </c>
      <c r="AU245" t="s">
        <v>2975</v>
      </c>
      <c r="AV245" t="s">
        <v>3009</v>
      </c>
      <c r="AW245" t="s">
        <v>3293</v>
      </c>
      <c r="AX245" t="s">
        <v>3327</v>
      </c>
      <c r="AY245" t="s">
        <v>3361</v>
      </c>
      <c r="AZ245" t="s">
        <v>3395</v>
      </c>
      <c r="BA245" t="s">
        <v>3429</v>
      </c>
      <c r="BB245" t="s">
        <v>3463</v>
      </c>
      <c r="BC245" t="s">
        <v>3497</v>
      </c>
      <c r="BD245" t="s">
        <v>3781</v>
      </c>
      <c r="BE245" t="s">
        <v>3815</v>
      </c>
      <c r="BF245" t="s">
        <v>3849</v>
      </c>
      <c r="BG245" t="s">
        <v>3883</v>
      </c>
      <c r="BH245" t="s">
        <v>3917</v>
      </c>
      <c r="BI245" t="s">
        <v>3951</v>
      </c>
      <c r="BJ245" t="s">
        <v>3985</v>
      </c>
      <c r="BK245" t="s">
        <v>4269</v>
      </c>
      <c r="BL245" t="s">
        <v>4303</v>
      </c>
      <c r="BM245" t="s">
        <v>12863</v>
      </c>
      <c r="BN245" t="s">
        <v>2906</v>
      </c>
      <c r="BO245" t="s">
        <v>4375</v>
      </c>
      <c r="BP245" t="s">
        <v>4409</v>
      </c>
      <c r="BQ245" t="s">
        <v>4443</v>
      </c>
      <c r="BR245" t="s">
        <v>4477</v>
      </c>
      <c r="BS245" t="s">
        <v>4511</v>
      </c>
      <c r="BT245" t="s">
        <v>4795</v>
      </c>
      <c r="BU245" t="s">
        <v>4829</v>
      </c>
      <c r="BV245" t="s">
        <v>4863</v>
      </c>
      <c r="BW245" t="s">
        <v>4897</v>
      </c>
      <c r="BX245" t="s">
        <v>4931</v>
      </c>
      <c r="BY245" t="s">
        <v>4965</v>
      </c>
      <c r="BZ245" t="s">
        <v>4999</v>
      </c>
      <c r="CA245" t="s">
        <v>5283</v>
      </c>
      <c r="CB245" t="s">
        <v>5317</v>
      </c>
      <c r="CC245" t="s">
        <v>5351</v>
      </c>
      <c r="CD245" t="s">
        <v>5385</v>
      </c>
      <c r="CE245" t="s">
        <v>5419</v>
      </c>
      <c r="CF245" t="s">
        <v>5453</v>
      </c>
      <c r="CG245" t="s">
        <v>5487</v>
      </c>
      <c r="CH245" t="s">
        <v>12864</v>
      </c>
      <c r="CI245" t="s">
        <v>4340</v>
      </c>
      <c r="CJ245" t="s">
        <v>5809</v>
      </c>
      <c r="CK245" t="s">
        <v>5843</v>
      </c>
      <c r="CL245" t="s">
        <v>5877</v>
      </c>
      <c r="CM245" t="s">
        <v>5911</v>
      </c>
      <c r="CN245" t="s">
        <v>5945</v>
      </c>
      <c r="CO245" t="s">
        <v>5979</v>
      </c>
      <c r="CP245" t="s">
        <v>6263</v>
      </c>
      <c r="CQ245" t="s">
        <v>6297</v>
      </c>
      <c r="CR245" t="s">
        <v>6331</v>
      </c>
      <c r="CS245" t="s">
        <v>6365</v>
      </c>
      <c r="CT245" t="s">
        <v>6399</v>
      </c>
      <c r="CU245" t="s">
        <v>6433</v>
      </c>
      <c r="CV245" t="s">
        <v>6467</v>
      </c>
      <c r="CW245" t="s">
        <v>6501</v>
      </c>
      <c r="CX245" t="s">
        <v>6785</v>
      </c>
      <c r="CY245" t="s">
        <v>6819</v>
      </c>
      <c r="CZ245" t="s">
        <v>6853</v>
      </c>
      <c r="DA245" t="s">
        <v>6887</v>
      </c>
      <c r="DB245" t="s">
        <v>6921</v>
      </c>
      <c r="DC245" t="s">
        <v>12865</v>
      </c>
      <c r="DD245" t="s">
        <v>5774</v>
      </c>
      <c r="DE245" t="s">
        <v>6993</v>
      </c>
      <c r="DF245" t="s">
        <v>7277</v>
      </c>
      <c r="DG245" t="s">
        <v>7311</v>
      </c>
      <c r="DH245" t="s">
        <v>7345</v>
      </c>
      <c r="DI245" t="s">
        <v>7379</v>
      </c>
      <c r="DJ245" t="s">
        <v>7413</v>
      </c>
      <c r="DK245" t="s">
        <v>7447</v>
      </c>
      <c r="DL245" t="s">
        <v>7481</v>
      </c>
      <c r="DM245" t="s">
        <v>7765</v>
      </c>
      <c r="DN245" t="s">
        <v>7799</v>
      </c>
      <c r="DO245" t="s">
        <v>7833</v>
      </c>
      <c r="DP245" t="s">
        <v>7867</v>
      </c>
      <c r="DQ245" t="s">
        <v>7901</v>
      </c>
      <c r="DR245" t="s">
        <v>7935</v>
      </c>
      <c r="DS245" t="s">
        <v>7969</v>
      </c>
      <c r="DT245" t="s">
        <v>8003</v>
      </c>
      <c r="DU245" t="s">
        <v>8287</v>
      </c>
      <c r="DV245" t="s">
        <v>8321</v>
      </c>
      <c r="DW245" t="s">
        <v>8355</v>
      </c>
      <c r="DX245" t="s">
        <v>12866</v>
      </c>
      <c r="DY245" t="s">
        <v>6958</v>
      </c>
      <c r="DZ245" t="s">
        <v>8427</v>
      </c>
      <c r="EA245" t="s">
        <v>8461</v>
      </c>
      <c r="EB245" t="s">
        <v>8495</v>
      </c>
      <c r="EC245" t="s">
        <v>8779</v>
      </c>
      <c r="ED245" t="s">
        <v>8813</v>
      </c>
      <c r="EE245" t="s">
        <v>8847</v>
      </c>
      <c r="EF245" t="s">
        <v>8881</v>
      </c>
      <c r="EG245" t="s">
        <v>8915</v>
      </c>
      <c r="EH245" t="s">
        <v>8949</v>
      </c>
      <c r="EI245" t="s">
        <v>8983</v>
      </c>
      <c r="EJ245" t="s">
        <v>9267</v>
      </c>
      <c r="EK245" t="s">
        <v>9301</v>
      </c>
      <c r="EL245" t="s">
        <v>9335</v>
      </c>
      <c r="EM245" t="s">
        <v>9369</v>
      </c>
      <c r="EN245" t="s">
        <v>9403</v>
      </c>
      <c r="EO245" t="s">
        <v>9437</v>
      </c>
      <c r="EP245" t="s">
        <v>9471</v>
      </c>
      <c r="EQ245" t="s">
        <v>9505</v>
      </c>
      <c r="ER245" t="s">
        <v>9789</v>
      </c>
      <c r="ES245" t="s">
        <v>12867</v>
      </c>
      <c r="ET245" t="s">
        <v>8392</v>
      </c>
      <c r="EU245" t="s">
        <v>9861</v>
      </c>
      <c r="EV245" t="s">
        <v>9895</v>
      </c>
      <c r="EW245" t="s">
        <v>9929</v>
      </c>
      <c r="EX245" t="s">
        <v>9963</v>
      </c>
      <c r="EY245" t="s">
        <v>9997</v>
      </c>
      <c r="EZ245" t="s">
        <v>10281</v>
      </c>
      <c r="FA245" t="s">
        <v>10315</v>
      </c>
      <c r="FB245" t="s">
        <v>10349</v>
      </c>
      <c r="FC245" t="s">
        <v>10383</v>
      </c>
      <c r="FD245" t="s">
        <v>10417</v>
      </c>
      <c r="FE245" t="s">
        <v>10451</v>
      </c>
      <c r="FF245" t="s">
        <v>10485</v>
      </c>
      <c r="FG245" t="s">
        <v>10769</v>
      </c>
      <c r="FH245" t="s">
        <v>10803</v>
      </c>
      <c r="FI245" t="s">
        <v>10837</v>
      </c>
      <c r="FJ245" t="s">
        <v>10871</v>
      </c>
      <c r="FK245" t="s">
        <v>10905</v>
      </c>
      <c r="FL245" t="s">
        <v>10939</v>
      </c>
      <c r="FM245" t="s">
        <v>10973</v>
      </c>
      <c r="FN245" t="s">
        <v>12868</v>
      </c>
      <c r="FO245" t="s">
        <v>9826</v>
      </c>
      <c r="FP245" t="s">
        <v>11295</v>
      </c>
      <c r="FQ245" t="s">
        <v>11329</v>
      </c>
      <c r="FR245" t="s">
        <v>11363</v>
      </c>
      <c r="FS245" t="s">
        <v>11397</v>
      </c>
      <c r="FT245" t="s">
        <v>11431</v>
      </c>
      <c r="FU245" t="s">
        <v>11465</v>
      </c>
      <c r="FV245" t="s">
        <v>11499</v>
      </c>
      <c r="FW245" t="s">
        <v>11783</v>
      </c>
      <c r="FX245" t="s">
        <v>11817</v>
      </c>
      <c r="FY245" t="s">
        <v>11851</v>
      </c>
      <c r="FZ245" t="s">
        <v>11885</v>
      </c>
      <c r="GA245" t="s">
        <v>11919</v>
      </c>
      <c r="GB245" t="s">
        <v>11953</v>
      </c>
      <c r="GC245" t="s">
        <v>11987</v>
      </c>
      <c r="GD245" t="s">
        <v>12177</v>
      </c>
      <c r="GE245" t="s">
        <v>12211</v>
      </c>
      <c r="GF245" t="s">
        <v>12245</v>
      </c>
      <c r="GG245" t="s">
        <v>12279</v>
      </c>
      <c r="GH245" t="s">
        <v>12313</v>
      </c>
      <c r="GI245" t="s">
        <v>12869</v>
      </c>
      <c r="GJ245" t="s">
        <v>11010</v>
      </c>
    </row>
    <row r="246" spans="1:192" ht="15" hidden="1" customHeight="1">
      <c r="A246" s="49"/>
      <c r="B246" s="49" t="s">
        <v>12404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12870</v>
      </c>
      <c r="X246" t="s">
        <v>289</v>
      </c>
      <c r="Y246" t="s">
        <v>1508</v>
      </c>
      <c r="Z246" t="s">
        <v>1792</v>
      </c>
      <c r="AA246" t="s">
        <v>1826</v>
      </c>
      <c r="AB246" t="s">
        <v>1860</v>
      </c>
      <c r="AC246" t="s">
        <v>1894</v>
      </c>
      <c r="AD246" t="s">
        <v>1928</v>
      </c>
      <c r="AE246" t="s">
        <v>1962</v>
      </c>
      <c r="AF246" t="s">
        <v>1996</v>
      </c>
      <c r="AG246" t="s">
        <v>2280</v>
      </c>
      <c r="AH246" t="s">
        <v>2314</v>
      </c>
      <c r="AI246" t="s">
        <v>2348</v>
      </c>
      <c r="AJ246" t="s">
        <v>2382</v>
      </c>
      <c r="AK246" t="s">
        <v>2416</v>
      </c>
      <c r="AL246" t="s">
        <v>2450</v>
      </c>
      <c r="AM246" t="s">
        <v>2484</v>
      </c>
      <c r="AN246" t="s">
        <v>2768</v>
      </c>
      <c r="AO246" t="s">
        <v>2802</v>
      </c>
      <c r="AP246" t="s">
        <v>2836</v>
      </c>
      <c r="AQ246" t="s">
        <v>2870</v>
      </c>
      <c r="AR246" t="s">
        <v>12871</v>
      </c>
      <c r="AS246" t="s">
        <v>1473</v>
      </c>
      <c r="AT246" t="s">
        <v>2942</v>
      </c>
      <c r="AU246" t="s">
        <v>2976</v>
      </c>
      <c r="AV246" t="s">
        <v>3010</v>
      </c>
      <c r="AW246" t="s">
        <v>3294</v>
      </c>
      <c r="AX246" t="s">
        <v>3328</v>
      </c>
      <c r="AY246" t="s">
        <v>3362</v>
      </c>
      <c r="AZ246" t="s">
        <v>3396</v>
      </c>
      <c r="BA246" t="s">
        <v>3430</v>
      </c>
      <c r="BB246" t="s">
        <v>3464</v>
      </c>
      <c r="BC246" t="s">
        <v>3498</v>
      </c>
      <c r="BD246" t="s">
        <v>3782</v>
      </c>
      <c r="BE246" t="s">
        <v>3816</v>
      </c>
      <c r="BF246" t="s">
        <v>3850</v>
      </c>
      <c r="BG246" t="s">
        <v>3884</v>
      </c>
      <c r="BH246" t="s">
        <v>3918</v>
      </c>
      <c r="BI246" t="s">
        <v>3952</v>
      </c>
      <c r="BJ246" t="s">
        <v>3986</v>
      </c>
      <c r="BK246" t="s">
        <v>4270</v>
      </c>
      <c r="BL246" t="s">
        <v>4304</v>
      </c>
      <c r="BM246" t="s">
        <v>12872</v>
      </c>
      <c r="BN246" t="s">
        <v>2907</v>
      </c>
      <c r="BO246" t="s">
        <v>4376</v>
      </c>
      <c r="BP246" t="s">
        <v>4410</v>
      </c>
      <c r="BQ246" t="s">
        <v>4444</v>
      </c>
      <c r="BR246" t="s">
        <v>4478</v>
      </c>
      <c r="BS246" t="s">
        <v>4762</v>
      </c>
      <c r="BT246" t="s">
        <v>4796</v>
      </c>
      <c r="BU246" t="s">
        <v>4830</v>
      </c>
      <c r="BV246" t="s">
        <v>4864</v>
      </c>
      <c r="BW246" t="s">
        <v>4898</v>
      </c>
      <c r="BX246" t="s">
        <v>4932</v>
      </c>
      <c r="BY246" t="s">
        <v>4966</v>
      </c>
      <c r="BZ246" t="s">
        <v>5000</v>
      </c>
      <c r="CA246" t="s">
        <v>5284</v>
      </c>
      <c r="CB246" t="s">
        <v>5318</v>
      </c>
      <c r="CC246" t="s">
        <v>5352</v>
      </c>
      <c r="CD246" t="s">
        <v>5386</v>
      </c>
      <c r="CE246" t="s">
        <v>5420</v>
      </c>
      <c r="CF246" t="s">
        <v>5454</v>
      </c>
      <c r="CG246" t="s">
        <v>5488</v>
      </c>
      <c r="CH246" t="s">
        <v>12873</v>
      </c>
      <c r="CI246" t="s">
        <v>4341</v>
      </c>
      <c r="CJ246" t="s">
        <v>5810</v>
      </c>
      <c r="CK246" t="s">
        <v>5844</v>
      </c>
      <c r="CL246" t="s">
        <v>5878</v>
      </c>
      <c r="CM246" t="s">
        <v>5912</v>
      </c>
      <c r="CN246" t="s">
        <v>5946</v>
      </c>
      <c r="CO246" t="s">
        <v>5980</v>
      </c>
      <c r="CP246" t="s">
        <v>6264</v>
      </c>
      <c r="CQ246" t="s">
        <v>6298</v>
      </c>
      <c r="CR246" t="s">
        <v>6332</v>
      </c>
      <c r="CS246" t="s">
        <v>6366</v>
      </c>
      <c r="CT246" t="s">
        <v>6400</v>
      </c>
      <c r="CU246" t="s">
        <v>6434</v>
      </c>
      <c r="CV246" t="s">
        <v>6468</v>
      </c>
      <c r="CW246" t="s">
        <v>6502</v>
      </c>
      <c r="CX246" t="s">
        <v>6786</v>
      </c>
      <c r="CY246" t="s">
        <v>6820</v>
      </c>
      <c r="CZ246" t="s">
        <v>6854</v>
      </c>
      <c r="DA246" t="s">
        <v>6888</v>
      </c>
      <c r="DB246" t="s">
        <v>6922</v>
      </c>
      <c r="DC246" t="s">
        <v>12874</v>
      </c>
      <c r="DD246" t="s">
        <v>5775</v>
      </c>
      <c r="DE246" t="s">
        <v>6994</v>
      </c>
      <c r="DF246" t="s">
        <v>7278</v>
      </c>
      <c r="DG246" t="s">
        <v>7312</v>
      </c>
      <c r="DH246" t="s">
        <v>7346</v>
      </c>
      <c r="DI246" t="s">
        <v>7380</v>
      </c>
      <c r="DJ246" t="s">
        <v>7414</v>
      </c>
      <c r="DK246" t="s">
        <v>7448</v>
      </c>
      <c r="DL246" t="s">
        <v>7482</v>
      </c>
      <c r="DM246" t="s">
        <v>7766</v>
      </c>
      <c r="DN246" t="s">
        <v>7800</v>
      </c>
      <c r="DO246" t="s">
        <v>7834</v>
      </c>
      <c r="DP246" t="s">
        <v>7868</v>
      </c>
      <c r="DQ246" t="s">
        <v>7902</v>
      </c>
      <c r="DR246" t="s">
        <v>7936</v>
      </c>
      <c r="DS246" t="s">
        <v>7970</v>
      </c>
      <c r="DT246" t="s">
        <v>8004</v>
      </c>
      <c r="DU246" t="s">
        <v>8288</v>
      </c>
      <c r="DV246" t="s">
        <v>8322</v>
      </c>
      <c r="DW246" t="s">
        <v>8356</v>
      </c>
      <c r="DX246" t="s">
        <v>12875</v>
      </c>
      <c r="DY246" t="s">
        <v>6959</v>
      </c>
      <c r="DZ246" t="s">
        <v>8428</v>
      </c>
      <c r="EA246" t="s">
        <v>8462</v>
      </c>
      <c r="EB246" t="s">
        <v>8496</v>
      </c>
      <c r="EC246" t="s">
        <v>8780</v>
      </c>
      <c r="ED246" t="s">
        <v>8814</v>
      </c>
      <c r="EE246" t="s">
        <v>8848</v>
      </c>
      <c r="EF246" t="s">
        <v>8882</v>
      </c>
      <c r="EG246" t="s">
        <v>8916</v>
      </c>
      <c r="EH246" t="s">
        <v>8950</v>
      </c>
      <c r="EI246" t="s">
        <v>8984</v>
      </c>
      <c r="EJ246" t="s">
        <v>9268</v>
      </c>
      <c r="EK246" t="s">
        <v>9302</v>
      </c>
      <c r="EL246" t="s">
        <v>9336</v>
      </c>
      <c r="EM246" t="s">
        <v>9370</v>
      </c>
      <c r="EN246" t="s">
        <v>9404</v>
      </c>
      <c r="EO246" t="s">
        <v>9438</v>
      </c>
      <c r="EP246" t="s">
        <v>9472</v>
      </c>
      <c r="EQ246" t="s">
        <v>9506</v>
      </c>
      <c r="ER246" t="s">
        <v>9790</v>
      </c>
      <c r="ES246" t="s">
        <v>12876</v>
      </c>
      <c r="ET246" t="s">
        <v>8393</v>
      </c>
      <c r="EU246" t="s">
        <v>9862</v>
      </c>
      <c r="EV246" t="s">
        <v>9896</v>
      </c>
      <c r="EW246" t="s">
        <v>9930</v>
      </c>
      <c r="EX246" t="s">
        <v>9964</v>
      </c>
      <c r="EY246" t="s">
        <v>9998</v>
      </c>
      <c r="EZ246" t="s">
        <v>10282</v>
      </c>
      <c r="FA246" t="s">
        <v>10316</v>
      </c>
      <c r="FB246" t="s">
        <v>10350</v>
      </c>
      <c r="FC246" t="s">
        <v>10384</v>
      </c>
      <c r="FD246" t="s">
        <v>10418</v>
      </c>
      <c r="FE246" t="s">
        <v>10452</v>
      </c>
      <c r="FF246" t="s">
        <v>10486</v>
      </c>
      <c r="FG246" t="s">
        <v>10770</v>
      </c>
      <c r="FH246" t="s">
        <v>10804</v>
      </c>
      <c r="FI246" t="s">
        <v>10838</v>
      </c>
      <c r="FJ246" t="s">
        <v>10872</v>
      </c>
      <c r="FK246" t="s">
        <v>10906</v>
      </c>
      <c r="FL246" t="s">
        <v>10940</v>
      </c>
      <c r="FM246" t="s">
        <v>10974</v>
      </c>
      <c r="FN246" t="s">
        <v>12877</v>
      </c>
      <c r="FO246" t="s">
        <v>9827</v>
      </c>
      <c r="FP246" t="s">
        <v>11296</v>
      </c>
      <c r="FQ246" t="s">
        <v>11330</v>
      </c>
      <c r="FR246" t="s">
        <v>11364</v>
      </c>
      <c r="FS246" t="s">
        <v>11398</v>
      </c>
      <c r="FT246" t="s">
        <v>11432</v>
      </c>
      <c r="FU246" t="s">
        <v>11466</v>
      </c>
      <c r="FV246" t="s">
        <v>11500</v>
      </c>
      <c r="FW246" t="s">
        <v>11784</v>
      </c>
      <c r="FX246" t="s">
        <v>11818</v>
      </c>
      <c r="FY246" t="s">
        <v>11852</v>
      </c>
      <c r="FZ246" t="s">
        <v>11886</v>
      </c>
      <c r="GA246" t="s">
        <v>11920</v>
      </c>
      <c r="GB246" t="s">
        <v>11954</v>
      </c>
      <c r="GC246" t="s">
        <v>11988</v>
      </c>
      <c r="GD246" t="s">
        <v>12178</v>
      </c>
      <c r="GE246" t="s">
        <v>12212</v>
      </c>
      <c r="GF246" t="s">
        <v>12246</v>
      </c>
      <c r="GG246" t="s">
        <v>12280</v>
      </c>
      <c r="GH246" t="s">
        <v>12314</v>
      </c>
      <c r="GI246" t="s">
        <v>12878</v>
      </c>
      <c r="GJ246" t="s">
        <v>11011</v>
      </c>
    </row>
    <row r="247" spans="1:192" ht="15" hidden="1" customHeight="1">
      <c r="A247" s="49"/>
      <c r="B247" s="49" t="s">
        <v>12405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12879</v>
      </c>
      <c r="X247" t="s">
        <v>290</v>
      </c>
      <c r="Y247" t="s">
        <v>1509</v>
      </c>
      <c r="Z247" t="s">
        <v>1793</v>
      </c>
      <c r="AA247" t="s">
        <v>1827</v>
      </c>
      <c r="AB247" t="s">
        <v>1861</v>
      </c>
      <c r="AC247" t="s">
        <v>1895</v>
      </c>
      <c r="AD247" t="s">
        <v>1929</v>
      </c>
      <c r="AE247" t="s">
        <v>1963</v>
      </c>
      <c r="AF247" t="s">
        <v>1997</v>
      </c>
      <c r="AG247" t="s">
        <v>2281</v>
      </c>
      <c r="AH247" t="s">
        <v>2315</v>
      </c>
      <c r="AI247" t="s">
        <v>2349</v>
      </c>
      <c r="AJ247" t="s">
        <v>2383</v>
      </c>
      <c r="AK247" t="s">
        <v>2417</v>
      </c>
      <c r="AL247" t="s">
        <v>2451</v>
      </c>
      <c r="AM247" t="s">
        <v>2485</v>
      </c>
      <c r="AN247" t="s">
        <v>2769</v>
      </c>
      <c r="AO247" t="s">
        <v>2803</v>
      </c>
      <c r="AP247" t="s">
        <v>2837</v>
      </c>
      <c r="AQ247" t="s">
        <v>2871</v>
      </c>
      <c r="AR247" t="s">
        <v>12880</v>
      </c>
      <c r="AS247" t="s">
        <v>1474</v>
      </c>
      <c r="AT247" t="s">
        <v>2943</v>
      </c>
      <c r="AU247" t="s">
        <v>2977</v>
      </c>
      <c r="AV247" t="s">
        <v>3011</v>
      </c>
      <c r="AW247" t="s">
        <v>3295</v>
      </c>
      <c r="AX247" t="s">
        <v>3329</v>
      </c>
      <c r="AY247" t="s">
        <v>3363</v>
      </c>
      <c r="AZ247" t="s">
        <v>3397</v>
      </c>
      <c r="BA247" t="s">
        <v>3431</v>
      </c>
      <c r="BB247" t="s">
        <v>3465</v>
      </c>
      <c r="BC247" t="s">
        <v>3499</v>
      </c>
      <c r="BD247" t="s">
        <v>3783</v>
      </c>
      <c r="BE247" t="s">
        <v>3817</v>
      </c>
      <c r="BF247" t="s">
        <v>3851</v>
      </c>
      <c r="BG247" t="s">
        <v>3885</v>
      </c>
      <c r="BH247" t="s">
        <v>3919</v>
      </c>
      <c r="BI247" t="s">
        <v>3953</v>
      </c>
      <c r="BJ247" t="s">
        <v>3987</v>
      </c>
      <c r="BK247" t="s">
        <v>4271</v>
      </c>
      <c r="BL247" t="s">
        <v>4305</v>
      </c>
      <c r="BM247" t="s">
        <v>12881</v>
      </c>
      <c r="BN247" t="s">
        <v>2908</v>
      </c>
      <c r="BO247" t="s">
        <v>4377</v>
      </c>
      <c r="BP247" t="s">
        <v>4411</v>
      </c>
      <c r="BQ247" t="s">
        <v>4445</v>
      </c>
      <c r="BR247" t="s">
        <v>4479</v>
      </c>
      <c r="BS247" t="s">
        <v>4763</v>
      </c>
      <c r="BT247" t="s">
        <v>4797</v>
      </c>
      <c r="BU247" t="s">
        <v>4831</v>
      </c>
      <c r="BV247" t="s">
        <v>4865</v>
      </c>
      <c r="BW247" t="s">
        <v>4899</v>
      </c>
      <c r="BX247" t="s">
        <v>4933</v>
      </c>
      <c r="BY247" t="s">
        <v>4967</v>
      </c>
      <c r="BZ247" t="s">
        <v>5001</v>
      </c>
      <c r="CA247" t="s">
        <v>5285</v>
      </c>
      <c r="CB247" t="s">
        <v>5319</v>
      </c>
      <c r="CC247" t="s">
        <v>5353</v>
      </c>
      <c r="CD247" t="s">
        <v>5387</v>
      </c>
      <c r="CE247" t="s">
        <v>5421</v>
      </c>
      <c r="CF247" t="s">
        <v>5455</v>
      </c>
      <c r="CG247" t="s">
        <v>5489</v>
      </c>
      <c r="CH247" t="s">
        <v>12882</v>
      </c>
      <c r="CI247" t="s">
        <v>4342</v>
      </c>
      <c r="CJ247" t="s">
        <v>5811</v>
      </c>
      <c r="CK247" t="s">
        <v>5845</v>
      </c>
      <c r="CL247" t="s">
        <v>5879</v>
      </c>
      <c r="CM247" t="s">
        <v>5913</v>
      </c>
      <c r="CN247" t="s">
        <v>5947</v>
      </c>
      <c r="CO247" t="s">
        <v>5981</v>
      </c>
      <c r="CP247" t="s">
        <v>6265</v>
      </c>
      <c r="CQ247" t="s">
        <v>6299</v>
      </c>
      <c r="CR247" t="s">
        <v>6333</v>
      </c>
      <c r="CS247" t="s">
        <v>6367</v>
      </c>
      <c r="CT247" t="s">
        <v>6401</v>
      </c>
      <c r="CU247" t="s">
        <v>6435</v>
      </c>
      <c r="CV247" t="s">
        <v>6469</v>
      </c>
      <c r="CW247" t="s">
        <v>6503</v>
      </c>
      <c r="CX247" t="s">
        <v>6787</v>
      </c>
      <c r="CY247" t="s">
        <v>6821</v>
      </c>
      <c r="CZ247" t="s">
        <v>6855</v>
      </c>
      <c r="DA247" t="s">
        <v>6889</v>
      </c>
      <c r="DB247" t="s">
        <v>6923</v>
      </c>
      <c r="DC247" t="s">
        <v>12883</v>
      </c>
      <c r="DD247" t="s">
        <v>5776</v>
      </c>
      <c r="DE247" t="s">
        <v>6995</v>
      </c>
      <c r="DF247" t="s">
        <v>7279</v>
      </c>
      <c r="DG247" t="s">
        <v>7313</v>
      </c>
      <c r="DH247" t="s">
        <v>7347</v>
      </c>
      <c r="DI247" t="s">
        <v>7381</v>
      </c>
      <c r="DJ247" t="s">
        <v>7415</v>
      </c>
      <c r="DK247" t="s">
        <v>7449</v>
      </c>
      <c r="DL247" t="s">
        <v>7483</v>
      </c>
      <c r="DM247" t="s">
        <v>7767</v>
      </c>
      <c r="DN247" t="s">
        <v>7801</v>
      </c>
      <c r="DO247" t="s">
        <v>7835</v>
      </c>
      <c r="DP247" t="s">
        <v>7869</v>
      </c>
      <c r="DQ247" t="s">
        <v>7903</v>
      </c>
      <c r="DR247" t="s">
        <v>7937</v>
      </c>
      <c r="DS247" t="s">
        <v>7971</v>
      </c>
      <c r="DT247" t="s">
        <v>8005</v>
      </c>
      <c r="DU247" t="s">
        <v>8289</v>
      </c>
      <c r="DV247" t="s">
        <v>8323</v>
      </c>
      <c r="DW247" t="s">
        <v>8357</v>
      </c>
      <c r="DX247" t="s">
        <v>12884</v>
      </c>
      <c r="DY247" t="s">
        <v>6960</v>
      </c>
      <c r="DZ247" t="s">
        <v>8429</v>
      </c>
      <c r="EA247" t="s">
        <v>8463</v>
      </c>
      <c r="EB247" t="s">
        <v>8497</v>
      </c>
      <c r="EC247" t="s">
        <v>8781</v>
      </c>
      <c r="ED247" t="s">
        <v>8815</v>
      </c>
      <c r="EE247" t="s">
        <v>8849</v>
      </c>
      <c r="EF247" t="s">
        <v>8883</v>
      </c>
      <c r="EG247" t="s">
        <v>8917</v>
      </c>
      <c r="EH247" t="s">
        <v>8951</v>
      </c>
      <c r="EI247" t="s">
        <v>8985</v>
      </c>
      <c r="EJ247" t="s">
        <v>9269</v>
      </c>
      <c r="EK247" t="s">
        <v>9303</v>
      </c>
      <c r="EL247" t="s">
        <v>9337</v>
      </c>
      <c r="EM247" t="s">
        <v>9371</v>
      </c>
      <c r="EN247" t="s">
        <v>9405</v>
      </c>
      <c r="EO247" t="s">
        <v>9439</v>
      </c>
      <c r="EP247" t="s">
        <v>9473</v>
      </c>
      <c r="EQ247" t="s">
        <v>9507</v>
      </c>
      <c r="ER247" t="s">
        <v>9791</v>
      </c>
      <c r="ES247" t="s">
        <v>12885</v>
      </c>
      <c r="ET247" t="s">
        <v>8394</v>
      </c>
      <c r="EU247" t="s">
        <v>9863</v>
      </c>
      <c r="EV247" t="s">
        <v>9897</v>
      </c>
      <c r="EW247" t="s">
        <v>9931</v>
      </c>
      <c r="EX247" t="s">
        <v>9965</v>
      </c>
      <c r="EY247" t="s">
        <v>9999</v>
      </c>
      <c r="EZ247" t="s">
        <v>10283</v>
      </c>
      <c r="FA247" t="s">
        <v>10317</v>
      </c>
      <c r="FB247" t="s">
        <v>10351</v>
      </c>
      <c r="FC247" t="s">
        <v>10385</v>
      </c>
      <c r="FD247" t="s">
        <v>10419</v>
      </c>
      <c r="FE247" t="s">
        <v>10453</v>
      </c>
      <c r="FF247" t="s">
        <v>10487</v>
      </c>
      <c r="FG247" t="s">
        <v>10771</v>
      </c>
      <c r="FH247" t="s">
        <v>10805</v>
      </c>
      <c r="FI247" t="s">
        <v>10839</v>
      </c>
      <c r="FJ247" t="s">
        <v>10873</v>
      </c>
      <c r="FK247" t="s">
        <v>10907</v>
      </c>
      <c r="FL247" t="s">
        <v>10941</v>
      </c>
      <c r="FM247" t="s">
        <v>10975</v>
      </c>
      <c r="FN247" t="s">
        <v>12886</v>
      </c>
      <c r="FO247" t="s">
        <v>9828</v>
      </c>
      <c r="FP247" t="s">
        <v>11297</v>
      </c>
      <c r="FQ247" t="s">
        <v>11331</v>
      </c>
      <c r="FR247" t="s">
        <v>11365</v>
      </c>
      <c r="FS247" t="s">
        <v>11399</v>
      </c>
      <c r="FT247" t="s">
        <v>11433</v>
      </c>
      <c r="FU247" t="s">
        <v>11467</v>
      </c>
      <c r="FV247" t="s">
        <v>11501</v>
      </c>
      <c r="FW247" t="s">
        <v>11785</v>
      </c>
      <c r="FX247" t="s">
        <v>11819</v>
      </c>
      <c r="FY247" t="s">
        <v>11853</v>
      </c>
      <c r="FZ247" t="s">
        <v>11887</v>
      </c>
      <c r="GA247" t="s">
        <v>11921</v>
      </c>
      <c r="GB247" t="s">
        <v>11955</v>
      </c>
      <c r="GC247" t="s">
        <v>11989</v>
      </c>
      <c r="GD247" t="s">
        <v>12179</v>
      </c>
      <c r="GE247" t="s">
        <v>12213</v>
      </c>
      <c r="GF247" t="s">
        <v>12247</v>
      </c>
      <c r="GG247" t="s">
        <v>12281</v>
      </c>
      <c r="GH247" t="s">
        <v>12315</v>
      </c>
      <c r="GI247" t="s">
        <v>12887</v>
      </c>
      <c r="GJ247" t="s">
        <v>11262</v>
      </c>
    </row>
    <row r="248" spans="1:192" ht="15" hidden="1" customHeight="1">
      <c r="A248" s="48" t="s">
        <v>12406</v>
      </c>
      <c r="B248" s="49"/>
      <c r="C248" s="62">
        <v>56</v>
      </c>
    </row>
    <row r="249" spans="1:192" ht="15" hidden="1" customHeight="1">
      <c r="A249" s="49"/>
      <c r="B249" s="49" t="s">
        <v>12407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12888</v>
      </c>
      <c r="X249" t="s">
        <v>291</v>
      </c>
      <c r="Y249" t="s">
        <v>1510</v>
      </c>
      <c r="Z249" t="s">
        <v>1794</v>
      </c>
      <c r="AA249" t="s">
        <v>1828</v>
      </c>
      <c r="AB249" t="s">
        <v>1862</v>
      </c>
      <c r="AC249" t="s">
        <v>1896</v>
      </c>
      <c r="AD249" t="s">
        <v>1930</v>
      </c>
      <c r="AE249" t="s">
        <v>1964</v>
      </c>
      <c r="AF249" t="s">
        <v>1998</v>
      </c>
      <c r="AG249" t="s">
        <v>2282</v>
      </c>
      <c r="AH249" t="s">
        <v>2316</v>
      </c>
      <c r="AI249" t="s">
        <v>2350</v>
      </c>
      <c r="AJ249" t="s">
        <v>2384</v>
      </c>
      <c r="AK249" t="s">
        <v>2418</v>
      </c>
      <c r="AL249" t="s">
        <v>2452</v>
      </c>
      <c r="AM249" t="s">
        <v>2486</v>
      </c>
      <c r="AN249" t="s">
        <v>2770</v>
      </c>
      <c r="AO249" t="s">
        <v>2804</v>
      </c>
      <c r="AP249" t="s">
        <v>2838</v>
      </c>
      <c r="AQ249" t="s">
        <v>2872</v>
      </c>
      <c r="AR249" t="s">
        <v>12889</v>
      </c>
      <c r="AS249" t="s">
        <v>1475</v>
      </c>
      <c r="AT249" t="s">
        <v>2944</v>
      </c>
      <c r="AU249" t="s">
        <v>2978</v>
      </c>
      <c r="AV249" t="s">
        <v>3262</v>
      </c>
      <c r="AW249" t="s">
        <v>3296</v>
      </c>
      <c r="AX249" t="s">
        <v>3330</v>
      </c>
      <c r="AY249" t="s">
        <v>3364</v>
      </c>
      <c r="AZ249" t="s">
        <v>3398</v>
      </c>
      <c r="BA249" t="s">
        <v>3432</v>
      </c>
      <c r="BB249" t="s">
        <v>3466</v>
      </c>
      <c r="BC249" t="s">
        <v>3500</v>
      </c>
      <c r="BD249" t="s">
        <v>3784</v>
      </c>
      <c r="BE249" t="s">
        <v>3818</v>
      </c>
      <c r="BF249" t="s">
        <v>3852</v>
      </c>
      <c r="BG249" t="s">
        <v>3886</v>
      </c>
      <c r="BH249" t="s">
        <v>3920</v>
      </c>
      <c r="BI249" t="s">
        <v>3954</v>
      </c>
      <c r="BJ249" t="s">
        <v>3988</v>
      </c>
      <c r="BK249" t="s">
        <v>4272</v>
      </c>
      <c r="BL249" t="s">
        <v>4306</v>
      </c>
      <c r="BM249" t="s">
        <v>12890</v>
      </c>
      <c r="BN249" t="s">
        <v>2909</v>
      </c>
      <c r="BO249" t="s">
        <v>4378</v>
      </c>
      <c r="BP249" t="s">
        <v>4412</v>
      </c>
      <c r="BQ249" t="s">
        <v>4446</v>
      </c>
      <c r="BR249" t="s">
        <v>4480</v>
      </c>
      <c r="BS249" t="s">
        <v>4764</v>
      </c>
      <c r="BT249" t="s">
        <v>4798</v>
      </c>
      <c r="BU249" t="s">
        <v>4832</v>
      </c>
      <c r="BV249" t="s">
        <v>4866</v>
      </c>
      <c r="BW249" t="s">
        <v>4900</v>
      </c>
      <c r="BX249" t="s">
        <v>4934</v>
      </c>
      <c r="BY249" t="s">
        <v>4968</v>
      </c>
      <c r="BZ249" t="s">
        <v>5002</v>
      </c>
      <c r="CA249" t="s">
        <v>5286</v>
      </c>
      <c r="CB249" t="s">
        <v>5320</v>
      </c>
      <c r="CC249" t="s">
        <v>5354</v>
      </c>
      <c r="CD249" t="s">
        <v>5388</v>
      </c>
      <c r="CE249" t="s">
        <v>5422</v>
      </c>
      <c r="CF249" t="s">
        <v>5456</v>
      </c>
      <c r="CG249" t="s">
        <v>5490</v>
      </c>
      <c r="CH249" t="s">
        <v>12891</v>
      </c>
      <c r="CI249" t="s">
        <v>4343</v>
      </c>
      <c r="CJ249" t="s">
        <v>5812</v>
      </c>
      <c r="CK249" t="s">
        <v>5846</v>
      </c>
      <c r="CL249" t="s">
        <v>5880</v>
      </c>
      <c r="CM249" t="s">
        <v>5914</v>
      </c>
      <c r="CN249" t="s">
        <v>5948</v>
      </c>
      <c r="CO249" t="s">
        <v>5982</v>
      </c>
      <c r="CP249" t="s">
        <v>6266</v>
      </c>
      <c r="CQ249" t="s">
        <v>6300</v>
      </c>
      <c r="CR249" t="s">
        <v>6334</v>
      </c>
      <c r="CS249" t="s">
        <v>6368</v>
      </c>
      <c r="CT249" t="s">
        <v>6402</v>
      </c>
      <c r="CU249" t="s">
        <v>6436</v>
      </c>
      <c r="CV249" t="s">
        <v>6470</v>
      </c>
      <c r="CW249" t="s">
        <v>6504</v>
      </c>
      <c r="CX249" t="s">
        <v>6788</v>
      </c>
      <c r="CY249" t="s">
        <v>6822</v>
      </c>
      <c r="CZ249" t="s">
        <v>6856</v>
      </c>
      <c r="DA249" t="s">
        <v>6890</v>
      </c>
      <c r="DB249" t="s">
        <v>6924</v>
      </c>
      <c r="DC249" t="s">
        <v>12892</v>
      </c>
      <c r="DD249" t="s">
        <v>5777</v>
      </c>
      <c r="DE249" t="s">
        <v>6996</v>
      </c>
      <c r="DF249" t="s">
        <v>7280</v>
      </c>
      <c r="DG249" t="s">
        <v>7314</v>
      </c>
      <c r="DH249" t="s">
        <v>7348</v>
      </c>
      <c r="DI249" t="s">
        <v>7382</v>
      </c>
      <c r="DJ249" t="s">
        <v>7416</v>
      </c>
      <c r="DK249" t="s">
        <v>7450</v>
      </c>
      <c r="DL249" t="s">
        <v>7484</v>
      </c>
      <c r="DM249" t="s">
        <v>7768</v>
      </c>
      <c r="DN249" t="s">
        <v>7802</v>
      </c>
      <c r="DO249" t="s">
        <v>7836</v>
      </c>
      <c r="DP249" t="s">
        <v>7870</v>
      </c>
      <c r="DQ249" t="s">
        <v>7904</v>
      </c>
      <c r="DR249" t="s">
        <v>7938</v>
      </c>
      <c r="DS249" t="s">
        <v>7972</v>
      </c>
      <c r="DT249" t="s">
        <v>8006</v>
      </c>
      <c r="DU249" t="s">
        <v>8290</v>
      </c>
      <c r="DV249" t="s">
        <v>8324</v>
      </c>
      <c r="DW249" t="s">
        <v>8358</v>
      </c>
      <c r="DX249" t="s">
        <v>12893</v>
      </c>
      <c r="DY249" t="s">
        <v>6961</v>
      </c>
      <c r="DZ249" t="s">
        <v>8430</v>
      </c>
      <c r="EA249" t="s">
        <v>8464</v>
      </c>
      <c r="EB249" t="s">
        <v>8498</v>
      </c>
      <c r="EC249" t="s">
        <v>8782</v>
      </c>
      <c r="ED249" t="s">
        <v>8816</v>
      </c>
      <c r="EE249" t="s">
        <v>8850</v>
      </c>
      <c r="EF249" t="s">
        <v>8884</v>
      </c>
      <c r="EG249" t="s">
        <v>8918</v>
      </c>
      <c r="EH249" t="s">
        <v>8952</v>
      </c>
      <c r="EI249" t="s">
        <v>8986</v>
      </c>
      <c r="EJ249" t="s">
        <v>9270</v>
      </c>
      <c r="EK249" t="s">
        <v>9304</v>
      </c>
      <c r="EL249" t="s">
        <v>9338</v>
      </c>
      <c r="EM249" t="s">
        <v>9372</v>
      </c>
      <c r="EN249" t="s">
        <v>9406</v>
      </c>
      <c r="EO249" t="s">
        <v>9440</v>
      </c>
      <c r="EP249" t="s">
        <v>9474</v>
      </c>
      <c r="EQ249" t="s">
        <v>9508</v>
      </c>
      <c r="ER249" t="s">
        <v>9792</v>
      </c>
      <c r="ES249" t="s">
        <v>12894</v>
      </c>
      <c r="ET249" t="s">
        <v>8395</v>
      </c>
      <c r="EU249" t="s">
        <v>9864</v>
      </c>
      <c r="EV249" t="s">
        <v>9898</v>
      </c>
      <c r="EW249" t="s">
        <v>9932</v>
      </c>
      <c r="EX249" t="s">
        <v>9966</v>
      </c>
      <c r="EY249" t="s">
        <v>10000</v>
      </c>
      <c r="EZ249" t="s">
        <v>10284</v>
      </c>
      <c r="FA249" t="s">
        <v>10318</v>
      </c>
      <c r="FB249" t="s">
        <v>10352</v>
      </c>
      <c r="FC249" t="s">
        <v>10386</v>
      </c>
      <c r="FD249" t="s">
        <v>10420</v>
      </c>
      <c r="FE249" t="s">
        <v>10454</v>
      </c>
      <c r="FF249" t="s">
        <v>10488</v>
      </c>
      <c r="FG249" t="s">
        <v>10772</v>
      </c>
      <c r="FH249" t="s">
        <v>10806</v>
      </c>
      <c r="FI249" t="s">
        <v>10840</v>
      </c>
      <c r="FJ249" t="s">
        <v>10874</v>
      </c>
      <c r="FK249" t="s">
        <v>10908</v>
      </c>
      <c r="FL249" t="s">
        <v>10942</v>
      </c>
      <c r="FM249" t="s">
        <v>10976</v>
      </c>
      <c r="FN249" t="s">
        <v>12895</v>
      </c>
      <c r="FO249" t="s">
        <v>9829</v>
      </c>
      <c r="FP249" t="s">
        <v>11298</v>
      </c>
      <c r="FQ249" t="s">
        <v>11332</v>
      </c>
      <c r="FR249" t="s">
        <v>11366</v>
      </c>
      <c r="FS249" t="s">
        <v>11400</v>
      </c>
      <c r="FT249" t="s">
        <v>11434</v>
      </c>
      <c r="FU249" t="s">
        <v>11468</v>
      </c>
      <c r="FV249" t="s">
        <v>11502</v>
      </c>
      <c r="FW249" t="s">
        <v>11786</v>
      </c>
      <c r="FX249" t="s">
        <v>11820</v>
      </c>
      <c r="FY249" t="s">
        <v>11854</v>
      </c>
      <c r="FZ249" t="s">
        <v>11888</v>
      </c>
      <c r="GA249" t="s">
        <v>11922</v>
      </c>
      <c r="GB249" t="s">
        <v>11956</v>
      </c>
      <c r="GC249" t="s">
        <v>11990</v>
      </c>
      <c r="GD249" t="s">
        <v>12180</v>
      </c>
      <c r="GE249" t="s">
        <v>12214</v>
      </c>
      <c r="GF249" t="s">
        <v>12248</v>
      </c>
      <c r="GG249" t="s">
        <v>12282</v>
      </c>
      <c r="GH249" t="s">
        <v>12316</v>
      </c>
      <c r="GI249" t="s">
        <v>12896</v>
      </c>
      <c r="GJ249" t="s">
        <v>11263</v>
      </c>
    </row>
    <row r="250" spans="1:192" ht="15" hidden="1" customHeight="1">
      <c r="A250" s="49"/>
      <c r="B250" s="49" t="s">
        <v>12408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12897</v>
      </c>
      <c r="X250" t="s">
        <v>292</v>
      </c>
      <c r="Y250" t="s">
        <v>1511</v>
      </c>
      <c r="Z250" t="s">
        <v>1795</v>
      </c>
      <c r="AA250" t="s">
        <v>1829</v>
      </c>
      <c r="AB250" t="s">
        <v>1863</v>
      </c>
      <c r="AC250" t="s">
        <v>1897</v>
      </c>
      <c r="AD250" t="s">
        <v>1931</v>
      </c>
      <c r="AE250" t="s">
        <v>1965</v>
      </c>
      <c r="AF250" t="s">
        <v>1999</v>
      </c>
      <c r="AG250" t="s">
        <v>2283</v>
      </c>
      <c r="AH250" t="s">
        <v>2317</v>
      </c>
      <c r="AI250" t="s">
        <v>2351</v>
      </c>
      <c r="AJ250" t="s">
        <v>2385</v>
      </c>
      <c r="AK250" t="s">
        <v>2419</v>
      </c>
      <c r="AL250" t="s">
        <v>2453</v>
      </c>
      <c r="AM250" t="s">
        <v>2487</v>
      </c>
      <c r="AN250" t="s">
        <v>2771</v>
      </c>
      <c r="AO250" t="s">
        <v>2805</v>
      </c>
      <c r="AP250" t="s">
        <v>2839</v>
      </c>
      <c r="AQ250" t="s">
        <v>2873</v>
      </c>
      <c r="AR250" t="s">
        <v>12898</v>
      </c>
      <c r="AS250" t="s">
        <v>1476</v>
      </c>
      <c r="AT250" t="s">
        <v>2945</v>
      </c>
      <c r="AU250" t="s">
        <v>2979</v>
      </c>
      <c r="AV250" t="s">
        <v>3263</v>
      </c>
      <c r="AW250" t="s">
        <v>3297</v>
      </c>
      <c r="AX250" t="s">
        <v>3331</v>
      </c>
      <c r="AY250" t="s">
        <v>3365</v>
      </c>
      <c r="AZ250" t="s">
        <v>3399</v>
      </c>
      <c r="BA250" t="s">
        <v>3433</v>
      </c>
      <c r="BB250" t="s">
        <v>3467</v>
      </c>
      <c r="BC250" t="s">
        <v>3501</v>
      </c>
      <c r="BD250" t="s">
        <v>3785</v>
      </c>
      <c r="BE250" t="s">
        <v>3819</v>
      </c>
      <c r="BF250" t="s">
        <v>3853</v>
      </c>
      <c r="BG250" t="s">
        <v>3887</v>
      </c>
      <c r="BH250" t="s">
        <v>3921</v>
      </c>
      <c r="BI250" t="s">
        <v>3955</v>
      </c>
      <c r="BJ250" t="s">
        <v>3989</v>
      </c>
      <c r="BK250" t="s">
        <v>4273</v>
      </c>
      <c r="BL250" t="s">
        <v>4307</v>
      </c>
      <c r="BM250" t="s">
        <v>12899</v>
      </c>
      <c r="BN250" t="s">
        <v>2910</v>
      </c>
      <c r="BO250" t="s">
        <v>4379</v>
      </c>
      <c r="BP250" t="s">
        <v>4413</v>
      </c>
      <c r="BQ250" t="s">
        <v>4447</v>
      </c>
      <c r="BR250" t="s">
        <v>4481</v>
      </c>
      <c r="BS250" t="s">
        <v>4765</v>
      </c>
      <c r="BT250" t="s">
        <v>4799</v>
      </c>
      <c r="BU250" t="s">
        <v>4833</v>
      </c>
      <c r="BV250" t="s">
        <v>4867</v>
      </c>
      <c r="BW250" t="s">
        <v>4901</v>
      </c>
      <c r="BX250" t="s">
        <v>4935</v>
      </c>
      <c r="BY250" t="s">
        <v>4969</v>
      </c>
      <c r="BZ250" t="s">
        <v>5003</v>
      </c>
      <c r="CA250" t="s">
        <v>5287</v>
      </c>
      <c r="CB250" t="s">
        <v>5321</v>
      </c>
      <c r="CC250" t="s">
        <v>5355</v>
      </c>
      <c r="CD250" t="s">
        <v>5389</v>
      </c>
      <c r="CE250" t="s">
        <v>5423</v>
      </c>
      <c r="CF250" t="s">
        <v>5457</v>
      </c>
      <c r="CG250" t="s">
        <v>5491</v>
      </c>
      <c r="CH250" t="s">
        <v>12900</v>
      </c>
      <c r="CI250" t="s">
        <v>4344</v>
      </c>
      <c r="CJ250" t="s">
        <v>5813</v>
      </c>
      <c r="CK250" t="s">
        <v>5847</v>
      </c>
      <c r="CL250" t="s">
        <v>5881</v>
      </c>
      <c r="CM250" t="s">
        <v>5915</v>
      </c>
      <c r="CN250" t="s">
        <v>5949</v>
      </c>
      <c r="CO250" t="s">
        <v>5983</v>
      </c>
      <c r="CP250" t="s">
        <v>6267</v>
      </c>
      <c r="CQ250" t="s">
        <v>6301</v>
      </c>
      <c r="CR250" t="s">
        <v>6335</v>
      </c>
      <c r="CS250" t="s">
        <v>6369</v>
      </c>
      <c r="CT250" t="s">
        <v>6403</v>
      </c>
      <c r="CU250" t="s">
        <v>6437</v>
      </c>
      <c r="CV250" t="s">
        <v>6471</v>
      </c>
      <c r="CW250" t="s">
        <v>6505</v>
      </c>
      <c r="CX250" t="s">
        <v>6789</v>
      </c>
      <c r="CY250" t="s">
        <v>6823</v>
      </c>
      <c r="CZ250" t="s">
        <v>6857</v>
      </c>
      <c r="DA250" t="s">
        <v>6891</v>
      </c>
      <c r="DB250" t="s">
        <v>6925</v>
      </c>
      <c r="DC250" t="s">
        <v>12901</v>
      </c>
      <c r="DD250" t="s">
        <v>5778</v>
      </c>
      <c r="DE250" t="s">
        <v>6997</v>
      </c>
      <c r="DF250" t="s">
        <v>7281</v>
      </c>
      <c r="DG250" t="s">
        <v>7315</v>
      </c>
      <c r="DH250" t="s">
        <v>7349</v>
      </c>
      <c r="DI250" t="s">
        <v>7383</v>
      </c>
      <c r="DJ250" t="s">
        <v>7417</v>
      </c>
      <c r="DK250" t="s">
        <v>7451</v>
      </c>
      <c r="DL250" t="s">
        <v>7485</v>
      </c>
      <c r="DM250" t="s">
        <v>7769</v>
      </c>
      <c r="DN250" t="s">
        <v>7803</v>
      </c>
      <c r="DO250" t="s">
        <v>7837</v>
      </c>
      <c r="DP250" t="s">
        <v>7871</v>
      </c>
      <c r="DQ250" t="s">
        <v>7905</v>
      </c>
      <c r="DR250" t="s">
        <v>7939</v>
      </c>
      <c r="DS250" t="s">
        <v>7973</v>
      </c>
      <c r="DT250" t="s">
        <v>8007</v>
      </c>
      <c r="DU250" t="s">
        <v>8291</v>
      </c>
      <c r="DV250" t="s">
        <v>8325</v>
      </c>
      <c r="DW250" t="s">
        <v>8359</v>
      </c>
      <c r="DX250" t="s">
        <v>12902</v>
      </c>
      <c r="DY250" t="s">
        <v>6962</v>
      </c>
      <c r="DZ250" t="s">
        <v>8431</v>
      </c>
      <c r="EA250" t="s">
        <v>8465</v>
      </c>
      <c r="EB250" t="s">
        <v>8499</v>
      </c>
      <c r="EC250" t="s">
        <v>8783</v>
      </c>
      <c r="ED250" t="s">
        <v>8817</v>
      </c>
      <c r="EE250" t="s">
        <v>8851</v>
      </c>
      <c r="EF250" t="s">
        <v>8885</v>
      </c>
      <c r="EG250" t="s">
        <v>8919</v>
      </c>
      <c r="EH250" t="s">
        <v>8953</v>
      </c>
      <c r="EI250" t="s">
        <v>8987</v>
      </c>
      <c r="EJ250" t="s">
        <v>9271</v>
      </c>
      <c r="EK250" t="s">
        <v>9305</v>
      </c>
      <c r="EL250" t="s">
        <v>9339</v>
      </c>
      <c r="EM250" t="s">
        <v>9373</v>
      </c>
      <c r="EN250" t="s">
        <v>9407</v>
      </c>
      <c r="EO250" t="s">
        <v>9441</v>
      </c>
      <c r="EP250" t="s">
        <v>9475</v>
      </c>
      <c r="EQ250" t="s">
        <v>9509</v>
      </c>
      <c r="ER250" t="s">
        <v>9793</v>
      </c>
      <c r="ES250" t="s">
        <v>12903</v>
      </c>
      <c r="ET250" t="s">
        <v>8396</v>
      </c>
      <c r="EU250" t="s">
        <v>9865</v>
      </c>
      <c r="EV250" t="s">
        <v>9899</v>
      </c>
      <c r="EW250" t="s">
        <v>9933</v>
      </c>
      <c r="EX250" t="s">
        <v>9967</v>
      </c>
      <c r="EY250" t="s">
        <v>10001</v>
      </c>
      <c r="EZ250" t="s">
        <v>10285</v>
      </c>
      <c r="FA250" t="s">
        <v>10319</v>
      </c>
      <c r="FB250" t="s">
        <v>10353</v>
      </c>
      <c r="FC250" t="s">
        <v>10387</v>
      </c>
      <c r="FD250" t="s">
        <v>10421</v>
      </c>
      <c r="FE250" t="s">
        <v>10455</v>
      </c>
      <c r="FF250" t="s">
        <v>10489</v>
      </c>
      <c r="FG250" t="s">
        <v>10773</v>
      </c>
      <c r="FH250" t="s">
        <v>10807</v>
      </c>
      <c r="FI250" t="s">
        <v>10841</v>
      </c>
      <c r="FJ250" t="s">
        <v>10875</v>
      </c>
      <c r="FK250" t="s">
        <v>10909</v>
      </c>
      <c r="FL250" t="s">
        <v>10943</v>
      </c>
      <c r="FM250" t="s">
        <v>10977</v>
      </c>
      <c r="FN250" t="s">
        <v>12904</v>
      </c>
      <c r="FO250" t="s">
        <v>9830</v>
      </c>
      <c r="FP250" t="s">
        <v>11299</v>
      </c>
      <c r="FQ250" t="s">
        <v>11333</v>
      </c>
      <c r="FR250" t="s">
        <v>11367</v>
      </c>
      <c r="FS250" t="s">
        <v>11401</v>
      </c>
      <c r="FT250" t="s">
        <v>11435</v>
      </c>
      <c r="FU250" t="s">
        <v>11469</v>
      </c>
      <c r="FV250" t="s">
        <v>11503</v>
      </c>
      <c r="FW250" t="s">
        <v>11787</v>
      </c>
      <c r="FX250" t="s">
        <v>11821</v>
      </c>
      <c r="FY250" t="s">
        <v>11855</v>
      </c>
      <c r="FZ250" t="s">
        <v>11889</v>
      </c>
      <c r="GA250" t="s">
        <v>11923</v>
      </c>
      <c r="GB250" t="s">
        <v>11957</v>
      </c>
      <c r="GC250" t="s">
        <v>11991</v>
      </c>
      <c r="GD250" t="s">
        <v>12181</v>
      </c>
      <c r="GE250" t="s">
        <v>12215</v>
      </c>
      <c r="GF250" t="s">
        <v>12249</v>
      </c>
      <c r="GG250" t="s">
        <v>12283</v>
      </c>
      <c r="GH250" t="s">
        <v>12317</v>
      </c>
      <c r="GI250" t="s">
        <v>12905</v>
      </c>
      <c r="GJ250" t="s">
        <v>11264</v>
      </c>
    </row>
    <row r="251" spans="1:192" ht="15" hidden="1" customHeight="1">
      <c r="A251" s="48" t="s">
        <v>12354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12780</v>
      </c>
      <c r="X251" t="s">
        <v>280</v>
      </c>
      <c r="Y251" t="s">
        <v>1499</v>
      </c>
      <c r="Z251" t="s">
        <v>1783</v>
      </c>
      <c r="AA251" t="s">
        <v>1817</v>
      </c>
      <c r="AB251" t="s">
        <v>1851</v>
      </c>
      <c r="AC251" t="s">
        <v>1885</v>
      </c>
      <c r="AD251" t="s">
        <v>1919</v>
      </c>
      <c r="AE251" t="s">
        <v>1953</v>
      </c>
      <c r="AF251" t="s">
        <v>1987</v>
      </c>
      <c r="AG251" t="s">
        <v>2271</v>
      </c>
      <c r="AH251" t="s">
        <v>2305</v>
      </c>
      <c r="AI251" t="s">
        <v>2339</v>
      </c>
      <c r="AJ251" t="s">
        <v>2373</v>
      </c>
      <c r="AK251" t="s">
        <v>2407</v>
      </c>
      <c r="AL251" t="s">
        <v>2441</v>
      </c>
      <c r="AM251" t="s">
        <v>2475</v>
      </c>
      <c r="AN251" t="s">
        <v>2509</v>
      </c>
      <c r="AO251" t="s">
        <v>2793</v>
      </c>
      <c r="AP251" t="s">
        <v>2827</v>
      </c>
      <c r="AQ251" t="s">
        <v>2861</v>
      </c>
      <c r="AR251" t="s">
        <v>12781</v>
      </c>
      <c r="AS251" t="s">
        <v>1464</v>
      </c>
      <c r="AT251" t="s">
        <v>2933</v>
      </c>
      <c r="AU251" t="s">
        <v>2967</v>
      </c>
      <c r="AV251" t="s">
        <v>3001</v>
      </c>
      <c r="AW251" t="s">
        <v>3285</v>
      </c>
      <c r="AX251" t="s">
        <v>3319</v>
      </c>
      <c r="AY251" t="s">
        <v>3353</v>
      </c>
      <c r="AZ251" t="s">
        <v>3387</v>
      </c>
      <c r="BA251" t="s">
        <v>3421</v>
      </c>
      <c r="BB251" t="s">
        <v>3455</v>
      </c>
      <c r="BC251" t="s">
        <v>3489</v>
      </c>
      <c r="BD251" t="s">
        <v>3773</v>
      </c>
      <c r="BE251" t="s">
        <v>3807</v>
      </c>
      <c r="BF251" t="s">
        <v>3841</v>
      </c>
      <c r="BG251" t="s">
        <v>3875</v>
      </c>
      <c r="BH251" t="s">
        <v>3909</v>
      </c>
      <c r="BI251" t="s">
        <v>3943</v>
      </c>
      <c r="BJ251" t="s">
        <v>3977</v>
      </c>
      <c r="BK251" t="s">
        <v>4011</v>
      </c>
      <c r="BL251" t="s">
        <v>4295</v>
      </c>
      <c r="BM251" t="s">
        <v>12782</v>
      </c>
      <c r="BN251" t="s">
        <v>2898</v>
      </c>
      <c r="BO251" t="s">
        <v>4367</v>
      </c>
      <c r="BP251" t="s">
        <v>4401</v>
      </c>
      <c r="BQ251" t="s">
        <v>4435</v>
      </c>
      <c r="BR251" t="s">
        <v>4469</v>
      </c>
      <c r="BS251" t="s">
        <v>4503</v>
      </c>
      <c r="BT251" t="s">
        <v>4787</v>
      </c>
      <c r="BU251" t="s">
        <v>4821</v>
      </c>
      <c r="BV251" t="s">
        <v>4855</v>
      </c>
      <c r="BW251" t="s">
        <v>4889</v>
      </c>
      <c r="BX251" t="s">
        <v>4923</v>
      </c>
      <c r="BY251" t="s">
        <v>4957</v>
      </c>
      <c r="BZ251" t="s">
        <v>4991</v>
      </c>
      <c r="CA251" t="s">
        <v>5275</v>
      </c>
      <c r="CB251" t="s">
        <v>5309</v>
      </c>
      <c r="CC251" t="s">
        <v>5343</v>
      </c>
      <c r="CD251" t="s">
        <v>5377</v>
      </c>
      <c r="CE251" t="s">
        <v>5411</v>
      </c>
      <c r="CF251" t="s">
        <v>5445</v>
      </c>
      <c r="CG251" t="s">
        <v>5479</v>
      </c>
      <c r="CH251" t="s">
        <v>12783</v>
      </c>
      <c r="CI251" t="s">
        <v>4332</v>
      </c>
      <c r="CJ251" t="s">
        <v>5801</v>
      </c>
      <c r="CK251" t="s">
        <v>5835</v>
      </c>
      <c r="CL251" t="s">
        <v>5869</v>
      </c>
      <c r="CM251" t="s">
        <v>5903</v>
      </c>
      <c r="CN251" t="s">
        <v>5937</v>
      </c>
      <c r="CO251" t="s">
        <v>5971</v>
      </c>
      <c r="CP251" t="s">
        <v>6005</v>
      </c>
      <c r="CQ251" t="s">
        <v>6289</v>
      </c>
      <c r="CR251" t="s">
        <v>6323</v>
      </c>
      <c r="CS251" t="s">
        <v>6357</v>
      </c>
      <c r="CT251" t="s">
        <v>6391</v>
      </c>
      <c r="CU251" t="s">
        <v>6425</v>
      </c>
      <c r="CV251" t="s">
        <v>6459</v>
      </c>
      <c r="CW251" t="s">
        <v>6493</v>
      </c>
      <c r="CX251" t="s">
        <v>6777</v>
      </c>
      <c r="CY251" t="s">
        <v>6811</v>
      </c>
      <c r="CZ251" t="s">
        <v>6845</v>
      </c>
      <c r="DA251" t="s">
        <v>6879</v>
      </c>
      <c r="DB251" t="s">
        <v>6913</v>
      </c>
      <c r="DC251" t="s">
        <v>12784</v>
      </c>
      <c r="DD251" t="s">
        <v>5766</v>
      </c>
      <c r="DE251" t="s">
        <v>6985</v>
      </c>
      <c r="DF251" t="s">
        <v>7269</v>
      </c>
      <c r="DG251" t="s">
        <v>7303</v>
      </c>
      <c r="DH251" t="s">
        <v>7337</v>
      </c>
      <c r="DI251" t="s">
        <v>7371</v>
      </c>
      <c r="DJ251" t="s">
        <v>7405</v>
      </c>
      <c r="DK251" t="s">
        <v>7439</v>
      </c>
      <c r="DL251" t="s">
        <v>7473</v>
      </c>
      <c r="DM251" t="s">
        <v>7507</v>
      </c>
      <c r="DN251" t="s">
        <v>7791</v>
      </c>
      <c r="DO251" t="s">
        <v>7825</v>
      </c>
      <c r="DP251" t="s">
        <v>7859</v>
      </c>
      <c r="DQ251" t="s">
        <v>7893</v>
      </c>
      <c r="DR251" t="s">
        <v>7927</v>
      </c>
      <c r="DS251" t="s">
        <v>7961</v>
      </c>
      <c r="DT251" t="s">
        <v>7995</v>
      </c>
      <c r="DU251" t="s">
        <v>8279</v>
      </c>
      <c r="DV251" t="s">
        <v>8313</v>
      </c>
      <c r="DW251" t="s">
        <v>8347</v>
      </c>
      <c r="DX251" t="s">
        <v>12785</v>
      </c>
      <c r="DY251" t="s">
        <v>6950</v>
      </c>
      <c r="DZ251" t="s">
        <v>8419</v>
      </c>
      <c r="EA251" t="s">
        <v>8453</v>
      </c>
      <c r="EB251" t="s">
        <v>8487</v>
      </c>
      <c r="EC251" t="s">
        <v>8771</v>
      </c>
      <c r="ED251" t="s">
        <v>8805</v>
      </c>
      <c r="EE251" t="s">
        <v>8839</v>
      </c>
      <c r="EF251" t="s">
        <v>8873</v>
      </c>
      <c r="EG251" t="s">
        <v>8907</v>
      </c>
      <c r="EH251" t="s">
        <v>8941</v>
      </c>
      <c r="EI251" t="s">
        <v>8975</v>
      </c>
      <c r="EJ251" t="s">
        <v>9009</v>
      </c>
      <c r="EK251" t="s">
        <v>9293</v>
      </c>
      <c r="EL251" t="s">
        <v>9327</v>
      </c>
      <c r="EM251" t="s">
        <v>9361</v>
      </c>
      <c r="EN251" t="s">
        <v>9395</v>
      </c>
      <c r="EO251" t="s">
        <v>9429</v>
      </c>
      <c r="EP251" t="s">
        <v>9463</v>
      </c>
      <c r="EQ251" t="s">
        <v>9497</v>
      </c>
      <c r="ER251" t="s">
        <v>9781</v>
      </c>
      <c r="ES251" t="s">
        <v>12786</v>
      </c>
      <c r="ET251" t="s">
        <v>8384</v>
      </c>
      <c r="EU251" t="s">
        <v>9853</v>
      </c>
      <c r="EV251" t="s">
        <v>9887</v>
      </c>
      <c r="EW251" t="s">
        <v>9921</v>
      </c>
      <c r="EX251" t="s">
        <v>9955</v>
      </c>
      <c r="EY251" t="s">
        <v>9989</v>
      </c>
      <c r="EZ251" t="s">
        <v>10273</v>
      </c>
      <c r="FA251" t="s">
        <v>10307</v>
      </c>
      <c r="FB251" t="s">
        <v>10341</v>
      </c>
      <c r="FC251" t="s">
        <v>10375</v>
      </c>
      <c r="FD251" t="s">
        <v>10409</v>
      </c>
      <c r="FE251" t="s">
        <v>10443</v>
      </c>
      <c r="FF251" t="s">
        <v>10477</v>
      </c>
      <c r="FG251" t="s">
        <v>10511</v>
      </c>
      <c r="FH251" t="s">
        <v>10795</v>
      </c>
      <c r="FI251" t="s">
        <v>10829</v>
      </c>
      <c r="FJ251" t="s">
        <v>10863</v>
      </c>
      <c r="FK251" t="s">
        <v>10897</v>
      </c>
      <c r="FL251" t="s">
        <v>10931</v>
      </c>
      <c r="FM251" t="s">
        <v>10965</v>
      </c>
      <c r="FN251" t="s">
        <v>12787</v>
      </c>
      <c r="FO251" t="s">
        <v>9818</v>
      </c>
      <c r="FP251" t="s">
        <v>11287</v>
      </c>
      <c r="FQ251" t="s">
        <v>11321</v>
      </c>
      <c r="FR251" t="s">
        <v>11355</v>
      </c>
      <c r="FS251" t="s">
        <v>11389</v>
      </c>
      <c r="FT251" t="s">
        <v>11423</v>
      </c>
      <c r="FU251" t="s">
        <v>11457</v>
      </c>
      <c r="FV251" t="s">
        <v>11491</v>
      </c>
      <c r="FW251" t="s">
        <v>11775</v>
      </c>
      <c r="FX251" t="s">
        <v>11809</v>
      </c>
      <c r="FY251" t="s">
        <v>11843</v>
      </c>
      <c r="FZ251" t="s">
        <v>11877</v>
      </c>
      <c r="GA251" t="s">
        <v>11911</v>
      </c>
      <c r="GB251" t="s">
        <v>11945</v>
      </c>
      <c r="GC251" t="s">
        <v>11979</v>
      </c>
      <c r="GD251" t="s">
        <v>12169</v>
      </c>
      <c r="GE251" t="s">
        <v>12203</v>
      </c>
      <c r="GF251" t="s">
        <v>12237</v>
      </c>
      <c r="GG251" t="s">
        <v>12271</v>
      </c>
      <c r="GH251" t="s">
        <v>12305</v>
      </c>
      <c r="GI251" t="s">
        <v>12788</v>
      </c>
      <c r="GJ251" t="s">
        <v>11002</v>
      </c>
    </row>
    <row r="252" spans="1:192" ht="15" hidden="1" customHeight="1"/>
    <row r="253" spans="1:192" ht="15" hidden="1" customHeight="1"/>
    <row r="254" spans="1:192" ht="15" hidden="1" customHeight="1"/>
  </sheetData>
  <mergeCells count="54"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B5:H5"/>
    <mergeCell ref="B6:H6"/>
    <mergeCell ref="I6:L6"/>
    <mergeCell ref="A8:F8"/>
    <mergeCell ref="I8:K8"/>
    <mergeCell ref="M6:Q6"/>
    <mergeCell ref="R6:U6"/>
    <mergeCell ref="V6:Z6"/>
    <mergeCell ref="C10:E10"/>
    <mergeCell ref="G10:I11"/>
    <mergeCell ref="C11:E11"/>
    <mergeCell ref="M8:P8"/>
    <mergeCell ref="R8:T8"/>
    <mergeCell ref="V8:Y8"/>
  </mergeCells>
  <dataValidations count="2">
    <dataValidation type="list" allowBlank="1" showInputMessage="1" showErrorMessage="1" sqref="C11" xr:uid="{845BB858-BA12-46AF-AEC3-A12B63217AA9}">
      <formula1>$B$94:$B$112</formula1>
    </dataValidation>
    <dataValidation type="list" allowBlank="1" showInputMessage="1" showErrorMessage="1" sqref="C10" xr:uid="{1630DF88-AB35-46AB-B606-89D34D17CA40}">
      <formula1>$B$80:$B$88</formula1>
    </dataValidation>
  </dataValidations>
  <hyperlinks>
    <hyperlink ref="A78" r:id="rId1" display="http://www.abs.gov.au/websitedbs/d3310114.nsf/Home/©+Copyright?OpenDocument" xr:uid="{547BA679-0F36-4BAA-AB80-5E1D92280415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145.06</v>
      </c>
      <c r="C11" s="9">
        <v>24.614999999999998</v>
      </c>
      <c r="D11" s="9">
        <v>11.86</v>
      </c>
      <c r="E11" s="9">
        <v>4.2249999999999996</v>
      </c>
      <c r="F11" s="9">
        <v>5.6989999999999998</v>
      </c>
      <c r="G11" s="9">
        <v>5.391</v>
      </c>
      <c r="H11" s="9">
        <v>4.5330000000000004</v>
      </c>
      <c r="I11" s="9">
        <v>4.3170000000000002</v>
      </c>
      <c r="J11" s="9">
        <v>1.0589999999999999</v>
      </c>
      <c r="K11" s="9">
        <v>3.84</v>
      </c>
      <c r="L11" s="9">
        <v>2.2269999999999999</v>
      </c>
      <c r="M11" s="9">
        <v>4.0670000000000002</v>
      </c>
      <c r="N11" s="9">
        <v>3.63</v>
      </c>
      <c r="O11" s="9">
        <v>5.7690000000000001</v>
      </c>
      <c r="P11" s="9">
        <v>4.1550000000000002</v>
      </c>
      <c r="Q11" s="9">
        <v>12.755000000000001</v>
      </c>
      <c r="R11" s="9">
        <v>120.444</v>
      </c>
      <c r="S11" s="9">
        <v>109.352</v>
      </c>
      <c r="T11" s="9">
        <v>103.858</v>
      </c>
      <c r="U11" s="9">
        <v>3.1360000000000001</v>
      </c>
      <c r="V11" s="9">
        <v>2.3580000000000001</v>
      </c>
      <c r="W11" s="9">
        <v>3.0739999999999998</v>
      </c>
      <c r="X11" s="9">
        <v>1.2789999999999999</v>
      </c>
      <c r="Y11" s="9">
        <v>0.79100000000000004</v>
      </c>
      <c r="Z11" s="9">
        <v>81.290000000000006</v>
      </c>
      <c r="AA11" s="9">
        <v>5.2830000000000004</v>
      </c>
      <c r="AB11" s="9">
        <v>8.3010000000000002</v>
      </c>
      <c r="AC11" s="9">
        <v>14.478</v>
      </c>
      <c r="AD11" s="9">
        <v>21.763000000000002</v>
      </c>
      <c r="AE11" s="9">
        <v>87.588999999999999</v>
      </c>
      <c r="AF11" s="9">
        <v>11.093</v>
      </c>
      <c r="AG11" s="9">
        <v>132</v>
      </c>
      <c r="AH11" s="9">
        <v>13.06</v>
      </c>
      <c r="AI11" s="9">
        <v>29.681999999999999</v>
      </c>
      <c r="AJ11" s="9">
        <v>29.681999999999999</v>
      </c>
      <c r="AK11" s="9">
        <v>7.923</v>
      </c>
      <c r="AL11" s="9">
        <v>2.8439999999999999</v>
      </c>
      <c r="AM11" s="9">
        <v>0.87</v>
      </c>
      <c r="AN11" s="9">
        <v>1.974</v>
      </c>
      <c r="AO11" s="9">
        <v>0.88700000000000001</v>
      </c>
      <c r="AP11" s="9">
        <v>1.956</v>
      </c>
      <c r="AQ11" s="9">
        <v>0.33400000000000002</v>
      </c>
      <c r="AR11" s="9">
        <v>1.42</v>
      </c>
      <c r="AS11" s="9">
        <v>0.55400000000000005</v>
      </c>
      <c r="AT11" s="9">
        <v>0.58099999999999996</v>
      </c>
      <c r="AU11" s="9">
        <v>0.87</v>
      </c>
      <c r="AV11" s="9">
        <v>1.393</v>
      </c>
      <c r="AW11" s="9">
        <v>1.45</v>
      </c>
      <c r="AX11" s="9">
        <v>1.393</v>
      </c>
      <c r="AY11" s="9">
        <v>5.08</v>
      </c>
      <c r="AZ11" s="9">
        <v>21.757999999999999</v>
      </c>
      <c r="BA11" s="9">
        <v>17.957000000000001</v>
      </c>
      <c r="BB11" s="9">
        <v>17.157</v>
      </c>
      <c r="BC11" s="9">
        <v>0.46</v>
      </c>
      <c r="BD11" s="9">
        <v>0.34</v>
      </c>
      <c r="BE11" s="9">
        <v>0.8</v>
      </c>
      <c r="BF11" s="9">
        <v>0</v>
      </c>
      <c r="BG11" s="9">
        <v>0</v>
      </c>
      <c r="BH11" s="9">
        <v>12.260999999999999</v>
      </c>
      <c r="BI11" s="9">
        <v>0.72699999999999998</v>
      </c>
      <c r="BJ11" s="9">
        <v>1.2889999999999999</v>
      </c>
      <c r="BK11" s="9">
        <v>3.68</v>
      </c>
      <c r="BL11" s="9">
        <v>1.2270000000000001</v>
      </c>
      <c r="BM11" s="9">
        <v>16.73</v>
      </c>
      <c r="BN11" s="9">
        <v>3.802</v>
      </c>
      <c r="BO11" s="9">
        <v>26.219000000000001</v>
      </c>
      <c r="BP11" s="9">
        <v>3.4630000000000001</v>
      </c>
      <c r="BQ11" s="9">
        <v>56.22</v>
      </c>
      <c r="BR11" s="9">
        <v>56.22</v>
      </c>
      <c r="BS11" s="9">
        <v>11.289</v>
      </c>
      <c r="BT11" s="9">
        <v>5.32</v>
      </c>
      <c r="BU11" s="9">
        <v>1.675</v>
      </c>
      <c r="BV11" s="9">
        <v>3.645</v>
      </c>
      <c r="BW11" s="9">
        <v>3.3650000000000002</v>
      </c>
      <c r="BX11" s="9">
        <v>1.9550000000000001</v>
      </c>
      <c r="BY11" s="9">
        <v>2.9159999999999999</v>
      </c>
      <c r="BZ11" s="9">
        <v>2.085</v>
      </c>
      <c r="CA11" s="9">
        <v>0.32</v>
      </c>
      <c r="CB11" s="9">
        <v>0.36499999999999999</v>
      </c>
      <c r="CC11" s="9">
        <v>2.6709999999999998</v>
      </c>
      <c r="CD11" s="9">
        <v>2.2839999999999998</v>
      </c>
      <c r="CE11" s="9">
        <v>3.5449999999999999</v>
      </c>
      <c r="CF11" s="9">
        <v>1.7749999999999999</v>
      </c>
      <c r="CG11" s="9">
        <v>5.9690000000000003</v>
      </c>
      <c r="CH11" s="9">
        <v>44.930999999999997</v>
      </c>
      <c r="CI11" s="9">
        <v>29.41</v>
      </c>
      <c r="CJ11" s="9">
        <v>27.347000000000001</v>
      </c>
      <c r="CK11" s="9">
        <v>0.35899999999999999</v>
      </c>
      <c r="CL11" s="9">
        <v>1.704</v>
      </c>
      <c r="CM11" s="9">
        <v>0.35899999999999999</v>
      </c>
      <c r="CN11" s="9">
        <v>0</v>
      </c>
      <c r="CO11" s="9">
        <v>1.232</v>
      </c>
      <c r="CP11" s="9">
        <v>24.666</v>
      </c>
      <c r="CQ11" s="9">
        <v>1.0880000000000001</v>
      </c>
      <c r="CR11" s="9">
        <v>0.96799999999999997</v>
      </c>
      <c r="CS11" s="9">
        <v>2.6880000000000002</v>
      </c>
      <c r="CT11" s="9">
        <v>4.4459999999999997</v>
      </c>
      <c r="CU11" s="9">
        <v>24.963999999999999</v>
      </c>
      <c r="CV11" s="9">
        <v>15.521000000000001</v>
      </c>
      <c r="CW11" s="9">
        <v>51.945999999999998</v>
      </c>
      <c r="CX11" s="9">
        <v>4.2750000000000004</v>
      </c>
      <c r="CY11" s="9">
        <v>115.96</v>
      </c>
      <c r="CZ11" s="9">
        <v>89.159000000000006</v>
      </c>
      <c r="DA11" s="9">
        <v>26.800999999999998</v>
      </c>
      <c r="DB11" s="9">
        <v>262.69299999999998</v>
      </c>
      <c r="DC11" s="9">
        <v>240.65899999999999</v>
      </c>
      <c r="DD11" s="9">
        <v>35.112000000000002</v>
      </c>
      <c r="DE11" s="9">
        <v>16.245000000000001</v>
      </c>
      <c r="DF11" s="9">
        <v>5.8630000000000004</v>
      </c>
      <c r="DG11" s="9">
        <v>8.7810000000000006</v>
      </c>
      <c r="DH11" s="9">
        <v>8.5969999999999995</v>
      </c>
      <c r="DI11" s="9">
        <v>6.0469999999999997</v>
      </c>
      <c r="DJ11" s="9">
        <v>8.8160000000000007</v>
      </c>
      <c r="DK11" s="9">
        <v>2.4500000000000002</v>
      </c>
      <c r="DL11" s="9">
        <v>3.0489999999999999</v>
      </c>
      <c r="DM11" s="9">
        <v>2.57</v>
      </c>
      <c r="DN11" s="9">
        <v>6.008</v>
      </c>
      <c r="DO11" s="9">
        <v>6.0659999999999998</v>
      </c>
      <c r="DP11" s="9">
        <v>10.209</v>
      </c>
      <c r="DQ11" s="9">
        <v>4.4349999999999996</v>
      </c>
      <c r="DR11" s="9">
        <v>18.867000000000001</v>
      </c>
      <c r="DS11" s="9">
        <v>205.547</v>
      </c>
      <c r="DT11" s="9">
        <v>167.92599999999999</v>
      </c>
      <c r="DU11" s="9">
        <v>158.953</v>
      </c>
      <c r="DV11" s="9">
        <v>5.242</v>
      </c>
      <c r="DW11" s="9">
        <v>3.7309999999999999</v>
      </c>
      <c r="DX11" s="9">
        <v>4.8259999999999996</v>
      </c>
      <c r="DY11" s="9">
        <v>2.7450000000000001</v>
      </c>
      <c r="DZ11" s="9">
        <v>1.1850000000000001</v>
      </c>
      <c r="EA11" s="9">
        <v>126.005</v>
      </c>
      <c r="EB11" s="9">
        <v>13.103</v>
      </c>
      <c r="EC11" s="9">
        <v>8.1999999999999993</v>
      </c>
      <c r="ED11" s="9">
        <v>20.617999999999999</v>
      </c>
      <c r="EE11" s="9">
        <v>21.734999999999999</v>
      </c>
      <c r="EF11" s="9">
        <v>146.191</v>
      </c>
      <c r="EG11" s="9">
        <v>37.621000000000002</v>
      </c>
      <c r="EH11" s="9">
        <v>22.033999999999999</v>
      </c>
      <c r="EI11" s="9">
        <v>238.05799999999999</v>
      </c>
      <c r="EJ11" s="9">
        <v>24.635000000000002</v>
      </c>
      <c r="EK11" s="9">
        <v>15.554</v>
      </c>
      <c r="EL11" s="9">
        <v>15.554</v>
      </c>
      <c r="EM11" s="9">
        <v>3.165</v>
      </c>
      <c r="EN11" s="9">
        <v>1.7829999999999999</v>
      </c>
      <c r="EO11" s="9">
        <v>0.67800000000000005</v>
      </c>
      <c r="EP11" s="9">
        <v>1.105</v>
      </c>
      <c r="EQ11" s="9">
        <v>1.3180000000000001</v>
      </c>
      <c r="ER11" s="9">
        <v>0.46500000000000002</v>
      </c>
      <c r="ES11" s="9">
        <v>1.07</v>
      </c>
      <c r="ET11" s="9">
        <v>0.1</v>
      </c>
      <c r="EU11" s="9">
        <v>0.47799999999999998</v>
      </c>
      <c r="EV11" s="9">
        <v>0.14000000000000001</v>
      </c>
      <c r="EW11" s="9">
        <v>0.755</v>
      </c>
      <c r="EX11" s="9">
        <v>0.88800000000000001</v>
      </c>
      <c r="EY11" s="9">
        <v>1.643</v>
      </c>
      <c r="EZ11" s="9">
        <v>0.14000000000000001</v>
      </c>
      <c r="FA11" s="9">
        <v>1.3819999999999999</v>
      </c>
      <c r="FB11" s="9">
        <v>12.388</v>
      </c>
      <c r="FC11" s="9">
        <v>6.8159999999999998</v>
      </c>
      <c r="FD11" s="9">
        <v>6.5350000000000001</v>
      </c>
      <c r="FE11" s="9">
        <v>0.28100000000000003</v>
      </c>
      <c r="FF11" s="9">
        <v>0</v>
      </c>
      <c r="FG11" s="9">
        <v>0.28100000000000003</v>
      </c>
      <c r="FH11" s="9">
        <v>0</v>
      </c>
      <c r="FI11" s="9">
        <v>0</v>
      </c>
      <c r="FJ11" s="9">
        <v>4.8860000000000001</v>
      </c>
      <c r="FK11" s="9">
        <v>0.313</v>
      </c>
      <c r="FL11" s="9">
        <v>0.22800000000000001</v>
      </c>
      <c r="FM11" s="9">
        <v>1.39</v>
      </c>
      <c r="FN11" s="9">
        <v>0.98199999999999998</v>
      </c>
      <c r="FO11" s="9">
        <v>5.8339999999999996</v>
      </c>
      <c r="FP11" s="9">
        <v>5.5720000000000001</v>
      </c>
      <c r="FQ11" s="9">
        <v>14.266</v>
      </c>
      <c r="FR11" s="9">
        <v>1.2869999999999999</v>
      </c>
      <c r="FS11" s="9">
        <v>2.2410000000000001</v>
      </c>
      <c r="FT11" s="9">
        <v>2.2410000000000001</v>
      </c>
      <c r="FU11" s="9">
        <v>0.22800000000000001</v>
      </c>
      <c r="FV11" s="9">
        <v>0.22800000000000001</v>
      </c>
      <c r="FW11" s="9">
        <v>0.22800000000000001</v>
      </c>
      <c r="FX11" s="9">
        <v>0</v>
      </c>
      <c r="FY11" s="9">
        <v>0.22800000000000001</v>
      </c>
      <c r="FZ11" s="9">
        <v>0</v>
      </c>
      <c r="GA11" s="9">
        <v>0.22800000000000001</v>
      </c>
      <c r="GB11" s="9">
        <v>0</v>
      </c>
      <c r="GC11" s="9">
        <v>0</v>
      </c>
      <c r="GD11" s="9">
        <v>0.22800000000000001</v>
      </c>
      <c r="GE11" s="9">
        <v>0</v>
      </c>
      <c r="GF11" s="9">
        <v>0</v>
      </c>
      <c r="GG11" s="9">
        <v>0.114</v>
      </c>
      <c r="GH11" s="9">
        <v>0.114</v>
      </c>
      <c r="GI11" s="9">
        <v>0</v>
      </c>
      <c r="GJ11" s="9">
        <v>2.0129999999999999</v>
      </c>
      <c r="GK11" s="9">
        <v>1.883</v>
      </c>
      <c r="GL11" s="9">
        <v>1.6339999999999999</v>
      </c>
      <c r="GM11" s="9">
        <v>0.249</v>
      </c>
      <c r="GN11" s="9">
        <v>0</v>
      </c>
      <c r="GO11" s="9">
        <v>0.249</v>
      </c>
      <c r="GP11" s="9">
        <v>0</v>
      </c>
      <c r="GQ11" s="9">
        <v>0</v>
      </c>
      <c r="GR11" s="9">
        <v>1.502</v>
      </c>
      <c r="GS11" s="9">
        <v>0.13400000000000001</v>
      </c>
      <c r="GT11" s="9">
        <v>0.247</v>
      </c>
      <c r="GU11" s="9">
        <v>0</v>
      </c>
      <c r="GV11" s="9">
        <v>0.20100000000000001</v>
      </c>
      <c r="GW11" s="9">
        <v>1.681</v>
      </c>
      <c r="GX11" s="9">
        <v>0.13</v>
      </c>
      <c r="GY11" s="9">
        <v>2.2410000000000001</v>
      </c>
      <c r="GZ11" s="9">
        <v>0</v>
      </c>
      <c r="HA11" s="9">
        <v>17.739999999999998</v>
      </c>
      <c r="HB11" s="9">
        <v>17.739999999999998</v>
      </c>
      <c r="HC11" s="9">
        <v>1.613</v>
      </c>
      <c r="HD11" s="9">
        <v>0.83699999999999997</v>
      </c>
      <c r="HE11" s="9">
        <v>0.44600000000000001</v>
      </c>
      <c r="HF11" s="9">
        <v>0.39100000000000001</v>
      </c>
      <c r="HG11" s="9">
        <v>0.28299999999999997</v>
      </c>
      <c r="HH11" s="9">
        <v>0.55400000000000005</v>
      </c>
      <c r="HI11" s="9">
        <v>0.27400000000000002</v>
      </c>
      <c r="HJ11" s="9">
        <v>0.27400000000000002</v>
      </c>
      <c r="HK11" s="9">
        <v>0.28999999999999998</v>
      </c>
      <c r="HL11" s="9">
        <v>0.246</v>
      </c>
      <c r="HM11" s="9">
        <v>0.245</v>
      </c>
      <c r="HN11" s="9">
        <v>0.34599999999999997</v>
      </c>
      <c r="HO11" s="9">
        <v>0.63700000000000001</v>
      </c>
      <c r="HP11" s="9">
        <v>0.2</v>
      </c>
      <c r="HQ11" s="9">
        <v>0.77600000000000002</v>
      </c>
      <c r="HR11" s="9">
        <v>16.126999999999999</v>
      </c>
      <c r="HS11" s="9">
        <v>13.95</v>
      </c>
      <c r="HT11" s="9">
        <v>13.47</v>
      </c>
      <c r="HU11" s="9">
        <v>0.32600000000000001</v>
      </c>
      <c r="HV11" s="9">
        <v>0.154</v>
      </c>
      <c r="HW11" s="9">
        <v>0.22500000000000001</v>
      </c>
      <c r="HX11" s="9">
        <v>0.154</v>
      </c>
      <c r="HY11" s="9">
        <v>0</v>
      </c>
      <c r="HZ11" s="9">
        <v>10.467000000000001</v>
      </c>
      <c r="IA11" s="9">
        <v>1.169</v>
      </c>
      <c r="IB11" s="9">
        <v>0.38800000000000001</v>
      </c>
      <c r="IC11" s="9">
        <v>1.9259999999999999</v>
      </c>
      <c r="ID11" s="9">
        <v>2.2709999999999999</v>
      </c>
      <c r="IE11" s="9">
        <v>11.68</v>
      </c>
      <c r="IF11" s="9">
        <v>2.177</v>
      </c>
      <c r="IG11" s="9">
        <v>17.088999999999999</v>
      </c>
      <c r="IH11" s="9">
        <v>0.65100000000000002</v>
      </c>
      <c r="II11" s="9">
        <v>4.6870000000000003</v>
      </c>
      <c r="IJ11" s="9">
        <v>4.6870000000000003</v>
      </c>
      <c r="IK11" s="9">
        <v>0.873</v>
      </c>
      <c r="IL11" s="9">
        <v>0.56999999999999995</v>
      </c>
      <c r="IM11" s="9">
        <v>0</v>
      </c>
      <c r="IN11" s="9">
        <v>0.56999999999999995</v>
      </c>
      <c r="IO11" s="9">
        <v>0.435</v>
      </c>
      <c r="IP11" s="9">
        <v>0.13500000000000001</v>
      </c>
      <c r="IQ11" s="9">
        <v>0.435</v>
      </c>
    </row>
    <row r="12" spans="1:251">
      <c r="A12" s="10">
        <v>42401</v>
      </c>
      <c r="B12" s="9">
        <v>152.70500000000001</v>
      </c>
      <c r="C12" s="9">
        <v>24.824999999999999</v>
      </c>
      <c r="D12" s="9">
        <v>11.077</v>
      </c>
      <c r="E12" s="9">
        <v>4.49</v>
      </c>
      <c r="F12" s="9">
        <v>5.0270000000000001</v>
      </c>
      <c r="G12" s="9">
        <v>6.5709999999999997</v>
      </c>
      <c r="H12" s="9">
        <v>2.9470000000000001</v>
      </c>
      <c r="I12" s="9">
        <v>5.9770000000000003</v>
      </c>
      <c r="J12" s="9">
        <v>2.3159999999999998</v>
      </c>
      <c r="K12" s="9">
        <v>0.78300000000000003</v>
      </c>
      <c r="L12" s="9">
        <v>3.0579999999999998</v>
      </c>
      <c r="M12" s="9">
        <v>3.6549999999999998</v>
      </c>
      <c r="N12" s="9">
        <v>2.8050000000000002</v>
      </c>
      <c r="O12" s="9">
        <v>5.5579999999999998</v>
      </c>
      <c r="P12" s="9">
        <v>3.9590000000000001</v>
      </c>
      <c r="Q12" s="9">
        <v>13.747999999999999</v>
      </c>
      <c r="R12" s="9">
        <v>127.88</v>
      </c>
      <c r="S12" s="9">
        <v>117.089</v>
      </c>
      <c r="T12" s="9">
        <v>109.973</v>
      </c>
      <c r="U12" s="9">
        <v>5.3109999999999999</v>
      </c>
      <c r="V12" s="9">
        <v>1.8049999999999999</v>
      </c>
      <c r="W12" s="9">
        <v>3.75</v>
      </c>
      <c r="X12" s="9">
        <v>2.2690000000000001</v>
      </c>
      <c r="Y12" s="9">
        <v>0.36199999999999999</v>
      </c>
      <c r="Z12" s="9">
        <v>90.575000000000003</v>
      </c>
      <c r="AA12" s="9">
        <v>6.9909999999999997</v>
      </c>
      <c r="AB12" s="9">
        <v>10.132</v>
      </c>
      <c r="AC12" s="9">
        <v>9.391</v>
      </c>
      <c r="AD12" s="9">
        <v>19.684999999999999</v>
      </c>
      <c r="AE12" s="9">
        <v>97.403999999999996</v>
      </c>
      <c r="AF12" s="9">
        <v>10.791</v>
      </c>
      <c r="AG12" s="9">
        <v>137.76400000000001</v>
      </c>
      <c r="AH12" s="9">
        <v>14.941000000000001</v>
      </c>
      <c r="AI12" s="9">
        <v>26.483000000000001</v>
      </c>
      <c r="AJ12" s="9">
        <v>26.483000000000001</v>
      </c>
      <c r="AK12" s="9">
        <v>4.9969999999999999</v>
      </c>
      <c r="AL12" s="9">
        <v>1.853</v>
      </c>
      <c r="AM12" s="9">
        <v>0.42899999999999999</v>
      </c>
      <c r="AN12" s="9">
        <v>1.4239999999999999</v>
      </c>
      <c r="AO12" s="9">
        <v>0.93</v>
      </c>
      <c r="AP12" s="9">
        <v>0.92300000000000004</v>
      </c>
      <c r="AQ12" s="9">
        <v>1.853</v>
      </c>
      <c r="AR12" s="9">
        <v>0</v>
      </c>
      <c r="AS12" s="9">
        <v>0</v>
      </c>
      <c r="AT12" s="9">
        <v>0</v>
      </c>
      <c r="AU12" s="9">
        <v>0.96099999999999997</v>
      </c>
      <c r="AV12" s="9">
        <v>0.89200000000000002</v>
      </c>
      <c r="AW12" s="9">
        <v>0.46</v>
      </c>
      <c r="AX12" s="9">
        <v>1.393</v>
      </c>
      <c r="AY12" s="9">
        <v>3.1440000000000001</v>
      </c>
      <c r="AZ12" s="9">
        <v>21.486000000000001</v>
      </c>
      <c r="BA12" s="9">
        <v>18.062000000000001</v>
      </c>
      <c r="BB12" s="9">
        <v>17.114000000000001</v>
      </c>
      <c r="BC12" s="9">
        <v>0.64400000000000002</v>
      </c>
      <c r="BD12" s="9">
        <v>0.30399999999999999</v>
      </c>
      <c r="BE12" s="9">
        <v>0.64400000000000002</v>
      </c>
      <c r="BF12" s="9">
        <v>0</v>
      </c>
      <c r="BG12" s="9">
        <v>0.30399999999999999</v>
      </c>
      <c r="BH12" s="9">
        <v>13.827</v>
      </c>
      <c r="BI12" s="9">
        <v>0.69699999999999995</v>
      </c>
      <c r="BJ12" s="9">
        <v>1.286</v>
      </c>
      <c r="BK12" s="9">
        <v>2.2519999999999998</v>
      </c>
      <c r="BL12" s="9">
        <v>1.379</v>
      </c>
      <c r="BM12" s="9">
        <v>16.683</v>
      </c>
      <c r="BN12" s="9">
        <v>3.423</v>
      </c>
      <c r="BO12" s="9">
        <v>23.338999999999999</v>
      </c>
      <c r="BP12" s="9">
        <v>3.1440000000000001</v>
      </c>
      <c r="BQ12" s="9">
        <v>59.652999999999999</v>
      </c>
      <c r="BR12" s="9">
        <v>59.652999999999999</v>
      </c>
      <c r="BS12" s="9">
        <v>8.4250000000000007</v>
      </c>
      <c r="BT12" s="9">
        <v>3.238</v>
      </c>
      <c r="BU12" s="9">
        <v>1.583</v>
      </c>
      <c r="BV12" s="9">
        <v>0.437</v>
      </c>
      <c r="BW12" s="9">
        <v>1.2090000000000001</v>
      </c>
      <c r="BX12" s="9">
        <v>0.81100000000000005</v>
      </c>
      <c r="BY12" s="9">
        <v>0.77200000000000002</v>
      </c>
      <c r="BZ12" s="9">
        <v>0.41099999999999998</v>
      </c>
      <c r="CA12" s="9">
        <v>0.4</v>
      </c>
      <c r="CB12" s="9">
        <v>1.2969999999999999</v>
      </c>
      <c r="CC12" s="9">
        <v>0</v>
      </c>
      <c r="CD12" s="9">
        <v>0.72299999999999998</v>
      </c>
      <c r="CE12" s="9">
        <v>2.02</v>
      </c>
      <c r="CF12" s="9">
        <v>0</v>
      </c>
      <c r="CG12" s="9">
        <v>5.1859999999999999</v>
      </c>
      <c r="CH12" s="9">
        <v>51.228999999999999</v>
      </c>
      <c r="CI12" s="9">
        <v>31.992999999999999</v>
      </c>
      <c r="CJ12" s="9">
        <v>31.268999999999998</v>
      </c>
      <c r="CK12" s="9">
        <v>0.38100000000000001</v>
      </c>
      <c r="CL12" s="9">
        <v>0.34300000000000003</v>
      </c>
      <c r="CM12" s="9">
        <v>0</v>
      </c>
      <c r="CN12" s="9">
        <v>0</v>
      </c>
      <c r="CO12" s="9">
        <v>0.72399999999999998</v>
      </c>
      <c r="CP12" s="9">
        <v>21.556000000000001</v>
      </c>
      <c r="CQ12" s="9">
        <v>0.84799999999999998</v>
      </c>
      <c r="CR12" s="9">
        <v>1.4750000000000001</v>
      </c>
      <c r="CS12" s="9">
        <v>8.1140000000000008</v>
      </c>
      <c r="CT12" s="9">
        <v>3.38</v>
      </c>
      <c r="CU12" s="9">
        <v>28.613</v>
      </c>
      <c r="CV12" s="9">
        <v>19.236000000000001</v>
      </c>
      <c r="CW12" s="9">
        <v>54.088999999999999</v>
      </c>
      <c r="CX12" s="9">
        <v>5.5640000000000001</v>
      </c>
      <c r="CY12" s="9">
        <v>104.89700000000001</v>
      </c>
      <c r="CZ12" s="9">
        <v>76.471000000000004</v>
      </c>
      <c r="DA12" s="9">
        <v>28.425999999999998</v>
      </c>
      <c r="DB12" s="9">
        <v>257.90800000000002</v>
      </c>
      <c r="DC12" s="9">
        <v>237.19399999999999</v>
      </c>
      <c r="DD12" s="9">
        <v>36.542000000000002</v>
      </c>
      <c r="DE12" s="9">
        <v>16.34</v>
      </c>
      <c r="DF12" s="9">
        <v>6.2839999999999998</v>
      </c>
      <c r="DG12" s="9">
        <v>7.8220000000000001</v>
      </c>
      <c r="DH12" s="9">
        <v>9.7490000000000006</v>
      </c>
      <c r="DI12" s="9">
        <v>4.3570000000000002</v>
      </c>
      <c r="DJ12" s="9">
        <v>9.3160000000000007</v>
      </c>
      <c r="DK12" s="9">
        <v>2.0409999999999999</v>
      </c>
      <c r="DL12" s="9">
        <v>2.3540000000000001</v>
      </c>
      <c r="DM12" s="9">
        <v>3.3029999999999999</v>
      </c>
      <c r="DN12" s="9">
        <v>5.94</v>
      </c>
      <c r="DO12" s="9">
        <v>5.0259999999999998</v>
      </c>
      <c r="DP12" s="9">
        <v>7.8639999999999999</v>
      </c>
      <c r="DQ12" s="9">
        <v>6.4050000000000002</v>
      </c>
      <c r="DR12" s="9">
        <v>20.201000000000001</v>
      </c>
      <c r="DS12" s="9">
        <v>200.65299999999999</v>
      </c>
      <c r="DT12" s="9">
        <v>165.01499999999999</v>
      </c>
      <c r="DU12" s="9">
        <v>155.44300000000001</v>
      </c>
      <c r="DV12" s="9">
        <v>5.04</v>
      </c>
      <c r="DW12" s="9">
        <v>4.532</v>
      </c>
      <c r="DX12" s="9">
        <v>4.4649999999999999</v>
      </c>
      <c r="DY12" s="9">
        <v>2.4140000000000001</v>
      </c>
      <c r="DZ12" s="9">
        <v>1.6160000000000001</v>
      </c>
      <c r="EA12" s="9">
        <v>125.92700000000001</v>
      </c>
      <c r="EB12" s="9">
        <v>10.961</v>
      </c>
      <c r="EC12" s="9">
        <v>8.0120000000000005</v>
      </c>
      <c r="ED12" s="9">
        <v>20.116</v>
      </c>
      <c r="EE12" s="9">
        <v>25.045000000000002</v>
      </c>
      <c r="EF12" s="9">
        <v>139.97</v>
      </c>
      <c r="EG12" s="9">
        <v>35.637999999999998</v>
      </c>
      <c r="EH12" s="9">
        <v>20.713999999999999</v>
      </c>
      <c r="EI12" s="9">
        <v>230.71700000000001</v>
      </c>
      <c r="EJ12" s="9">
        <v>27.190999999999999</v>
      </c>
      <c r="EK12" s="9">
        <v>12.752000000000001</v>
      </c>
      <c r="EL12" s="9">
        <v>12.752000000000001</v>
      </c>
      <c r="EM12" s="9">
        <v>2.0510000000000002</v>
      </c>
      <c r="EN12" s="9">
        <v>0.43</v>
      </c>
      <c r="EO12" s="9">
        <v>0</v>
      </c>
      <c r="EP12" s="9">
        <v>0.32200000000000001</v>
      </c>
      <c r="EQ12" s="9">
        <v>0.111</v>
      </c>
      <c r="ER12" s="9">
        <v>0.21099999999999999</v>
      </c>
      <c r="ES12" s="9">
        <v>0</v>
      </c>
      <c r="ET12" s="9">
        <v>0</v>
      </c>
      <c r="EU12" s="9">
        <v>0.21099999999999999</v>
      </c>
      <c r="EV12" s="9">
        <v>0</v>
      </c>
      <c r="EW12" s="9">
        <v>0.111</v>
      </c>
      <c r="EX12" s="9">
        <v>0.21099999999999999</v>
      </c>
      <c r="EY12" s="9">
        <v>0</v>
      </c>
      <c r="EZ12" s="9">
        <v>0.32200000000000001</v>
      </c>
      <c r="FA12" s="9">
        <v>1.621</v>
      </c>
      <c r="FB12" s="9">
        <v>10.702</v>
      </c>
      <c r="FC12" s="9">
        <v>6.0270000000000001</v>
      </c>
      <c r="FD12" s="9">
        <v>5.3120000000000003</v>
      </c>
      <c r="FE12" s="9">
        <v>0.13900000000000001</v>
      </c>
      <c r="FF12" s="9">
        <v>0.57599999999999996</v>
      </c>
      <c r="FG12" s="9">
        <v>0.13900000000000001</v>
      </c>
      <c r="FH12" s="9">
        <v>0.26100000000000001</v>
      </c>
      <c r="FI12" s="9">
        <v>0.13400000000000001</v>
      </c>
      <c r="FJ12" s="9">
        <v>4.2130000000000001</v>
      </c>
      <c r="FK12" s="9">
        <v>0.27100000000000002</v>
      </c>
      <c r="FL12" s="9">
        <v>0.123</v>
      </c>
      <c r="FM12" s="9">
        <v>1.421</v>
      </c>
      <c r="FN12" s="9">
        <v>1.056</v>
      </c>
      <c r="FO12" s="9">
        <v>4.9710000000000001</v>
      </c>
      <c r="FP12" s="9">
        <v>4.6749999999999998</v>
      </c>
      <c r="FQ12" s="9">
        <v>11.147</v>
      </c>
      <c r="FR12" s="9">
        <v>1.605</v>
      </c>
      <c r="FS12" s="9">
        <v>3.298</v>
      </c>
      <c r="FT12" s="9">
        <v>3.298</v>
      </c>
      <c r="FU12" s="9">
        <v>9.2999999999999999E-2</v>
      </c>
      <c r="FV12" s="9">
        <v>9.2999999999999999E-2</v>
      </c>
      <c r="FW12" s="9">
        <v>9.2999999999999999E-2</v>
      </c>
      <c r="FX12" s="9">
        <v>0</v>
      </c>
      <c r="FY12" s="9">
        <v>0</v>
      </c>
      <c r="FZ12" s="9">
        <v>9.2999999999999999E-2</v>
      </c>
      <c r="GA12" s="9">
        <v>0</v>
      </c>
      <c r="GB12" s="9">
        <v>0</v>
      </c>
      <c r="GC12" s="9">
        <v>9.2999999999999999E-2</v>
      </c>
      <c r="GD12" s="9">
        <v>0</v>
      </c>
      <c r="GE12" s="9">
        <v>9.2999999999999999E-2</v>
      </c>
      <c r="GF12" s="9">
        <v>0</v>
      </c>
      <c r="GG12" s="9">
        <v>9.2999999999999999E-2</v>
      </c>
      <c r="GH12" s="9">
        <v>0</v>
      </c>
      <c r="GI12" s="9">
        <v>0</v>
      </c>
      <c r="GJ12" s="9">
        <v>3.2050000000000001</v>
      </c>
      <c r="GK12" s="9">
        <v>3.2050000000000001</v>
      </c>
      <c r="GL12" s="9">
        <v>2.9180000000000001</v>
      </c>
      <c r="GM12" s="9">
        <v>0.16500000000000001</v>
      </c>
      <c r="GN12" s="9">
        <v>0.122</v>
      </c>
      <c r="GO12" s="9">
        <v>0.16500000000000001</v>
      </c>
      <c r="GP12" s="9">
        <v>0.122</v>
      </c>
      <c r="GQ12" s="9">
        <v>0</v>
      </c>
      <c r="GR12" s="9">
        <v>2.4009999999999998</v>
      </c>
      <c r="GS12" s="9">
        <v>0.24099999999999999</v>
      </c>
      <c r="GT12" s="9">
        <v>0.28699999999999998</v>
      </c>
      <c r="GU12" s="9">
        <v>0.27500000000000002</v>
      </c>
      <c r="GV12" s="9">
        <v>0.72299999999999998</v>
      </c>
      <c r="GW12" s="9">
        <v>2.4820000000000002</v>
      </c>
      <c r="GX12" s="9">
        <v>0</v>
      </c>
      <c r="GY12" s="9">
        <v>3.298</v>
      </c>
      <c r="GZ12" s="9">
        <v>0</v>
      </c>
      <c r="HA12" s="9">
        <v>17.786000000000001</v>
      </c>
      <c r="HB12" s="9">
        <v>17.786000000000001</v>
      </c>
      <c r="HC12" s="9">
        <v>1.6919999999999999</v>
      </c>
      <c r="HD12" s="9">
        <v>0.56599999999999995</v>
      </c>
      <c r="HE12" s="9">
        <v>8.5999999999999993E-2</v>
      </c>
      <c r="HF12" s="9">
        <v>9.7000000000000003E-2</v>
      </c>
      <c r="HG12" s="9">
        <v>0</v>
      </c>
      <c r="HH12" s="9">
        <v>0.183</v>
      </c>
      <c r="HI12" s="9">
        <v>0</v>
      </c>
      <c r="HJ12" s="9">
        <v>8.5999999999999993E-2</v>
      </c>
      <c r="HK12" s="9">
        <v>9.7000000000000003E-2</v>
      </c>
      <c r="HL12" s="9">
        <v>0</v>
      </c>
      <c r="HM12" s="9">
        <v>9.7000000000000003E-2</v>
      </c>
      <c r="HN12" s="9">
        <v>8.5999999999999993E-2</v>
      </c>
      <c r="HO12" s="9">
        <v>0</v>
      </c>
      <c r="HP12" s="9">
        <v>0.183</v>
      </c>
      <c r="HQ12" s="9">
        <v>1.1259999999999999</v>
      </c>
      <c r="HR12" s="9">
        <v>16.094000000000001</v>
      </c>
      <c r="HS12" s="9">
        <v>13.276</v>
      </c>
      <c r="HT12" s="9">
        <v>12.734</v>
      </c>
      <c r="HU12" s="9">
        <v>0.13100000000000001</v>
      </c>
      <c r="HV12" s="9">
        <v>0.41</v>
      </c>
      <c r="HW12" s="9">
        <v>0.13100000000000001</v>
      </c>
      <c r="HX12" s="9">
        <v>0.114</v>
      </c>
      <c r="HY12" s="9">
        <v>0</v>
      </c>
      <c r="HZ12" s="9">
        <v>11.564</v>
      </c>
      <c r="IA12" s="9">
        <v>0.80600000000000005</v>
      </c>
      <c r="IB12" s="9">
        <v>0.191</v>
      </c>
      <c r="IC12" s="9">
        <v>0.71399999999999997</v>
      </c>
      <c r="ID12" s="9">
        <v>1.022</v>
      </c>
      <c r="IE12" s="9">
        <v>12.254</v>
      </c>
      <c r="IF12" s="9">
        <v>2.8180000000000001</v>
      </c>
      <c r="IG12" s="9">
        <v>16.34</v>
      </c>
      <c r="IH12" s="9">
        <v>1.446</v>
      </c>
      <c r="II12" s="9">
        <v>3.2570000000000001</v>
      </c>
      <c r="IJ12" s="9">
        <v>3.2570000000000001</v>
      </c>
      <c r="IK12" s="9">
        <v>0.999</v>
      </c>
      <c r="IL12" s="9">
        <v>0.85899999999999999</v>
      </c>
      <c r="IM12" s="9">
        <v>0.27400000000000002</v>
      </c>
      <c r="IN12" s="9">
        <v>0.58499999999999996</v>
      </c>
      <c r="IO12" s="9">
        <v>0.621</v>
      </c>
      <c r="IP12" s="9">
        <v>0.23799999999999999</v>
      </c>
      <c r="IQ12" s="9">
        <v>0.621</v>
      </c>
    </row>
    <row r="13" spans="1:251">
      <c r="A13" s="10">
        <v>42767</v>
      </c>
      <c r="B13" s="9">
        <v>142.911</v>
      </c>
      <c r="C13" s="9">
        <v>19.128</v>
      </c>
      <c r="D13" s="9">
        <v>8.64</v>
      </c>
      <c r="E13" s="9">
        <v>4.6159999999999997</v>
      </c>
      <c r="F13" s="9">
        <v>4.024</v>
      </c>
      <c r="G13" s="9">
        <v>6.1769999999999996</v>
      </c>
      <c r="H13" s="9">
        <v>2.4630000000000001</v>
      </c>
      <c r="I13" s="9">
        <v>4.99</v>
      </c>
      <c r="J13" s="9">
        <v>1.76</v>
      </c>
      <c r="K13" s="9">
        <v>1.89</v>
      </c>
      <c r="L13" s="9">
        <v>2.472</v>
      </c>
      <c r="M13" s="9">
        <v>2.9</v>
      </c>
      <c r="N13" s="9">
        <v>3.2690000000000001</v>
      </c>
      <c r="O13" s="9">
        <v>6.7930000000000001</v>
      </c>
      <c r="P13" s="9">
        <v>1.8480000000000001</v>
      </c>
      <c r="Q13" s="9">
        <v>10.487</v>
      </c>
      <c r="R13" s="9">
        <v>123.783</v>
      </c>
      <c r="S13" s="9">
        <v>112.584</v>
      </c>
      <c r="T13" s="9">
        <v>109.21299999999999</v>
      </c>
      <c r="U13" s="9">
        <v>2.2090000000000001</v>
      </c>
      <c r="V13" s="9">
        <v>1.161</v>
      </c>
      <c r="W13" s="9">
        <v>2.2090000000000001</v>
      </c>
      <c r="X13" s="9">
        <v>0.36199999999999999</v>
      </c>
      <c r="Y13" s="9">
        <v>0.32500000000000001</v>
      </c>
      <c r="Z13" s="9">
        <v>87.88</v>
      </c>
      <c r="AA13" s="9">
        <v>4.91</v>
      </c>
      <c r="AB13" s="9">
        <v>8.6379999999999999</v>
      </c>
      <c r="AC13" s="9">
        <v>11.156000000000001</v>
      </c>
      <c r="AD13" s="9">
        <v>15.196</v>
      </c>
      <c r="AE13" s="9">
        <v>97.387</v>
      </c>
      <c r="AF13" s="9">
        <v>11.2</v>
      </c>
      <c r="AG13" s="9">
        <v>132.42400000000001</v>
      </c>
      <c r="AH13" s="9">
        <v>10.487</v>
      </c>
      <c r="AI13" s="9">
        <v>22.870999999999999</v>
      </c>
      <c r="AJ13" s="9">
        <v>22.870999999999999</v>
      </c>
      <c r="AK13" s="9">
        <v>5.26</v>
      </c>
      <c r="AL13" s="9">
        <v>0.92800000000000005</v>
      </c>
      <c r="AM13" s="9">
        <v>0</v>
      </c>
      <c r="AN13" s="9">
        <v>0.46800000000000003</v>
      </c>
      <c r="AO13" s="9">
        <v>0.46800000000000003</v>
      </c>
      <c r="AP13" s="9">
        <v>0</v>
      </c>
      <c r="AQ13" s="9">
        <v>0</v>
      </c>
      <c r="AR13" s="9">
        <v>0.46800000000000003</v>
      </c>
      <c r="AS13" s="9">
        <v>0</v>
      </c>
      <c r="AT13" s="9">
        <v>0</v>
      </c>
      <c r="AU13" s="9">
        <v>0</v>
      </c>
      <c r="AV13" s="9">
        <v>0.46800000000000003</v>
      </c>
      <c r="AW13" s="9">
        <v>0.46800000000000003</v>
      </c>
      <c r="AX13" s="9">
        <v>0</v>
      </c>
      <c r="AY13" s="9">
        <v>4.3319999999999999</v>
      </c>
      <c r="AZ13" s="9">
        <v>17.611000000000001</v>
      </c>
      <c r="BA13" s="9">
        <v>14.086</v>
      </c>
      <c r="BB13" s="9">
        <v>13.266</v>
      </c>
      <c r="BC13" s="9">
        <v>0</v>
      </c>
      <c r="BD13" s="9">
        <v>0.81899999999999995</v>
      </c>
      <c r="BE13" s="9">
        <v>0</v>
      </c>
      <c r="BF13" s="9">
        <v>0.45300000000000001</v>
      </c>
      <c r="BG13" s="9">
        <v>0.36599999999999999</v>
      </c>
      <c r="BH13" s="9">
        <v>8.9280000000000008</v>
      </c>
      <c r="BI13" s="9">
        <v>1.22</v>
      </c>
      <c r="BJ13" s="9">
        <v>1.149</v>
      </c>
      <c r="BK13" s="9">
        <v>2.7879999999999998</v>
      </c>
      <c r="BL13" s="9">
        <v>0.74399999999999999</v>
      </c>
      <c r="BM13" s="9">
        <v>13.340999999999999</v>
      </c>
      <c r="BN13" s="9">
        <v>3.5259999999999998</v>
      </c>
      <c r="BO13" s="9">
        <v>18.521999999999998</v>
      </c>
      <c r="BP13" s="9">
        <v>4.3490000000000002</v>
      </c>
      <c r="BQ13" s="9">
        <v>56.741</v>
      </c>
      <c r="BR13" s="9">
        <v>56.741</v>
      </c>
      <c r="BS13" s="9">
        <v>10.571999999999999</v>
      </c>
      <c r="BT13" s="9">
        <v>3.6640000000000001</v>
      </c>
      <c r="BU13" s="9">
        <v>0.79700000000000004</v>
      </c>
      <c r="BV13" s="9">
        <v>2.4220000000000002</v>
      </c>
      <c r="BW13" s="9">
        <v>2.8519999999999999</v>
      </c>
      <c r="BX13" s="9">
        <v>0.36699999999999999</v>
      </c>
      <c r="BY13" s="9">
        <v>2.4489999999999998</v>
      </c>
      <c r="BZ13" s="9">
        <v>0.36699999999999999</v>
      </c>
      <c r="CA13" s="9">
        <v>0.40200000000000002</v>
      </c>
      <c r="CB13" s="9">
        <v>0.85399999999999998</v>
      </c>
      <c r="CC13" s="9">
        <v>0.53400000000000003</v>
      </c>
      <c r="CD13" s="9">
        <v>1.83</v>
      </c>
      <c r="CE13" s="9">
        <v>2.754</v>
      </c>
      <c r="CF13" s="9">
        <v>0.46400000000000002</v>
      </c>
      <c r="CG13" s="9">
        <v>6.907</v>
      </c>
      <c r="CH13" s="9">
        <v>46.168999999999997</v>
      </c>
      <c r="CI13" s="9">
        <v>31.86</v>
      </c>
      <c r="CJ13" s="9">
        <v>29.849</v>
      </c>
      <c r="CK13" s="9">
        <v>1.1739999999999999</v>
      </c>
      <c r="CL13" s="9">
        <v>0.83699999999999997</v>
      </c>
      <c r="CM13" s="9">
        <v>1.1739999999999999</v>
      </c>
      <c r="CN13" s="9">
        <v>0</v>
      </c>
      <c r="CO13" s="9">
        <v>0.83699999999999997</v>
      </c>
      <c r="CP13" s="9">
        <v>25.445</v>
      </c>
      <c r="CQ13" s="9">
        <v>0.81599999999999995</v>
      </c>
      <c r="CR13" s="9">
        <v>1.6220000000000001</v>
      </c>
      <c r="CS13" s="9">
        <v>3.9769999999999999</v>
      </c>
      <c r="CT13" s="9">
        <v>3.7130000000000001</v>
      </c>
      <c r="CU13" s="9">
        <v>28.146999999999998</v>
      </c>
      <c r="CV13" s="9">
        <v>14.308999999999999</v>
      </c>
      <c r="CW13" s="9">
        <v>49.387999999999998</v>
      </c>
      <c r="CX13" s="9">
        <v>7.3529999999999998</v>
      </c>
      <c r="CY13" s="9">
        <v>116.361</v>
      </c>
      <c r="CZ13" s="9">
        <v>87.578999999999994</v>
      </c>
      <c r="DA13" s="9">
        <v>28.782</v>
      </c>
      <c r="DB13" s="9">
        <v>262.47300000000001</v>
      </c>
      <c r="DC13" s="9">
        <v>239.97</v>
      </c>
      <c r="DD13" s="9">
        <v>40.127000000000002</v>
      </c>
      <c r="DE13" s="9">
        <v>17.721</v>
      </c>
      <c r="DF13" s="9">
        <v>6.516</v>
      </c>
      <c r="DG13" s="9">
        <v>9.8539999999999992</v>
      </c>
      <c r="DH13" s="9">
        <v>10.154999999999999</v>
      </c>
      <c r="DI13" s="9">
        <v>6.2160000000000002</v>
      </c>
      <c r="DJ13" s="9">
        <v>10.012</v>
      </c>
      <c r="DK13" s="9">
        <v>2.95</v>
      </c>
      <c r="DL13" s="9">
        <v>2.843</v>
      </c>
      <c r="DM13" s="9">
        <v>5.1369999999999996</v>
      </c>
      <c r="DN13" s="9">
        <v>4.3689999999999998</v>
      </c>
      <c r="DO13" s="9">
        <v>6.8639999999999999</v>
      </c>
      <c r="DP13" s="9">
        <v>10.587999999999999</v>
      </c>
      <c r="DQ13" s="9">
        <v>5.782</v>
      </c>
      <c r="DR13" s="9">
        <v>22.405999999999999</v>
      </c>
      <c r="DS13" s="9">
        <v>199.84299999999999</v>
      </c>
      <c r="DT13" s="9">
        <v>164.709</v>
      </c>
      <c r="DU13" s="9">
        <v>156.65600000000001</v>
      </c>
      <c r="DV13" s="9">
        <v>4.5410000000000004</v>
      </c>
      <c r="DW13" s="9">
        <v>3.512</v>
      </c>
      <c r="DX13" s="9">
        <v>4.1790000000000003</v>
      </c>
      <c r="DY13" s="9">
        <v>1.569</v>
      </c>
      <c r="DZ13" s="9">
        <v>1.5029999999999999</v>
      </c>
      <c r="EA13" s="9">
        <v>124.855</v>
      </c>
      <c r="EB13" s="9">
        <v>12.173999999999999</v>
      </c>
      <c r="EC13" s="9">
        <v>7.4889999999999999</v>
      </c>
      <c r="ED13" s="9">
        <v>20.190999999999999</v>
      </c>
      <c r="EE13" s="9">
        <v>26.532</v>
      </c>
      <c r="EF13" s="9">
        <v>138.17699999999999</v>
      </c>
      <c r="EG13" s="9">
        <v>35.134</v>
      </c>
      <c r="EH13" s="9">
        <v>22.503</v>
      </c>
      <c r="EI13" s="9">
        <v>232.929</v>
      </c>
      <c r="EJ13" s="9">
        <v>29.545000000000002</v>
      </c>
      <c r="EK13" s="9">
        <v>10.53</v>
      </c>
      <c r="EL13" s="9">
        <v>10.53</v>
      </c>
      <c r="EM13" s="9">
        <v>2.452</v>
      </c>
      <c r="EN13" s="9">
        <v>1.482</v>
      </c>
      <c r="EO13" s="9">
        <v>0.60699999999999998</v>
      </c>
      <c r="EP13" s="9">
        <v>0.72299999999999998</v>
      </c>
      <c r="EQ13" s="9">
        <v>0.96299999999999997</v>
      </c>
      <c r="ER13" s="9">
        <v>0.36699999999999999</v>
      </c>
      <c r="ES13" s="9">
        <v>0.96299999999999997</v>
      </c>
      <c r="ET13" s="9">
        <v>0.22900000000000001</v>
      </c>
      <c r="EU13" s="9">
        <v>0.13800000000000001</v>
      </c>
      <c r="EV13" s="9">
        <v>0.35699999999999998</v>
      </c>
      <c r="EW13" s="9">
        <v>0.32700000000000001</v>
      </c>
      <c r="EX13" s="9">
        <v>0.64600000000000002</v>
      </c>
      <c r="EY13" s="9">
        <v>0.58599999999999997</v>
      </c>
      <c r="EZ13" s="9">
        <v>0.74399999999999999</v>
      </c>
      <c r="FA13" s="9">
        <v>0.97</v>
      </c>
      <c r="FB13" s="9">
        <v>8.077</v>
      </c>
      <c r="FC13" s="9">
        <v>5.5910000000000002</v>
      </c>
      <c r="FD13" s="9">
        <v>5.2539999999999996</v>
      </c>
      <c r="FE13" s="9">
        <v>0.33700000000000002</v>
      </c>
      <c r="FF13" s="9">
        <v>0</v>
      </c>
      <c r="FG13" s="9">
        <v>0.248</v>
      </c>
      <c r="FH13" s="9">
        <v>8.8999999999999996E-2</v>
      </c>
      <c r="FI13" s="9">
        <v>0</v>
      </c>
      <c r="FJ13" s="9">
        <v>5.0960000000000001</v>
      </c>
      <c r="FK13" s="9">
        <v>0.13200000000000001</v>
      </c>
      <c r="FL13" s="9">
        <v>0</v>
      </c>
      <c r="FM13" s="9">
        <v>0.36399999999999999</v>
      </c>
      <c r="FN13" s="9">
        <v>0.57699999999999996</v>
      </c>
      <c r="FO13" s="9">
        <v>5.0140000000000002</v>
      </c>
      <c r="FP13" s="9">
        <v>2.4860000000000002</v>
      </c>
      <c r="FQ13" s="9">
        <v>9.5419999999999998</v>
      </c>
      <c r="FR13" s="9">
        <v>0.98699999999999999</v>
      </c>
      <c r="FS13" s="9">
        <v>2.0049999999999999</v>
      </c>
      <c r="FT13" s="9">
        <v>2.0049999999999999</v>
      </c>
      <c r="FU13" s="9">
        <v>0.13</v>
      </c>
      <c r="FV13" s="9">
        <v>0.13</v>
      </c>
      <c r="FW13" s="9">
        <v>0</v>
      </c>
      <c r="FX13" s="9">
        <v>0.13</v>
      </c>
      <c r="FY13" s="9">
        <v>0.13</v>
      </c>
      <c r="FZ13" s="9">
        <v>0</v>
      </c>
      <c r="GA13" s="9">
        <v>0.13</v>
      </c>
      <c r="GB13" s="9">
        <v>0</v>
      </c>
      <c r="GC13" s="9">
        <v>0</v>
      </c>
      <c r="GD13" s="9">
        <v>0</v>
      </c>
      <c r="GE13" s="9">
        <v>0.13</v>
      </c>
      <c r="GF13" s="9">
        <v>0</v>
      </c>
      <c r="GG13" s="9">
        <v>0</v>
      </c>
      <c r="GH13" s="9">
        <v>0.13</v>
      </c>
      <c r="GI13" s="9">
        <v>0</v>
      </c>
      <c r="GJ13" s="9">
        <v>1.875</v>
      </c>
      <c r="GK13" s="9">
        <v>1.7270000000000001</v>
      </c>
      <c r="GL13" s="9">
        <v>1.7270000000000001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1.3859999999999999</v>
      </c>
      <c r="GS13" s="9">
        <v>0</v>
      </c>
      <c r="GT13" s="9">
        <v>0</v>
      </c>
      <c r="GU13" s="9">
        <v>0.34</v>
      </c>
      <c r="GV13" s="9">
        <v>9.9000000000000005E-2</v>
      </c>
      <c r="GW13" s="9">
        <v>1.627</v>
      </c>
      <c r="GX13" s="9">
        <v>0.14899999999999999</v>
      </c>
      <c r="GY13" s="9">
        <v>2.0049999999999999</v>
      </c>
      <c r="GZ13" s="9">
        <v>0</v>
      </c>
      <c r="HA13" s="9">
        <v>16.920999999999999</v>
      </c>
      <c r="HB13" s="9">
        <v>16.920999999999999</v>
      </c>
      <c r="HC13" s="9">
        <v>3.0139999999999998</v>
      </c>
      <c r="HD13" s="9">
        <v>1.9279999999999999</v>
      </c>
      <c r="HE13" s="9">
        <v>0.58399999999999996</v>
      </c>
      <c r="HF13" s="9">
        <v>1.091</v>
      </c>
      <c r="HG13" s="9">
        <v>0.78100000000000003</v>
      </c>
      <c r="HH13" s="9">
        <v>0.89400000000000002</v>
      </c>
      <c r="HI13" s="9">
        <v>0.88100000000000001</v>
      </c>
      <c r="HJ13" s="9">
        <v>0.496</v>
      </c>
      <c r="HK13" s="9">
        <v>0.111</v>
      </c>
      <c r="HL13" s="9">
        <v>0.14799999999999999</v>
      </c>
      <c r="HM13" s="9">
        <v>0.36</v>
      </c>
      <c r="HN13" s="9">
        <v>1.167</v>
      </c>
      <c r="HO13" s="9">
        <v>1.069</v>
      </c>
      <c r="HP13" s="9">
        <v>0.60599999999999998</v>
      </c>
      <c r="HQ13" s="9">
        <v>1.0860000000000001</v>
      </c>
      <c r="HR13" s="9">
        <v>13.907</v>
      </c>
      <c r="HS13" s="9">
        <v>11.363</v>
      </c>
      <c r="HT13" s="9">
        <v>10.976000000000001</v>
      </c>
      <c r="HU13" s="9">
        <v>0.11600000000000001</v>
      </c>
      <c r="HV13" s="9">
        <v>0.27100000000000002</v>
      </c>
      <c r="HW13" s="9">
        <v>0</v>
      </c>
      <c r="HX13" s="9">
        <v>0.188</v>
      </c>
      <c r="HY13" s="9">
        <v>8.3000000000000004E-2</v>
      </c>
      <c r="HZ13" s="9">
        <v>9.6609999999999996</v>
      </c>
      <c r="IA13" s="9">
        <v>0.38300000000000001</v>
      </c>
      <c r="IB13" s="9">
        <v>0.23200000000000001</v>
      </c>
      <c r="IC13" s="9">
        <v>1.087</v>
      </c>
      <c r="ID13" s="9">
        <v>1.1339999999999999</v>
      </c>
      <c r="IE13" s="9">
        <v>10.228999999999999</v>
      </c>
      <c r="IF13" s="9">
        <v>2.544</v>
      </c>
      <c r="IG13" s="9">
        <v>15.653</v>
      </c>
      <c r="IH13" s="9">
        <v>1.268</v>
      </c>
      <c r="II13" s="9">
        <v>2.7690000000000001</v>
      </c>
      <c r="IJ13" s="9">
        <v>2.7690000000000001</v>
      </c>
      <c r="IK13" s="9">
        <v>0.23</v>
      </c>
      <c r="IL13" s="9">
        <v>0.23</v>
      </c>
      <c r="IM13" s="9">
        <v>9.0999999999999998E-2</v>
      </c>
      <c r="IN13" s="9">
        <v>0.13900000000000001</v>
      </c>
      <c r="IO13" s="9">
        <v>0.23</v>
      </c>
      <c r="IP13" s="9">
        <v>0</v>
      </c>
      <c r="IQ13" s="9">
        <v>0.23</v>
      </c>
    </row>
    <row r="14" spans="1:251">
      <c r="A14" s="10">
        <v>43132</v>
      </c>
      <c r="B14" s="9">
        <v>169.64699999999999</v>
      </c>
      <c r="C14" s="9">
        <v>23.806999999999999</v>
      </c>
      <c r="D14" s="9">
        <v>11.29</v>
      </c>
      <c r="E14" s="9">
        <v>4.4729999999999999</v>
      </c>
      <c r="F14" s="9">
        <v>5.6619999999999999</v>
      </c>
      <c r="G14" s="9">
        <v>7.1529999999999996</v>
      </c>
      <c r="H14" s="9">
        <v>2.9820000000000002</v>
      </c>
      <c r="I14" s="9">
        <v>6.5880000000000001</v>
      </c>
      <c r="J14" s="9">
        <v>1.7050000000000001</v>
      </c>
      <c r="K14" s="9">
        <v>1.331</v>
      </c>
      <c r="L14" s="9">
        <v>3.806</v>
      </c>
      <c r="M14" s="9">
        <v>2.8210000000000002</v>
      </c>
      <c r="N14" s="9">
        <v>3.5070000000000001</v>
      </c>
      <c r="O14" s="9">
        <v>6.3390000000000004</v>
      </c>
      <c r="P14" s="9">
        <v>3.7949999999999999</v>
      </c>
      <c r="Q14" s="9">
        <v>12.516999999999999</v>
      </c>
      <c r="R14" s="9">
        <v>145.84</v>
      </c>
      <c r="S14" s="9">
        <v>129.495</v>
      </c>
      <c r="T14" s="9">
        <v>123.498</v>
      </c>
      <c r="U14" s="9">
        <v>4.24</v>
      </c>
      <c r="V14" s="9">
        <v>1.7569999999999999</v>
      </c>
      <c r="W14" s="9">
        <v>3.8039999999999998</v>
      </c>
      <c r="X14" s="9">
        <v>1.7709999999999999</v>
      </c>
      <c r="Y14" s="9">
        <v>0.42199999999999999</v>
      </c>
      <c r="Z14" s="9">
        <v>94.49</v>
      </c>
      <c r="AA14" s="9">
        <v>10.419</v>
      </c>
      <c r="AB14" s="9">
        <v>8.2070000000000007</v>
      </c>
      <c r="AC14" s="9">
        <v>16.379000000000001</v>
      </c>
      <c r="AD14" s="9">
        <v>17.850000000000001</v>
      </c>
      <c r="AE14" s="9">
        <v>111.645</v>
      </c>
      <c r="AF14" s="9">
        <v>16.344000000000001</v>
      </c>
      <c r="AG14" s="9">
        <v>157.37</v>
      </c>
      <c r="AH14" s="9">
        <v>12.276999999999999</v>
      </c>
      <c r="AI14" s="9">
        <v>35.079000000000001</v>
      </c>
      <c r="AJ14" s="9">
        <v>35.079000000000001</v>
      </c>
      <c r="AK14" s="9">
        <v>8.5050000000000008</v>
      </c>
      <c r="AL14" s="9">
        <v>2.2280000000000002</v>
      </c>
      <c r="AM14" s="9">
        <v>0.89700000000000002</v>
      </c>
      <c r="AN14" s="9">
        <v>0.97099999999999997</v>
      </c>
      <c r="AO14" s="9">
        <v>0.89700000000000002</v>
      </c>
      <c r="AP14" s="9">
        <v>0.97099999999999997</v>
      </c>
      <c r="AQ14" s="9">
        <v>0.89700000000000002</v>
      </c>
      <c r="AR14" s="9">
        <v>0.503</v>
      </c>
      <c r="AS14" s="9">
        <v>0.46800000000000003</v>
      </c>
      <c r="AT14" s="9">
        <v>0.46800000000000003</v>
      </c>
      <c r="AU14" s="9">
        <v>0.89700000000000002</v>
      </c>
      <c r="AV14" s="9">
        <v>0.503</v>
      </c>
      <c r="AW14" s="9">
        <v>1.365</v>
      </c>
      <c r="AX14" s="9">
        <v>0.503</v>
      </c>
      <c r="AY14" s="9">
        <v>6.2759999999999998</v>
      </c>
      <c r="AZ14" s="9">
        <v>26.574999999999999</v>
      </c>
      <c r="BA14" s="9">
        <v>21.36</v>
      </c>
      <c r="BB14" s="9">
        <v>20.885000000000002</v>
      </c>
      <c r="BC14" s="9">
        <v>0</v>
      </c>
      <c r="BD14" s="9">
        <v>0.47499999999999998</v>
      </c>
      <c r="BE14" s="9">
        <v>0.47499999999999998</v>
      </c>
      <c r="BF14" s="9">
        <v>0</v>
      </c>
      <c r="BG14" s="9">
        <v>0</v>
      </c>
      <c r="BH14" s="9">
        <v>13.747999999999999</v>
      </c>
      <c r="BI14" s="9">
        <v>2.3519999999999999</v>
      </c>
      <c r="BJ14" s="9">
        <v>1.4610000000000001</v>
      </c>
      <c r="BK14" s="9">
        <v>3.8</v>
      </c>
      <c r="BL14" s="9">
        <v>2.7010000000000001</v>
      </c>
      <c r="BM14" s="9">
        <v>18.658999999999999</v>
      </c>
      <c r="BN14" s="9">
        <v>5.2149999999999999</v>
      </c>
      <c r="BO14" s="9">
        <v>28.443000000000001</v>
      </c>
      <c r="BP14" s="9">
        <v>6.6360000000000001</v>
      </c>
      <c r="BQ14" s="9">
        <v>50.939</v>
      </c>
      <c r="BR14" s="9">
        <v>50.939</v>
      </c>
      <c r="BS14" s="9">
        <v>9.4819999999999993</v>
      </c>
      <c r="BT14" s="9">
        <v>2.9769999999999999</v>
      </c>
      <c r="BU14" s="9">
        <v>0.81399999999999995</v>
      </c>
      <c r="BV14" s="9">
        <v>2.1629999999999998</v>
      </c>
      <c r="BW14" s="9">
        <v>2.5710000000000002</v>
      </c>
      <c r="BX14" s="9">
        <v>0.40500000000000003</v>
      </c>
      <c r="BY14" s="9">
        <v>1.7090000000000001</v>
      </c>
      <c r="BZ14" s="9">
        <v>0.40500000000000003</v>
      </c>
      <c r="CA14" s="9">
        <v>0.86299999999999999</v>
      </c>
      <c r="CB14" s="9">
        <v>0.45800000000000002</v>
      </c>
      <c r="CC14" s="9">
        <v>1.321</v>
      </c>
      <c r="CD14" s="9">
        <v>1.1970000000000001</v>
      </c>
      <c r="CE14" s="9">
        <v>1.7310000000000001</v>
      </c>
      <c r="CF14" s="9">
        <v>1.246</v>
      </c>
      <c r="CG14" s="9">
        <v>6.5049999999999999</v>
      </c>
      <c r="CH14" s="9">
        <v>41.457000000000001</v>
      </c>
      <c r="CI14" s="9">
        <v>24.855</v>
      </c>
      <c r="CJ14" s="9">
        <v>23.495000000000001</v>
      </c>
      <c r="CK14" s="9">
        <v>1.36</v>
      </c>
      <c r="CL14" s="9">
        <v>0</v>
      </c>
      <c r="CM14" s="9">
        <v>1.36</v>
      </c>
      <c r="CN14" s="9">
        <v>0</v>
      </c>
      <c r="CO14" s="9">
        <v>0</v>
      </c>
      <c r="CP14" s="9">
        <v>21.007999999999999</v>
      </c>
      <c r="CQ14" s="9">
        <v>0</v>
      </c>
      <c r="CR14" s="9">
        <v>0.89100000000000001</v>
      </c>
      <c r="CS14" s="9">
        <v>2.9550000000000001</v>
      </c>
      <c r="CT14" s="9">
        <v>2.4710000000000001</v>
      </c>
      <c r="CU14" s="9">
        <v>22.384</v>
      </c>
      <c r="CV14" s="9">
        <v>16.602</v>
      </c>
      <c r="CW14" s="9">
        <v>44.433999999999997</v>
      </c>
      <c r="CX14" s="9">
        <v>6.5049999999999999</v>
      </c>
      <c r="CY14" s="9">
        <v>101.935</v>
      </c>
      <c r="CZ14" s="9">
        <v>78.671000000000006</v>
      </c>
      <c r="DA14" s="9">
        <v>23.263999999999999</v>
      </c>
      <c r="DB14" s="9">
        <v>267.43299999999999</v>
      </c>
      <c r="DC14" s="9">
        <v>247.631</v>
      </c>
      <c r="DD14" s="9">
        <v>46.331000000000003</v>
      </c>
      <c r="DE14" s="9">
        <v>19.442</v>
      </c>
      <c r="DF14" s="9">
        <v>9.0359999999999996</v>
      </c>
      <c r="DG14" s="9">
        <v>8.5229999999999997</v>
      </c>
      <c r="DH14" s="9">
        <v>12.368</v>
      </c>
      <c r="DI14" s="9">
        <v>5.1909999999999998</v>
      </c>
      <c r="DJ14" s="9">
        <v>12.946</v>
      </c>
      <c r="DK14" s="9">
        <v>1.7749999999999999</v>
      </c>
      <c r="DL14" s="9">
        <v>2.4729999999999999</v>
      </c>
      <c r="DM14" s="9">
        <v>4.8</v>
      </c>
      <c r="DN14" s="9">
        <v>5.4710000000000001</v>
      </c>
      <c r="DO14" s="9">
        <v>7.2880000000000003</v>
      </c>
      <c r="DP14" s="9">
        <v>10.067</v>
      </c>
      <c r="DQ14" s="9">
        <v>7.492</v>
      </c>
      <c r="DR14" s="9">
        <v>26.888999999999999</v>
      </c>
      <c r="DS14" s="9">
        <v>201.3</v>
      </c>
      <c r="DT14" s="9">
        <v>165.89400000000001</v>
      </c>
      <c r="DU14" s="9">
        <v>157.524</v>
      </c>
      <c r="DV14" s="9">
        <v>4.32</v>
      </c>
      <c r="DW14" s="9">
        <v>3.75</v>
      </c>
      <c r="DX14" s="9">
        <v>3.6880000000000002</v>
      </c>
      <c r="DY14" s="9">
        <v>2.1819999999999999</v>
      </c>
      <c r="DZ14" s="9">
        <v>1.944</v>
      </c>
      <c r="EA14" s="9">
        <v>121.834</v>
      </c>
      <c r="EB14" s="9">
        <v>11.714</v>
      </c>
      <c r="EC14" s="9">
        <v>10.034000000000001</v>
      </c>
      <c r="ED14" s="9">
        <v>22.312999999999999</v>
      </c>
      <c r="EE14" s="9">
        <v>22.513000000000002</v>
      </c>
      <c r="EF14" s="9">
        <v>143.38200000000001</v>
      </c>
      <c r="EG14" s="9">
        <v>35.405999999999999</v>
      </c>
      <c r="EH14" s="9">
        <v>19.802</v>
      </c>
      <c r="EI14" s="9">
        <v>235.791</v>
      </c>
      <c r="EJ14" s="9">
        <v>31.641999999999999</v>
      </c>
      <c r="EK14" s="9">
        <v>13.446</v>
      </c>
      <c r="EL14" s="9">
        <v>13.446</v>
      </c>
      <c r="EM14" s="9">
        <v>2.8919999999999999</v>
      </c>
      <c r="EN14" s="9">
        <v>1.4370000000000001</v>
      </c>
      <c r="EO14" s="9">
        <v>0.58299999999999996</v>
      </c>
      <c r="EP14" s="9">
        <v>0.61799999999999999</v>
      </c>
      <c r="EQ14" s="9">
        <v>0.96399999999999997</v>
      </c>
      <c r="ER14" s="9">
        <v>0.23699999999999999</v>
      </c>
      <c r="ES14" s="9">
        <v>1.101</v>
      </c>
      <c r="ET14" s="9">
        <v>0</v>
      </c>
      <c r="EU14" s="9">
        <v>0.1</v>
      </c>
      <c r="EV14" s="9">
        <v>0.379</v>
      </c>
      <c r="EW14" s="9">
        <v>0.217</v>
      </c>
      <c r="EX14" s="9">
        <v>0.60599999999999998</v>
      </c>
      <c r="EY14" s="9">
        <v>0.39100000000000001</v>
      </c>
      <c r="EZ14" s="9">
        <v>0.80900000000000005</v>
      </c>
      <c r="FA14" s="9">
        <v>1.454</v>
      </c>
      <c r="FB14" s="9">
        <v>10.554</v>
      </c>
      <c r="FC14" s="9">
        <v>6.2030000000000003</v>
      </c>
      <c r="FD14" s="9">
        <v>5.7939999999999996</v>
      </c>
      <c r="FE14" s="9">
        <v>0</v>
      </c>
      <c r="FF14" s="9">
        <v>0.40799999999999997</v>
      </c>
      <c r="FG14" s="9">
        <v>0</v>
      </c>
      <c r="FH14" s="9">
        <v>0.40799999999999997</v>
      </c>
      <c r="FI14" s="9">
        <v>0</v>
      </c>
      <c r="FJ14" s="9">
        <v>4.6950000000000003</v>
      </c>
      <c r="FK14" s="9">
        <v>0.156</v>
      </c>
      <c r="FL14" s="9">
        <v>0</v>
      </c>
      <c r="FM14" s="9">
        <v>1.351</v>
      </c>
      <c r="FN14" s="9">
        <v>1.2110000000000001</v>
      </c>
      <c r="FO14" s="9">
        <v>4.992</v>
      </c>
      <c r="FP14" s="9">
        <v>4.351</v>
      </c>
      <c r="FQ14" s="9">
        <v>11.755000000000001</v>
      </c>
      <c r="FR14" s="9">
        <v>1.6910000000000001</v>
      </c>
      <c r="FS14" s="9">
        <v>4.7210000000000001</v>
      </c>
      <c r="FT14" s="9">
        <v>4.7210000000000001</v>
      </c>
      <c r="FU14" s="9">
        <v>1.091</v>
      </c>
      <c r="FV14" s="9">
        <v>0.86299999999999999</v>
      </c>
      <c r="FW14" s="9">
        <v>0.26600000000000001</v>
      </c>
      <c r="FX14" s="9">
        <v>0.47</v>
      </c>
      <c r="FY14" s="9">
        <v>0.73599999999999999</v>
      </c>
      <c r="FZ14" s="9">
        <v>0</v>
      </c>
      <c r="GA14" s="9">
        <v>0.73599999999999999</v>
      </c>
      <c r="GB14" s="9">
        <v>0</v>
      </c>
      <c r="GC14" s="9">
        <v>0</v>
      </c>
      <c r="GD14" s="9">
        <v>0.14000000000000001</v>
      </c>
      <c r="GE14" s="9">
        <v>0.28100000000000003</v>
      </c>
      <c r="GF14" s="9">
        <v>0.314</v>
      </c>
      <c r="GG14" s="9">
        <v>0.48599999999999999</v>
      </c>
      <c r="GH14" s="9">
        <v>0.249</v>
      </c>
      <c r="GI14" s="9">
        <v>0.22800000000000001</v>
      </c>
      <c r="GJ14" s="9">
        <v>3.63</v>
      </c>
      <c r="GK14" s="9">
        <v>3.4889999999999999</v>
      </c>
      <c r="GL14" s="9">
        <v>3.298</v>
      </c>
      <c r="GM14" s="9">
        <v>0.191</v>
      </c>
      <c r="GN14" s="9">
        <v>0</v>
      </c>
      <c r="GO14" s="9">
        <v>9.2999999999999999E-2</v>
      </c>
      <c r="GP14" s="9">
        <v>0</v>
      </c>
      <c r="GQ14" s="9">
        <v>9.8000000000000004E-2</v>
      </c>
      <c r="GR14" s="9">
        <v>2.8879999999999999</v>
      </c>
      <c r="GS14" s="9">
        <v>0.378</v>
      </c>
      <c r="GT14" s="9">
        <v>0</v>
      </c>
      <c r="GU14" s="9">
        <v>0.223</v>
      </c>
      <c r="GV14" s="9">
        <v>0.57199999999999995</v>
      </c>
      <c r="GW14" s="9">
        <v>2.9180000000000001</v>
      </c>
      <c r="GX14" s="9">
        <v>0.14000000000000001</v>
      </c>
      <c r="GY14" s="9">
        <v>4.4589999999999996</v>
      </c>
      <c r="GZ14" s="9">
        <v>0.26200000000000001</v>
      </c>
      <c r="HA14" s="9">
        <v>15.365</v>
      </c>
      <c r="HB14" s="9">
        <v>15.365</v>
      </c>
      <c r="HC14" s="9">
        <v>2.1989999999999998</v>
      </c>
      <c r="HD14" s="9">
        <v>1.2549999999999999</v>
      </c>
      <c r="HE14" s="9">
        <v>0.58099999999999996</v>
      </c>
      <c r="HF14" s="9">
        <v>0.54900000000000004</v>
      </c>
      <c r="HG14" s="9">
        <v>0.94099999999999995</v>
      </c>
      <c r="HH14" s="9">
        <v>0.189</v>
      </c>
      <c r="HI14" s="9">
        <v>0.94099999999999995</v>
      </c>
      <c r="HJ14" s="9">
        <v>8.8999999999999996E-2</v>
      </c>
      <c r="HK14" s="9">
        <v>0</v>
      </c>
      <c r="HL14" s="9">
        <v>0.27400000000000002</v>
      </c>
      <c r="HM14" s="9">
        <v>0.222</v>
      </c>
      <c r="HN14" s="9">
        <v>0.63400000000000001</v>
      </c>
      <c r="HO14" s="9">
        <v>0.505</v>
      </c>
      <c r="HP14" s="9">
        <v>0.625</v>
      </c>
      <c r="HQ14" s="9">
        <v>0.94399999999999995</v>
      </c>
      <c r="HR14" s="9">
        <v>13.167</v>
      </c>
      <c r="HS14" s="9">
        <v>12.513</v>
      </c>
      <c r="HT14" s="9">
        <v>11.747999999999999</v>
      </c>
      <c r="HU14" s="9">
        <v>0.42</v>
      </c>
      <c r="HV14" s="9">
        <v>0.34499999999999997</v>
      </c>
      <c r="HW14" s="9">
        <v>0.42</v>
      </c>
      <c r="HX14" s="9">
        <v>0.125</v>
      </c>
      <c r="HY14" s="9">
        <v>0.22</v>
      </c>
      <c r="HZ14" s="9">
        <v>9.8559999999999999</v>
      </c>
      <c r="IA14" s="9">
        <v>0.90200000000000002</v>
      </c>
      <c r="IB14" s="9">
        <v>0.47499999999999998</v>
      </c>
      <c r="IC14" s="9">
        <v>1.28</v>
      </c>
      <c r="ID14" s="9">
        <v>1.512</v>
      </c>
      <c r="IE14" s="9">
        <v>11.002000000000001</v>
      </c>
      <c r="IF14" s="9">
        <v>0.65300000000000002</v>
      </c>
      <c r="IG14" s="9">
        <v>14.297000000000001</v>
      </c>
      <c r="IH14" s="9">
        <v>1.069</v>
      </c>
      <c r="II14" s="9">
        <v>4.0780000000000003</v>
      </c>
      <c r="IJ14" s="9">
        <v>4.0780000000000003</v>
      </c>
      <c r="IK14" s="9">
        <v>0.24099999999999999</v>
      </c>
      <c r="IL14" s="9">
        <v>9.5000000000000001E-2</v>
      </c>
      <c r="IM14" s="9">
        <v>0</v>
      </c>
      <c r="IN14" s="9">
        <v>9.5000000000000001E-2</v>
      </c>
      <c r="IO14" s="9">
        <v>0</v>
      </c>
      <c r="IP14" s="9">
        <v>9.5000000000000001E-2</v>
      </c>
      <c r="IQ14" s="9">
        <v>0</v>
      </c>
    </row>
    <row r="15" spans="1:251">
      <c r="A15" s="10">
        <v>43497</v>
      </c>
      <c r="B15" s="9">
        <v>159.28200000000001</v>
      </c>
      <c r="C15" s="9">
        <v>26.202000000000002</v>
      </c>
      <c r="D15" s="9">
        <v>9.0869999999999997</v>
      </c>
      <c r="E15" s="9">
        <v>4.12</v>
      </c>
      <c r="F15" s="9">
        <v>3.738</v>
      </c>
      <c r="G15" s="9">
        <v>4.8419999999999996</v>
      </c>
      <c r="H15" s="9">
        <v>3.016</v>
      </c>
      <c r="I15" s="9">
        <v>4.8419999999999996</v>
      </c>
      <c r="J15" s="9">
        <v>1.91</v>
      </c>
      <c r="K15" s="9">
        <v>1.1060000000000001</v>
      </c>
      <c r="L15" s="9">
        <v>3.0049999999999999</v>
      </c>
      <c r="M15" s="9">
        <v>0.79200000000000004</v>
      </c>
      <c r="N15" s="9">
        <v>4.0609999999999999</v>
      </c>
      <c r="O15" s="9">
        <v>4.9569999999999999</v>
      </c>
      <c r="P15" s="9">
        <v>2.9009999999999998</v>
      </c>
      <c r="Q15" s="9">
        <v>17.114999999999998</v>
      </c>
      <c r="R15" s="9">
        <v>133.08000000000001</v>
      </c>
      <c r="S15" s="9">
        <v>124.79</v>
      </c>
      <c r="T15" s="9">
        <v>119.34</v>
      </c>
      <c r="U15" s="9">
        <v>2.8290000000000002</v>
      </c>
      <c r="V15" s="9">
        <v>2.621</v>
      </c>
      <c r="W15" s="9">
        <v>2.9929999999999999</v>
      </c>
      <c r="X15" s="9">
        <v>1.71</v>
      </c>
      <c r="Y15" s="9">
        <v>0.746</v>
      </c>
      <c r="Z15" s="9">
        <v>94.094999999999999</v>
      </c>
      <c r="AA15" s="9">
        <v>9.4700000000000006</v>
      </c>
      <c r="AB15" s="9">
        <v>11.212999999999999</v>
      </c>
      <c r="AC15" s="9">
        <v>10.010999999999999</v>
      </c>
      <c r="AD15" s="9">
        <v>13.845000000000001</v>
      </c>
      <c r="AE15" s="9">
        <v>110.94499999999999</v>
      </c>
      <c r="AF15" s="9">
        <v>8.2899999999999991</v>
      </c>
      <c r="AG15" s="9">
        <v>143.28899999999999</v>
      </c>
      <c r="AH15" s="9">
        <v>15.993</v>
      </c>
      <c r="AI15" s="9">
        <v>23.047000000000001</v>
      </c>
      <c r="AJ15" s="9">
        <v>23.047000000000001</v>
      </c>
      <c r="AK15" s="9">
        <v>4.7240000000000002</v>
      </c>
      <c r="AL15" s="9">
        <v>0.69899999999999995</v>
      </c>
      <c r="AM15" s="9">
        <v>0</v>
      </c>
      <c r="AN15" s="9">
        <v>0.69899999999999995</v>
      </c>
      <c r="AO15" s="9">
        <v>0.69899999999999995</v>
      </c>
      <c r="AP15" s="9">
        <v>0</v>
      </c>
      <c r="AQ15" s="9">
        <v>0.69899999999999995</v>
      </c>
      <c r="AR15" s="9">
        <v>0</v>
      </c>
      <c r="AS15" s="9">
        <v>0</v>
      </c>
      <c r="AT15" s="9">
        <v>0</v>
      </c>
      <c r="AU15" s="9">
        <v>0</v>
      </c>
      <c r="AV15" s="9">
        <v>0.69899999999999995</v>
      </c>
      <c r="AW15" s="9">
        <v>0</v>
      </c>
      <c r="AX15" s="9">
        <v>0.69899999999999995</v>
      </c>
      <c r="AY15" s="9">
        <v>4.024</v>
      </c>
      <c r="AZ15" s="9">
        <v>18.323</v>
      </c>
      <c r="BA15" s="9">
        <v>12.976000000000001</v>
      </c>
      <c r="BB15" s="9">
        <v>12.648999999999999</v>
      </c>
      <c r="BC15" s="9">
        <v>0</v>
      </c>
      <c r="BD15" s="9">
        <v>0.32800000000000001</v>
      </c>
      <c r="BE15" s="9">
        <v>0</v>
      </c>
      <c r="BF15" s="9">
        <v>0</v>
      </c>
      <c r="BG15" s="9">
        <v>0.32800000000000001</v>
      </c>
      <c r="BH15" s="9">
        <v>7.4660000000000002</v>
      </c>
      <c r="BI15" s="9">
        <v>0.45400000000000001</v>
      </c>
      <c r="BJ15" s="9">
        <v>0.43099999999999999</v>
      </c>
      <c r="BK15" s="9">
        <v>4.625</v>
      </c>
      <c r="BL15" s="9">
        <v>1.173</v>
      </c>
      <c r="BM15" s="9">
        <v>11.803000000000001</v>
      </c>
      <c r="BN15" s="9">
        <v>5.3470000000000004</v>
      </c>
      <c r="BO15" s="9">
        <v>19.021999999999998</v>
      </c>
      <c r="BP15" s="9">
        <v>4.024</v>
      </c>
      <c r="BQ15" s="9">
        <v>56.926000000000002</v>
      </c>
      <c r="BR15" s="9">
        <v>56.926000000000002</v>
      </c>
      <c r="BS15" s="9">
        <v>10.334</v>
      </c>
      <c r="BT15" s="9">
        <v>5.181</v>
      </c>
      <c r="BU15" s="9">
        <v>1.4419999999999999</v>
      </c>
      <c r="BV15" s="9">
        <v>3.0760000000000001</v>
      </c>
      <c r="BW15" s="9">
        <v>3.3410000000000002</v>
      </c>
      <c r="BX15" s="9">
        <v>1.177</v>
      </c>
      <c r="BY15" s="9">
        <v>3.3410000000000002</v>
      </c>
      <c r="BZ15" s="9">
        <v>0.47799999999999998</v>
      </c>
      <c r="CA15" s="9">
        <v>0.69899999999999995</v>
      </c>
      <c r="CB15" s="9">
        <v>2.3029999999999999</v>
      </c>
      <c r="CC15" s="9">
        <v>1.19</v>
      </c>
      <c r="CD15" s="9">
        <v>1.026</v>
      </c>
      <c r="CE15" s="9">
        <v>2.2839999999999998</v>
      </c>
      <c r="CF15" s="9">
        <v>2.2349999999999999</v>
      </c>
      <c r="CG15" s="9">
        <v>5.1529999999999996</v>
      </c>
      <c r="CH15" s="9">
        <v>46.591999999999999</v>
      </c>
      <c r="CI15" s="9">
        <v>27.382999999999999</v>
      </c>
      <c r="CJ15" s="9">
        <v>27.004999999999999</v>
      </c>
      <c r="CK15" s="9">
        <v>0.378</v>
      </c>
      <c r="CL15" s="9">
        <v>0</v>
      </c>
      <c r="CM15" s="9">
        <v>0.378</v>
      </c>
      <c r="CN15" s="9">
        <v>0</v>
      </c>
      <c r="CO15" s="9">
        <v>0</v>
      </c>
      <c r="CP15" s="9">
        <v>21.878</v>
      </c>
      <c r="CQ15" s="9">
        <v>0.34200000000000003</v>
      </c>
      <c r="CR15" s="9">
        <v>1.587</v>
      </c>
      <c r="CS15" s="9">
        <v>3.5750000000000002</v>
      </c>
      <c r="CT15" s="9">
        <v>3.383</v>
      </c>
      <c r="CU15" s="9">
        <v>24</v>
      </c>
      <c r="CV15" s="9">
        <v>19.209</v>
      </c>
      <c r="CW15" s="9">
        <v>51.11</v>
      </c>
      <c r="CX15" s="9">
        <v>5.8159999999999998</v>
      </c>
      <c r="CY15" s="9">
        <v>104.643</v>
      </c>
      <c r="CZ15" s="9">
        <v>81.712999999999994</v>
      </c>
      <c r="DA15" s="9">
        <v>22.93</v>
      </c>
      <c r="DB15" s="9">
        <v>267.39999999999998</v>
      </c>
      <c r="DC15" s="9">
        <v>248.31299999999999</v>
      </c>
      <c r="DD15" s="9">
        <v>44.348999999999997</v>
      </c>
      <c r="DE15" s="9">
        <v>22.071000000000002</v>
      </c>
      <c r="DF15" s="9">
        <v>9.1859999999999999</v>
      </c>
      <c r="DG15" s="9">
        <v>10.617000000000001</v>
      </c>
      <c r="DH15" s="9">
        <v>12.907</v>
      </c>
      <c r="DI15" s="9">
        <v>6.8959999999999999</v>
      </c>
      <c r="DJ15" s="9">
        <v>12.833</v>
      </c>
      <c r="DK15" s="9">
        <v>3.0539999999999998</v>
      </c>
      <c r="DL15" s="9">
        <v>3.6669999999999998</v>
      </c>
      <c r="DM15" s="9">
        <v>3.8780000000000001</v>
      </c>
      <c r="DN15" s="9">
        <v>7.4020000000000001</v>
      </c>
      <c r="DO15" s="9">
        <v>8.6229999999999993</v>
      </c>
      <c r="DP15" s="9">
        <v>12.582000000000001</v>
      </c>
      <c r="DQ15" s="9">
        <v>7.3220000000000001</v>
      </c>
      <c r="DR15" s="9">
        <v>22.277999999999999</v>
      </c>
      <c r="DS15" s="9">
        <v>203.964</v>
      </c>
      <c r="DT15" s="9">
        <v>164.161</v>
      </c>
      <c r="DU15" s="9">
        <v>156.06399999999999</v>
      </c>
      <c r="DV15" s="9">
        <v>3.9910000000000001</v>
      </c>
      <c r="DW15" s="9">
        <v>3.83</v>
      </c>
      <c r="DX15" s="9">
        <v>4.5380000000000003</v>
      </c>
      <c r="DY15" s="9">
        <v>2.5110000000000001</v>
      </c>
      <c r="DZ15" s="9">
        <v>0.65400000000000003</v>
      </c>
      <c r="EA15" s="9">
        <v>121.068</v>
      </c>
      <c r="EB15" s="9">
        <v>9.3490000000000002</v>
      </c>
      <c r="EC15" s="9">
        <v>9.1869999999999994</v>
      </c>
      <c r="ED15" s="9">
        <v>24.556999999999999</v>
      </c>
      <c r="EE15" s="9">
        <v>25.841000000000001</v>
      </c>
      <c r="EF15" s="9">
        <v>138.32</v>
      </c>
      <c r="EG15" s="9">
        <v>39.802999999999997</v>
      </c>
      <c r="EH15" s="9">
        <v>19.085999999999999</v>
      </c>
      <c r="EI15" s="9">
        <v>239.946</v>
      </c>
      <c r="EJ15" s="9">
        <v>27.452999999999999</v>
      </c>
      <c r="EK15" s="9">
        <v>15.836</v>
      </c>
      <c r="EL15" s="9">
        <v>15.836</v>
      </c>
      <c r="EM15" s="9">
        <v>2.2509999999999999</v>
      </c>
      <c r="EN15" s="9">
        <v>1.2390000000000001</v>
      </c>
      <c r="EO15" s="9">
        <v>0.879</v>
      </c>
      <c r="EP15" s="9">
        <v>0.248</v>
      </c>
      <c r="EQ15" s="9">
        <v>0.73599999999999999</v>
      </c>
      <c r="ER15" s="9">
        <v>0.39100000000000001</v>
      </c>
      <c r="ES15" s="9">
        <v>0.84099999999999997</v>
      </c>
      <c r="ET15" s="9">
        <v>0.28599999999999998</v>
      </c>
      <c r="EU15" s="9">
        <v>0</v>
      </c>
      <c r="EV15" s="9">
        <v>0.34499999999999997</v>
      </c>
      <c r="EW15" s="9">
        <v>0.29399999999999998</v>
      </c>
      <c r="EX15" s="9">
        <v>0.48799999999999999</v>
      </c>
      <c r="EY15" s="9">
        <v>0.754</v>
      </c>
      <c r="EZ15" s="9">
        <v>0.373</v>
      </c>
      <c r="FA15" s="9">
        <v>1.012</v>
      </c>
      <c r="FB15" s="9">
        <v>13.584</v>
      </c>
      <c r="FC15" s="9">
        <v>6.4279999999999999</v>
      </c>
      <c r="FD15" s="9">
        <v>5.8029999999999999</v>
      </c>
      <c r="FE15" s="9">
        <v>0.22600000000000001</v>
      </c>
      <c r="FF15" s="9">
        <v>0.39800000000000002</v>
      </c>
      <c r="FG15" s="9">
        <v>0.22600000000000001</v>
      </c>
      <c r="FH15" s="9">
        <v>0.28399999999999997</v>
      </c>
      <c r="FI15" s="9">
        <v>0.114</v>
      </c>
      <c r="FJ15" s="9">
        <v>4.3380000000000001</v>
      </c>
      <c r="FK15" s="9">
        <v>0.26400000000000001</v>
      </c>
      <c r="FL15" s="9">
        <v>0.58899999999999997</v>
      </c>
      <c r="FM15" s="9">
        <v>1.2370000000000001</v>
      </c>
      <c r="FN15" s="9">
        <v>0.89800000000000002</v>
      </c>
      <c r="FO15" s="9">
        <v>5.5289999999999999</v>
      </c>
      <c r="FP15" s="9">
        <v>7.157</v>
      </c>
      <c r="FQ15" s="9">
        <v>14.976000000000001</v>
      </c>
      <c r="FR15" s="9">
        <v>0.86</v>
      </c>
      <c r="FS15" s="9">
        <v>1.927</v>
      </c>
      <c r="FT15" s="9">
        <v>1.927</v>
      </c>
      <c r="FU15" s="9">
        <v>0.27700000000000002</v>
      </c>
      <c r="FV15" s="9">
        <v>0.123</v>
      </c>
      <c r="FW15" s="9">
        <v>0.123</v>
      </c>
      <c r="FX15" s="9">
        <v>0</v>
      </c>
      <c r="FY15" s="9">
        <v>0.123</v>
      </c>
      <c r="FZ15" s="9">
        <v>0</v>
      </c>
      <c r="GA15" s="9">
        <v>0.123</v>
      </c>
      <c r="GB15" s="9">
        <v>0</v>
      </c>
      <c r="GC15" s="9">
        <v>0</v>
      </c>
      <c r="GD15" s="9">
        <v>0.123</v>
      </c>
      <c r="GE15" s="9">
        <v>0</v>
      </c>
      <c r="GF15" s="9">
        <v>0</v>
      </c>
      <c r="GG15" s="9">
        <v>0</v>
      </c>
      <c r="GH15" s="9">
        <v>0.123</v>
      </c>
      <c r="GI15" s="9">
        <v>0.154</v>
      </c>
      <c r="GJ15" s="9">
        <v>1.65</v>
      </c>
      <c r="GK15" s="9">
        <v>1.65</v>
      </c>
      <c r="GL15" s="9">
        <v>1.65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1.429</v>
      </c>
      <c r="GS15" s="9">
        <v>0</v>
      </c>
      <c r="GT15" s="9">
        <v>0.108</v>
      </c>
      <c r="GU15" s="9">
        <v>0.113</v>
      </c>
      <c r="GV15" s="9">
        <v>0.26300000000000001</v>
      </c>
      <c r="GW15" s="9">
        <v>1.387</v>
      </c>
      <c r="GX15" s="9">
        <v>0</v>
      </c>
      <c r="GY15" s="9">
        <v>1.7729999999999999</v>
      </c>
      <c r="GZ15" s="9">
        <v>0.154</v>
      </c>
      <c r="HA15" s="9">
        <v>18.469000000000001</v>
      </c>
      <c r="HB15" s="9">
        <v>18.469000000000001</v>
      </c>
      <c r="HC15" s="9">
        <v>3.5070000000000001</v>
      </c>
      <c r="HD15" s="9">
        <v>1.931</v>
      </c>
      <c r="HE15" s="9">
        <v>0.80500000000000005</v>
      </c>
      <c r="HF15" s="9">
        <v>0.88100000000000001</v>
      </c>
      <c r="HG15" s="9">
        <v>0.90400000000000003</v>
      </c>
      <c r="HH15" s="9">
        <v>0.78100000000000003</v>
      </c>
      <c r="HI15" s="9">
        <v>1.323</v>
      </c>
      <c r="HJ15" s="9">
        <v>0</v>
      </c>
      <c r="HK15" s="9">
        <v>0.36299999999999999</v>
      </c>
      <c r="HL15" s="9">
        <v>0.23799999999999999</v>
      </c>
      <c r="HM15" s="9">
        <v>0.39400000000000002</v>
      </c>
      <c r="HN15" s="9">
        <v>1.0529999999999999</v>
      </c>
      <c r="HO15" s="9">
        <v>1.1419999999999999</v>
      </c>
      <c r="HP15" s="9">
        <v>0.54400000000000004</v>
      </c>
      <c r="HQ15" s="9">
        <v>1.5760000000000001</v>
      </c>
      <c r="HR15" s="9">
        <v>14.962</v>
      </c>
      <c r="HS15" s="9">
        <v>12.618</v>
      </c>
      <c r="HT15" s="9">
        <v>12.113</v>
      </c>
      <c r="HU15" s="9">
        <v>0.39500000000000002</v>
      </c>
      <c r="HV15" s="9">
        <v>0.11</v>
      </c>
      <c r="HW15" s="9">
        <v>0.26200000000000001</v>
      </c>
      <c r="HX15" s="9">
        <v>0.11</v>
      </c>
      <c r="HY15" s="9">
        <v>0.13200000000000001</v>
      </c>
      <c r="HZ15" s="9">
        <v>10.102</v>
      </c>
      <c r="IA15" s="9">
        <v>0.129</v>
      </c>
      <c r="IB15" s="9">
        <v>0.61899999999999999</v>
      </c>
      <c r="IC15" s="9">
        <v>1.768</v>
      </c>
      <c r="ID15" s="9">
        <v>1.7749999999999999</v>
      </c>
      <c r="IE15" s="9">
        <v>10.842000000000001</v>
      </c>
      <c r="IF15" s="9">
        <v>2.3439999999999999</v>
      </c>
      <c r="IG15" s="9">
        <v>16.89</v>
      </c>
      <c r="IH15" s="9">
        <v>1.579</v>
      </c>
      <c r="II15" s="9">
        <v>3.7570000000000001</v>
      </c>
      <c r="IJ15" s="9">
        <v>3.7570000000000001</v>
      </c>
      <c r="IK15" s="9">
        <v>0.91200000000000003</v>
      </c>
      <c r="IL15" s="9">
        <v>0.61799999999999999</v>
      </c>
      <c r="IM15" s="9">
        <v>0.104</v>
      </c>
      <c r="IN15" s="9">
        <v>0.51400000000000001</v>
      </c>
      <c r="IO15" s="9">
        <v>0.39500000000000002</v>
      </c>
      <c r="IP15" s="9">
        <v>0.223</v>
      </c>
      <c r="IQ15" s="9">
        <v>0.51</v>
      </c>
    </row>
    <row r="16" spans="1:251">
      <c r="A16" s="10">
        <v>43862</v>
      </c>
      <c r="B16" s="9">
        <v>165.65700000000001</v>
      </c>
      <c r="C16" s="9">
        <v>30.812999999999999</v>
      </c>
      <c r="D16" s="9">
        <v>14.153</v>
      </c>
      <c r="E16" s="9">
        <v>8.7539999999999996</v>
      </c>
      <c r="F16" s="9">
        <v>4.4480000000000004</v>
      </c>
      <c r="G16" s="9">
        <v>10.579000000000001</v>
      </c>
      <c r="H16" s="9">
        <v>2.6230000000000002</v>
      </c>
      <c r="I16" s="9">
        <v>10.161</v>
      </c>
      <c r="J16" s="9">
        <v>3.0409999999999999</v>
      </c>
      <c r="K16" s="9">
        <v>0</v>
      </c>
      <c r="L16" s="9">
        <v>2.1709999999999998</v>
      </c>
      <c r="M16" s="9">
        <v>7.2809999999999997</v>
      </c>
      <c r="N16" s="9">
        <v>3.75</v>
      </c>
      <c r="O16" s="9">
        <v>9.3879999999999999</v>
      </c>
      <c r="P16" s="9">
        <v>3.8130000000000002</v>
      </c>
      <c r="Q16" s="9">
        <v>16.66</v>
      </c>
      <c r="R16" s="9">
        <v>134.84399999999999</v>
      </c>
      <c r="S16" s="9">
        <v>125.241</v>
      </c>
      <c r="T16" s="9">
        <v>123.267</v>
      </c>
      <c r="U16" s="9">
        <v>1.974</v>
      </c>
      <c r="V16" s="9">
        <v>0</v>
      </c>
      <c r="W16" s="9">
        <v>1.552</v>
      </c>
      <c r="X16" s="9">
        <v>0</v>
      </c>
      <c r="Y16" s="9">
        <v>0.42299999999999999</v>
      </c>
      <c r="Z16" s="9">
        <v>87.992000000000004</v>
      </c>
      <c r="AA16" s="9">
        <v>10.804</v>
      </c>
      <c r="AB16" s="9">
        <v>9.6509999999999998</v>
      </c>
      <c r="AC16" s="9">
        <v>16.794</v>
      </c>
      <c r="AD16" s="9">
        <v>16.484999999999999</v>
      </c>
      <c r="AE16" s="9">
        <v>108.756</v>
      </c>
      <c r="AF16" s="9">
        <v>9.6029999999999998</v>
      </c>
      <c r="AG16" s="9">
        <v>149.19900000000001</v>
      </c>
      <c r="AH16" s="9">
        <v>16.457999999999998</v>
      </c>
      <c r="AI16" s="9">
        <v>23.646000000000001</v>
      </c>
      <c r="AJ16" s="9">
        <v>23.646000000000001</v>
      </c>
      <c r="AK16" s="9">
        <v>5.94</v>
      </c>
      <c r="AL16" s="9">
        <v>1.3380000000000001</v>
      </c>
      <c r="AM16" s="9">
        <v>0</v>
      </c>
      <c r="AN16" s="9">
        <v>1.3380000000000001</v>
      </c>
      <c r="AO16" s="9">
        <v>0.50700000000000001</v>
      </c>
      <c r="AP16" s="9">
        <v>0.83</v>
      </c>
      <c r="AQ16" s="9">
        <v>0.443</v>
      </c>
      <c r="AR16" s="9">
        <v>0.89500000000000002</v>
      </c>
      <c r="AS16" s="9">
        <v>0</v>
      </c>
      <c r="AT16" s="9">
        <v>0</v>
      </c>
      <c r="AU16" s="9">
        <v>0</v>
      </c>
      <c r="AV16" s="9">
        <v>1.3380000000000001</v>
      </c>
      <c r="AW16" s="9">
        <v>1.3380000000000001</v>
      </c>
      <c r="AX16" s="9">
        <v>0</v>
      </c>
      <c r="AY16" s="9">
        <v>4.6029999999999998</v>
      </c>
      <c r="AZ16" s="9">
        <v>17.706</v>
      </c>
      <c r="BA16" s="9">
        <v>15.566000000000001</v>
      </c>
      <c r="BB16" s="9">
        <v>14.249000000000001</v>
      </c>
      <c r="BC16" s="9">
        <v>0.42899999999999999</v>
      </c>
      <c r="BD16" s="9">
        <v>0.88800000000000001</v>
      </c>
      <c r="BE16" s="9">
        <v>0.45900000000000002</v>
      </c>
      <c r="BF16" s="9">
        <v>0.85899999999999999</v>
      </c>
      <c r="BG16" s="9">
        <v>0</v>
      </c>
      <c r="BH16" s="9">
        <v>10.615</v>
      </c>
      <c r="BI16" s="9">
        <v>1</v>
      </c>
      <c r="BJ16" s="9">
        <v>1.2350000000000001</v>
      </c>
      <c r="BK16" s="9">
        <v>2.7170000000000001</v>
      </c>
      <c r="BL16" s="9">
        <v>1.8080000000000001</v>
      </c>
      <c r="BM16" s="9">
        <v>13.759</v>
      </c>
      <c r="BN16" s="9">
        <v>2.14</v>
      </c>
      <c r="BO16" s="9">
        <v>19.459</v>
      </c>
      <c r="BP16" s="9">
        <v>4.1870000000000003</v>
      </c>
      <c r="BQ16" s="9">
        <v>66.81</v>
      </c>
      <c r="BR16" s="9">
        <v>66.81</v>
      </c>
      <c r="BS16" s="9">
        <v>9.2159999999999993</v>
      </c>
      <c r="BT16" s="9">
        <v>3.2170000000000001</v>
      </c>
      <c r="BU16" s="9">
        <v>0.91</v>
      </c>
      <c r="BV16" s="9">
        <v>2.3069999999999999</v>
      </c>
      <c r="BW16" s="9">
        <v>1.792</v>
      </c>
      <c r="BX16" s="9">
        <v>1.425</v>
      </c>
      <c r="BY16" s="9">
        <v>1.29</v>
      </c>
      <c r="BZ16" s="9">
        <v>0.89700000000000002</v>
      </c>
      <c r="CA16" s="9">
        <v>1.0289999999999999</v>
      </c>
      <c r="CB16" s="9">
        <v>0</v>
      </c>
      <c r="CC16" s="9">
        <v>1.9390000000000001</v>
      </c>
      <c r="CD16" s="9">
        <v>1.2769999999999999</v>
      </c>
      <c r="CE16" s="9">
        <v>1.4530000000000001</v>
      </c>
      <c r="CF16" s="9">
        <v>1.764</v>
      </c>
      <c r="CG16" s="9">
        <v>5.9989999999999997</v>
      </c>
      <c r="CH16" s="9">
        <v>57.594000000000001</v>
      </c>
      <c r="CI16" s="9">
        <v>37.746000000000002</v>
      </c>
      <c r="CJ16" s="9">
        <v>35.051000000000002</v>
      </c>
      <c r="CK16" s="9">
        <v>0.75700000000000001</v>
      </c>
      <c r="CL16" s="9">
        <v>1.9379999999999999</v>
      </c>
      <c r="CM16" s="9">
        <v>0.75700000000000001</v>
      </c>
      <c r="CN16" s="9">
        <v>1.446</v>
      </c>
      <c r="CO16" s="9">
        <v>0.49199999999999999</v>
      </c>
      <c r="CP16" s="9">
        <v>30.638999999999999</v>
      </c>
      <c r="CQ16" s="9">
        <v>1.7569999999999999</v>
      </c>
      <c r="CR16" s="9">
        <v>1.0529999999999999</v>
      </c>
      <c r="CS16" s="9">
        <v>4.2960000000000003</v>
      </c>
      <c r="CT16" s="9">
        <v>6.01</v>
      </c>
      <c r="CU16" s="9">
        <v>31.734999999999999</v>
      </c>
      <c r="CV16" s="9">
        <v>19.847999999999999</v>
      </c>
      <c r="CW16" s="9">
        <v>61.302</v>
      </c>
      <c r="CX16" s="9">
        <v>5.508</v>
      </c>
      <c r="CY16" s="9">
        <v>93.724000000000004</v>
      </c>
      <c r="CZ16" s="9">
        <v>72.492999999999995</v>
      </c>
      <c r="DA16" s="9">
        <v>21.231000000000002</v>
      </c>
      <c r="DB16" s="9">
        <v>280.15699999999998</v>
      </c>
      <c r="DC16" s="9">
        <v>261.14299999999997</v>
      </c>
      <c r="DD16" s="9">
        <v>45.761000000000003</v>
      </c>
      <c r="DE16" s="9">
        <v>19.667000000000002</v>
      </c>
      <c r="DF16" s="9">
        <v>7.2489999999999997</v>
      </c>
      <c r="DG16" s="9">
        <v>11.429</v>
      </c>
      <c r="DH16" s="9">
        <v>11.37</v>
      </c>
      <c r="DI16" s="9">
        <v>7.3079999999999998</v>
      </c>
      <c r="DJ16" s="9">
        <v>11.321</v>
      </c>
      <c r="DK16" s="9">
        <v>3.9729999999999999</v>
      </c>
      <c r="DL16" s="9">
        <v>3.032</v>
      </c>
      <c r="DM16" s="9">
        <v>4.7560000000000002</v>
      </c>
      <c r="DN16" s="9">
        <v>6.6689999999999996</v>
      </c>
      <c r="DO16" s="9">
        <v>7.2530000000000001</v>
      </c>
      <c r="DP16" s="9">
        <v>12.436999999999999</v>
      </c>
      <c r="DQ16" s="9">
        <v>6.2409999999999997</v>
      </c>
      <c r="DR16" s="9">
        <v>26.094000000000001</v>
      </c>
      <c r="DS16" s="9">
        <v>215.381</v>
      </c>
      <c r="DT16" s="9">
        <v>177.50899999999999</v>
      </c>
      <c r="DU16" s="9">
        <v>168.23500000000001</v>
      </c>
      <c r="DV16" s="9">
        <v>5.4829999999999997</v>
      </c>
      <c r="DW16" s="9">
        <v>3.7909999999999999</v>
      </c>
      <c r="DX16" s="9">
        <v>4.9660000000000002</v>
      </c>
      <c r="DY16" s="9">
        <v>2.38</v>
      </c>
      <c r="DZ16" s="9">
        <v>1.7849999999999999</v>
      </c>
      <c r="EA16" s="9">
        <v>123.01600000000001</v>
      </c>
      <c r="EB16" s="9">
        <v>10.586</v>
      </c>
      <c r="EC16" s="9">
        <v>13.811</v>
      </c>
      <c r="ED16" s="9">
        <v>30.097000000000001</v>
      </c>
      <c r="EE16" s="9">
        <v>23.212</v>
      </c>
      <c r="EF16" s="9">
        <v>154.297</v>
      </c>
      <c r="EG16" s="9">
        <v>37.872</v>
      </c>
      <c r="EH16" s="9">
        <v>19.013999999999999</v>
      </c>
      <c r="EI16" s="9">
        <v>251.59399999999999</v>
      </c>
      <c r="EJ16" s="9">
        <v>28.562000000000001</v>
      </c>
      <c r="EK16" s="9">
        <v>16.591999999999999</v>
      </c>
      <c r="EL16" s="9">
        <v>16.591999999999999</v>
      </c>
      <c r="EM16" s="9">
        <v>3.1349999999999998</v>
      </c>
      <c r="EN16" s="9">
        <v>1.754</v>
      </c>
      <c r="EO16" s="9">
        <v>0.73199999999999998</v>
      </c>
      <c r="EP16" s="9">
        <v>1.022</v>
      </c>
      <c r="EQ16" s="9">
        <v>1.375</v>
      </c>
      <c r="ER16" s="9">
        <v>0.379</v>
      </c>
      <c r="ES16" s="9">
        <v>1.5169999999999999</v>
      </c>
      <c r="ET16" s="9">
        <v>0.14000000000000001</v>
      </c>
      <c r="EU16" s="9">
        <v>9.7000000000000003E-2</v>
      </c>
      <c r="EV16" s="9">
        <v>0.66600000000000004</v>
      </c>
      <c r="EW16" s="9">
        <v>0.51100000000000001</v>
      </c>
      <c r="EX16" s="9">
        <v>0.57699999999999996</v>
      </c>
      <c r="EY16" s="9">
        <v>0.60099999999999998</v>
      </c>
      <c r="EZ16" s="9">
        <v>1.153</v>
      </c>
      <c r="FA16" s="9">
        <v>1.381</v>
      </c>
      <c r="FB16" s="9">
        <v>13.457000000000001</v>
      </c>
      <c r="FC16" s="9">
        <v>7.8330000000000002</v>
      </c>
      <c r="FD16" s="9">
        <v>7.8330000000000002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5.5289999999999999</v>
      </c>
      <c r="FK16" s="9">
        <v>0.14199999999999999</v>
      </c>
      <c r="FL16" s="9">
        <v>0.124</v>
      </c>
      <c r="FM16" s="9">
        <v>2.0379999999999998</v>
      </c>
      <c r="FN16" s="9">
        <v>0.35199999999999998</v>
      </c>
      <c r="FO16" s="9">
        <v>7.4809999999999999</v>
      </c>
      <c r="FP16" s="9">
        <v>5.6239999999999997</v>
      </c>
      <c r="FQ16" s="9">
        <v>15.211</v>
      </c>
      <c r="FR16" s="9">
        <v>1.381</v>
      </c>
      <c r="FS16" s="9">
        <v>2.4740000000000002</v>
      </c>
      <c r="FT16" s="9">
        <v>2.4740000000000002</v>
      </c>
      <c r="FU16" s="9">
        <v>0.315</v>
      </c>
      <c r="FV16" s="9">
        <v>0.315</v>
      </c>
      <c r="FW16" s="9">
        <v>0.111</v>
      </c>
      <c r="FX16" s="9">
        <v>0.106</v>
      </c>
      <c r="FY16" s="9">
        <v>0.111</v>
      </c>
      <c r="FZ16" s="9">
        <v>0.106</v>
      </c>
      <c r="GA16" s="9">
        <v>0.111</v>
      </c>
      <c r="GB16" s="9">
        <v>0</v>
      </c>
      <c r="GC16" s="9">
        <v>0.106</v>
      </c>
      <c r="GD16" s="9">
        <v>0</v>
      </c>
      <c r="GE16" s="9">
        <v>0</v>
      </c>
      <c r="GF16" s="9">
        <v>0.217</v>
      </c>
      <c r="GG16" s="9">
        <v>0.106</v>
      </c>
      <c r="GH16" s="9">
        <v>0.111</v>
      </c>
      <c r="GI16" s="9">
        <v>0</v>
      </c>
      <c r="GJ16" s="9">
        <v>2.16</v>
      </c>
      <c r="GK16" s="9">
        <v>2.0259999999999998</v>
      </c>
      <c r="GL16" s="9">
        <v>2.0259999999999998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1.7729999999999999</v>
      </c>
      <c r="GS16" s="9">
        <v>0</v>
      </c>
      <c r="GT16" s="9">
        <v>0</v>
      </c>
      <c r="GU16" s="9">
        <v>0.254</v>
      </c>
      <c r="GV16" s="9">
        <v>8.3000000000000004E-2</v>
      </c>
      <c r="GW16" s="9">
        <v>1.9430000000000001</v>
      </c>
      <c r="GX16" s="9">
        <v>0.13300000000000001</v>
      </c>
      <c r="GY16" s="9">
        <v>2.3769999999999998</v>
      </c>
      <c r="GZ16" s="9">
        <v>9.8000000000000004E-2</v>
      </c>
      <c r="HA16" s="9">
        <v>18.652999999999999</v>
      </c>
      <c r="HB16" s="9">
        <v>18.652999999999999</v>
      </c>
      <c r="HC16" s="9">
        <v>3.2629999999999999</v>
      </c>
      <c r="HD16" s="9">
        <v>1.8260000000000001</v>
      </c>
      <c r="HE16" s="9">
        <v>0.34200000000000003</v>
      </c>
      <c r="HF16" s="9">
        <v>1.4850000000000001</v>
      </c>
      <c r="HG16" s="9">
        <v>0.73399999999999999</v>
      </c>
      <c r="HH16" s="9">
        <v>1.0920000000000001</v>
      </c>
      <c r="HI16" s="9">
        <v>0.89300000000000002</v>
      </c>
      <c r="HJ16" s="9">
        <v>0.73199999999999998</v>
      </c>
      <c r="HK16" s="9">
        <v>0.20100000000000001</v>
      </c>
      <c r="HL16" s="9">
        <v>0.83299999999999996</v>
      </c>
      <c r="HM16" s="9">
        <v>0.62</v>
      </c>
      <c r="HN16" s="9">
        <v>0.374</v>
      </c>
      <c r="HO16" s="9">
        <v>1.2210000000000001</v>
      </c>
      <c r="HP16" s="9">
        <v>0.60499999999999998</v>
      </c>
      <c r="HQ16" s="9">
        <v>1.4370000000000001</v>
      </c>
      <c r="HR16" s="9">
        <v>15.39</v>
      </c>
      <c r="HS16" s="9">
        <v>13.244</v>
      </c>
      <c r="HT16" s="9">
        <v>12.794</v>
      </c>
      <c r="HU16" s="9">
        <v>0.216</v>
      </c>
      <c r="HV16" s="9">
        <v>0.23300000000000001</v>
      </c>
      <c r="HW16" s="9">
        <v>0.216</v>
      </c>
      <c r="HX16" s="9">
        <v>8.8999999999999996E-2</v>
      </c>
      <c r="HY16" s="9">
        <v>0</v>
      </c>
      <c r="HZ16" s="9">
        <v>10.205</v>
      </c>
      <c r="IA16" s="9">
        <v>0.48799999999999999</v>
      </c>
      <c r="IB16" s="9">
        <v>0.89300000000000002</v>
      </c>
      <c r="IC16" s="9">
        <v>1.659</v>
      </c>
      <c r="ID16" s="9">
        <v>1.585</v>
      </c>
      <c r="IE16" s="9">
        <v>11.659000000000001</v>
      </c>
      <c r="IF16" s="9">
        <v>2.1459999999999999</v>
      </c>
      <c r="IG16" s="9">
        <v>17.216999999999999</v>
      </c>
      <c r="IH16" s="9">
        <v>1.4370000000000001</v>
      </c>
      <c r="II16" s="9">
        <v>4.2789999999999999</v>
      </c>
      <c r="IJ16" s="9">
        <v>4.2789999999999999</v>
      </c>
      <c r="IK16" s="9">
        <v>0.76200000000000001</v>
      </c>
      <c r="IL16" s="9">
        <v>0.434</v>
      </c>
      <c r="IM16" s="9">
        <v>0</v>
      </c>
      <c r="IN16" s="9">
        <v>0.434</v>
      </c>
      <c r="IO16" s="9">
        <v>9.7000000000000003E-2</v>
      </c>
      <c r="IP16" s="9">
        <v>0.33600000000000002</v>
      </c>
      <c r="IQ16" s="9">
        <v>0.17499999999999999</v>
      </c>
    </row>
    <row r="17" spans="1:251">
      <c r="A17" s="10">
        <v>44228</v>
      </c>
      <c r="B17" s="9">
        <v>207.95099999999999</v>
      </c>
      <c r="C17" s="9">
        <v>39.576999999999998</v>
      </c>
      <c r="D17" s="9">
        <v>23.786999999999999</v>
      </c>
      <c r="E17" s="9">
        <v>10.282</v>
      </c>
      <c r="F17" s="9">
        <v>11.487</v>
      </c>
      <c r="G17" s="9">
        <v>13.784000000000001</v>
      </c>
      <c r="H17" s="9">
        <v>7.9859999999999998</v>
      </c>
      <c r="I17" s="9">
        <v>13.786</v>
      </c>
      <c r="J17" s="9">
        <v>2.5760000000000001</v>
      </c>
      <c r="K17" s="9">
        <v>5.4080000000000004</v>
      </c>
      <c r="L17" s="9">
        <v>6.3070000000000004</v>
      </c>
      <c r="M17" s="9">
        <v>8.3770000000000007</v>
      </c>
      <c r="N17" s="9">
        <v>7.3920000000000003</v>
      </c>
      <c r="O17" s="9">
        <v>14.946</v>
      </c>
      <c r="P17" s="9">
        <v>7.13</v>
      </c>
      <c r="Q17" s="9">
        <v>15.79</v>
      </c>
      <c r="R17" s="9">
        <v>168.374</v>
      </c>
      <c r="S17" s="9">
        <v>147.22900000000001</v>
      </c>
      <c r="T17" s="9">
        <v>140.13999999999999</v>
      </c>
      <c r="U17" s="9">
        <v>4.7050000000000001</v>
      </c>
      <c r="V17" s="9">
        <v>2.383</v>
      </c>
      <c r="W17" s="9">
        <v>5.3109999999999999</v>
      </c>
      <c r="X17" s="9">
        <v>1.4550000000000001</v>
      </c>
      <c r="Y17" s="9">
        <v>0.32200000000000001</v>
      </c>
      <c r="Z17" s="9">
        <v>101.979</v>
      </c>
      <c r="AA17" s="9">
        <v>11.448</v>
      </c>
      <c r="AB17" s="9">
        <v>15.653</v>
      </c>
      <c r="AC17" s="9">
        <v>18.149999999999999</v>
      </c>
      <c r="AD17" s="9">
        <v>23.462</v>
      </c>
      <c r="AE17" s="9">
        <v>123.767</v>
      </c>
      <c r="AF17" s="9">
        <v>21.145</v>
      </c>
      <c r="AG17" s="9">
        <v>193.815</v>
      </c>
      <c r="AH17" s="9">
        <v>14.135999999999999</v>
      </c>
      <c r="AI17" s="9">
        <v>20.387</v>
      </c>
      <c r="AJ17" s="9">
        <v>20.387</v>
      </c>
      <c r="AK17" s="9">
        <v>4.9550000000000001</v>
      </c>
      <c r="AL17" s="9">
        <v>1.3939999999999999</v>
      </c>
      <c r="AM17" s="9">
        <v>0</v>
      </c>
      <c r="AN17" s="9">
        <v>1.3939999999999999</v>
      </c>
      <c r="AO17" s="9">
        <v>0.873</v>
      </c>
      <c r="AP17" s="9">
        <v>0.52100000000000002</v>
      </c>
      <c r="AQ17" s="9">
        <v>0.873</v>
      </c>
      <c r="AR17" s="9">
        <v>0</v>
      </c>
      <c r="AS17" s="9">
        <v>0</v>
      </c>
      <c r="AT17" s="9">
        <v>0</v>
      </c>
      <c r="AU17" s="9">
        <v>0.45</v>
      </c>
      <c r="AV17" s="9">
        <v>0.94299999999999995</v>
      </c>
      <c r="AW17" s="9">
        <v>0.42199999999999999</v>
      </c>
      <c r="AX17" s="9">
        <v>0.97199999999999998</v>
      </c>
      <c r="AY17" s="9">
        <v>3.5609999999999999</v>
      </c>
      <c r="AZ17" s="9">
        <v>15.432</v>
      </c>
      <c r="BA17" s="9">
        <v>13.429</v>
      </c>
      <c r="BB17" s="9">
        <v>12.311</v>
      </c>
      <c r="BC17" s="9">
        <v>0</v>
      </c>
      <c r="BD17" s="9">
        <v>1.1180000000000001</v>
      </c>
      <c r="BE17" s="9">
        <v>0</v>
      </c>
      <c r="BF17" s="9">
        <v>1.1180000000000001</v>
      </c>
      <c r="BG17" s="9">
        <v>0</v>
      </c>
      <c r="BH17" s="9">
        <v>9.7910000000000004</v>
      </c>
      <c r="BI17" s="9">
        <v>0.8</v>
      </c>
      <c r="BJ17" s="9">
        <v>0.315</v>
      </c>
      <c r="BK17" s="9">
        <v>2.5230000000000001</v>
      </c>
      <c r="BL17" s="9">
        <v>3.0619999999999998</v>
      </c>
      <c r="BM17" s="9">
        <v>10.367000000000001</v>
      </c>
      <c r="BN17" s="9">
        <v>2.0030000000000001</v>
      </c>
      <c r="BO17" s="9">
        <v>16.826000000000001</v>
      </c>
      <c r="BP17" s="9">
        <v>3.5609999999999999</v>
      </c>
      <c r="BQ17" s="9">
        <v>59.19</v>
      </c>
      <c r="BR17" s="9">
        <v>59.19</v>
      </c>
      <c r="BS17" s="9">
        <v>11.811</v>
      </c>
      <c r="BT17" s="9">
        <v>4.4850000000000003</v>
      </c>
      <c r="BU17" s="9">
        <v>1.228</v>
      </c>
      <c r="BV17" s="9">
        <v>3.2559999999999998</v>
      </c>
      <c r="BW17" s="9">
        <v>1.96</v>
      </c>
      <c r="BX17" s="9">
        <v>2.524</v>
      </c>
      <c r="BY17" s="9">
        <v>1.4710000000000001</v>
      </c>
      <c r="BZ17" s="9">
        <v>1.2969999999999999</v>
      </c>
      <c r="CA17" s="9">
        <v>1.716</v>
      </c>
      <c r="CB17" s="9">
        <v>1.0509999999999999</v>
      </c>
      <c r="CC17" s="9">
        <v>2.2210000000000001</v>
      </c>
      <c r="CD17" s="9">
        <v>1.2130000000000001</v>
      </c>
      <c r="CE17" s="9">
        <v>2.488</v>
      </c>
      <c r="CF17" s="9">
        <v>1.996</v>
      </c>
      <c r="CG17" s="9">
        <v>7.327</v>
      </c>
      <c r="CH17" s="9">
        <v>47.378999999999998</v>
      </c>
      <c r="CI17" s="9">
        <v>29.712</v>
      </c>
      <c r="CJ17" s="9">
        <v>27.111000000000001</v>
      </c>
      <c r="CK17" s="9">
        <v>1.2350000000000001</v>
      </c>
      <c r="CL17" s="9">
        <v>1.3660000000000001</v>
      </c>
      <c r="CM17" s="9">
        <v>0.86899999999999999</v>
      </c>
      <c r="CN17" s="9">
        <v>0.55400000000000005</v>
      </c>
      <c r="CO17" s="9">
        <v>1.1779999999999999</v>
      </c>
      <c r="CP17" s="9">
        <v>21.699000000000002</v>
      </c>
      <c r="CQ17" s="9">
        <v>1.4710000000000001</v>
      </c>
      <c r="CR17" s="9">
        <v>3.8380000000000001</v>
      </c>
      <c r="CS17" s="9">
        <v>2.7050000000000001</v>
      </c>
      <c r="CT17" s="9">
        <v>5.665</v>
      </c>
      <c r="CU17" s="9">
        <v>24.047000000000001</v>
      </c>
      <c r="CV17" s="9">
        <v>17.667000000000002</v>
      </c>
      <c r="CW17" s="9">
        <v>52.68</v>
      </c>
      <c r="CX17" s="9">
        <v>6.51</v>
      </c>
      <c r="CY17" s="9">
        <v>116.83</v>
      </c>
      <c r="CZ17" s="9">
        <v>86.575000000000003</v>
      </c>
      <c r="DA17" s="9">
        <v>30.256</v>
      </c>
      <c r="DB17" s="9">
        <v>277.88299999999998</v>
      </c>
      <c r="DC17" s="9">
        <v>260.28800000000001</v>
      </c>
      <c r="DD17" s="9">
        <v>47.728999999999999</v>
      </c>
      <c r="DE17" s="9">
        <v>22.533000000000001</v>
      </c>
      <c r="DF17" s="9">
        <v>9.468</v>
      </c>
      <c r="DG17" s="9">
        <v>11.092000000000001</v>
      </c>
      <c r="DH17" s="9">
        <v>13.244</v>
      </c>
      <c r="DI17" s="9">
        <v>7.0780000000000003</v>
      </c>
      <c r="DJ17" s="9">
        <v>13.113</v>
      </c>
      <c r="DK17" s="9">
        <v>3.5259999999999998</v>
      </c>
      <c r="DL17" s="9">
        <v>3.1040000000000001</v>
      </c>
      <c r="DM17" s="9">
        <v>4.6950000000000003</v>
      </c>
      <c r="DN17" s="9">
        <v>7.6020000000000003</v>
      </c>
      <c r="DO17" s="9">
        <v>8.2629999999999999</v>
      </c>
      <c r="DP17" s="9">
        <v>13.257999999999999</v>
      </c>
      <c r="DQ17" s="9">
        <v>7.3010000000000002</v>
      </c>
      <c r="DR17" s="9">
        <v>25.196000000000002</v>
      </c>
      <c r="DS17" s="9">
        <v>212.559</v>
      </c>
      <c r="DT17" s="9">
        <v>172.548</v>
      </c>
      <c r="DU17" s="9">
        <v>164.70400000000001</v>
      </c>
      <c r="DV17" s="9">
        <v>3.9990000000000001</v>
      </c>
      <c r="DW17" s="9">
        <v>3.63</v>
      </c>
      <c r="DX17" s="9">
        <v>4.3129999999999997</v>
      </c>
      <c r="DY17" s="9">
        <v>2.2370000000000001</v>
      </c>
      <c r="DZ17" s="9">
        <v>1.079</v>
      </c>
      <c r="EA17" s="9">
        <v>122.49</v>
      </c>
      <c r="EB17" s="9">
        <v>13.773999999999999</v>
      </c>
      <c r="EC17" s="9">
        <v>11.157999999999999</v>
      </c>
      <c r="ED17" s="9">
        <v>25.126999999999999</v>
      </c>
      <c r="EE17" s="9">
        <v>21.491</v>
      </c>
      <c r="EF17" s="9">
        <v>151.05699999999999</v>
      </c>
      <c r="EG17" s="9">
        <v>40.011000000000003</v>
      </c>
      <c r="EH17" s="9">
        <v>17.594999999999999</v>
      </c>
      <c r="EI17" s="9">
        <v>247.727</v>
      </c>
      <c r="EJ17" s="9">
        <v>30.155999999999999</v>
      </c>
      <c r="EK17" s="9">
        <v>18.146000000000001</v>
      </c>
      <c r="EL17" s="9">
        <v>18.146000000000001</v>
      </c>
      <c r="EM17" s="9">
        <v>3.5129999999999999</v>
      </c>
      <c r="EN17" s="9">
        <v>2.0659999999999998</v>
      </c>
      <c r="EO17" s="9">
        <v>0.91400000000000003</v>
      </c>
      <c r="EP17" s="9">
        <v>1.1519999999999999</v>
      </c>
      <c r="EQ17" s="9">
        <v>1.234</v>
      </c>
      <c r="ER17" s="9">
        <v>0.83299999999999996</v>
      </c>
      <c r="ES17" s="9">
        <v>1.1100000000000001</v>
      </c>
      <c r="ET17" s="9">
        <v>0.47099999999999997</v>
      </c>
      <c r="EU17" s="9">
        <v>0.48499999999999999</v>
      </c>
      <c r="EV17" s="9">
        <v>0.33600000000000002</v>
      </c>
      <c r="EW17" s="9">
        <v>0.67600000000000005</v>
      </c>
      <c r="EX17" s="9">
        <v>1.054</v>
      </c>
      <c r="EY17" s="9">
        <v>1.248</v>
      </c>
      <c r="EZ17" s="9">
        <v>0.81799999999999995</v>
      </c>
      <c r="FA17" s="9">
        <v>1.4470000000000001</v>
      </c>
      <c r="FB17" s="9">
        <v>14.632999999999999</v>
      </c>
      <c r="FC17" s="9">
        <v>8.6289999999999996</v>
      </c>
      <c r="FD17" s="9">
        <v>8.6289999999999996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6.9470000000000001</v>
      </c>
      <c r="FK17" s="9">
        <v>0.39700000000000002</v>
      </c>
      <c r="FL17" s="9">
        <v>0.107</v>
      </c>
      <c r="FM17" s="9">
        <v>1.179</v>
      </c>
      <c r="FN17" s="9">
        <v>0.65200000000000002</v>
      </c>
      <c r="FO17" s="9">
        <v>7.9779999999999998</v>
      </c>
      <c r="FP17" s="9">
        <v>6.0039999999999996</v>
      </c>
      <c r="FQ17" s="9">
        <v>16.818000000000001</v>
      </c>
      <c r="FR17" s="9">
        <v>1.3280000000000001</v>
      </c>
      <c r="FS17" s="9">
        <v>2.11</v>
      </c>
      <c r="FT17" s="9">
        <v>2.11</v>
      </c>
      <c r="FU17" s="9">
        <v>0.1</v>
      </c>
      <c r="FV17" s="9">
        <v>0.1</v>
      </c>
      <c r="FW17" s="9">
        <v>0</v>
      </c>
      <c r="FX17" s="9">
        <v>0.1</v>
      </c>
      <c r="FY17" s="9">
        <v>0.1</v>
      </c>
      <c r="FZ17" s="9">
        <v>0</v>
      </c>
      <c r="GA17" s="9">
        <v>0.1</v>
      </c>
      <c r="GB17" s="9">
        <v>0</v>
      </c>
      <c r="GC17" s="9">
        <v>0</v>
      </c>
      <c r="GD17" s="9">
        <v>0.1</v>
      </c>
      <c r="GE17" s="9">
        <v>0</v>
      </c>
      <c r="GF17" s="9">
        <v>0</v>
      </c>
      <c r="GG17" s="9">
        <v>0.1</v>
      </c>
      <c r="GH17" s="9">
        <v>0</v>
      </c>
      <c r="GI17" s="9">
        <v>0</v>
      </c>
      <c r="GJ17" s="9">
        <v>2.0099999999999998</v>
      </c>
      <c r="GK17" s="9">
        <v>2.0099999999999998</v>
      </c>
      <c r="GL17" s="9">
        <v>1.518</v>
      </c>
      <c r="GM17" s="9">
        <v>0.38400000000000001</v>
      </c>
      <c r="GN17" s="9">
        <v>0.107</v>
      </c>
      <c r="GO17" s="9">
        <v>0.26100000000000001</v>
      </c>
      <c r="GP17" s="9">
        <v>0.23</v>
      </c>
      <c r="GQ17" s="9">
        <v>0</v>
      </c>
      <c r="GR17" s="9">
        <v>2.0099999999999998</v>
      </c>
      <c r="GS17" s="9">
        <v>0</v>
      </c>
      <c r="GT17" s="9">
        <v>0</v>
      </c>
      <c r="GU17" s="9">
        <v>0</v>
      </c>
      <c r="GV17" s="9">
        <v>0.34300000000000003</v>
      </c>
      <c r="GW17" s="9">
        <v>1.667</v>
      </c>
      <c r="GX17" s="9">
        <v>0</v>
      </c>
      <c r="GY17" s="9">
        <v>2.11</v>
      </c>
      <c r="GZ17" s="9">
        <v>0</v>
      </c>
      <c r="HA17" s="9">
        <v>19.695</v>
      </c>
      <c r="HB17" s="9">
        <v>19.695</v>
      </c>
      <c r="HC17" s="9">
        <v>4.3860000000000001</v>
      </c>
      <c r="HD17" s="9">
        <v>2.2989999999999999</v>
      </c>
      <c r="HE17" s="9">
        <v>0.47399999999999998</v>
      </c>
      <c r="HF17" s="9">
        <v>1.738</v>
      </c>
      <c r="HG17" s="9">
        <v>1.0780000000000001</v>
      </c>
      <c r="HH17" s="9">
        <v>1.1339999999999999</v>
      </c>
      <c r="HI17" s="9">
        <v>1.0780000000000001</v>
      </c>
      <c r="HJ17" s="9">
        <v>0.63100000000000001</v>
      </c>
      <c r="HK17" s="9">
        <v>0.30599999999999999</v>
      </c>
      <c r="HL17" s="9">
        <v>0.45900000000000002</v>
      </c>
      <c r="HM17" s="9">
        <v>0.495</v>
      </c>
      <c r="HN17" s="9">
        <v>1.2569999999999999</v>
      </c>
      <c r="HO17" s="9">
        <v>1.0760000000000001</v>
      </c>
      <c r="HP17" s="9">
        <v>1.1359999999999999</v>
      </c>
      <c r="HQ17" s="9">
        <v>2.0870000000000002</v>
      </c>
      <c r="HR17" s="9">
        <v>15.308</v>
      </c>
      <c r="HS17" s="9">
        <v>11.467000000000001</v>
      </c>
      <c r="HT17" s="9">
        <v>10.913</v>
      </c>
      <c r="HU17" s="9">
        <v>0.34599999999999997</v>
      </c>
      <c r="HV17" s="9">
        <v>0.20799999999999999</v>
      </c>
      <c r="HW17" s="9">
        <v>0.45600000000000002</v>
      </c>
      <c r="HX17" s="9">
        <v>0</v>
      </c>
      <c r="HY17" s="9">
        <v>9.8000000000000004E-2</v>
      </c>
      <c r="HZ17" s="9">
        <v>8.4160000000000004</v>
      </c>
      <c r="IA17" s="9">
        <v>0.629</v>
      </c>
      <c r="IB17" s="9">
        <v>0.54800000000000004</v>
      </c>
      <c r="IC17" s="9">
        <v>1.8740000000000001</v>
      </c>
      <c r="ID17" s="9">
        <v>1.359</v>
      </c>
      <c r="IE17" s="9">
        <v>10.108000000000001</v>
      </c>
      <c r="IF17" s="9">
        <v>3.8410000000000002</v>
      </c>
      <c r="IG17" s="9">
        <v>17.625</v>
      </c>
      <c r="IH17" s="9">
        <v>2.069</v>
      </c>
      <c r="II17" s="9">
        <v>2.7949999999999999</v>
      </c>
      <c r="IJ17" s="9">
        <v>2.7949999999999999</v>
      </c>
      <c r="IK17" s="9">
        <v>0.377</v>
      </c>
      <c r="IL17" s="9">
        <v>0.253</v>
      </c>
      <c r="IM17" s="9">
        <v>0.122</v>
      </c>
      <c r="IN17" s="9">
        <v>0.13100000000000001</v>
      </c>
      <c r="IO17" s="9">
        <v>0.122</v>
      </c>
      <c r="IP17" s="9">
        <v>0.13100000000000001</v>
      </c>
      <c r="IQ17" s="9">
        <v>0.122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0</v>
      </c>
      <c r="C11" s="9">
        <v>0.13500000000000001</v>
      </c>
      <c r="D11" s="9">
        <v>0.13400000000000001</v>
      </c>
      <c r="E11" s="9">
        <v>0.30099999999999999</v>
      </c>
      <c r="F11" s="9">
        <v>0.13500000000000001</v>
      </c>
      <c r="G11" s="9">
        <v>0.56999999999999995</v>
      </c>
      <c r="H11" s="9">
        <v>0</v>
      </c>
      <c r="I11" s="9">
        <v>0.30299999999999999</v>
      </c>
      <c r="J11" s="9">
        <v>3.8130000000000002</v>
      </c>
      <c r="K11" s="9">
        <v>3.3559999999999999</v>
      </c>
      <c r="L11" s="9">
        <v>2.8159999999999998</v>
      </c>
      <c r="M11" s="9">
        <v>0.42399999999999999</v>
      </c>
      <c r="N11" s="9">
        <v>0.11700000000000001</v>
      </c>
      <c r="O11" s="9">
        <v>0.32</v>
      </c>
      <c r="P11" s="9">
        <v>0</v>
      </c>
      <c r="Q11" s="9">
        <v>0.10299999999999999</v>
      </c>
      <c r="R11" s="9">
        <v>3.3559999999999999</v>
      </c>
      <c r="S11" s="9">
        <v>0</v>
      </c>
      <c r="T11" s="9">
        <v>0</v>
      </c>
      <c r="U11" s="9">
        <v>0</v>
      </c>
      <c r="V11" s="9">
        <v>0.99399999999999999</v>
      </c>
      <c r="W11" s="9">
        <v>2.3620000000000001</v>
      </c>
      <c r="X11" s="9">
        <v>0.45700000000000002</v>
      </c>
      <c r="Y11" s="9">
        <v>4.383</v>
      </c>
      <c r="Z11" s="9">
        <v>0.30299999999999999</v>
      </c>
      <c r="AA11" s="9">
        <v>17.702000000000002</v>
      </c>
      <c r="AB11" s="9">
        <v>17.702000000000002</v>
      </c>
      <c r="AC11" s="9">
        <v>2.137</v>
      </c>
      <c r="AD11" s="9">
        <v>1.2769999999999999</v>
      </c>
      <c r="AE11" s="9">
        <v>0.78500000000000003</v>
      </c>
      <c r="AF11" s="9">
        <v>0.49299999999999999</v>
      </c>
      <c r="AG11" s="9">
        <v>1.1140000000000001</v>
      </c>
      <c r="AH11" s="9">
        <v>0.16300000000000001</v>
      </c>
      <c r="AI11" s="9">
        <v>1.022</v>
      </c>
      <c r="AJ11" s="9">
        <v>0</v>
      </c>
      <c r="AK11" s="9">
        <v>0.255</v>
      </c>
      <c r="AL11" s="9">
        <v>0</v>
      </c>
      <c r="AM11" s="9">
        <v>0.751</v>
      </c>
      <c r="AN11" s="9">
        <v>0.52600000000000002</v>
      </c>
      <c r="AO11" s="9">
        <v>0.625</v>
      </c>
      <c r="AP11" s="9">
        <v>0.65200000000000002</v>
      </c>
      <c r="AQ11" s="9">
        <v>0.85899999999999999</v>
      </c>
      <c r="AR11" s="9">
        <v>15.565</v>
      </c>
      <c r="AS11" s="9">
        <v>9.1839999999999993</v>
      </c>
      <c r="AT11" s="9">
        <v>9.0489999999999995</v>
      </c>
      <c r="AU11" s="9">
        <v>0.13500000000000001</v>
      </c>
      <c r="AV11" s="9">
        <v>0</v>
      </c>
      <c r="AW11" s="9">
        <v>0.13500000000000001</v>
      </c>
      <c r="AX11" s="9">
        <v>0</v>
      </c>
      <c r="AY11" s="9">
        <v>0</v>
      </c>
      <c r="AZ11" s="9">
        <v>7.125</v>
      </c>
      <c r="BA11" s="9">
        <v>0.59899999999999998</v>
      </c>
      <c r="BB11" s="9">
        <v>0</v>
      </c>
      <c r="BC11" s="9">
        <v>1.46</v>
      </c>
      <c r="BD11" s="9">
        <v>0.745</v>
      </c>
      <c r="BE11" s="9">
        <v>8.4390000000000001</v>
      </c>
      <c r="BF11" s="9">
        <v>6.3810000000000002</v>
      </c>
      <c r="BG11" s="9">
        <v>16.917999999999999</v>
      </c>
      <c r="BH11" s="9">
        <v>0.78400000000000003</v>
      </c>
      <c r="BI11" s="9">
        <v>7.9770000000000003</v>
      </c>
      <c r="BJ11" s="9">
        <v>7.9770000000000003</v>
      </c>
      <c r="BK11" s="9">
        <v>1.2929999999999999</v>
      </c>
      <c r="BL11" s="9">
        <v>0.48199999999999998</v>
      </c>
      <c r="BM11" s="9">
        <v>0.109</v>
      </c>
      <c r="BN11" s="9">
        <v>0.20899999999999999</v>
      </c>
      <c r="BO11" s="9">
        <v>0.109</v>
      </c>
      <c r="BP11" s="9">
        <v>0.20899999999999999</v>
      </c>
      <c r="BQ11" s="9">
        <v>0.109</v>
      </c>
      <c r="BR11" s="9">
        <v>0</v>
      </c>
      <c r="BS11" s="9">
        <v>0.20899999999999999</v>
      </c>
      <c r="BT11" s="9">
        <v>0</v>
      </c>
      <c r="BU11" s="9">
        <v>0.109</v>
      </c>
      <c r="BV11" s="9">
        <v>0.20899999999999999</v>
      </c>
      <c r="BW11" s="9">
        <v>0.20899999999999999</v>
      </c>
      <c r="BX11" s="9">
        <v>0.109</v>
      </c>
      <c r="BY11" s="9">
        <v>0.81</v>
      </c>
      <c r="BZ11" s="9">
        <v>6.6840000000000002</v>
      </c>
      <c r="CA11" s="9">
        <v>5.1390000000000002</v>
      </c>
      <c r="CB11" s="9">
        <v>4.7779999999999996</v>
      </c>
      <c r="CC11" s="9">
        <v>0.14099999999999999</v>
      </c>
      <c r="CD11" s="9">
        <v>0.221</v>
      </c>
      <c r="CE11" s="9">
        <v>0.14099999999999999</v>
      </c>
      <c r="CF11" s="9">
        <v>0.112</v>
      </c>
      <c r="CG11" s="9">
        <v>0.109</v>
      </c>
      <c r="CH11" s="9">
        <v>4.4130000000000003</v>
      </c>
      <c r="CI11" s="9">
        <v>0.109</v>
      </c>
      <c r="CJ11" s="9">
        <v>0.28699999999999998</v>
      </c>
      <c r="CK11" s="9">
        <v>0.33100000000000002</v>
      </c>
      <c r="CL11" s="9">
        <v>0.91200000000000003</v>
      </c>
      <c r="CM11" s="9">
        <v>4.2270000000000003</v>
      </c>
      <c r="CN11" s="9">
        <v>1.5449999999999999</v>
      </c>
      <c r="CO11" s="9">
        <v>7.0019999999999998</v>
      </c>
      <c r="CP11" s="9">
        <v>0.97499999999999998</v>
      </c>
      <c r="CQ11" s="9">
        <v>27.192</v>
      </c>
      <c r="CR11" s="9">
        <v>27.192</v>
      </c>
      <c r="CS11" s="9">
        <v>4.0279999999999996</v>
      </c>
      <c r="CT11" s="9">
        <v>1.042</v>
      </c>
      <c r="CU11" s="9">
        <v>0</v>
      </c>
      <c r="CV11" s="9">
        <v>0.82</v>
      </c>
      <c r="CW11" s="9">
        <v>0.61699999999999999</v>
      </c>
      <c r="CX11" s="9">
        <v>0.20300000000000001</v>
      </c>
      <c r="CY11" s="9">
        <v>0.61699999999999999</v>
      </c>
      <c r="CZ11" s="9">
        <v>0</v>
      </c>
      <c r="DA11" s="9">
        <v>0.20300000000000001</v>
      </c>
      <c r="DB11" s="9">
        <v>0.28999999999999998</v>
      </c>
      <c r="DC11" s="9">
        <v>0.32700000000000001</v>
      </c>
      <c r="DD11" s="9">
        <v>0.20300000000000001</v>
      </c>
      <c r="DE11" s="9">
        <v>0.49299999999999999</v>
      </c>
      <c r="DF11" s="9">
        <v>0.32700000000000001</v>
      </c>
      <c r="DG11" s="9">
        <v>2.9849999999999999</v>
      </c>
      <c r="DH11" s="9">
        <v>23.164000000000001</v>
      </c>
      <c r="DI11" s="9">
        <v>20.181000000000001</v>
      </c>
      <c r="DJ11" s="9">
        <v>19.109000000000002</v>
      </c>
      <c r="DK11" s="9">
        <v>0.84</v>
      </c>
      <c r="DL11" s="9">
        <v>0.23200000000000001</v>
      </c>
      <c r="DM11" s="9">
        <v>0.84399999999999997</v>
      </c>
      <c r="DN11" s="9">
        <v>0.11</v>
      </c>
      <c r="DO11" s="9">
        <v>0.11799999999999999</v>
      </c>
      <c r="DP11" s="9">
        <v>15.226000000000001</v>
      </c>
      <c r="DQ11" s="9">
        <v>1.155</v>
      </c>
      <c r="DR11" s="9">
        <v>1.079</v>
      </c>
      <c r="DS11" s="9">
        <v>2.7210000000000001</v>
      </c>
      <c r="DT11" s="9">
        <v>1.736</v>
      </c>
      <c r="DU11" s="9">
        <v>18.445</v>
      </c>
      <c r="DV11" s="9">
        <v>2.9830000000000001</v>
      </c>
      <c r="DW11" s="9">
        <v>24.417000000000002</v>
      </c>
      <c r="DX11" s="9">
        <v>2.7749999999999999</v>
      </c>
      <c r="DY11" s="9">
        <v>16.405000000000001</v>
      </c>
      <c r="DZ11" s="9">
        <v>16.405000000000001</v>
      </c>
      <c r="EA11" s="9">
        <v>6.0259999999999998</v>
      </c>
      <c r="EB11" s="9">
        <v>2.8279999999999998</v>
      </c>
      <c r="EC11" s="9">
        <v>1.6879999999999999</v>
      </c>
      <c r="ED11" s="9">
        <v>0.52900000000000003</v>
      </c>
      <c r="EE11" s="9">
        <v>1.089</v>
      </c>
      <c r="EF11" s="9">
        <v>1.127</v>
      </c>
      <c r="EG11" s="9">
        <v>1.2889999999999999</v>
      </c>
      <c r="EH11" s="9">
        <v>0.59</v>
      </c>
      <c r="EI11" s="9">
        <v>0.14299999999999999</v>
      </c>
      <c r="EJ11" s="9">
        <v>0.111</v>
      </c>
      <c r="EK11" s="9">
        <v>0.63100000000000001</v>
      </c>
      <c r="EL11" s="9">
        <v>1.4750000000000001</v>
      </c>
      <c r="EM11" s="9">
        <v>1.177</v>
      </c>
      <c r="EN11" s="9">
        <v>1.0389999999999999</v>
      </c>
      <c r="EO11" s="9">
        <v>3.198</v>
      </c>
      <c r="EP11" s="9">
        <v>10.38</v>
      </c>
      <c r="EQ11" s="9">
        <v>9.0630000000000006</v>
      </c>
      <c r="ER11" s="9">
        <v>8.8000000000000007</v>
      </c>
      <c r="ES11" s="9">
        <v>0</v>
      </c>
      <c r="ET11" s="9">
        <v>0.26300000000000001</v>
      </c>
      <c r="EU11" s="9">
        <v>0</v>
      </c>
      <c r="EV11" s="9">
        <v>0.26300000000000001</v>
      </c>
      <c r="EW11" s="9">
        <v>0</v>
      </c>
      <c r="EX11" s="9">
        <v>4.32</v>
      </c>
      <c r="EY11" s="9">
        <v>0.97699999999999998</v>
      </c>
      <c r="EZ11" s="9">
        <v>0.60599999999999998</v>
      </c>
      <c r="FA11" s="9">
        <v>3.16</v>
      </c>
      <c r="FB11" s="9">
        <v>0.91900000000000004</v>
      </c>
      <c r="FC11" s="9">
        <v>8.1440000000000001</v>
      </c>
      <c r="FD11" s="9">
        <v>1.3169999999999999</v>
      </c>
      <c r="FE11" s="9">
        <v>13.029</v>
      </c>
      <c r="FF11" s="9">
        <v>3.3759999999999999</v>
      </c>
      <c r="FG11" s="9">
        <v>13.503</v>
      </c>
      <c r="FH11" s="9">
        <v>13.503</v>
      </c>
      <c r="FI11" s="9">
        <v>1.218</v>
      </c>
      <c r="FJ11" s="9">
        <v>0.69499999999999995</v>
      </c>
      <c r="FK11" s="9">
        <v>0</v>
      </c>
      <c r="FL11" s="9">
        <v>0.47099999999999997</v>
      </c>
      <c r="FM11" s="9">
        <v>0.11899999999999999</v>
      </c>
      <c r="FN11" s="9">
        <v>0.35199999999999998</v>
      </c>
      <c r="FO11" s="9">
        <v>0.318</v>
      </c>
      <c r="FP11" s="9">
        <v>0.153</v>
      </c>
      <c r="FQ11" s="9">
        <v>0</v>
      </c>
      <c r="FR11" s="9">
        <v>0.153</v>
      </c>
      <c r="FS11" s="9">
        <v>0.318</v>
      </c>
      <c r="FT11" s="9">
        <v>0</v>
      </c>
      <c r="FU11" s="9">
        <v>0.47099999999999997</v>
      </c>
      <c r="FV11" s="9">
        <v>0</v>
      </c>
      <c r="FW11" s="9">
        <v>0.52300000000000002</v>
      </c>
      <c r="FX11" s="9">
        <v>12.284000000000001</v>
      </c>
      <c r="FY11" s="9">
        <v>10.375</v>
      </c>
      <c r="FZ11" s="9">
        <v>9.7159999999999993</v>
      </c>
      <c r="GA11" s="9">
        <v>0.41299999999999998</v>
      </c>
      <c r="GB11" s="9">
        <v>0.246</v>
      </c>
      <c r="GC11" s="9">
        <v>0.41299999999999998</v>
      </c>
      <c r="GD11" s="9">
        <v>0.246</v>
      </c>
      <c r="GE11" s="9">
        <v>0</v>
      </c>
      <c r="GF11" s="9">
        <v>8.4789999999999992</v>
      </c>
      <c r="GG11" s="9">
        <v>0.23599999999999999</v>
      </c>
      <c r="GH11" s="9">
        <v>0.27600000000000002</v>
      </c>
      <c r="GI11" s="9">
        <v>1.3839999999999999</v>
      </c>
      <c r="GJ11" s="9">
        <v>1.405</v>
      </c>
      <c r="GK11" s="9">
        <v>8.9700000000000006</v>
      </c>
      <c r="GL11" s="9">
        <v>1.91</v>
      </c>
      <c r="GM11" s="9">
        <v>12.755000000000001</v>
      </c>
      <c r="GN11" s="9">
        <v>0.747</v>
      </c>
      <c r="GO11" s="9">
        <v>4.2560000000000002</v>
      </c>
      <c r="GP11" s="9">
        <v>4.2560000000000002</v>
      </c>
      <c r="GQ11" s="9">
        <v>1.1850000000000001</v>
      </c>
      <c r="GR11" s="9">
        <v>0.55800000000000005</v>
      </c>
      <c r="GS11" s="9">
        <v>0</v>
      </c>
      <c r="GT11" s="9">
        <v>0.55800000000000005</v>
      </c>
      <c r="GU11" s="9">
        <v>0.40600000000000003</v>
      </c>
      <c r="GV11" s="9">
        <v>0.152</v>
      </c>
      <c r="GW11" s="9">
        <v>0.40600000000000003</v>
      </c>
      <c r="GX11" s="9">
        <v>0.152</v>
      </c>
      <c r="GY11" s="9">
        <v>0</v>
      </c>
      <c r="GZ11" s="9">
        <v>0</v>
      </c>
      <c r="HA11" s="9">
        <v>0.16500000000000001</v>
      </c>
      <c r="HB11" s="9">
        <v>0.39300000000000002</v>
      </c>
      <c r="HC11" s="9">
        <v>0.40600000000000003</v>
      </c>
      <c r="HD11" s="9">
        <v>0.152</v>
      </c>
      <c r="HE11" s="9">
        <v>0.627</v>
      </c>
      <c r="HF11" s="9">
        <v>3.0710000000000002</v>
      </c>
      <c r="HG11" s="9">
        <v>2.907</v>
      </c>
      <c r="HH11" s="9">
        <v>2.6739999999999999</v>
      </c>
      <c r="HI11" s="9">
        <v>0.115</v>
      </c>
      <c r="HJ11" s="9">
        <v>0.11799999999999999</v>
      </c>
      <c r="HK11" s="9">
        <v>0</v>
      </c>
      <c r="HL11" s="9">
        <v>0.11799999999999999</v>
      </c>
      <c r="HM11" s="9">
        <v>0.115</v>
      </c>
      <c r="HN11" s="9">
        <v>2.552</v>
      </c>
      <c r="HO11" s="9">
        <v>0.11700000000000001</v>
      </c>
      <c r="HP11" s="9">
        <v>0.115</v>
      </c>
      <c r="HQ11" s="9">
        <v>0.123</v>
      </c>
      <c r="HR11" s="9">
        <v>0.59099999999999997</v>
      </c>
      <c r="HS11" s="9">
        <v>2.3159999999999998</v>
      </c>
      <c r="HT11" s="9">
        <v>0.16400000000000001</v>
      </c>
      <c r="HU11" s="9">
        <v>3.7370000000000001</v>
      </c>
      <c r="HV11" s="9">
        <v>0.51900000000000002</v>
      </c>
      <c r="HW11" s="9">
        <v>4.1349999999999998</v>
      </c>
      <c r="HX11" s="9">
        <v>4.1349999999999998</v>
      </c>
      <c r="HY11" s="9">
        <v>0.21199999999999999</v>
      </c>
      <c r="HZ11" s="9">
        <v>0.106</v>
      </c>
      <c r="IA11" s="9">
        <v>0</v>
      </c>
      <c r="IB11" s="9">
        <v>0.106</v>
      </c>
      <c r="IC11" s="9">
        <v>0.106</v>
      </c>
      <c r="ID11" s="9">
        <v>0</v>
      </c>
      <c r="IE11" s="9">
        <v>0.106</v>
      </c>
      <c r="IF11" s="9">
        <v>0</v>
      </c>
      <c r="IG11" s="9">
        <v>0</v>
      </c>
      <c r="IH11" s="9">
        <v>0.106</v>
      </c>
      <c r="II11" s="9">
        <v>0</v>
      </c>
      <c r="IJ11" s="9">
        <v>0</v>
      </c>
      <c r="IK11" s="9">
        <v>0</v>
      </c>
      <c r="IL11" s="9">
        <v>0.106</v>
      </c>
      <c r="IM11" s="9">
        <v>0.106</v>
      </c>
      <c r="IN11" s="9">
        <v>3.923</v>
      </c>
      <c r="IO11" s="9">
        <v>3.3490000000000002</v>
      </c>
      <c r="IP11" s="9">
        <v>2.694</v>
      </c>
      <c r="IQ11" s="9">
        <v>0.65500000000000003</v>
      </c>
    </row>
    <row r="12" spans="1:251">
      <c r="A12" s="10">
        <v>42401</v>
      </c>
      <c r="B12" s="9">
        <v>0.13800000000000001</v>
      </c>
      <c r="C12" s="9">
        <v>0.1</v>
      </c>
      <c r="D12" s="9">
        <v>0.20799999999999999</v>
      </c>
      <c r="E12" s="9">
        <v>0.13800000000000001</v>
      </c>
      <c r="F12" s="9">
        <v>0.51300000000000001</v>
      </c>
      <c r="G12" s="9">
        <v>0.36</v>
      </c>
      <c r="H12" s="9">
        <v>0.499</v>
      </c>
      <c r="I12" s="9">
        <v>0.14000000000000001</v>
      </c>
      <c r="J12" s="9">
        <v>2.258</v>
      </c>
      <c r="K12" s="9">
        <v>2.258</v>
      </c>
      <c r="L12" s="9">
        <v>2.0939999999999999</v>
      </c>
      <c r="M12" s="9">
        <v>0.16400000000000001</v>
      </c>
      <c r="N12" s="9">
        <v>0</v>
      </c>
      <c r="O12" s="9">
        <v>0.16400000000000001</v>
      </c>
      <c r="P12" s="9">
        <v>0</v>
      </c>
      <c r="Q12" s="9">
        <v>0</v>
      </c>
      <c r="R12" s="9">
        <v>2.258</v>
      </c>
      <c r="S12" s="9">
        <v>0</v>
      </c>
      <c r="T12" s="9">
        <v>0</v>
      </c>
      <c r="U12" s="9">
        <v>0</v>
      </c>
      <c r="V12" s="9">
        <v>0.374</v>
      </c>
      <c r="W12" s="9">
        <v>1.8839999999999999</v>
      </c>
      <c r="X12" s="9">
        <v>0</v>
      </c>
      <c r="Y12" s="9">
        <v>3.117</v>
      </c>
      <c r="Z12" s="9">
        <v>0.14000000000000001</v>
      </c>
      <c r="AA12" s="9">
        <v>20.114000000000001</v>
      </c>
      <c r="AB12" s="9">
        <v>20.114000000000001</v>
      </c>
      <c r="AC12" s="9">
        <v>2.44</v>
      </c>
      <c r="AD12" s="9">
        <v>1.804</v>
      </c>
      <c r="AE12" s="9">
        <v>1.403</v>
      </c>
      <c r="AF12" s="9">
        <v>0.26900000000000002</v>
      </c>
      <c r="AG12" s="9">
        <v>1.131</v>
      </c>
      <c r="AH12" s="9">
        <v>0.54</v>
      </c>
      <c r="AI12" s="9">
        <v>1.131</v>
      </c>
      <c r="AJ12" s="9">
        <v>0.35799999999999998</v>
      </c>
      <c r="AK12" s="9">
        <v>0.183</v>
      </c>
      <c r="AL12" s="9">
        <v>0.63700000000000001</v>
      </c>
      <c r="AM12" s="9">
        <v>0.86899999999999999</v>
      </c>
      <c r="AN12" s="9">
        <v>0.16500000000000001</v>
      </c>
      <c r="AO12" s="9">
        <v>0.97199999999999998</v>
      </c>
      <c r="AP12" s="9">
        <v>0.69899999999999995</v>
      </c>
      <c r="AQ12" s="9">
        <v>0.63600000000000001</v>
      </c>
      <c r="AR12" s="9">
        <v>17.675000000000001</v>
      </c>
      <c r="AS12" s="9">
        <v>11.225</v>
      </c>
      <c r="AT12" s="9">
        <v>10.946999999999999</v>
      </c>
      <c r="AU12" s="9">
        <v>0.27800000000000002</v>
      </c>
      <c r="AV12" s="9">
        <v>0</v>
      </c>
      <c r="AW12" s="9">
        <v>0.27800000000000002</v>
      </c>
      <c r="AX12" s="9">
        <v>0</v>
      </c>
      <c r="AY12" s="9">
        <v>0</v>
      </c>
      <c r="AZ12" s="9">
        <v>8.5790000000000006</v>
      </c>
      <c r="BA12" s="9">
        <v>0.379</v>
      </c>
      <c r="BB12" s="9">
        <v>0.32100000000000001</v>
      </c>
      <c r="BC12" s="9">
        <v>1.946</v>
      </c>
      <c r="BD12" s="9">
        <v>1.3759999999999999</v>
      </c>
      <c r="BE12" s="9">
        <v>9.8490000000000002</v>
      </c>
      <c r="BF12" s="9">
        <v>6.45</v>
      </c>
      <c r="BG12" s="9">
        <v>19.346</v>
      </c>
      <c r="BH12" s="9">
        <v>0.76800000000000002</v>
      </c>
      <c r="BI12" s="9">
        <v>4.9930000000000003</v>
      </c>
      <c r="BJ12" s="9">
        <v>4.9930000000000003</v>
      </c>
      <c r="BK12" s="9">
        <v>0.41599999999999998</v>
      </c>
      <c r="BL12" s="9">
        <v>0.13</v>
      </c>
      <c r="BM12" s="9">
        <v>0</v>
      </c>
      <c r="BN12" s="9">
        <v>0.13</v>
      </c>
      <c r="BO12" s="9">
        <v>0.13</v>
      </c>
      <c r="BP12" s="9">
        <v>0</v>
      </c>
      <c r="BQ12" s="9">
        <v>0.13</v>
      </c>
      <c r="BR12" s="9">
        <v>0</v>
      </c>
      <c r="BS12" s="9">
        <v>0</v>
      </c>
      <c r="BT12" s="9">
        <v>0.13</v>
      </c>
      <c r="BU12" s="9">
        <v>0</v>
      </c>
      <c r="BV12" s="9">
        <v>0</v>
      </c>
      <c r="BW12" s="9">
        <v>0.13</v>
      </c>
      <c r="BX12" s="9">
        <v>0</v>
      </c>
      <c r="BY12" s="9">
        <v>0.28599999999999998</v>
      </c>
      <c r="BZ12" s="9">
        <v>4.577</v>
      </c>
      <c r="CA12" s="9">
        <v>3.4470000000000001</v>
      </c>
      <c r="CB12" s="9">
        <v>3.2669999999999999</v>
      </c>
      <c r="CC12" s="9">
        <v>0</v>
      </c>
      <c r="CD12" s="9">
        <v>0.18</v>
      </c>
      <c r="CE12" s="9">
        <v>0</v>
      </c>
      <c r="CF12" s="9">
        <v>0</v>
      </c>
      <c r="CG12" s="9">
        <v>0</v>
      </c>
      <c r="CH12" s="9">
        <v>2.802</v>
      </c>
      <c r="CI12" s="9">
        <v>0.18</v>
      </c>
      <c r="CJ12" s="9">
        <v>0</v>
      </c>
      <c r="CK12" s="9">
        <v>0.46500000000000002</v>
      </c>
      <c r="CL12" s="9">
        <v>0.18</v>
      </c>
      <c r="CM12" s="9">
        <v>3.2669999999999999</v>
      </c>
      <c r="CN12" s="9">
        <v>1.1299999999999999</v>
      </c>
      <c r="CO12" s="9">
        <v>4.7069999999999999</v>
      </c>
      <c r="CP12" s="9">
        <v>0.28599999999999998</v>
      </c>
      <c r="CQ12" s="9">
        <v>24.085000000000001</v>
      </c>
      <c r="CR12" s="9">
        <v>24.085000000000001</v>
      </c>
      <c r="CS12" s="9">
        <v>4.7530000000000001</v>
      </c>
      <c r="CT12" s="9">
        <v>1.575</v>
      </c>
      <c r="CU12" s="9">
        <v>0.42099999999999999</v>
      </c>
      <c r="CV12" s="9">
        <v>0.90700000000000003</v>
      </c>
      <c r="CW12" s="9">
        <v>0.89500000000000002</v>
      </c>
      <c r="CX12" s="9">
        <v>0.434</v>
      </c>
      <c r="CY12" s="9">
        <v>0.89500000000000002</v>
      </c>
      <c r="CZ12" s="9">
        <v>0.13900000000000001</v>
      </c>
      <c r="DA12" s="9">
        <v>0.29399999999999998</v>
      </c>
      <c r="DB12" s="9">
        <v>0</v>
      </c>
      <c r="DC12" s="9">
        <v>0.878</v>
      </c>
      <c r="DD12" s="9">
        <v>0.45</v>
      </c>
      <c r="DE12" s="9">
        <v>0.751</v>
      </c>
      <c r="DF12" s="9">
        <v>0.57699999999999996</v>
      </c>
      <c r="DG12" s="9">
        <v>3.1779999999999999</v>
      </c>
      <c r="DH12" s="9">
        <v>19.332000000000001</v>
      </c>
      <c r="DI12" s="9">
        <v>16.295000000000002</v>
      </c>
      <c r="DJ12" s="9">
        <v>14.974</v>
      </c>
      <c r="DK12" s="9">
        <v>0.26300000000000001</v>
      </c>
      <c r="DL12" s="9">
        <v>1.0580000000000001</v>
      </c>
      <c r="DM12" s="9">
        <v>0.40799999999999997</v>
      </c>
      <c r="DN12" s="9">
        <v>0.60599999999999998</v>
      </c>
      <c r="DO12" s="9">
        <v>0.16200000000000001</v>
      </c>
      <c r="DP12" s="9">
        <v>12.326000000000001</v>
      </c>
      <c r="DQ12" s="9">
        <v>1.827</v>
      </c>
      <c r="DR12" s="9">
        <v>1.0089999999999999</v>
      </c>
      <c r="DS12" s="9">
        <v>1.133</v>
      </c>
      <c r="DT12" s="9">
        <v>2.0579999999999998</v>
      </c>
      <c r="DU12" s="9">
        <v>14.237</v>
      </c>
      <c r="DV12" s="9">
        <v>3.0369999999999999</v>
      </c>
      <c r="DW12" s="9">
        <v>20.831</v>
      </c>
      <c r="DX12" s="9">
        <v>3.254</v>
      </c>
      <c r="DY12" s="9">
        <v>22.013000000000002</v>
      </c>
      <c r="DZ12" s="9">
        <v>22.013000000000002</v>
      </c>
      <c r="EA12" s="9">
        <v>7.8380000000000001</v>
      </c>
      <c r="EB12" s="9">
        <v>2.698</v>
      </c>
      <c r="EC12" s="9">
        <v>1.119</v>
      </c>
      <c r="ED12" s="9">
        <v>0.88200000000000001</v>
      </c>
      <c r="EE12" s="9">
        <v>1.3580000000000001</v>
      </c>
      <c r="EF12" s="9">
        <v>0.64300000000000002</v>
      </c>
      <c r="EG12" s="9">
        <v>1.3049999999999999</v>
      </c>
      <c r="EH12" s="9">
        <v>0.16500000000000001</v>
      </c>
      <c r="EI12" s="9">
        <v>0.372</v>
      </c>
      <c r="EJ12" s="9">
        <v>0.83899999999999997</v>
      </c>
      <c r="EK12" s="9">
        <v>0.65100000000000002</v>
      </c>
      <c r="EL12" s="9">
        <v>0.67500000000000004</v>
      </c>
      <c r="EM12" s="9">
        <v>1.784</v>
      </c>
      <c r="EN12" s="9">
        <v>0.38100000000000001</v>
      </c>
      <c r="EO12" s="9">
        <v>5.141</v>
      </c>
      <c r="EP12" s="9">
        <v>14.173999999999999</v>
      </c>
      <c r="EQ12" s="9">
        <v>12.016999999999999</v>
      </c>
      <c r="ER12" s="9">
        <v>11.4</v>
      </c>
      <c r="ES12" s="9">
        <v>0.17100000000000001</v>
      </c>
      <c r="ET12" s="9">
        <v>0.44700000000000001</v>
      </c>
      <c r="EU12" s="9">
        <v>0</v>
      </c>
      <c r="EV12" s="9">
        <v>0.155</v>
      </c>
      <c r="EW12" s="9">
        <v>0.29199999999999998</v>
      </c>
      <c r="EX12" s="9">
        <v>7.2539999999999996</v>
      </c>
      <c r="EY12" s="9">
        <v>1.0980000000000001</v>
      </c>
      <c r="EZ12" s="9">
        <v>0.496</v>
      </c>
      <c r="FA12" s="9">
        <v>3.169</v>
      </c>
      <c r="FB12" s="9">
        <v>1.2330000000000001</v>
      </c>
      <c r="FC12" s="9">
        <v>10.784000000000001</v>
      </c>
      <c r="FD12" s="9">
        <v>2.157</v>
      </c>
      <c r="FE12" s="9">
        <v>16.731000000000002</v>
      </c>
      <c r="FF12" s="9">
        <v>5.2809999999999997</v>
      </c>
      <c r="FG12" s="9">
        <v>10.307</v>
      </c>
      <c r="FH12" s="9">
        <v>10.307</v>
      </c>
      <c r="FI12" s="9">
        <v>1.36</v>
      </c>
      <c r="FJ12" s="9">
        <v>0.67800000000000005</v>
      </c>
      <c r="FK12" s="9">
        <v>0.13</v>
      </c>
      <c r="FL12" s="9">
        <v>0.54800000000000004</v>
      </c>
      <c r="FM12" s="9">
        <v>0.55300000000000005</v>
      </c>
      <c r="FN12" s="9">
        <v>0.125</v>
      </c>
      <c r="FO12" s="9">
        <v>0.55300000000000005</v>
      </c>
      <c r="FP12" s="9">
        <v>0.125</v>
      </c>
      <c r="FQ12" s="9">
        <v>0</v>
      </c>
      <c r="FR12" s="9">
        <v>0</v>
      </c>
      <c r="FS12" s="9">
        <v>0.54800000000000004</v>
      </c>
      <c r="FT12" s="9">
        <v>0.13</v>
      </c>
      <c r="FU12" s="9">
        <v>0.13</v>
      </c>
      <c r="FV12" s="9">
        <v>0.54800000000000004</v>
      </c>
      <c r="FW12" s="9">
        <v>0.68200000000000005</v>
      </c>
      <c r="FX12" s="9">
        <v>8.9469999999999992</v>
      </c>
      <c r="FY12" s="9">
        <v>7.4989999999999997</v>
      </c>
      <c r="FZ12" s="9">
        <v>7.3259999999999996</v>
      </c>
      <c r="GA12" s="9">
        <v>0.17299999999999999</v>
      </c>
      <c r="GB12" s="9">
        <v>0</v>
      </c>
      <c r="GC12" s="9">
        <v>0.17299999999999999</v>
      </c>
      <c r="GD12" s="9">
        <v>0</v>
      </c>
      <c r="GE12" s="9">
        <v>0</v>
      </c>
      <c r="GF12" s="9">
        <v>5.1269999999999998</v>
      </c>
      <c r="GG12" s="9">
        <v>0.35399999999999998</v>
      </c>
      <c r="GH12" s="9">
        <v>0.33400000000000002</v>
      </c>
      <c r="GI12" s="9">
        <v>1.6839999999999999</v>
      </c>
      <c r="GJ12" s="9">
        <v>0.61699999999999999</v>
      </c>
      <c r="GK12" s="9">
        <v>6.8819999999999997</v>
      </c>
      <c r="GL12" s="9">
        <v>1.448</v>
      </c>
      <c r="GM12" s="9">
        <v>9.8019999999999996</v>
      </c>
      <c r="GN12" s="9">
        <v>0.504</v>
      </c>
      <c r="GO12" s="9">
        <v>2.9929999999999999</v>
      </c>
      <c r="GP12" s="9">
        <v>2.9929999999999999</v>
      </c>
      <c r="GQ12" s="9">
        <v>0.378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0.378</v>
      </c>
      <c r="HF12" s="9">
        <v>2.6150000000000002</v>
      </c>
      <c r="HG12" s="9">
        <v>2.4790000000000001</v>
      </c>
      <c r="HH12" s="9">
        <v>2.3199999999999998</v>
      </c>
      <c r="HI12" s="9">
        <v>0</v>
      </c>
      <c r="HJ12" s="9">
        <v>0.159</v>
      </c>
      <c r="HK12" s="9">
        <v>0</v>
      </c>
      <c r="HL12" s="9">
        <v>0.159</v>
      </c>
      <c r="HM12" s="9">
        <v>0</v>
      </c>
      <c r="HN12" s="9">
        <v>2.048</v>
      </c>
      <c r="HO12" s="9">
        <v>0</v>
      </c>
      <c r="HP12" s="9">
        <v>0.14399999999999999</v>
      </c>
      <c r="HQ12" s="9">
        <v>0.28699999999999998</v>
      </c>
      <c r="HR12" s="9">
        <v>0.51200000000000001</v>
      </c>
      <c r="HS12" s="9">
        <v>1.9670000000000001</v>
      </c>
      <c r="HT12" s="9">
        <v>0.13600000000000001</v>
      </c>
      <c r="HU12" s="9">
        <v>2.6150000000000002</v>
      </c>
      <c r="HV12" s="9">
        <v>0.378</v>
      </c>
      <c r="HW12" s="9">
        <v>5.8079999999999998</v>
      </c>
      <c r="HX12" s="9">
        <v>5.8079999999999998</v>
      </c>
      <c r="HY12" s="9">
        <v>0.32600000000000001</v>
      </c>
      <c r="HZ12" s="9">
        <v>0.32600000000000001</v>
      </c>
      <c r="IA12" s="9">
        <v>0</v>
      </c>
      <c r="IB12" s="9">
        <v>0.26300000000000001</v>
      </c>
      <c r="IC12" s="9">
        <v>0.11700000000000001</v>
      </c>
      <c r="ID12" s="9">
        <v>0.14599999999999999</v>
      </c>
      <c r="IE12" s="9">
        <v>0.14599999999999999</v>
      </c>
      <c r="IF12" s="9">
        <v>0</v>
      </c>
      <c r="IG12" s="9">
        <v>0.11700000000000001</v>
      </c>
      <c r="IH12" s="9">
        <v>0.11700000000000001</v>
      </c>
      <c r="II12" s="9">
        <v>0.14599999999999999</v>
      </c>
      <c r="IJ12" s="9">
        <v>0</v>
      </c>
      <c r="IK12" s="9">
        <v>0</v>
      </c>
      <c r="IL12" s="9">
        <v>0.26300000000000001</v>
      </c>
      <c r="IM12" s="9">
        <v>0</v>
      </c>
      <c r="IN12" s="9">
        <v>5.4820000000000002</v>
      </c>
      <c r="IO12" s="9">
        <v>4.9909999999999997</v>
      </c>
      <c r="IP12" s="9">
        <v>4.0380000000000003</v>
      </c>
      <c r="IQ12" s="9">
        <v>0.85699999999999998</v>
      </c>
    </row>
    <row r="13" spans="1:251">
      <c r="A13" s="10">
        <v>42767</v>
      </c>
      <c r="B13" s="9">
        <v>0</v>
      </c>
      <c r="C13" s="9">
        <v>0</v>
      </c>
      <c r="D13" s="9">
        <v>0.23</v>
      </c>
      <c r="E13" s="9">
        <v>0</v>
      </c>
      <c r="F13" s="9">
        <v>0</v>
      </c>
      <c r="G13" s="9">
        <v>0.23</v>
      </c>
      <c r="H13" s="9">
        <v>0</v>
      </c>
      <c r="I13" s="9">
        <v>0</v>
      </c>
      <c r="J13" s="9">
        <v>2.5390000000000001</v>
      </c>
      <c r="K13" s="9">
        <v>2.5390000000000001</v>
      </c>
      <c r="L13" s="9">
        <v>2.41</v>
      </c>
      <c r="M13" s="9">
        <v>0.13</v>
      </c>
      <c r="N13" s="9">
        <v>0</v>
      </c>
      <c r="O13" s="9">
        <v>0.13</v>
      </c>
      <c r="P13" s="9">
        <v>0</v>
      </c>
      <c r="Q13" s="9">
        <v>0</v>
      </c>
      <c r="R13" s="9">
        <v>2.2669999999999999</v>
      </c>
      <c r="S13" s="9">
        <v>0.112</v>
      </c>
      <c r="T13" s="9">
        <v>0</v>
      </c>
      <c r="U13" s="9">
        <v>0.16</v>
      </c>
      <c r="V13" s="9">
        <v>0.24199999999999999</v>
      </c>
      <c r="W13" s="9">
        <v>2.2970000000000002</v>
      </c>
      <c r="X13" s="9">
        <v>0</v>
      </c>
      <c r="Y13" s="9">
        <v>2.7690000000000001</v>
      </c>
      <c r="Z13" s="9">
        <v>0</v>
      </c>
      <c r="AA13" s="9">
        <v>22.977</v>
      </c>
      <c r="AB13" s="9">
        <v>22.977</v>
      </c>
      <c r="AC13" s="9">
        <v>3.4169999999999998</v>
      </c>
      <c r="AD13" s="9">
        <v>1.9339999999999999</v>
      </c>
      <c r="AE13" s="9">
        <v>1.1479999999999999</v>
      </c>
      <c r="AF13" s="9">
        <v>0.78600000000000003</v>
      </c>
      <c r="AG13" s="9">
        <v>1.5680000000000001</v>
      </c>
      <c r="AH13" s="9">
        <v>0.36599999999999999</v>
      </c>
      <c r="AI13" s="9">
        <v>1.1830000000000001</v>
      </c>
      <c r="AJ13" s="9">
        <v>0.53600000000000003</v>
      </c>
      <c r="AK13" s="9">
        <v>0.215</v>
      </c>
      <c r="AL13" s="9">
        <v>0.92500000000000004</v>
      </c>
      <c r="AM13" s="9">
        <v>0.71499999999999997</v>
      </c>
      <c r="AN13" s="9">
        <v>0.29399999999999998</v>
      </c>
      <c r="AO13" s="9">
        <v>1.621</v>
      </c>
      <c r="AP13" s="9">
        <v>0.313</v>
      </c>
      <c r="AQ13" s="9">
        <v>1.4830000000000001</v>
      </c>
      <c r="AR13" s="9">
        <v>19.559999999999999</v>
      </c>
      <c r="AS13" s="9">
        <v>11.442</v>
      </c>
      <c r="AT13" s="9">
        <v>11.353999999999999</v>
      </c>
      <c r="AU13" s="9">
        <v>8.7999999999999995E-2</v>
      </c>
      <c r="AV13" s="9">
        <v>0</v>
      </c>
      <c r="AW13" s="9">
        <v>8.7999999999999995E-2</v>
      </c>
      <c r="AX13" s="9">
        <v>0</v>
      </c>
      <c r="AY13" s="9">
        <v>0</v>
      </c>
      <c r="AZ13" s="9">
        <v>9.6300000000000008</v>
      </c>
      <c r="BA13" s="9">
        <v>0.104</v>
      </c>
      <c r="BB13" s="9">
        <v>0.29799999999999999</v>
      </c>
      <c r="BC13" s="9">
        <v>1.409</v>
      </c>
      <c r="BD13" s="9">
        <v>1.637</v>
      </c>
      <c r="BE13" s="9">
        <v>9.8040000000000003</v>
      </c>
      <c r="BF13" s="9">
        <v>8.1189999999999998</v>
      </c>
      <c r="BG13" s="9">
        <v>21.494</v>
      </c>
      <c r="BH13" s="9">
        <v>1.4830000000000001</v>
      </c>
      <c r="BI13" s="9">
        <v>7.3920000000000003</v>
      </c>
      <c r="BJ13" s="9">
        <v>7.3920000000000003</v>
      </c>
      <c r="BK13" s="9">
        <v>1.357</v>
      </c>
      <c r="BL13" s="9">
        <v>0.52500000000000002</v>
      </c>
      <c r="BM13" s="9">
        <v>0</v>
      </c>
      <c r="BN13" s="9">
        <v>0.36499999999999999</v>
      </c>
      <c r="BO13" s="9">
        <v>0.251</v>
      </c>
      <c r="BP13" s="9">
        <v>0.113</v>
      </c>
      <c r="BQ13" s="9">
        <v>0.13700000000000001</v>
      </c>
      <c r="BR13" s="9">
        <v>0.114</v>
      </c>
      <c r="BS13" s="9">
        <v>0.113</v>
      </c>
      <c r="BT13" s="9">
        <v>0.113</v>
      </c>
      <c r="BU13" s="9">
        <v>0.251</v>
      </c>
      <c r="BV13" s="9">
        <v>0</v>
      </c>
      <c r="BW13" s="9">
        <v>0.22700000000000001</v>
      </c>
      <c r="BX13" s="9">
        <v>0.13700000000000001</v>
      </c>
      <c r="BY13" s="9">
        <v>0.83199999999999996</v>
      </c>
      <c r="BZ13" s="9">
        <v>6.0350000000000001</v>
      </c>
      <c r="CA13" s="9">
        <v>5.3979999999999997</v>
      </c>
      <c r="CB13" s="9">
        <v>5.0570000000000004</v>
      </c>
      <c r="CC13" s="9">
        <v>0.34100000000000003</v>
      </c>
      <c r="CD13" s="9">
        <v>0</v>
      </c>
      <c r="CE13" s="9">
        <v>0.155</v>
      </c>
      <c r="CF13" s="9">
        <v>0</v>
      </c>
      <c r="CG13" s="9">
        <v>0.186</v>
      </c>
      <c r="CH13" s="9">
        <v>4.1609999999999996</v>
      </c>
      <c r="CI13" s="9">
        <v>0.44900000000000001</v>
      </c>
      <c r="CJ13" s="9">
        <v>0</v>
      </c>
      <c r="CK13" s="9">
        <v>0.78700000000000003</v>
      </c>
      <c r="CL13" s="9">
        <v>1.113</v>
      </c>
      <c r="CM13" s="9">
        <v>4.2850000000000001</v>
      </c>
      <c r="CN13" s="9">
        <v>0.63700000000000001</v>
      </c>
      <c r="CO13" s="9">
        <v>6.399</v>
      </c>
      <c r="CP13" s="9">
        <v>0.99199999999999999</v>
      </c>
      <c r="CQ13" s="9">
        <v>26.792000000000002</v>
      </c>
      <c r="CR13" s="9">
        <v>26.792000000000002</v>
      </c>
      <c r="CS13" s="9">
        <v>5.2629999999999999</v>
      </c>
      <c r="CT13" s="9">
        <v>1.8440000000000001</v>
      </c>
      <c r="CU13" s="9">
        <v>0.52500000000000002</v>
      </c>
      <c r="CV13" s="9">
        <v>0.96599999999999997</v>
      </c>
      <c r="CW13" s="9">
        <v>0.91900000000000004</v>
      </c>
      <c r="CX13" s="9">
        <v>0.57099999999999995</v>
      </c>
      <c r="CY13" s="9">
        <v>0.91900000000000004</v>
      </c>
      <c r="CZ13" s="9">
        <v>0</v>
      </c>
      <c r="DA13" s="9">
        <v>0.45700000000000002</v>
      </c>
      <c r="DB13" s="9">
        <v>0.46899999999999997</v>
      </c>
      <c r="DC13" s="9">
        <v>0.30399999999999999</v>
      </c>
      <c r="DD13" s="9">
        <v>0.71799999999999997</v>
      </c>
      <c r="DE13" s="9">
        <v>0.90700000000000003</v>
      </c>
      <c r="DF13" s="9">
        <v>0.58299999999999996</v>
      </c>
      <c r="DG13" s="9">
        <v>3.4180000000000001</v>
      </c>
      <c r="DH13" s="9">
        <v>21.529</v>
      </c>
      <c r="DI13" s="9">
        <v>18.882999999999999</v>
      </c>
      <c r="DJ13" s="9">
        <v>18.045000000000002</v>
      </c>
      <c r="DK13" s="9">
        <v>0.33</v>
      </c>
      <c r="DL13" s="9">
        <v>0.50700000000000001</v>
      </c>
      <c r="DM13" s="9">
        <v>0.45600000000000002</v>
      </c>
      <c r="DN13" s="9">
        <v>0.252</v>
      </c>
      <c r="DO13" s="9">
        <v>0</v>
      </c>
      <c r="DP13" s="9">
        <v>13.199</v>
      </c>
      <c r="DQ13" s="9">
        <v>1.93</v>
      </c>
      <c r="DR13" s="9">
        <v>1.0029999999999999</v>
      </c>
      <c r="DS13" s="9">
        <v>2.7509999999999999</v>
      </c>
      <c r="DT13" s="9">
        <v>2.1909999999999998</v>
      </c>
      <c r="DU13" s="9">
        <v>16.692</v>
      </c>
      <c r="DV13" s="9">
        <v>2.6459999999999999</v>
      </c>
      <c r="DW13" s="9">
        <v>23.02</v>
      </c>
      <c r="DX13" s="9">
        <v>3.7719999999999998</v>
      </c>
      <c r="DY13" s="9">
        <v>20.722000000000001</v>
      </c>
      <c r="DZ13" s="9">
        <v>20.722000000000001</v>
      </c>
      <c r="EA13" s="9">
        <v>7.3520000000000003</v>
      </c>
      <c r="EB13" s="9">
        <v>2.5630000000000002</v>
      </c>
      <c r="EC13" s="9">
        <v>1.123</v>
      </c>
      <c r="ED13" s="9">
        <v>1.0089999999999999</v>
      </c>
      <c r="EE13" s="9">
        <v>0.66800000000000004</v>
      </c>
      <c r="EF13" s="9">
        <v>1.4630000000000001</v>
      </c>
      <c r="EG13" s="9">
        <v>1.371</v>
      </c>
      <c r="EH13" s="9">
        <v>0.13500000000000001</v>
      </c>
      <c r="EI13" s="9">
        <v>0.505</v>
      </c>
      <c r="EJ13" s="9">
        <v>0</v>
      </c>
      <c r="EK13" s="9">
        <v>0.72799999999999998</v>
      </c>
      <c r="EL13" s="9">
        <v>1.403</v>
      </c>
      <c r="EM13" s="9">
        <v>0.86</v>
      </c>
      <c r="EN13" s="9">
        <v>1.2709999999999999</v>
      </c>
      <c r="EO13" s="9">
        <v>4.7889999999999997</v>
      </c>
      <c r="EP13" s="9">
        <v>13.371</v>
      </c>
      <c r="EQ13" s="9">
        <v>10.547000000000001</v>
      </c>
      <c r="ER13" s="9">
        <v>9.9559999999999995</v>
      </c>
      <c r="ES13" s="9">
        <v>0.315</v>
      </c>
      <c r="ET13" s="9">
        <v>0.27500000000000002</v>
      </c>
      <c r="EU13" s="9">
        <v>0.315</v>
      </c>
      <c r="EV13" s="9">
        <v>0.14399999999999999</v>
      </c>
      <c r="EW13" s="9">
        <v>0.13100000000000001</v>
      </c>
      <c r="EX13" s="9">
        <v>6.6029999999999998</v>
      </c>
      <c r="EY13" s="9">
        <v>1.0760000000000001</v>
      </c>
      <c r="EZ13" s="9">
        <v>0.373</v>
      </c>
      <c r="FA13" s="9">
        <v>2.4950000000000001</v>
      </c>
      <c r="FB13" s="9">
        <v>1.4970000000000001</v>
      </c>
      <c r="FC13" s="9">
        <v>9.0500000000000007</v>
      </c>
      <c r="FD13" s="9">
        <v>2.8239999999999998</v>
      </c>
      <c r="FE13" s="9">
        <v>15.676</v>
      </c>
      <c r="FF13" s="9">
        <v>5.0469999999999997</v>
      </c>
      <c r="FG13" s="9">
        <v>9.7170000000000005</v>
      </c>
      <c r="FH13" s="9">
        <v>9.7170000000000005</v>
      </c>
      <c r="FI13" s="9">
        <v>1.3520000000000001</v>
      </c>
      <c r="FJ13" s="9">
        <v>0.61899999999999999</v>
      </c>
      <c r="FK13" s="9">
        <v>0.16700000000000001</v>
      </c>
      <c r="FL13" s="9">
        <v>0.45200000000000001</v>
      </c>
      <c r="FM13" s="9">
        <v>0.48399999999999999</v>
      </c>
      <c r="FN13" s="9">
        <v>0.13600000000000001</v>
      </c>
      <c r="FO13" s="9">
        <v>0.45200000000000001</v>
      </c>
      <c r="FP13" s="9">
        <v>0.16700000000000001</v>
      </c>
      <c r="FQ13" s="9">
        <v>0</v>
      </c>
      <c r="FR13" s="9">
        <v>0.48399999999999999</v>
      </c>
      <c r="FS13" s="9">
        <v>0</v>
      </c>
      <c r="FT13" s="9">
        <v>0.13600000000000001</v>
      </c>
      <c r="FU13" s="9">
        <v>0.61899999999999999</v>
      </c>
      <c r="FV13" s="9">
        <v>0</v>
      </c>
      <c r="FW13" s="9">
        <v>0.73299999999999998</v>
      </c>
      <c r="FX13" s="9">
        <v>8.3640000000000008</v>
      </c>
      <c r="FY13" s="9">
        <v>6.524</v>
      </c>
      <c r="FZ13" s="9">
        <v>6.2960000000000003</v>
      </c>
      <c r="GA13" s="9">
        <v>9.9000000000000005E-2</v>
      </c>
      <c r="GB13" s="9">
        <v>0.129</v>
      </c>
      <c r="GC13" s="9">
        <v>0.129</v>
      </c>
      <c r="GD13" s="9">
        <v>0</v>
      </c>
      <c r="GE13" s="9">
        <v>9.9000000000000005E-2</v>
      </c>
      <c r="GF13" s="9">
        <v>4.7619999999999996</v>
      </c>
      <c r="GG13" s="9">
        <v>0.188</v>
      </c>
      <c r="GH13" s="9">
        <v>0.124</v>
      </c>
      <c r="GI13" s="9">
        <v>1.45</v>
      </c>
      <c r="GJ13" s="9">
        <v>0.41299999999999998</v>
      </c>
      <c r="GK13" s="9">
        <v>6.1109999999999998</v>
      </c>
      <c r="GL13" s="9">
        <v>1.84</v>
      </c>
      <c r="GM13" s="9">
        <v>8.984</v>
      </c>
      <c r="GN13" s="9">
        <v>0.73299999999999998</v>
      </c>
      <c r="GO13" s="9">
        <v>4.0839999999999996</v>
      </c>
      <c r="GP13" s="9">
        <v>4.0839999999999996</v>
      </c>
      <c r="GQ13" s="9">
        <v>0.53700000000000003</v>
      </c>
      <c r="GR13" s="9">
        <v>0.29699999999999999</v>
      </c>
      <c r="GS13" s="9">
        <v>0</v>
      </c>
      <c r="GT13" s="9">
        <v>0.29699999999999999</v>
      </c>
      <c r="GU13" s="9">
        <v>0.17100000000000001</v>
      </c>
      <c r="GV13" s="9">
        <v>0.126</v>
      </c>
      <c r="GW13" s="9">
        <v>0.17100000000000001</v>
      </c>
      <c r="GX13" s="9">
        <v>0</v>
      </c>
      <c r="GY13" s="9">
        <v>0.126</v>
      </c>
      <c r="GZ13" s="9">
        <v>0</v>
      </c>
      <c r="HA13" s="9">
        <v>0</v>
      </c>
      <c r="HB13" s="9">
        <v>0.29699999999999999</v>
      </c>
      <c r="HC13" s="9">
        <v>0.126</v>
      </c>
      <c r="HD13" s="9">
        <v>0.17100000000000001</v>
      </c>
      <c r="HE13" s="9">
        <v>0.24</v>
      </c>
      <c r="HF13" s="9">
        <v>3.5459999999999998</v>
      </c>
      <c r="HG13" s="9">
        <v>3.0310000000000001</v>
      </c>
      <c r="HH13" s="9">
        <v>2.8969999999999998</v>
      </c>
      <c r="HI13" s="9">
        <v>0</v>
      </c>
      <c r="HJ13" s="9">
        <v>0.13400000000000001</v>
      </c>
      <c r="HK13" s="9">
        <v>0</v>
      </c>
      <c r="HL13" s="9">
        <v>0.13400000000000001</v>
      </c>
      <c r="HM13" s="9">
        <v>0</v>
      </c>
      <c r="HN13" s="9">
        <v>2.4900000000000002</v>
      </c>
      <c r="HO13" s="9">
        <v>0.14499999999999999</v>
      </c>
      <c r="HP13" s="9">
        <v>0</v>
      </c>
      <c r="HQ13" s="9">
        <v>0.39700000000000002</v>
      </c>
      <c r="HR13" s="9">
        <v>0.69499999999999995</v>
      </c>
      <c r="HS13" s="9">
        <v>2.3359999999999999</v>
      </c>
      <c r="HT13" s="9">
        <v>0.51600000000000001</v>
      </c>
      <c r="HU13" s="9">
        <v>3.843</v>
      </c>
      <c r="HV13" s="9">
        <v>0.24</v>
      </c>
      <c r="HW13" s="9">
        <v>4.9109999999999996</v>
      </c>
      <c r="HX13" s="9">
        <v>4.9109999999999996</v>
      </c>
      <c r="HY13" s="9">
        <v>0.71799999999999997</v>
      </c>
      <c r="HZ13" s="9">
        <v>0.63300000000000001</v>
      </c>
      <c r="IA13" s="9">
        <v>0</v>
      </c>
      <c r="IB13" s="9">
        <v>0.63300000000000001</v>
      </c>
      <c r="IC13" s="9">
        <v>0.122</v>
      </c>
      <c r="ID13" s="9">
        <v>0.51100000000000001</v>
      </c>
      <c r="IE13" s="9">
        <v>0.122</v>
      </c>
      <c r="IF13" s="9">
        <v>0.35499999999999998</v>
      </c>
      <c r="IG13" s="9">
        <v>0.156</v>
      </c>
      <c r="IH13" s="9">
        <v>0.48</v>
      </c>
      <c r="II13" s="9">
        <v>0.153</v>
      </c>
      <c r="IJ13" s="9">
        <v>0</v>
      </c>
      <c r="IK13" s="9">
        <v>0.63300000000000001</v>
      </c>
      <c r="IL13" s="9">
        <v>0</v>
      </c>
      <c r="IM13" s="9">
        <v>8.5000000000000006E-2</v>
      </c>
      <c r="IN13" s="9">
        <v>4.1929999999999996</v>
      </c>
      <c r="IO13" s="9">
        <v>3.9689999999999999</v>
      </c>
      <c r="IP13" s="9">
        <v>3.5649999999999999</v>
      </c>
      <c r="IQ13" s="9">
        <v>0.26900000000000002</v>
      </c>
    </row>
    <row r="14" spans="1:251">
      <c r="A14" s="10">
        <v>43132</v>
      </c>
      <c r="B14" s="9">
        <v>0</v>
      </c>
      <c r="C14" s="9">
        <v>9.5000000000000001E-2</v>
      </c>
      <c r="D14" s="9">
        <v>9.5000000000000001E-2</v>
      </c>
      <c r="E14" s="9">
        <v>0</v>
      </c>
      <c r="F14" s="9">
        <v>0</v>
      </c>
      <c r="G14" s="9">
        <v>9.5000000000000001E-2</v>
      </c>
      <c r="H14" s="9">
        <v>0</v>
      </c>
      <c r="I14" s="9">
        <v>0.14599999999999999</v>
      </c>
      <c r="J14" s="9">
        <v>3.8359999999999999</v>
      </c>
      <c r="K14" s="9">
        <v>3.5870000000000002</v>
      </c>
      <c r="L14" s="9">
        <v>3.3079999999999998</v>
      </c>
      <c r="M14" s="9">
        <v>0</v>
      </c>
      <c r="N14" s="9">
        <v>0.28000000000000003</v>
      </c>
      <c r="O14" s="9">
        <v>0</v>
      </c>
      <c r="P14" s="9">
        <v>0.28000000000000003</v>
      </c>
      <c r="Q14" s="9">
        <v>0</v>
      </c>
      <c r="R14" s="9">
        <v>3.3260000000000001</v>
      </c>
      <c r="S14" s="9">
        <v>0.13100000000000001</v>
      </c>
      <c r="T14" s="9">
        <v>0</v>
      </c>
      <c r="U14" s="9">
        <v>0.13</v>
      </c>
      <c r="V14" s="9">
        <v>0.41</v>
      </c>
      <c r="W14" s="9">
        <v>3.1779999999999999</v>
      </c>
      <c r="X14" s="9">
        <v>0.249</v>
      </c>
      <c r="Y14" s="9">
        <v>3.931</v>
      </c>
      <c r="Z14" s="9">
        <v>0.14599999999999999</v>
      </c>
      <c r="AA14" s="9">
        <v>25.279</v>
      </c>
      <c r="AB14" s="9">
        <v>25.279</v>
      </c>
      <c r="AC14" s="9">
        <v>6.0309999999999997</v>
      </c>
      <c r="AD14" s="9">
        <v>2.4700000000000002</v>
      </c>
      <c r="AE14" s="9">
        <v>1.0649999999999999</v>
      </c>
      <c r="AF14" s="9">
        <v>1.405</v>
      </c>
      <c r="AG14" s="9">
        <v>1.3480000000000001</v>
      </c>
      <c r="AH14" s="9">
        <v>1.1220000000000001</v>
      </c>
      <c r="AI14" s="9">
        <v>1.5529999999999999</v>
      </c>
      <c r="AJ14" s="9">
        <v>0.39300000000000002</v>
      </c>
      <c r="AK14" s="9">
        <v>0.52300000000000002</v>
      </c>
      <c r="AL14" s="9">
        <v>0.85099999999999998</v>
      </c>
      <c r="AM14" s="9">
        <v>1.2070000000000001</v>
      </c>
      <c r="AN14" s="9">
        <v>0.41099999999999998</v>
      </c>
      <c r="AO14" s="9">
        <v>1.385</v>
      </c>
      <c r="AP14" s="9">
        <v>1.085</v>
      </c>
      <c r="AQ14" s="9">
        <v>3.5619999999999998</v>
      </c>
      <c r="AR14" s="9">
        <v>19.248000000000001</v>
      </c>
      <c r="AS14" s="9">
        <v>10.452999999999999</v>
      </c>
      <c r="AT14" s="9">
        <v>10.452999999999999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7.5949999999999998</v>
      </c>
      <c r="BA14" s="9">
        <v>0.28499999999999998</v>
      </c>
      <c r="BB14" s="9">
        <v>0.23</v>
      </c>
      <c r="BC14" s="9">
        <v>2.343</v>
      </c>
      <c r="BD14" s="9">
        <v>1.0329999999999999</v>
      </c>
      <c r="BE14" s="9">
        <v>9.42</v>
      </c>
      <c r="BF14" s="9">
        <v>8.7949999999999999</v>
      </c>
      <c r="BG14" s="9">
        <v>21.861000000000001</v>
      </c>
      <c r="BH14" s="9">
        <v>3.4180000000000001</v>
      </c>
      <c r="BI14" s="9">
        <v>4.7249999999999996</v>
      </c>
      <c r="BJ14" s="9">
        <v>4.7249999999999996</v>
      </c>
      <c r="BK14" s="9">
        <v>0.54800000000000004</v>
      </c>
      <c r="BL14" s="9">
        <v>8.7999999999999995E-2</v>
      </c>
      <c r="BM14" s="9">
        <v>0</v>
      </c>
      <c r="BN14" s="9">
        <v>8.7999999999999995E-2</v>
      </c>
      <c r="BO14" s="9">
        <v>0</v>
      </c>
      <c r="BP14" s="9">
        <v>8.7999999999999995E-2</v>
      </c>
      <c r="BQ14" s="9">
        <v>0</v>
      </c>
      <c r="BR14" s="9">
        <v>8.7999999999999995E-2</v>
      </c>
      <c r="BS14" s="9">
        <v>0</v>
      </c>
      <c r="BT14" s="9">
        <v>8.7999999999999995E-2</v>
      </c>
      <c r="BU14" s="9">
        <v>0</v>
      </c>
      <c r="BV14" s="9">
        <v>0</v>
      </c>
      <c r="BW14" s="9">
        <v>8.7999999999999995E-2</v>
      </c>
      <c r="BX14" s="9">
        <v>0</v>
      </c>
      <c r="BY14" s="9">
        <v>0.46100000000000002</v>
      </c>
      <c r="BZ14" s="9">
        <v>4.1769999999999996</v>
      </c>
      <c r="CA14" s="9">
        <v>2.8809999999999998</v>
      </c>
      <c r="CB14" s="9">
        <v>2.758</v>
      </c>
      <c r="CC14" s="9">
        <v>0.124</v>
      </c>
      <c r="CD14" s="9">
        <v>0</v>
      </c>
      <c r="CE14" s="9">
        <v>0</v>
      </c>
      <c r="CF14" s="9">
        <v>0.124</v>
      </c>
      <c r="CG14" s="9">
        <v>0</v>
      </c>
      <c r="CH14" s="9">
        <v>2.423</v>
      </c>
      <c r="CI14" s="9">
        <v>0.109</v>
      </c>
      <c r="CJ14" s="9">
        <v>0.124</v>
      </c>
      <c r="CK14" s="9">
        <v>0.22600000000000001</v>
      </c>
      <c r="CL14" s="9">
        <v>0.49099999999999999</v>
      </c>
      <c r="CM14" s="9">
        <v>2.39</v>
      </c>
      <c r="CN14" s="9">
        <v>1.296</v>
      </c>
      <c r="CO14" s="9">
        <v>4.2649999999999997</v>
      </c>
      <c r="CP14" s="9">
        <v>0.46100000000000002</v>
      </c>
      <c r="CQ14" s="9">
        <v>28.783000000000001</v>
      </c>
      <c r="CR14" s="9">
        <v>28.783000000000001</v>
      </c>
      <c r="CS14" s="9">
        <v>5.524</v>
      </c>
      <c r="CT14" s="9">
        <v>1.466</v>
      </c>
      <c r="CU14" s="9">
        <v>0.36699999999999999</v>
      </c>
      <c r="CV14" s="9">
        <v>1.0149999999999999</v>
      </c>
      <c r="CW14" s="9">
        <v>0.98599999999999999</v>
      </c>
      <c r="CX14" s="9">
        <v>0.39600000000000002</v>
      </c>
      <c r="CY14" s="9">
        <v>1.1950000000000001</v>
      </c>
      <c r="CZ14" s="9">
        <v>0</v>
      </c>
      <c r="DA14" s="9">
        <v>0.187</v>
      </c>
      <c r="DB14" s="9">
        <v>0.187</v>
      </c>
      <c r="DC14" s="9">
        <v>0.29799999999999999</v>
      </c>
      <c r="DD14" s="9">
        <v>0.89700000000000002</v>
      </c>
      <c r="DE14" s="9">
        <v>1.1659999999999999</v>
      </c>
      <c r="DF14" s="9">
        <v>0.216</v>
      </c>
      <c r="DG14" s="9">
        <v>4.0579999999999998</v>
      </c>
      <c r="DH14" s="9">
        <v>23.259</v>
      </c>
      <c r="DI14" s="9">
        <v>20.86</v>
      </c>
      <c r="DJ14" s="9">
        <v>20.212</v>
      </c>
      <c r="DK14" s="9">
        <v>0.39200000000000002</v>
      </c>
      <c r="DL14" s="9">
        <v>0.25600000000000001</v>
      </c>
      <c r="DM14" s="9">
        <v>0.39200000000000002</v>
      </c>
      <c r="DN14" s="9">
        <v>0.127</v>
      </c>
      <c r="DO14" s="9">
        <v>0.129</v>
      </c>
      <c r="DP14" s="9">
        <v>13.904999999999999</v>
      </c>
      <c r="DQ14" s="9">
        <v>1.9490000000000001</v>
      </c>
      <c r="DR14" s="9">
        <v>1.111</v>
      </c>
      <c r="DS14" s="9">
        <v>3.895</v>
      </c>
      <c r="DT14" s="9">
        <v>2.7</v>
      </c>
      <c r="DU14" s="9">
        <v>18.161000000000001</v>
      </c>
      <c r="DV14" s="9">
        <v>2.399</v>
      </c>
      <c r="DW14" s="9">
        <v>25.123000000000001</v>
      </c>
      <c r="DX14" s="9">
        <v>3.6589999999999998</v>
      </c>
      <c r="DY14" s="9">
        <v>19.295999999999999</v>
      </c>
      <c r="DZ14" s="9">
        <v>19.295999999999999</v>
      </c>
      <c r="EA14" s="9">
        <v>6.2770000000000001</v>
      </c>
      <c r="EB14" s="9">
        <v>2.1419999999999999</v>
      </c>
      <c r="EC14" s="9">
        <v>1.0329999999999999</v>
      </c>
      <c r="ED14" s="9">
        <v>0.44400000000000001</v>
      </c>
      <c r="EE14" s="9">
        <v>0.74</v>
      </c>
      <c r="EF14" s="9">
        <v>0.73599999999999999</v>
      </c>
      <c r="EG14" s="9">
        <v>0.97799999999999998</v>
      </c>
      <c r="EH14" s="9">
        <v>0.124</v>
      </c>
      <c r="EI14" s="9">
        <v>0.375</v>
      </c>
      <c r="EJ14" s="9">
        <v>0.16400000000000001</v>
      </c>
      <c r="EK14" s="9">
        <v>0.42699999999999999</v>
      </c>
      <c r="EL14" s="9">
        <v>0.88500000000000001</v>
      </c>
      <c r="EM14" s="9">
        <v>1.0780000000000001</v>
      </c>
      <c r="EN14" s="9">
        <v>0.39800000000000002</v>
      </c>
      <c r="EO14" s="9">
        <v>4.1349999999999998</v>
      </c>
      <c r="EP14" s="9">
        <v>13.018000000000001</v>
      </c>
      <c r="EQ14" s="9">
        <v>11.135</v>
      </c>
      <c r="ER14" s="9">
        <v>10.670999999999999</v>
      </c>
      <c r="ES14" s="9">
        <v>0</v>
      </c>
      <c r="ET14" s="9">
        <v>0.46500000000000002</v>
      </c>
      <c r="EU14" s="9">
        <v>0.188</v>
      </c>
      <c r="EV14" s="9">
        <v>0</v>
      </c>
      <c r="EW14" s="9">
        <v>0.27700000000000002</v>
      </c>
      <c r="EX14" s="9">
        <v>6.681</v>
      </c>
      <c r="EY14" s="9">
        <v>0.505</v>
      </c>
      <c r="EZ14" s="9">
        <v>1.0589999999999999</v>
      </c>
      <c r="FA14" s="9">
        <v>2.89</v>
      </c>
      <c r="FB14" s="9">
        <v>1.042</v>
      </c>
      <c r="FC14" s="9">
        <v>10.093</v>
      </c>
      <c r="FD14" s="9">
        <v>1.883</v>
      </c>
      <c r="FE14" s="9">
        <v>14.657</v>
      </c>
      <c r="FF14" s="9">
        <v>4.6390000000000002</v>
      </c>
      <c r="FG14" s="9">
        <v>11.552</v>
      </c>
      <c r="FH14" s="9">
        <v>11.552</v>
      </c>
      <c r="FI14" s="9">
        <v>1.5489999999999999</v>
      </c>
      <c r="FJ14" s="9">
        <v>0.69499999999999995</v>
      </c>
      <c r="FK14" s="9">
        <v>0.47299999999999998</v>
      </c>
      <c r="FL14" s="9">
        <v>0.124</v>
      </c>
      <c r="FM14" s="9">
        <v>0.47</v>
      </c>
      <c r="FN14" s="9">
        <v>0.127</v>
      </c>
      <c r="FO14" s="9">
        <v>0.47</v>
      </c>
      <c r="FP14" s="9">
        <v>0.127</v>
      </c>
      <c r="FQ14" s="9">
        <v>0</v>
      </c>
      <c r="FR14" s="9">
        <v>0.38300000000000001</v>
      </c>
      <c r="FS14" s="9">
        <v>8.8999999999999996E-2</v>
      </c>
      <c r="FT14" s="9">
        <v>0.124</v>
      </c>
      <c r="FU14" s="9">
        <v>0.127</v>
      </c>
      <c r="FV14" s="9">
        <v>0.47</v>
      </c>
      <c r="FW14" s="9">
        <v>0.85299999999999998</v>
      </c>
      <c r="FX14" s="9">
        <v>10.004</v>
      </c>
      <c r="FY14" s="9">
        <v>8.2989999999999995</v>
      </c>
      <c r="FZ14" s="9">
        <v>8.1780000000000008</v>
      </c>
      <c r="GA14" s="9">
        <v>0</v>
      </c>
      <c r="GB14" s="9">
        <v>0.121</v>
      </c>
      <c r="GC14" s="9">
        <v>0</v>
      </c>
      <c r="GD14" s="9">
        <v>0</v>
      </c>
      <c r="GE14" s="9">
        <v>0.121</v>
      </c>
      <c r="GF14" s="9">
        <v>6.4809999999999999</v>
      </c>
      <c r="GG14" s="9">
        <v>0.25800000000000001</v>
      </c>
      <c r="GH14" s="9">
        <v>0.28799999999999998</v>
      </c>
      <c r="GI14" s="9">
        <v>1.2729999999999999</v>
      </c>
      <c r="GJ14" s="9">
        <v>0.86599999999999999</v>
      </c>
      <c r="GK14" s="9">
        <v>7.4340000000000002</v>
      </c>
      <c r="GL14" s="9">
        <v>1.704</v>
      </c>
      <c r="GM14" s="9">
        <v>10.693</v>
      </c>
      <c r="GN14" s="9">
        <v>0.85899999999999999</v>
      </c>
      <c r="GO14" s="9">
        <v>4.0910000000000002</v>
      </c>
      <c r="GP14" s="9">
        <v>4.0910000000000002</v>
      </c>
      <c r="GQ14" s="9">
        <v>0.65300000000000002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0.65300000000000002</v>
      </c>
      <c r="HF14" s="9">
        <v>3.4380000000000002</v>
      </c>
      <c r="HG14" s="9">
        <v>3.25</v>
      </c>
      <c r="HH14" s="9">
        <v>3.133</v>
      </c>
      <c r="HI14" s="9">
        <v>0</v>
      </c>
      <c r="HJ14" s="9">
        <v>0.11700000000000001</v>
      </c>
      <c r="HK14" s="9">
        <v>0</v>
      </c>
      <c r="HL14" s="9">
        <v>0</v>
      </c>
      <c r="HM14" s="9">
        <v>0.11700000000000001</v>
      </c>
      <c r="HN14" s="9">
        <v>2.4249999999999998</v>
      </c>
      <c r="HO14" s="9">
        <v>0</v>
      </c>
      <c r="HP14" s="9">
        <v>0.40100000000000002</v>
      </c>
      <c r="HQ14" s="9">
        <v>0.42499999999999999</v>
      </c>
      <c r="HR14" s="9">
        <v>0.498</v>
      </c>
      <c r="HS14" s="9">
        <v>2.7519999999999998</v>
      </c>
      <c r="HT14" s="9">
        <v>0.188</v>
      </c>
      <c r="HU14" s="9">
        <v>3.577</v>
      </c>
      <c r="HV14" s="9">
        <v>0.51400000000000001</v>
      </c>
      <c r="HW14" s="9">
        <v>5.7720000000000002</v>
      </c>
      <c r="HX14" s="9">
        <v>5.7720000000000002</v>
      </c>
      <c r="HY14" s="9">
        <v>0.93</v>
      </c>
      <c r="HZ14" s="9">
        <v>0.38</v>
      </c>
      <c r="IA14" s="9">
        <v>0.13500000000000001</v>
      </c>
      <c r="IB14" s="9">
        <v>0.245</v>
      </c>
      <c r="IC14" s="9">
        <v>0.252</v>
      </c>
      <c r="ID14" s="9">
        <v>0.128</v>
      </c>
      <c r="IE14" s="9">
        <v>0.252</v>
      </c>
      <c r="IF14" s="9">
        <v>0</v>
      </c>
      <c r="IG14" s="9">
        <v>0.128</v>
      </c>
      <c r="IH14" s="9">
        <v>0.11700000000000001</v>
      </c>
      <c r="II14" s="9">
        <v>0</v>
      </c>
      <c r="IJ14" s="9">
        <v>0.26300000000000001</v>
      </c>
      <c r="IK14" s="9">
        <v>0.245</v>
      </c>
      <c r="IL14" s="9">
        <v>0.13500000000000001</v>
      </c>
      <c r="IM14" s="9">
        <v>0.55000000000000004</v>
      </c>
      <c r="IN14" s="9">
        <v>4.8419999999999996</v>
      </c>
      <c r="IO14" s="9">
        <v>4.4580000000000002</v>
      </c>
      <c r="IP14" s="9">
        <v>4.0960000000000001</v>
      </c>
      <c r="IQ14" s="9">
        <v>0.23100000000000001</v>
      </c>
    </row>
    <row r="15" spans="1:251">
      <c r="A15" s="10">
        <v>43497</v>
      </c>
      <c r="B15" s="9">
        <v>0.107</v>
      </c>
      <c r="C15" s="9">
        <v>0</v>
      </c>
      <c r="D15" s="9">
        <v>0</v>
      </c>
      <c r="E15" s="9">
        <v>0.39800000000000002</v>
      </c>
      <c r="F15" s="9">
        <v>0.22</v>
      </c>
      <c r="G15" s="9">
        <v>0.33500000000000002</v>
      </c>
      <c r="H15" s="9">
        <v>0.28299999999999997</v>
      </c>
      <c r="I15" s="9">
        <v>0.29399999999999998</v>
      </c>
      <c r="J15" s="9">
        <v>2.8450000000000002</v>
      </c>
      <c r="K15" s="9">
        <v>2.8450000000000002</v>
      </c>
      <c r="L15" s="9">
        <v>2.5019999999999998</v>
      </c>
      <c r="M15" s="9">
        <v>9.9000000000000005E-2</v>
      </c>
      <c r="N15" s="9">
        <v>0.24299999999999999</v>
      </c>
      <c r="O15" s="9">
        <v>0.23599999999999999</v>
      </c>
      <c r="P15" s="9">
        <v>0.107</v>
      </c>
      <c r="Q15" s="9">
        <v>0</v>
      </c>
      <c r="R15" s="9">
        <v>2.4700000000000002</v>
      </c>
      <c r="S15" s="9">
        <v>0</v>
      </c>
      <c r="T15" s="9">
        <v>0.107</v>
      </c>
      <c r="U15" s="9">
        <v>0.26800000000000002</v>
      </c>
      <c r="V15" s="9">
        <v>0.55900000000000005</v>
      </c>
      <c r="W15" s="9">
        <v>2.286</v>
      </c>
      <c r="X15" s="9">
        <v>0</v>
      </c>
      <c r="Y15" s="9">
        <v>3.4620000000000002</v>
      </c>
      <c r="Z15" s="9">
        <v>0.29399999999999998</v>
      </c>
      <c r="AA15" s="9">
        <v>21.260999999999999</v>
      </c>
      <c r="AB15" s="9">
        <v>21.260999999999999</v>
      </c>
      <c r="AC15" s="9">
        <v>2.5190000000000001</v>
      </c>
      <c r="AD15" s="9">
        <v>1.891</v>
      </c>
      <c r="AE15" s="9">
        <v>0.59299999999999997</v>
      </c>
      <c r="AF15" s="9">
        <v>0.88</v>
      </c>
      <c r="AG15" s="9">
        <v>1.0069999999999999</v>
      </c>
      <c r="AH15" s="9">
        <v>0.46600000000000003</v>
      </c>
      <c r="AI15" s="9">
        <v>1.004</v>
      </c>
      <c r="AJ15" s="9">
        <v>9.7000000000000003E-2</v>
      </c>
      <c r="AK15" s="9">
        <v>0.372</v>
      </c>
      <c r="AL15" s="9">
        <v>0.60099999999999998</v>
      </c>
      <c r="AM15" s="9">
        <v>0.34200000000000003</v>
      </c>
      <c r="AN15" s="9">
        <v>0.53100000000000003</v>
      </c>
      <c r="AO15" s="9">
        <v>0.40200000000000002</v>
      </c>
      <c r="AP15" s="9">
        <v>1.071</v>
      </c>
      <c r="AQ15" s="9">
        <v>0.628</v>
      </c>
      <c r="AR15" s="9">
        <v>18.742000000000001</v>
      </c>
      <c r="AS15" s="9">
        <v>11.355</v>
      </c>
      <c r="AT15" s="9">
        <v>10.750999999999999</v>
      </c>
      <c r="AU15" s="9">
        <v>0.223</v>
      </c>
      <c r="AV15" s="9">
        <v>0.38200000000000001</v>
      </c>
      <c r="AW15" s="9">
        <v>0.223</v>
      </c>
      <c r="AX15" s="9">
        <v>0.38200000000000001</v>
      </c>
      <c r="AY15" s="9">
        <v>0</v>
      </c>
      <c r="AZ15" s="9">
        <v>9.0120000000000005</v>
      </c>
      <c r="BA15" s="9">
        <v>0.36899999999999999</v>
      </c>
      <c r="BB15" s="9">
        <v>0.10100000000000001</v>
      </c>
      <c r="BC15" s="9">
        <v>1.873</v>
      </c>
      <c r="BD15" s="9">
        <v>2.1800000000000002</v>
      </c>
      <c r="BE15" s="9">
        <v>9.1750000000000007</v>
      </c>
      <c r="BF15" s="9">
        <v>7.3860000000000001</v>
      </c>
      <c r="BG15" s="9">
        <v>20.215</v>
      </c>
      <c r="BH15" s="9">
        <v>1.046</v>
      </c>
      <c r="BI15" s="9">
        <v>5.3010000000000002</v>
      </c>
      <c r="BJ15" s="9">
        <v>5.3010000000000002</v>
      </c>
      <c r="BK15" s="9">
        <v>0.58499999999999996</v>
      </c>
      <c r="BL15" s="9">
        <v>0.47099999999999997</v>
      </c>
      <c r="BM15" s="9">
        <v>0</v>
      </c>
      <c r="BN15" s="9">
        <v>0.47099999999999997</v>
      </c>
      <c r="BO15" s="9">
        <v>0.14899999999999999</v>
      </c>
      <c r="BP15" s="9">
        <v>0.32200000000000001</v>
      </c>
      <c r="BQ15" s="9">
        <v>0.29599999999999999</v>
      </c>
      <c r="BR15" s="9">
        <v>0</v>
      </c>
      <c r="BS15" s="9">
        <v>0.17499999999999999</v>
      </c>
      <c r="BT15" s="9">
        <v>0</v>
      </c>
      <c r="BU15" s="9">
        <v>0.32400000000000001</v>
      </c>
      <c r="BV15" s="9">
        <v>0.14699999999999999</v>
      </c>
      <c r="BW15" s="9">
        <v>0.14899999999999999</v>
      </c>
      <c r="BX15" s="9">
        <v>0.32200000000000001</v>
      </c>
      <c r="BY15" s="9">
        <v>0.113</v>
      </c>
      <c r="BZ15" s="9">
        <v>4.7160000000000002</v>
      </c>
      <c r="CA15" s="9">
        <v>3.5760000000000001</v>
      </c>
      <c r="CB15" s="9">
        <v>3.222</v>
      </c>
      <c r="CC15" s="9">
        <v>0.128</v>
      </c>
      <c r="CD15" s="9">
        <v>0.22600000000000001</v>
      </c>
      <c r="CE15" s="9">
        <v>0.24</v>
      </c>
      <c r="CF15" s="9">
        <v>0.114</v>
      </c>
      <c r="CG15" s="9">
        <v>0</v>
      </c>
      <c r="CH15" s="9">
        <v>3.298</v>
      </c>
      <c r="CI15" s="9">
        <v>0</v>
      </c>
      <c r="CJ15" s="9">
        <v>0</v>
      </c>
      <c r="CK15" s="9">
        <v>0.27800000000000002</v>
      </c>
      <c r="CL15" s="9">
        <v>0.63800000000000001</v>
      </c>
      <c r="CM15" s="9">
        <v>2.9380000000000002</v>
      </c>
      <c r="CN15" s="9">
        <v>1.1399999999999999</v>
      </c>
      <c r="CO15" s="9">
        <v>5.1870000000000003</v>
      </c>
      <c r="CP15" s="9">
        <v>0.113</v>
      </c>
      <c r="CQ15" s="9">
        <v>26.329000000000001</v>
      </c>
      <c r="CR15" s="9">
        <v>26.329000000000001</v>
      </c>
      <c r="CS15" s="9">
        <v>4.8440000000000003</v>
      </c>
      <c r="CT15" s="9">
        <v>2.1389999999999998</v>
      </c>
      <c r="CU15" s="9">
        <v>1.07</v>
      </c>
      <c r="CV15" s="9">
        <v>0.81699999999999995</v>
      </c>
      <c r="CW15" s="9">
        <v>1.3580000000000001</v>
      </c>
      <c r="CX15" s="9">
        <v>0.53</v>
      </c>
      <c r="CY15" s="9">
        <v>1.538</v>
      </c>
      <c r="CZ15" s="9">
        <v>0.107</v>
      </c>
      <c r="DA15" s="9">
        <v>0.24199999999999999</v>
      </c>
      <c r="DB15" s="9">
        <v>0.215</v>
      </c>
      <c r="DC15" s="9">
        <v>0.73099999999999998</v>
      </c>
      <c r="DD15" s="9">
        <v>0.94099999999999995</v>
      </c>
      <c r="DE15" s="9">
        <v>1.228</v>
      </c>
      <c r="DF15" s="9">
        <v>0.65900000000000003</v>
      </c>
      <c r="DG15" s="9">
        <v>2.706</v>
      </c>
      <c r="DH15" s="9">
        <v>21.484999999999999</v>
      </c>
      <c r="DI15" s="9">
        <v>18.814</v>
      </c>
      <c r="DJ15" s="9">
        <v>18.113</v>
      </c>
      <c r="DK15" s="9">
        <v>0.41499999999999998</v>
      </c>
      <c r="DL15" s="9">
        <v>0.28599999999999998</v>
      </c>
      <c r="DM15" s="9">
        <v>0.41499999999999998</v>
      </c>
      <c r="DN15" s="9">
        <v>0.28599999999999998</v>
      </c>
      <c r="DO15" s="9">
        <v>0</v>
      </c>
      <c r="DP15" s="9">
        <v>13.797000000000001</v>
      </c>
      <c r="DQ15" s="9">
        <v>0.745</v>
      </c>
      <c r="DR15" s="9">
        <v>1.1220000000000001</v>
      </c>
      <c r="DS15" s="9">
        <v>3.1509999999999998</v>
      </c>
      <c r="DT15" s="9">
        <v>2.3530000000000002</v>
      </c>
      <c r="DU15" s="9">
        <v>16.460999999999999</v>
      </c>
      <c r="DV15" s="9">
        <v>2.6709999999999998</v>
      </c>
      <c r="DW15" s="9">
        <v>23.373000000000001</v>
      </c>
      <c r="DX15" s="9">
        <v>2.9569999999999999</v>
      </c>
      <c r="DY15" s="9">
        <v>20.065999999999999</v>
      </c>
      <c r="DZ15" s="9">
        <v>20.065999999999999</v>
      </c>
      <c r="EA15" s="9">
        <v>7.2039999999999997</v>
      </c>
      <c r="EB15" s="9">
        <v>2.7549999999999999</v>
      </c>
      <c r="EC15" s="9">
        <v>0.94199999999999995</v>
      </c>
      <c r="ED15" s="9">
        <v>1.1990000000000001</v>
      </c>
      <c r="EE15" s="9">
        <v>1.038</v>
      </c>
      <c r="EF15" s="9">
        <v>1.103</v>
      </c>
      <c r="EG15" s="9">
        <v>0.78400000000000003</v>
      </c>
      <c r="EH15" s="9">
        <v>0.82799999999999996</v>
      </c>
      <c r="EI15" s="9">
        <v>0.39300000000000002</v>
      </c>
      <c r="EJ15" s="9">
        <v>0.14699999999999999</v>
      </c>
      <c r="EK15" s="9">
        <v>0.79600000000000004</v>
      </c>
      <c r="EL15" s="9">
        <v>1.198</v>
      </c>
      <c r="EM15" s="9">
        <v>1.736</v>
      </c>
      <c r="EN15" s="9">
        <v>0.40600000000000003</v>
      </c>
      <c r="EO15" s="9">
        <v>4.4489999999999998</v>
      </c>
      <c r="EP15" s="9">
        <v>12.862</v>
      </c>
      <c r="EQ15" s="9">
        <v>10.019</v>
      </c>
      <c r="ER15" s="9">
        <v>9.7560000000000002</v>
      </c>
      <c r="ES15" s="9">
        <v>0</v>
      </c>
      <c r="ET15" s="9">
        <v>0.26300000000000001</v>
      </c>
      <c r="EU15" s="9">
        <v>0</v>
      </c>
      <c r="EV15" s="9">
        <v>0.14699999999999999</v>
      </c>
      <c r="EW15" s="9">
        <v>0</v>
      </c>
      <c r="EX15" s="9">
        <v>5.649</v>
      </c>
      <c r="EY15" s="9">
        <v>1.0549999999999999</v>
      </c>
      <c r="EZ15" s="9">
        <v>0.67100000000000004</v>
      </c>
      <c r="FA15" s="9">
        <v>2.645</v>
      </c>
      <c r="FB15" s="9">
        <v>0.98199999999999998</v>
      </c>
      <c r="FC15" s="9">
        <v>9.0370000000000008</v>
      </c>
      <c r="FD15" s="9">
        <v>2.843</v>
      </c>
      <c r="FE15" s="9">
        <v>15.465999999999999</v>
      </c>
      <c r="FF15" s="9">
        <v>4.5999999999999996</v>
      </c>
      <c r="FG15" s="9">
        <v>10.756</v>
      </c>
      <c r="FH15" s="9">
        <v>10.756</v>
      </c>
      <c r="FI15" s="9">
        <v>2.5659999999999998</v>
      </c>
      <c r="FJ15" s="9">
        <v>0.90900000000000003</v>
      </c>
      <c r="FK15" s="9">
        <v>0.46100000000000002</v>
      </c>
      <c r="FL15" s="9">
        <v>0.44900000000000001</v>
      </c>
      <c r="FM15" s="9">
        <v>0.79200000000000004</v>
      </c>
      <c r="FN15" s="9">
        <v>0.11799999999999999</v>
      </c>
      <c r="FO15" s="9">
        <v>0.68400000000000005</v>
      </c>
      <c r="FP15" s="9">
        <v>0.22600000000000001</v>
      </c>
      <c r="FQ15" s="9">
        <v>0</v>
      </c>
      <c r="FR15" s="9">
        <v>0.22500000000000001</v>
      </c>
      <c r="FS15" s="9">
        <v>0.48399999999999999</v>
      </c>
      <c r="FT15" s="9">
        <v>0.20100000000000001</v>
      </c>
      <c r="FU15" s="9">
        <v>0.56899999999999995</v>
      </c>
      <c r="FV15" s="9">
        <v>0.34100000000000003</v>
      </c>
      <c r="FW15" s="9">
        <v>1.657</v>
      </c>
      <c r="FX15" s="9">
        <v>8.19</v>
      </c>
      <c r="FY15" s="9">
        <v>6.6760000000000002</v>
      </c>
      <c r="FZ15" s="9">
        <v>6.43</v>
      </c>
      <c r="GA15" s="9">
        <v>0.246</v>
      </c>
      <c r="GB15" s="9">
        <v>0</v>
      </c>
      <c r="GC15" s="9">
        <v>0.246</v>
      </c>
      <c r="GD15" s="9">
        <v>0</v>
      </c>
      <c r="GE15" s="9">
        <v>0</v>
      </c>
      <c r="GF15" s="9">
        <v>4.7300000000000004</v>
      </c>
      <c r="GG15" s="9">
        <v>0.35799999999999998</v>
      </c>
      <c r="GH15" s="9">
        <v>0.22</v>
      </c>
      <c r="GI15" s="9">
        <v>1.3680000000000001</v>
      </c>
      <c r="GJ15" s="9">
        <v>0.61299999999999999</v>
      </c>
      <c r="GK15" s="9">
        <v>6.0629999999999997</v>
      </c>
      <c r="GL15" s="9">
        <v>1.5129999999999999</v>
      </c>
      <c r="GM15" s="9">
        <v>9.2080000000000002</v>
      </c>
      <c r="GN15" s="9">
        <v>1.548</v>
      </c>
      <c r="GO15" s="9">
        <v>2.5489999999999999</v>
      </c>
      <c r="GP15" s="9">
        <v>2.5489999999999999</v>
      </c>
      <c r="GQ15" s="9">
        <v>0.247</v>
      </c>
      <c r="GR15" s="9">
        <v>0.10100000000000001</v>
      </c>
      <c r="GS15" s="9">
        <v>0</v>
      </c>
      <c r="GT15" s="9">
        <v>0.10100000000000001</v>
      </c>
      <c r="GU15" s="9">
        <v>0</v>
      </c>
      <c r="GV15" s="9">
        <v>0.10100000000000001</v>
      </c>
      <c r="GW15" s="9">
        <v>0</v>
      </c>
      <c r="GX15" s="9">
        <v>0.10100000000000001</v>
      </c>
      <c r="GY15" s="9">
        <v>0</v>
      </c>
      <c r="GZ15" s="9">
        <v>0.10100000000000001</v>
      </c>
      <c r="HA15" s="9">
        <v>0</v>
      </c>
      <c r="HB15" s="9">
        <v>0</v>
      </c>
      <c r="HC15" s="9">
        <v>0.10100000000000001</v>
      </c>
      <c r="HD15" s="9">
        <v>0</v>
      </c>
      <c r="HE15" s="9">
        <v>0.14599999999999999</v>
      </c>
      <c r="HF15" s="9">
        <v>2.3029999999999999</v>
      </c>
      <c r="HG15" s="9">
        <v>1.8120000000000001</v>
      </c>
      <c r="HH15" s="9">
        <v>1.7110000000000001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1.1379999999999999</v>
      </c>
      <c r="HO15" s="9">
        <v>0</v>
      </c>
      <c r="HP15" s="9">
        <v>0.13100000000000001</v>
      </c>
      <c r="HQ15" s="9">
        <v>0.54300000000000004</v>
      </c>
      <c r="HR15" s="9">
        <v>0.57399999999999995</v>
      </c>
      <c r="HS15" s="9">
        <v>1.238</v>
      </c>
      <c r="HT15" s="9">
        <v>0.49099999999999999</v>
      </c>
      <c r="HU15" s="9">
        <v>2.403</v>
      </c>
      <c r="HV15" s="9">
        <v>0.14599999999999999</v>
      </c>
      <c r="HW15" s="9">
        <v>3.4380000000000002</v>
      </c>
      <c r="HX15" s="9">
        <v>3.4380000000000002</v>
      </c>
      <c r="HY15" s="9">
        <v>0.29699999999999999</v>
      </c>
      <c r="HZ15" s="9">
        <v>0.29699999999999999</v>
      </c>
      <c r="IA15" s="9">
        <v>0.29699999999999999</v>
      </c>
      <c r="IB15" s="9">
        <v>0</v>
      </c>
      <c r="IC15" s="9">
        <v>0.29699999999999999</v>
      </c>
      <c r="ID15" s="9">
        <v>0</v>
      </c>
      <c r="IE15" s="9">
        <v>0.157</v>
      </c>
      <c r="IF15" s="9">
        <v>0</v>
      </c>
      <c r="IG15" s="9">
        <v>0.14000000000000001</v>
      </c>
      <c r="IH15" s="9">
        <v>0.14000000000000001</v>
      </c>
      <c r="II15" s="9">
        <v>0</v>
      </c>
      <c r="IJ15" s="9">
        <v>0.157</v>
      </c>
      <c r="IK15" s="9">
        <v>0.14000000000000001</v>
      </c>
      <c r="IL15" s="9">
        <v>0.157</v>
      </c>
      <c r="IM15" s="9">
        <v>0</v>
      </c>
      <c r="IN15" s="9">
        <v>3.14</v>
      </c>
      <c r="IO15" s="9">
        <v>2.5590000000000002</v>
      </c>
      <c r="IP15" s="9">
        <v>2.431</v>
      </c>
      <c r="IQ15" s="9">
        <v>0.128</v>
      </c>
    </row>
    <row r="16" spans="1:251">
      <c r="A16" s="10">
        <v>43862</v>
      </c>
      <c r="B16" s="9">
        <v>0</v>
      </c>
      <c r="C16" s="9">
        <v>0.25900000000000001</v>
      </c>
      <c r="D16" s="9">
        <v>0.16200000000000001</v>
      </c>
      <c r="E16" s="9">
        <v>9.7000000000000003E-2</v>
      </c>
      <c r="F16" s="9">
        <v>0.17499999999999999</v>
      </c>
      <c r="G16" s="9">
        <v>0.27200000000000002</v>
      </c>
      <c r="H16" s="9">
        <v>0.16200000000000001</v>
      </c>
      <c r="I16" s="9">
        <v>0.32900000000000001</v>
      </c>
      <c r="J16" s="9">
        <v>3.516</v>
      </c>
      <c r="K16" s="9">
        <v>3.516</v>
      </c>
      <c r="L16" s="9">
        <v>3.407</v>
      </c>
      <c r="M16" s="9">
        <v>0.11</v>
      </c>
      <c r="N16" s="9">
        <v>0</v>
      </c>
      <c r="O16" s="9">
        <v>0.11</v>
      </c>
      <c r="P16" s="9">
        <v>0</v>
      </c>
      <c r="Q16" s="9">
        <v>0</v>
      </c>
      <c r="R16" s="9">
        <v>3.1629999999999998</v>
      </c>
      <c r="S16" s="9">
        <v>0</v>
      </c>
      <c r="T16" s="9">
        <v>0.11</v>
      </c>
      <c r="U16" s="9">
        <v>0.24399999999999999</v>
      </c>
      <c r="V16" s="9">
        <v>0.35699999999999998</v>
      </c>
      <c r="W16" s="9">
        <v>3.1589999999999998</v>
      </c>
      <c r="X16" s="9">
        <v>0</v>
      </c>
      <c r="Y16" s="9">
        <v>3.95</v>
      </c>
      <c r="Z16" s="9">
        <v>0.32900000000000001</v>
      </c>
      <c r="AA16" s="9">
        <v>19.706</v>
      </c>
      <c r="AB16" s="9">
        <v>19.706</v>
      </c>
      <c r="AC16" s="9">
        <v>3.637</v>
      </c>
      <c r="AD16" s="9">
        <v>1.794</v>
      </c>
      <c r="AE16" s="9">
        <v>1.0309999999999999</v>
      </c>
      <c r="AF16" s="9">
        <v>0.76400000000000001</v>
      </c>
      <c r="AG16" s="9">
        <v>1.3320000000000001</v>
      </c>
      <c r="AH16" s="9">
        <v>0.46200000000000002</v>
      </c>
      <c r="AI16" s="9">
        <v>1.329</v>
      </c>
      <c r="AJ16" s="9">
        <v>0</v>
      </c>
      <c r="AK16" s="9">
        <v>0.36</v>
      </c>
      <c r="AL16" s="9">
        <v>0.58099999999999996</v>
      </c>
      <c r="AM16" s="9">
        <v>0.85299999999999998</v>
      </c>
      <c r="AN16" s="9">
        <v>0.36</v>
      </c>
      <c r="AO16" s="9">
        <v>1.0569999999999999</v>
      </c>
      <c r="AP16" s="9">
        <v>0.73699999999999999</v>
      </c>
      <c r="AQ16" s="9">
        <v>1.843</v>
      </c>
      <c r="AR16" s="9">
        <v>16.068000000000001</v>
      </c>
      <c r="AS16" s="9">
        <v>8.9930000000000003</v>
      </c>
      <c r="AT16" s="9">
        <v>8.9930000000000003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6.6269999999999998</v>
      </c>
      <c r="BA16" s="9">
        <v>0.54300000000000004</v>
      </c>
      <c r="BB16" s="9">
        <v>0.34200000000000003</v>
      </c>
      <c r="BC16" s="9">
        <v>1.4810000000000001</v>
      </c>
      <c r="BD16" s="9">
        <v>0.55100000000000005</v>
      </c>
      <c r="BE16" s="9">
        <v>8.4429999999999996</v>
      </c>
      <c r="BF16" s="9">
        <v>7.0750000000000002</v>
      </c>
      <c r="BG16" s="9">
        <v>17.863</v>
      </c>
      <c r="BH16" s="9">
        <v>1.843</v>
      </c>
      <c r="BI16" s="9">
        <v>5.2519999999999998</v>
      </c>
      <c r="BJ16" s="9">
        <v>5.2519999999999998</v>
      </c>
      <c r="BK16" s="9">
        <v>0.754</v>
      </c>
      <c r="BL16" s="9">
        <v>0.32</v>
      </c>
      <c r="BM16" s="9">
        <v>0</v>
      </c>
      <c r="BN16" s="9">
        <v>0.32</v>
      </c>
      <c r="BO16" s="9">
        <v>0</v>
      </c>
      <c r="BP16" s="9">
        <v>0.32</v>
      </c>
      <c r="BQ16" s="9">
        <v>0</v>
      </c>
      <c r="BR16" s="9">
        <v>0</v>
      </c>
      <c r="BS16" s="9">
        <v>0.16500000000000001</v>
      </c>
      <c r="BT16" s="9">
        <v>0</v>
      </c>
      <c r="BU16" s="9">
        <v>0</v>
      </c>
      <c r="BV16" s="9">
        <v>0.32</v>
      </c>
      <c r="BW16" s="9">
        <v>0</v>
      </c>
      <c r="BX16" s="9">
        <v>0.32</v>
      </c>
      <c r="BY16" s="9">
        <v>0.435</v>
      </c>
      <c r="BZ16" s="9">
        <v>4.4980000000000002</v>
      </c>
      <c r="CA16" s="9">
        <v>3.85</v>
      </c>
      <c r="CB16" s="9">
        <v>3.6179999999999999</v>
      </c>
      <c r="CC16" s="9">
        <v>0</v>
      </c>
      <c r="CD16" s="9">
        <v>0.23100000000000001</v>
      </c>
      <c r="CE16" s="9">
        <v>0.14599999999999999</v>
      </c>
      <c r="CF16" s="9">
        <v>0</v>
      </c>
      <c r="CG16" s="9">
        <v>8.5000000000000006E-2</v>
      </c>
      <c r="CH16" s="9">
        <v>3.0539999999999998</v>
      </c>
      <c r="CI16" s="9">
        <v>0</v>
      </c>
      <c r="CJ16" s="9">
        <v>0.23799999999999999</v>
      </c>
      <c r="CK16" s="9">
        <v>0.55700000000000005</v>
      </c>
      <c r="CL16" s="9">
        <v>0.65100000000000002</v>
      </c>
      <c r="CM16" s="9">
        <v>3.1989999999999998</v>
      </c>
      <c r="CN16" s="9">
        <v>0.64800000000000002</v>
      </c>
      <c r="CO16" s="9">
        <v>4.8170000000000002</v>
      </c>
      <c r="CP16" s="9">
        <v>0.435</v>
      </c>
      <c r="CQ16" s="9">
        <v>25.475999999999999</v>
      </c>
      <c r="CR16" s="9">
        <v>25.475999999999999</v>
      </c>
      <c r="CS16" s="9">
        <v>4.1079999999999997</v>
      </c>
      <c r="CT16" s="9">
        <v>0.76600000000000001</v>
      </c>
      <c r="CU16" s="9">
        <v>0.40899999999999997</v>
      </c>
      <c r="CV16" s="9">
        <v>0.35799999999999998</v>
      </c>
      <c r="CW16" s="9">
        <v>0.23</v>
      </c>
      <c r="CX16" s="9">
        <v>0.53700000000000003</v>
      </c>
      <c r="CY16" s="9">
        <v>0.23</v>
      </c>
      <c r="CZ16" s="9">
        <v>0.21299999999999999</v>
      </c>
      <c r="DA16" s="9">
        <v>0.32400000000000001</v>
      </c>
      <c r="DB16" s="9">
        <v>0.09</v>
      </c>
      <c r="DC16" s="9">
        <v>0.35199999999999998</v>
      </c>
      <c r="DD16" s="9">
        <v>0.32400000000000001</v>
      </c>
      <c r="DE16" s="9">
        <v>0.63900000000000001</v>
      </c>
      <c r="DF16" s="9">
        <v>0.127</v>
      </c>
      <c r="DG16" s="9">
        <v>3.3420000000000001</v>
      </c>
      <c r="DH16" s="9">
        <v>21.367999999999999</v>
      </c>
      <c r="DI16" s="9">
        <v>19.116</v>
      </c>
      <c r="DJ16" s="9">
        <v>18.173999999999999</v>
      </c>
      <c r="DK16" s="9">
        <v>0.312</v>
      </c>
      <c r="DL16" s="9">
        <v>0.63100000000000001</v>
      </c>
      <c r="DM16" s="9">
        <v>0.36299999999999999</v>
      </c>
      <c r="DN16" s="9">
        <v>0.35799999999999998</v>
      </c>
      <c r="DO16" s="9">
        <v>0.221</v>
      </c>
      <c r="DP16" s="9">
        <v>12.37</v>
      </c>
      <c r="DQ16" s="9">
        <v>1.2250000000000001</v>
      </c>
      <c r="DR16" s="9">
        <v>1.615</v>
      </c>
      <c r="DS16" s="9">
        <v>3.9049999999999998</v>
      </c>
      <c r="DT16" s="9">
        <v>1.837</v>
      </c>
      <c r="DU16" s="9">
        <v>17.28</v>
      </c>
      <c r="DV16" s="9">
        <v>2.2509999999999999</v>
      </c>
      <c r="DW16" s="9">
        <v>22.248000000000001</v>
      </c>
      <c r="DX16" s="9">
        <v>3.2269999999999999</v>
      </c>
      <c r="DY16" s="9">
        <v>23.495999999999999</v>
      </c>
      <c r="DZ16" s="9">
        <v>23.495999999999999</v>
      </c>
      <c r="EA16" s="9">
        <v>6.9450000000000003</v>
      </c>
      <c r="EB16" s="9">
        <v>2.6339999999999999</v>
      </c>
      <c r="EC16" s="9">
        <v>1.4870000000000001</v>
      </c>
      <c r="ED16" s="9">
        <v>0.71299999999999997</v>
      </c>
      <c r="EE16" s="9">
        <v>1.5640000000000001</v>
      </c>
      <c r="EF16" s="9">
        <v>0.63600000000000001</v>
      </c>
      <c r="EG16" s="9">
        <v>1.583</v>
      </c>
      <c r="EH16" s="9">
        <v>0.42099999999999999</v>
      </c>
      <c r="EI16" s="9">
        <v>0.10299999999999999</v>
      </c>
      <c r="EJ16" s="9">
        <v>0.432</v>
      </c>
      <c r="EK16" s="9">
        <v>1.2529999999999999</v>
      </c>
      <c r="EL16" s="9">
        <v>0.51500000000000001</v>
      </c>
      <c r="EM16" s="9">
        <v>1.5940000000000001</v>
      </c>
      <c r="EN16" s="9">
        <v>0.60599999999999998</v>
      </c>
      <c r="EO16" s="9">
        <v>4.3099999999999996</v>
      </c>
      <c r="EP16" s="9">
        <v>16.550999999999998</v>
      </c>
      <c r="EQ16" s="9">
        <v>12.552</v>
      </c>
      <c r="ER16" s="9">
        <v>12.057</v>
      </c>
      <c r="ES16" s="9">
        <v>0.20499999999999999</v>
      </c>
      <c r="ET16" s="9">
        <v>0.28899999999999998</v>
      </c>
      <c r="EU16" s="9">
        <v>0.20499999999999999</v>
      </c>
      <c r="EV16" s="9">
        <v>0.28899999999999998</v>
      </c>
      <c r="EW16" s="9">
        <v>0</v>
      </c>
      <c r="EX16" s="9">
        <v>6.7380000000000004</v>
      </c>
      <c r="EY16" s="9">
        <v>1.401</v>
      </c>
      <c r="EZ16" s="9">
        <v>0.55400000000000005</v>
      </c>
      <c r="FA16" s="9">
        <v>3.8580000000000001</v>
      </c>
      <c r="FB16" s="9">
        <v>1.4159999999999999</v>
      </c>
      <c r="FC16" s="9">
        <v>11.135999999999999</v>
      </c>
      <c r="FD16" s="9">
        <v>4</v>
      </c>
      <c r="FE16" s="9">
        <v>19.445</v>
      </c>
      <c r="FF16" s="9">
        <v>4.05</v>
      </c>
      <c r="FG16" s="9">
        <v>9.9079999999999995</v>
      </c>
      <c r="FH16" s="9">
        <v>9.9079999999999995</v>
      </c>
      <c r="FI16" s="9">
        <v>1.78</v>
      </c>
      <c r="FJ16" s="9">
        <v>0.57099999999999995</v>
      </c>
      <c r="FK16" s="9">
        <v>0.26100000000000001</v>
      </c>
      <c r="FL16" s="9">
        <v>0.31</v>
      </c>
      <c r="FM16" s="9">
        <v>0.36599999999999999</v>
      </c>
      <c r="FN16" s="9">
        <v>0.20499999999999999</v>
      </c>
      <c r="FO16" s="9">
        <v>0.26100000000000001</v>
      </c>
      <c r="FP16" s="9">
        <v>0.21099999999999999</v>
      </c>
      <c r="FQ16" s="9">
        <v>0.1</v>
      </c>
      <c r="FR16" s="9">
        <v>0.20300000000000001</v>
      </c>
      <c r="FS16" s="9">
        <v>0</v>
      </c>
      <c r="FT16" s="9">
        <v>0.36699999999999999</v>
      </c>
      <c r="FU16" s="9">
        <v>0.47099999999999997</v>
      </c>
      <c r="FV16" s="9">
        <v>0.1</v>
      </c>
      <c r="FW16" s="9">
        <v>1.21</v>
      </c>
      <c r="FX16" s="9">
        <v>8.1270000000000007</v>
      </c>
      <c r="FY16" s="9">
        <v>6.9130000000000003</v>
      </c>
      <c r="FZ16" s="9">
        <v>6.2789999999999999</v>
      </c>
      <c r="GA16" s="9">
        <v>0.52900000000000003</v>
      </c>
      <c r="GB16" s="9">
        <v>0.105</v>
      </c>
      <c r="GC16" s="9">
        <v>0.38900000000000001</v>
      </c>
      <c r="GD16" s="9">
        <v>0</v>
      </c>
      <c r="GE16" s="9">
        <v>0.24399999999999999</v>
      </c>
      <c r="GF16" s="9">
        <v>4.2750000000000004</v>
      </c>
      <c r="GG16" s="9">
        <v>0.28599999999999998</v>
      </c>
      <c r="GH16" s="9">
        <v>0.85199999999999998</v>
      </c>
      <c r="GI16" s="9">
        <v>1.5</v>
      </c>
      <c r="GJ16" s="9">
        <v>1.05</v>
      </c>
      <c r="GK16" s="9">
        <v>5.8630000000000004</v>
      </c>
      <c r="GL16" s="9">
        <v>1.214</v>
      </c>
      <c r="GM16" s="9">
        <v>8.8089999999999993</v>
      </c>
      <c r="GN16" s="9">
        <v>1.0980000000000001</v>
      </c>
      <c r="GO16" s="9">
        <v>3.258</v>
      </c>
      <c r="GP16" s="9">
        <v>3.258</v>
      </c>
      <c r="GQ16" s="9">
        <v>0.495</v>
      </c>
      <c r="GR16" s="9">
        <v>0.221</v>
      </c>
      <c r="GS16" s="9">
        <v>0</v>
      </c>
      <c r="GT16" s="9">
        <v>0.221</v>
      </c>
      <c r="GU16" s="9">
        <v>0.104</v>
      </c>
      <c r="GV16" s="9">
        <v>0.11700000000000001</v>
      </c>
      <c r="GW16" s="9">
        <v>0.104</v>
      </c>
      <c r="GX16" s="9">
        <v>0</v>
      </c>
      <c r="GY16" s="9">
        <v>0.11700000000000001</v>
      </c>
      <c r="GZ16" s="9">
        <v>0</v>
      </c>
      <c r="HA16" s="9">
        <v>0.221</v>
      </c>
      <c r="HB16" s="9">
        <v>0</v>
      </c>
      <c r="HC16" s="9">
        <v>0.221</v>
      </c>
      <c r="HD16" s="9">
        <v>0</v>
      </c>
      <c r="HE16" s="9">
        <v>0.27400000000000002</v>
      </c>
      <c r="HF16" s="9">
        <v>2.7639999999999998</v>
      </c>
      <c r="HG16" s="9">
        <v>2.5030000000000001</v>
      </c>
      <c r="HH16" s="9">
        <v>2.2240000000000002</v>
      </c>
      <c r="HI16" s="9">
        <v>0.104</v>
      </c>
      <c r="HJ16" s="9">
        <v>0.17499999999999999</v>
      </c>
      <c r="HK16" s="9">
        <v>0.104</v>
      </c>
      <c r="HL16" s="9">
        <v>0.17499999999999999</v>
      </c>
      <c r="HM16" s="9">
        <v>0</v>
      </c>
      <c r="HN16" s="9">
        <v>1.758</v>
      </c>
      <c r="HO16" s="9">
        <v>0.1</v>
      </c>
      <c r="HP16" s="9">
        <v>0.104</v>
      </c>
      <c r="HQ16" s="9">
        <v>0.54100000000000004</v>
      </c>
      <c r="HR16" s="9">
        <v>0.36699999999999999</v>
      </c>
      <c r="HS16" s="9">
        <v>2.1360000000000001</v>
      </c>
      <c r="HT16" s="9">
        <v>0.26</v>
      </c>
      <c r="HU16" s="9">
        <v>2.9849999999999999</v>
      </c>
      <c r="HV16" s="9">
        <v>0.27400000000000002</v>
      </c>
      <c r="HW16" s="9">
        <v>6.1680000000000001</v>
      </c>
      <c r="HX16" s="9">
        <v>6.1680000000000001</v>
      </c>
      <c r="HY16" s="9">
        <v>0.93600000000000005</v>
      </c>
      <c r="HZ16" s="9">
        <v>0.60899999999999999</v>
      </c>
      <c r="IA16" s="9">
        <v>0</v>
      </c>
      <c r="IB16" s="9">
        <v>0.60899999999999999</v>
      </c>
      <c r="IC16" s="9">
        <v>0.23</v>
      </c>
      <c r="ID16" s="9">
        <v>0.379</v>
      </c>
      <c r="IE16" s="9">
        <v>0.23</v>
      </c>
      <c r="IF16" s="9">
        <v>0.20699999999999999</v>
      </c>
      <c r="IG16" s="9">
        <v>0.17199999999999999</v>
      </c>
      <c r="IH16" s="9">
        <v>0.11600000000000001</v>
      </c>
      <c r="II16" s="9">
        <v>0.20699999999999999</v>
      </c>
      <c r="IJ16" s="9">
        <v>0.28699999999999998</v>
      </c>
      <c r="IK16" s="9">
        <v>0.60899999999999999</v>
      </c>
      <c r="IL16" s="9">
        <v>0</v>
      </c>
      <c r="IM16" s="9">
        <v>0.32700000000000001</v>
      </c>
      <c r="IN16" s="9">
        <v>5.2320000000000002</v>
      </c>
      <c r="IO16" s="9">
        <v>4.7030000000000003</v>
      </c>
      <c r="IP16" s="9">
        <v>4.6109999999999998</v>
      </c>
      <c r="IQ16" s="9">
        <v>0</v>
      </c>
    </row>
    <row r="17" spans="1:251">
      <c r="A17" s="10">
        <v>44228</v>
      </c>
      <c r="B17" s="9">
        <v>0.13100000000000001</v>
      </c>
      <c r="C17" s="9">
        <v>0</v>
      </c>
      <c r="D17" s="9">
        <v>0.122</v>
      </c>
      <c r="E17" s="9">
        <v>0</v>
      </c>
      <c r="F17" s="9">
        <v>0.13100000000000001</v>
      </c>
      <c r="G17" s="9">
        <v>0</v>
      </c>
      <c r="H17" s="9">
        <v>0.253</v>
      </c>
      <c r="I17" s="9">
        <v>0.124</v>
      </c>
      <c r="J17" s="9">
        <v>2.4180000000000001</v>
      </c>
      <c r="K17" s="9">
        <v>2.0760000000000001</v>
      </c>
      <c r="L17" s="9">
        <v>2.0760000000000001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1.3440000000000001</v>
      </c>
      <c r="S17" s="9">
        <v>0.111</v>
      </c>
      <c r="T17" s="9">
        <v>0.221</v>
      </c>
      <c r="U17" s="9">
        <v>0.4</v>
      </c>
      <c r="V17" s="9">
        <v>0.27500000000000002</v>
      </c>
      <c r="W17" s="9">
        <v>1.8009999999999999</v>
      </c>
      <c r="X17" s="9">
        <v>0.34200000000000003</v>
      </c>
      <c r="Y17" s="9">
        <v>2.6709999999999998</v>
      </c>
      <c r="Z17" s="9">
        <v>0.124</v>
      </c>
      <c r="AA17" s="9">
        <v>20.937000000000001</v>
      </c>
      <c r="AB17" s="9">
        <v>20.937000000000001</v>
      </c>
      <c r="AC17" s="9">
        <v>4.0949999999999998</v>
      </c>
      <c r="AD17" s="9">
        <v>1.9330000000000001</v>
      </c>
      <c r="AE17" s="9">
        <v>1.0680000000000001</v>
      </c>
      <c r="AF17" s="9">
        <v>0.86499999999999999</v>
      </c>
      <c r="AG17" s="9">
        <v>1.351</v>
      </c>
      <c r="AH17" s="9">
        <v>0.58199999999999996</v>
      </c>
      <c r="AI17" s="9">
        <v>1.4490000000000001</v>
      </c>
      <c r="AJ17" s="9">
        <v>0.245</v>
      </c>
      <c r="AK17" s="9">
        <v>0.23899999999999999</v>
      </c>
      <c r="AL17" s="9">
        <v>0.69199999999999995</v>
      </c>
      <c r="AM17" s="9">
        <v>0.73099999999999998</v>
      </c>
      <c r="AN17" s="9">
        <v>0.51</v>
      </c>
      <c r="AO17" s="9">
        <v>1.4339999999999999</v>
      </c>
      <c r="AP17" s="9">
        <v>0.499</v>
      </c>
      <c r="AQ17" s="9">
        <v>2.1619999999999999</v>
      </c>
      <c r="AR17" s="9">
        <v>16.841999999999999</v>
      </c>
      <c r="AS17" s="9">
        <v>10.199999999999999</v>
      </c>
      <c r="AT17" s="9">
        <v>9.8710000000000004</v>
      </c>
      <c r="AU17" s="9">
        <v>0.32900000000000001</v>
      </c>
      <c r="AV17" s="9">
        <v>0</v>
      </c>
      <c r="AW17" s="9">
        <v>0.218</v>
      </c>
      <c r="AX17" s="9">
        <v>0</v>
      </c>
      <c r="AY17" s="9">
        <v>0.111</v>
      </c>
      <c r="AZ17" s="9">
        <v>7.9859999999999998</v>
      </c>
      <c r="BA17" s="9">
        <v>0.122</v>
      </c>
      <c r="BB17" s="9">
        <v>0.53700000000000003</v>
      </c>
      <c r="BC17" s="9">
        <v>1.5549999999999999</v>
      </c>
      <c r="BD17" s="9">
        <v>0.98899999999999999</v>
      </c>
      <c r="BE17" s="9">
        <v>9.2110000000000003</v>
      </c>
      <c r="BF17" s="9">
        <v>6.6420000000000003</v>
      </c>
      <c r="BG17" s="9">
        <v>18.774999999999999</v>
      </c>
      <c r="BH17" s="9">
        <v>2.1619999999999999</v>
      </c>
      <c r="BI17" s="9">
        <v>6.1849999999999996</v>
      </c>
      <c r="BJ17" s="9">
        <v>6.1849999999999996</v>
      </c>
      <c r="BK17" s="9">
        <v>0.91200000000000003</v>
      </c>
      <c r="BL17" s="9">
        <v>0.72699999999999998</v>
      </c>
      <c r="BM17" s="9">
        <v>0.17899999999999999</v>
      </c>
      <c r="BN17" s="9">
        <v>0.54800000000000004</v>
      </c>
      <c r="BO17" s="9">
        <v>0.27200000000000002</v>
      </c>
      <c r="BP17" s="9">
        <v>0.45500000000000002</v>
      </c>
      <c r="BQ17" s="9">
        <v>0.27200000000000002</v>
      </c>
      <c r="BR17" s="9">
        <v>0.318</v>
      </c>
      <c r="BS17" s="9">
        <v>0.13700000000000001</v>
      </c>
      <c r="BT17" s="9">
        <v>0.252</v>
      </c>
      <c r="BU17" s="9">
        <v>0.247</v>
      </c>
      <c r="BV17" s="9">
        <v>0.22700000000000001</v>
      </c>
      <c r="BW17" s="9">
        <v>0.45500000000000002</v>
      </c>
      <c r="BX17" s="9">
        <v>0.27200000000000002</v>
      </c>
      <c r="BY17" s="9">
        <v>0.186</v>
      </c>
      <c r="BZ17" s="9">
        <v>5.2729999999999997</v>
      </c>
      <c r="CA17" s="9">
        <v>4.7560000000000002</v>
      </c>
      <c r="CB17" s="9">
        <v>4.7560000000000002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3.6469999999999998</v>
      </c>
      <c r="CI17" s="9">
        <v>0.10199999999999999</v>
      </c>
      <c r="CJ17" s="9">
        <v>0</v>
      </c>
      <c r="CK17" s="9">
        <v>1.0069999999999999</v>
      </c>
      <c r="CL17" s="9">
        <v>9.0999999999999998E-2</v>
      </c>
      <c r="CM17" s="9">
        <v>4.665</v>
      </c>
      <c r="CN17" s="9">
        <v>0.51700000000000002</v>
      </c>
      <c r="CO17" s="9">
        <v>5.9989999999999997</v>
      </c>
      <c r="CP17" s="9">
        <v>0.186</v>
      </c>
      <c r="CQ17" s="9">
        <v>27.805</v>
      </c>
      <c r="CR17" s="9">
        <v>27.805</v>
      </c>
      <c r="CS17" s="9">
        <v>5.2859999999999996</v>
      </c>
      <c r="CT17" s="9">
        <v>2.16</v>
      </c>
      <c r="CU17" s="9">
        <v>1.181</v>
      </c>
      <c r="CV17" s="9">
        <v>0.88700000000000001</v>
      </c>
      <c r="CW17" s="9">
        <v>1.4670000000000001</v>
      </c>
      <c r="CX17" s="9">
        <v>0.60199999999999998</v>
      </c>
      <c r="CY17" s="9">
        <v>1.419</v>
      </c>
      <c r="CZ17" s="9">
        <v>0</v>
      </c>
      <c r="DA17" s="9">
        <v>0.65</v>
      </c>
      <c r="DB17" s="9">
        <v>0.38700000000000001</v>
      </c>
      <c r="DC17" s="9">
        <v>1.298</v>
      </c>
      <c r="DD17" s="9">
        <v>0.38400000000000001</v>
      </c>
      <c r="DE17" s="9">
        <v>1.4319999999999999</v>
      </c>
      <c r="DF17" s="9">
        <v>0.63700000000000001</v>
      </c>
      <c r="DG17" s="9">
        <v>3.1269999999999998</v>
      </c>
      <c r="DH17" s="9">
        <v>22.518999999999998</v>
      </c>
      <c r="DI17" s="9">
        <v>18.75</v>
      </c>
      <c r="DJ17" s="9">
        <v>18.155999999999999</v>
      </c>
      <c r="DK17" s="9">
        <v>0.11799999999999999</v>
      </c>
      <c r="DL17" s="9">
        <v>0.47699999999999998</v>
      </c>
      <c r="DM17" s="9">
        <v>0.24099999999999999</v>
      </c>
      <c r="DN17" s="9">
        <v>0.35399999999999998</v>
      </c>
      <c r="DO17" s="9">
        <v>0</v>
      </c>
      <c r="DP17" s="9">
        <v>12.65</v>
      </c>
      <c r="DQ17" s="9">
        <v>1.155</v>
      </c>
      <c r="DR17" s="9">
        <v>1.601</v>
      </c>
      <c r="DS17" s="9">
        <v>3.3450000000000002</v>
      </c>
      <c r="DT17" s="9">
        <v>1.6719999999999999</v>
      </c>
      <c r="DU17" s="9">
        <v>17.077999999999999</v>
      </c>
      <c r="DV17" s="9">
        <v>3.7679999999999998</v>
      </c>
      <c r="DW17" s="9">
        <v>24.800999999999998</v>
      </c>
      <c r="DX17" s="9">
        <v>3.004</v>
      </c>
      <c r="DY17" s="9">
        <v>24.055</v>
      </c>
      <c r="DZ17" s="9">
        <v>24.055</v>
      </c>
      <c r="EA17" s="9">
        <v>7.2489999999999997</v>
      </c>
      <c r="EB17" s="9">
        <v>2.08</v>
      </c>
      <c r="EC17" s="9">
        <v>1.101</v>
      </c>
      <c r="ED17" s="9">
        <v>0.40100000000000002</v>
      </c>
      <c r="EE17" s="9">
        <v>0.90300000000000002</v>
      </c>
      <c r="EF17" s="9">
        <v>0.59899999999999998</v>
      </c>
      <c r="EG17" s="9">
        <v>1.2</v>
      </c>
      <c r="EH17" s="9">
        <v>0.30199999999999999</v>
      </c>
      <c r="EI17" s="9">
        <v>0</v>
      </c>
      <c r="EJ17" s="9">
        <v>0.19400000000000001</v>
      </c>
      <c r="EK17" s="9">
        <v>0.90700000000000003</v>
      </c>
      <c r="EL17" s="9">
        <v>0.40100000000000002</v>
      </c>
      <c r="EM17" s="9">
        <v>1.0760000000000001</v>
      </c>
      <c r="EN17" s="9">
        <v>0.42599999999999999</v>
      </c>
      <c r="EO17" s="9">
        <v>5.1689999999999996</v>
      </c>
      <c r="EP17" s="9">
        <v>16.806000000000001</v>
      </c>
      <c r="EQ17" s="9">
        <v>13.349</v>
      </c>
      <c r="ER17" s="9">
        <v>12.571999999999999</v>
      </c>
      <c r="ES17" s="9">
        <v>0.436</v>
      </c>
      <c r="ET17" s="9">
        <v>0.34</v>
      </c>
      <c r="EU17" s="9">
        <v>0.33700000000000002</v>
      </c>
      <c r="EV17" s="9">
        <v>0.439</v>
      </c>
      <c r="EW17" s="9">
        <v>0</v>
      </c>
      <c r="EX17" s="9">
        <v>6.7910000000000004</v>
      </c>
      <c r="EY17" s="9">
        <v>1.85</v>
      </c>
      <c r="EZ17" s="9">
        <v>1.296</v>
      </c>
      <c r="FA17" s="9">
        <v>3.411</v>
      </c>
      <c r="FB17" s="9">
        <v>1.885</v>
      </c>
      <c r="FC17" s="9">
        <v>11.462999999999999</v>
      </c>
      <c r="FD17" s="9">
        <v>3.4580000000000002</v>
      </c>
      <c r="FE17" s="9">
        <v>18.536000000000001</v>
      </c>
      <c r="FF17" s="9">
        <v>5.5190000000000001</v>
      </c>
      <c r="FG17" s="9">
        <v>12.227</v>
      </c>
      <c r="FH17" s="9">
        <v>12.227</v>
      </c>
      <c r="FI17" s="9">
        <v>2.4060000000000001</v>
      </c>
      <c r="FJ17" s="9">
        <v>1.131</v>
      </c>
      <c r="FK17" s="9">
        <v>0.63500000000000001</v>
      </c>
      <c r="FL17" s="9">
        <v>0.373</v>
      </c>
      <c r="FM17" s="9">
        <v>0.80900000000000005</v>
      </c>
      <c r="FN17" s="9">
        <v>0.19900000000000001</v>
      </c>
      <c r="FO17" s="9">
        <v>0.70399999999999996</v>
      </c>
      <c r="FP17" s="9">
        <v>0.1</v>
      </c>
      <c r="FQ17" s="9">
        <v>0.20300000000000001</v>
      </c>
      <c r="FR17" s="9">
        <v>0.30199999999999999</v>
      </c>
      <c r="FS17" s="9">
        <v>0.50700000000000001</v>
      </c>
      <c r="FT17" s="9">
        <v>0.19900000000000001</v>
      </c>
      <c r="FU17" s="9">
        <v>0.57799999999999996</v>
      </c>
      <c r="FV17" s="9">
        <v>0.42899999999999999</v>
      </c>
      <c r="FW17" s="9">
        <v>1.276</v>
      </c>
      <c r="FX17" s="9">
        <v>9.8209999999999997</v>
      </c>
      <c r="FY17" s="9">
        <v>8.23</v>
      </c>
      <c r="FZ17" s="9">
        <v>8.11</v>
      </c>
      <c r="GA17" s="9">
        <v>0</v>
      </c>
      <c r="GB17" s="9">
        <v>0.12</v>
      </c>
      <c r="GC17" s="9">
        <v>0.12</v>
      </c>
      <c r="GD17" s="9">
        <v>0</v>
      </c>
      <c r="GE17" s="9">
        <v>0</v>
      </c>
      <c r="GF17" s="9">
        <v>5.5270000000000001</v>
      </c>
      <c r="GG17" s="9">
        <v>0.35099999999999998</v>
      </c>
      <c r="GH17" s="9">
        <v>0.56999999999999995</v>
      </c>
      <c r="GI17" s="9">
        <v>1.7829999999999999</v>
      </c>
      <c r="GJ17" s="9">
        <v>0.92800000000000005</v>
      </c>
      <c r="GK17" s="9">
        <v>7.3029999999999999</v>
      </c>
      <c r="GL17" s="9">
        <v>1.59</v>
      </c>
      <c r="GM17" s="9">
        <v>10.827999999999999</v>
      </c>
      <c r="GN17" s="9">
        <v>1.399</v>
      </c>
      <c r="GO17" s="9">
        <v>2.9350000000000001</v>
      </c>
      <c r="GP17" s="9">
        <v>2.9350000000000001</v>
      </c>
      <c r="GQ17" s="9">
        <v>0.56000000000000005</v>
      </c>
      <c r="GR17" s="9">
        <v>8.2000000000000003E-2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0.47799999999999998</v>
      </c>
      <c r="HF17" s="9">
        <v>2.3759999999999999</v>
      </c>
      <c r="HG17" s="9">
        <v>1.829</v>
      </c>
      <c r="HH17" s="9">
        <v>1.718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1.3440000000000001</v>
      </c>
      <c r="HO17" s="9">
        <v>0</v>
      </c>
      <c r="HP17" s="9">
        <v>0.12</v>
      </c>
      <c r="HQ17" s="9">
        <v>0.36499999999999999</v>
      </c>
      <c r="HR17" s="9">
        <v>0.223</v>
      </c>
      <c r="HS17" s="9">
        <v>1.6060000000000001</v>
      </c>
      <c r="HT17" s="9">
        <v>0.54700000000000004</v>
      </c>
      <c r="HU17" s="9">
        <v>2.5979999999999999</v>
      </c>
      <c r="HV17" s="9">
        <v>0.33700000000000002</v>
      </c>
      <c r="HW17" s="9">
        <v>4.609</v>
      </c>
      <c r="HX17" s="9">
        <v>4.609</v>
      </c>
      <c r="HY17" s="9">
        <v>0.16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0.16</v>
      </c>
      <c r="IN17" s="9">
        <v>4.4489999999999998</v>
      </c>
      <c r="IO17" s="9">
        <v>4.4489999999999998</v>
      </c>
      <c r="IP17" s="9">
        <v>4.0670000000000002</v>
      </c>
      <c r="IQ17" s="9">
        <v>0.38200000000000001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</v>
      </c>
      <c r="C11" s="9">
        <v>0.36599999999999999</v>
      </c>
      <c r="D11" s="9">
        <v>0.14899999999999999</v>
      </c>
      <c r="E11" s="9">
        <v>0.13900000000000001</v>
      </c>
      <c r="F11" s="9">
        <v>2.69</v>
      </c>
      <c r="G11" s="9">
        <v>0.20899999999999999</v>
      </c>
      <c r="H11" s="9">
        <v>0.45</v>
      </c>
      <c r="I11" s="9">
        <v>0</v>
      </c>
      <c r="J11" s="9">
        <v>0.79300000000000004</v>
      </c>
      <c r="K11" s="9">
        <v>2.5550000000000002</v>
      </c>
      <c r="L11" s="9">
        <v>0.57499999999999996</v>
      </c>
      <c r="M11" s="9">
        <v>4.03</v>
      </c>
      <c r="N11" s="9">
        <v>0.106</v>
      </c>
      <c r="O11" s="9">
        <v>3.8119999999999998</v>
      </c>
      <c r="P11" s="9">
        <v>3.8119999999999998</v>
      </c>
      <c r="Q11" s="9">
        <v>0.51400000000000001</v>
      </c>
      <c r="R11" s="9">
        <v>0.111</v>
      </c>
      <c r="S11" s="9">
        <v>0</v>
      </c>
      <c r="T11" s="9">
        <v>0.111</v>
      </c>
      <c r="U11" s="9">
        <v>0</v>
      </c>
      <c r="V11" s="9">
        <v>0.111</v>
      </c>
      <c r="W11" s="9">
        <v>0</v>
      </c>
      <c r="X11" s="9">
        <v>0.111</v>
      </c>
      <c r="Y11" s="9">
        <v>0</v>
      </c>
      <c r="Z11" s="9">
        <v>0</v>
      </c>
      <c r="AA11" s="9">
        <v>0</v>
      </c>
      <c r="AB11" s="9">
        <v>0.111</v>
      </c>
      <c r="AC11" s="9">
        <v>0.111</v>
      </c>
      <c r="AD11" s="9">
        <v>0</v>
      </c>
      <c r="AE11" s="9">
        <v>0.40300000000000002</v>
      </c>
      <c r="AF11" s="9">
        <v>3.2970000000000002</v>
      </c>
      <c r="AG11" s="9">
        <v>2.6070000000000002</v>
      </c>
      <c r="AH11" s="9">
        <v>2.6070000000000002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2.1480000000000001</v>
      </c>
      <c r="AO11" s="9">
        <v>0.21</v>
      </c>
      <c r="AP11" s="9">
        <v>0.14599999999999999</v>
      </c>
      <c r="AQ11" s="9">
        <v>0.10299999999999999</v>
      </c>
      <c r="AR11" s="9">
        <v>0</v>
      </c>
      <c r="AS11" s="9">
        <v>2.6070000000000002</v>
      </c>
      <c r="AT11" s="9">
        <v>0.69</v>
      </c>
      <c r="AU11" s="9">
        <v>3.597</v>
      </c>
      <c r="AV11" s="9">
        <v>0.215</v>
      </c>
      <c r="AW11" s="9">
        <v>13.255000000000001</v>
      </c>
      <c r="AX11" s="9">
        <v>13.255000000000001</v>
      </c>
      <c r="AY11" s="9">
        <v>1.6870000000000001</v>
      </c>
      <c r="AZ11" s="9">
        <v>1.085</v>
      </c>
      <c r="BA11" s="9">
        <v>0.36699999999999999</v>
      </c>
      <c r="BB11" s="9">
        <v>0.71899999999999997</v>
      </c>
      <c r="BC11" s="9">
        <v>0.436</v>
      </c>
      <c r="BD11" s="9">
        <v>0.64900000000000002</v>
      </c>
      <c r="BE11" s="9">
        <v>0.436</v>
      </c>
      <c r="BF11" s="9">
        <v>0.51400000000000001</v>
      </c>
      <c r="BG11" s="9">
        <v>0.13500000000000001</v>
      </c>
      <c r="BH11" s="9">
        <v>0.14899999999999999</v>
      </c>
      <c r="BI11" s="9">
        <v>0.499</v>
      </c>
      <c r="BJ11" s="9">
        <v>0.437</v>
      </c>
      <c r="BK11" s="9">
        <v>0.73399999999999999</v>
      </c>
      <c r="BL11" s="9">
        <v>0.35199999999999998</v>
      </c>
      <c r="BM11" s="9">
        <v>0.60099999999999998</v>
      </c>
      <c r="BN11" s="9">
        <v>11.568</v>
      </c>
      <c r="BO11" s="9">
        <v>8.8000000000000007</v>
      </c>
      <c r="BP11" s="9">
        <v>8.5449999999999999</v>
      </c>
      <c r="BQ11" s="9">
        <v>0.13600000000000001</v>
      </c>
      <c r="BR11" s="9">
        <v>0.11899999999999999</v>
      </c>
      <c r="BS11" s="9">
        <v>0.255</v>
      </c>
      <c r="BT11" s="9">
        <v>0</v>
      </c>
      <c r="BU11" s="9">
        <v>0</v>
      </c>
      <c r="BV11" s="9">
        <v>6.43</v>
      </c>
      <c r="BW11" s="9">
        <v>0.78700000000000003</v>
      </c>
      <c r="BX11" s="9">
        <v>0.624</v>
      </c>
      <c r="BY11" s="9">
        <v>0.96</v>
      </c>
      <c r="BZ11" s="9">
        <v>1.534</v>
      </c>
      <c r="CA11" s="9">
        <v>7.266</v>
      </c>
      <c r="CB11" s="9">
        <v>2.7679999999999998</v>
      </c>
      <c r="CC11" s="9">
        <v>12.87</v>
      </c>
      <c r="CD11" s="9">
        <v>0.38500000000000001</v>
      </c>
      <c r="CE11" s="9">
        <v>8.33</v>
      </c>
      <c r="CF11" s="9">
        <v>8.33</v>
      </c>
      <c r="CG11" s="9">
        <v>1.2969999999999999</v>
      </c>
      <c r="CH11" s="9">
        <v>0.56200000000000006</v>
      </c>
      <c r="CI11" s="9">
        <v>0</v>
      </c>
      <c r="CJ11" s="9">
        <v>0.38800000000000001</v>
      </c>
      <c r="CK11" s="9">
        <v>0.17199999999999999</v>
      </c>
      <c r="CL11" s="9">
        <v>0.217</v>
      </c>
      <c r="CM11" s="9">
        <v>0.17199999999999999</v>
      </c>
      <c r="CN11" s="9">
        <v>0</v>
      </c>
      <c r="CO11" s="9">
        <v>0.217</v>
      </c>
      <c r="CP11" s="9">
        <v>0.28999999999999998</v>
      </c>
      <c r="CQ11" s="9">
        <v>9.9000000000000005E-2</v>
      </c>
      <c r="CR11" s="9">
        <v>0</v>
      </c>
      <c r="CS11" s="9">
        <v>0.17199999999999999</v>
      </c>
      <c r="CT11" s="9">
        <v>0.217</v>
      </c>
      <c r="CU11" s="9">
        <v>0.73599999999999999</v>
      </c>
      <c r="CV11" s="9">
        <v>7.0330000000000004</v>
      </c>
      <c r="CW11" s="9">
        <v>5.1070000000000002</v>
      </c>
      <c r="CX11" s="9">
        <v>4.8979999999999997</v>
      </c>
      <c r="CY11" s="9">
        <v>0</v>
      </c>
      <c r="CZ11" s="9">
        <v>0.20899999999999999</v>
      </c>
      <c r="DA11" s="9">
        <v>0</v>
      </c>
      <c r="DB11" s="9">
        <v>0.20899999999999999</v>
      </c>
      <c r="DC11" s="9">
        <v>0</v>
      </c>
      <c r="DD11" s="9">
        <v>3.27</v>
      </c>
      <c r="DE11" s="9">
        <v>0.54</v>
      </c>
      <c r="DF11" s="9">
        <v>0.27900000000000003</v>
      </c>
      <c r="DG11" s="9">
        <v>1.0189999999999999</v>
      </c>
      <c r="DH11" s="9">
        <v>0.48399999999999999</v>
      </c>
      <c r="DI11" s="9">
        <v>4.6230000000000002</v>
      </c>
      <c r="DJ11" s="9">
        <v>1.9259999999999999</v>
      </c>
      <c r="DK11" s="9">
        <v>7.5279999999999996</v>
      </c>
      <c r="DL11" s="9">
        <v>0.80200000000000005</v>
      </c>
      <c r="DM11" s="9">
        <v>14.459</v>
      </c>
      <c r="DN11" s="9">
        <v>14.459</v>
      </c>
      <c r="DO11" s="9">
        <v>1.286</v>
      </c>
      <c r="DP11" s="9">
        <v>0.82499999999999996</v>
      </c>
      <c r="DQ11" s="9">
        <v>0</v>
      </c>
      <c r="DR11" s="9">
        <v>0.82499999999999996</v>
      </c>
      <c r="DS11" s="9">
        <v>0.38100000000000001</v>
      </c>
      <c r="DT11" s="9">
        <v>0.44500000000000001</v>
      </c>
      <c r="DU11" s="9">
        <v>0.53900000000000003</v>
      </c>
      <c r="DV11" s="9">
        <v>0</v>
      </c>
      <c r="DW11" s="9">
        <v>0.28599999999999998</v>
      </c>
      <c r="DX11" s="9">
        <v>0.107</v>
      </c>
      <c r="DY11" s="9">
        <v>0.57799999999999996</v>
      </c>
      <c r="DZ11" s="9">
        <v>0.14000000000000001</v>
      </c>
      <c r="EA11" s="9">
        <v>0.70799999999999996</v>
      </c>
      <c r="EB11" s="9">
        <v>0.11700000000000001</v>
      </c>
      <c r="EC11" s="9">
        <v>0.46100000000000002</v>
      </c>
      <c r="ED11" s="9">
        <v>13.173</v>
      </c>
      <c r="EE11" s="9">
        <v>12.968999999999999</v>
      </c>
      <c r="EF11" s="9">
        <v>12.173999999999999</v>
      </c>
      <c r="EG11" s="9">
        <v>0.42699999999999999</v>
      </c>
      <c r="EH11" s="9">
        <v>0.36799999999999999</v>
      </c>
      <c r="EI11" s="9">
        <v>0.28399999999999997</v>
      </c>
      <c r="EJ11" s="9">
        <v>0.38600000000000001</v>
      </c>
      <c r="EK11" s="9">
        <v>0.125</v>
      </c>
      <c r="EL11" s="9">
        <v>11.016</v>
      </c>
      <c r="EM11" s="9">
        <v>0.68400000000000005</v>
      </c>
      <c r="EN11" s="9">
        <v>0.55600000000000005</v>
      </c>
      <c r="EO11" s="9">
        <v>0.71399999999999997</v>
      </c>
      <c r="EP11" s="9">
        <v>2.15</v>
      </c>
      <c r="EQ11" s="9">
        <v>10.819000000000001</v>
      </c>
      <c r="ER11" s="9">
        <v>0.20399999999999999</v>
      </c>
      <c r="ES11" s="9">
        <v>13.997999999999999</v>
      </c>
      <c r="ET11" s="9">
        <v>0.46100000000000002</v>
      </c>
      <c r="EU11" s="9">
        <v>21.341000000000001</v>
      </c>
      <c r="EV11" s="9">
        <v>21.341000000000001</v>
      </c>
      <c r="EW11" s="9">
        <v>1.649</v>
      </c>
      <c r="EX11" s="9">
        <v>0.44900000000000001</v>
      </c>
      <c r="EY11" s="9">
        <v>0.20399999999999999</v>
      </c>
      <c r="EZ11" s="9">
        <v>0.245</v>
      </c>
      <c r="FA11" s="9">
        <v>0.10100000000000001</v>
      </c>
      <c r="FB11" s="9">
        <v>0.34899999999999998</v>
      </c>
      <c r="FC11" s="9">
        <v>0.10100000000000001</v>
      </c>
      <c r="FD11" s="9">
        <v>0.222</v>
      </c>
      <c r="FE11" s="9">
        <v>0.126</v>
      </c>
      <c r="FF11" s="9">
        <v>0</v>
      </c>
      <c r="FG11" s="9">
        <v>0.32300000000000001</v>
      </c>
      <c r="FH11" s="9">
        <v>0.126</v>
      </c>
      <c r="FI11" s="9">
        <v>0.222</v>
      </c>
      <c r="FJ11" s="9">
        <v>0.22700000000000001</v>
      </c>
      <c r="FK11" s="9">
        <v>1.2</v>
      </c>
      <c r="FL11" s="9">
        <v>19.692</v>
      </c>
      <c r="FM11" s="9">
        <v>18.629000000000001</v>
      </c>
      <c r="FN11" s="9">
        <v>17.483000000000001</v>
      </c>
      <c r="FO11" s="9">
        <v>0.39500000000000002</v>
      </c>
      <c r="FP11" s="9">
        <v>0.751</v>
      </c>
      <c r="FQ11" s="9">
        <v>0.64400000000000002</v>
      </c>
      <c r="FR11" s="9">
        <v>0.13</v>
      </c>
      <c r="FS11" s="9">
        <v>0.372</v>
      </c>
      <c r="FT11" s="9">
        <v>14.257</v>
      </c>
      <c r="FU11" s="9">
        <v>2.3159999999999998</v>
      </c>
      <c r="FV11" s="9">
        <v>0.84699999999999998</v>
      </c>
      <c r="FW11" s="9">
        <v>1.208</v>
      </c>
      <c r="FX11" s="9">
        <v>3.024</v>
      </c>
      <c r="FY11" s="9">
        <v>15.605</v>
      </c>
      <c r="FZ11" s="9">
        <v>1.0629999999999999</v>
      </c>
      <c r="GA11" s="9">
        <v>20.404</v>
      </c>
      <c r="GB11" s="9">
        <v>0.93700000000000006</v>
      </c>
      <c r="GC11" s="9">
        <v>32.030999999999999</v>
      </c>
      <c r="GD11" s="9">
        <v>32.030999999999999</v>
      </c>
      <c r="GE11" s="9">
        <v>3.7269999999999999</v>
      </c>
      <c r="GF11" s="9">
        <v>1.1539999999999999</v>
      </c>
      <c r="GG11" s="9">
        <v>0.60699999999999998</v>
      </c>
      <c r="GH11" s="9">
        <v>0.54800000000000004</v>
      </c>
      <c r="GI11" s="9">
        <v>0.68799999999999994</v>
      </c>
      <c r="GJ11" s="9">
        <v>0.46600000000000003</v>
      </c>
      <c r="GK11" s="9">
        <v>0.86899999999999999</v>
      </c>
      <c r="GL11" s="9">
        <v>0.11700000000000001</v>
      </c>
      <c r="GM11" s="9">
        <v>0.16800000000000001</v>
      </c>
      <c r="GN11" s="9">
        <v>0.27500000000000002</v>
      </c>
      <c r="GO11" s="9">
        <v>0.59399999999999997</v>
      </c>
      <c r="GP11" s="9">
        <v>0.28599999999999998</v>
      </c>
      <c r="GQ11" s="9">
        <v>1.0449999999999999</v>
      </c>
      <c r="GR11" s="9">
        <v>0.109</v>
      </c>
      <c r="GS11" s="9">
        <v>2.573</v>
      </c>
      <c r="GT11" s="9">
        <v>28.303000000000001</v>
      </c>
      <c r="GU11" s="9">
        <v>24.754999999999999</v>
      </c>
      <c r="GV11" s="9">
        <v>23.983000000000001</v>
      </c>
      <c r="GW11" s="9">
        <v>0.14699999999999999</v>
      </c>
      <c r="GX11" s="9">
        <v>0.624</v>
      </c>
      <c r="GY11" s="9">
        <v>0.25700000000000001</v>
      </c>
      <c r="GZ11" s="9">
        <v>0.41</v>
      </c>
      <c r="HA11" s="9">
        <v>0.104</v>
      </c>
      <c r="HB11" s="9">
        <v>17.968</v>
      </c>
      <c r="HC11" s="9">
        <v>2.6040000000000001</v>
      </c>
      <c r="HD11" s="9">
        <v>1.3049999999999999</v>
      </c>
      <c r="HE11" s="9">
        <v>2.8780000000000001</v>
      </c>
      <c r="HF11" s="9">
        <v>1.8</v>
      </c>
      <c r="HG11" s="9">
        <v>22.954999999999998</v>
      </c>
      <c r="HH11" s="9">
        <v>3.548</v>
      </c>
      <c r="HI11" s="9">
        <v>30.053000000000001</v>
      </c>
      <c r="HJ11" s="9">
        <v>1.978</v>
      </c>
      <c r="HK11" s="9">
        <v>5.0199999999999996</v>
      </c>
      <c r="HL11" s="9">
        <v>5.0199999999999996</v>
      </c>
      <c r="HM11" s="9">
        <v>1.2909999999999999</v>
      </c>
      <c r="HN11" s="9">
        <v>0.58399999999999996</v>
      </c>
      <c r="HO11" s="9">
        <v>0.108</v>
      </c>
      <c r="HP11" s="9">
        <v>0.47599999999999998</v>
      </c>
      <c r="HQ11" s="9">
        <v>0.48699999999999999</v>
      </c>
      <c r="HR11" s="9">
        <v>9.7000000000000003E-2</v>
      </c>
      <c r="HS11" s="9">
        <v>0.318</v>
      </c>
      <c r="HT11" s="9">
        <v>0</v>
      </c>
      <c r="HU11" s="9">
        <v>0.26600000000000001</v>
      </c>
      <c r="HV11" s="9">
        <v>0.16900000000000001</v>
      </c>
      <c r="HW11" s="9">
        <v>9.7000000000000003E-2</v>
      </c>
      <c r="HX11" s="9">
        <v>0.318</v>
      </c>
      <c r="HY11" s="9">
        <v>0.108</v>
      </c>
      <c r="HZ11" s="9">
        <v>0.47599999999999998</v>
      </c>
      <c r="IA11" s="9">
        <v>0.70699999999999996</v>
      </c>
      <c r="IB11" s="9">
        <v>3.7290000000000001</v>
      </c>
      <c r="IC11" s="9">
        <v>2.8079999999999998</v>
      </c>
      <c r="ID11" s="9">
        <v>2.4870000000000001</v>
      </c>
      <c r="IE11" s="9">
        <v>0.153</v>
      </c>
      <c r="IF11" s="9">
        <v>0.16800000000000001</v>
      </c>
      <c r="IG11" s="9">
        <v>0.153</v>
      </c>
      <c r="IH11" s="9">
        <v>0.16800000000000001</v>
      </c>
      <c r="II11" s="9">
        <v>0</v>
      </c>
      <c r="IJ11" s="9">
        <v>1.748</v>
      </c>
      <c r="IK11" s="9">
        <v>0.214</v>
      </c>
      <c r="IL11" s="9">
        <v>0.31</v>
      </c>
      <c r="IM11" s="9">
        <v>0.53600000000000003</v>
      </c>
      <c r="IN11" s="9">
        <v>0.27600000000000002</v>
      </c>
      <c r="IO11" s="9">
        <v>2.532</v>
      </c>
      <c r="IP11" s="9">
        <v>0.92100000000000004</v>
      </c>
      <c r="IQ11" s="9">
        <v>4.3129999999999997</v>
      </c>
    </row>
    <row r="12" spans="1:251">
      <c r="A12" s="10">
        <v>42401</v>
      </c>
      <c r="B12" s="9">
        <v>9.6000000000000002E-2</v>
      </c>
      <c r="C12" s="9">
        <v>0.435</v>
      </c>
      <c r="D12" s="9">
        <v>0.14499999999999999</v>
      </c>
      <c r="E12" s="9">
        <v>0.373</v>
      </c>
      <c r="F12" s="9">
        <v>4.4390000000000001</v>
      </c>
      <c r="G12" s="9">
        <v>0.38600000000000001</v>
      </c>
      <c r="H12" s="9">
        <v>0</v>
      </c>
      <c r="I12" s="9">
        <v>0.16500000000000001</v>
      </c>
      <c r="J12" s="9">
        <v>1.4</v>
      </c>
      <c r="K12" s="9">
        <v>3.5910000000000002</v>
      </c>
      <c r="L12" s="9">
        <v>0.49099999999999999</v>
      </c>
      <c r="M12" s="9">
        <v>5.7450000000000001</v>
      </c>
      <c r="N12" s="9">
        <v>6.4000000000000001E-2</v>
      </c>
      <c r="O12" s="9">
        <v>3.6070000000000002</v>
      </c>
      <c r="P12" s="9">
        <v>3.6070000000000002</v>
      </c>
      <c r="Q12" s="9">
        <v>0.61199999999999999</v>
      </c>
      <c r="R12" s="9">
        <v>0.45600000000000002</v>
      </c>
      <c r="S12" s="9">
        <v>0.112</v>
      </c>
      <c r="T12" s="9">
        <v>0.34300000000000003</v>
      </c>
      <c r="U12" s="9">
        <v>0</v>
      </c>
      <c r="V12" s="9">
        <v>0.45600000000000002</v>
      </c>
      <c r="W12" s="9">
        <v>0</v>
      </c>
      <c r="X12" s="9">
        <v>0.2</v>
      </c>
      <c r="Y12" s="9">
        <v>0.25600000000000001</v>
      </c>
      <c r="Z12" s="9">
        <v>0.25600000000000001</v>
      </c>
      <c r="AA12" s="9">
        <v>0</v>
      </c>
      <c r="AB12" s="9">
        <v>0.2</v>
      </c>
      <c r="AC12" s="9">
        <v>0.14399999999999999</v>
      </c>
      <c r="AD12" s="9">
        <v>0.312</v>
      </c>
      <c r="AE12" s="9">
        <v>0.156</v>
      </c>
      <c r="AF12" s="9">
        <v>2.996</v>
      </c>
      <c r="AG12" s="9">
        <v>2.1930000000000001</v>
      </c>
      <c r="AH12" s="9">
        <v>2.1930000000000001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1.607</v>
      </c>
      <c r="AO12" s="9">
        <v>0.34899999999999998</v>
      </c>
      <c r="AP12" s="9">
        <v>0.10299999999999999</v>
      </c>
      <c r="AQ12" s="9">
        <v>0.13400000000000001</v>
      </c>
      <c r="AR12" s="9">
        <v>0.60099999999999998</v>
      </c>
      <c r="AS12" s="9">
        <v>1.591</v>
      </c>
      <c r="AT12" s="9">
        <v>0.80300000000000005</v>
      </c>
      <c r="AU12" s="9">
        <v>3.452</v>
      </c>
      <c r="AV12" s="9">
        <v>0.156</v>
      </c>
      <c r="AW12" s="9">
        <v>12.816000000000001</v>
      </c>
      <c r="AX12" s="9">
        <v>12.816000000000001</v>
      </c>
      <c r="AY12" s="9">
        <v>1.3149999999999999</v>
      </c>
      <c r="AZ12" s="9">
        <v>0.76200000000000001</v>
      </c>
      <c r="BA12" s="9">
        <v>0.114</v>
      </c>
      <c r="BB12" s="9">
        <v>0.64800000000000002</v>
      </c>
      <c r="BC12" s="9">
        <v>0.29299999999999998</v>
      </c>
      <c r="BD12" s="9">
        <v>0.46899999999999997</v>
      </c>
      <c r="BE12" s="9">
        <v>0.29299999999999998</v>
      </c>
      <c r="BF12" s="9">
        <v>0.34399999999999997</v>
      </c>
      <c r="BG12" s="9">
        <v>0</v>
      </c>
      <c r="BH12" s="9">
        <v>0.125</v>
      </c>
      <c r="BI12" s="9">
        <v>0.52400000000000002</v>
      </c>
      <c r="BJ12" s="9">
        <v>0.114</v>
      </c>
      <c r="BK12" s="9">
        <v>0.34399999999999997</v>
      </c>
      <c r="BL12" s="9">
        <v>0.41799999999999998</v>
      </c>
      <c r="BM12" s="9">
        <v>0.55300000000000005</v>
      </c>
      <c r="BN12" s="9">
        <v>11.5</v>
      </c>
      <c r="BO12" s="9">
        <v>6.8109999999999999</v>
      </c>
      <c r="BP12" s="9">
        <v>6.3769999999999998</v>
      </c>
      <c r="BQ12" s="9">
        <v>0.19</v>
      </c>
      <c r="BR12" s="9">
        <v>0.245</v>
      </c>
      <c r="BS12" s="9">
        <v>0.309</v>
      </c>
      <c r="BT12" s="9">
        <v>0</v>
      </c>
      <c r="BU12" s="9">
        <v>0.125</v>
      </c>
      <c r="BV12" s="9">
        <v>5.6390000000000002</v>
      </c>
      <c r="BW12" s="9">
        <v>0</v>
      </c>
      <c r="BX12" s="9">
        <v>0.29099999999999998</v>
      </c>
      <c r="BY12" s="9">
        <v>0.88100000000000001</v>
      </c>
      <c r="BZ12" s="9">
        <v>1.3360000000000001</v>
      </c>
      <c r="CA12" s="9">
        <v>5.4749999999999996</v>
      </c>
      <c r="CB12" s="9">
        <v>4.6900000000000004</v>
      </c>
      <c r="CC12" s="9">
        <v>12.262</v>
      </c>
      <c r="CD12" s="9">
        <v>0.55300000000000005</v>
      </c>
      <c r="CE12" s="9">
        <v>4.7670000000000003</v>
      </c>
      <c r="CF12" s="9">
        <v>4.7670000000000003</v>
      </c>
      <c r="CG12" s="9">
        <v>0.93100000000000005</v>
      </c>
      <c r="CH12" s="9">
        <v>0.41899999999999998</v>
      </c>
      <c r="CI12" s="9">
        <v>0.41899999999999998</v>
      </c>
      <c r="CJ12" s="9">
        <v>0</v>
      </c>
      <c r="CK12" s="9">
        <v>0.41899999999999998</v>
      </c>
      <c r="CL12" s="9">
        <v>0</v>
      </c>
      <c r="CM12" s="9">
        <v>0.41899999999999998</v>
      </c>
      <c r="CN12" s="9">
        <v>0</v>
      </c>
      <c r="CO12" s="9">
        <v>0</v>
      </c>
      <c r="CP12" s="9">
        <v>0.129</v>
      </c>
      <c r="CQ12" s="9">
        <v>0</v>
      </c>
      <c r="CR12" s="9">
        <v>0.28999999999999998</v>
      </c>
      <c r="CS12" s="9">
        <v>0.23499999999999999</v>
      </c>
      <c r="CT12" s="9">
        <v>0.184</v>
      </c>
      <c r="CU12" s="9">
        <v>0.51200000000000001</v>
      </c>
      <c r="CV12" s="9">
        <v>3.8359999999999999</v>
      </c>
      <c r="CW12" s="9">
        <v>2.6909999999999998</v>
      </c>
      <c r="CX12" s="9">
        <v>2.5510000000000002</v>
      </c>
      <c r="CY12" s="9">
        <v>0.14000000000000001</v>
      </c>
      <c r="CZ12" s="9">
        <v>0</v>
      </c>
      <c r="DA12" s="9">
        <v>0.14000000000000001</v>
      </c>
      <c r="DB12" s="9">
        <v>0</v>
      </c>
      <c r="DC12" s="9">
        <v>0</v>
      </c>
      <c r="DD12" s="9">
        <v>1.8180000000000001</v>
      </c>
      <c r="DE12" s="9">
        <v>0.55700000000000005</v>
      </c>
      <c r="DF12" s="9">
        <v>0.316</v>
      </c>
      <c r="DG12" s="9">
        <v>0</v>
      </c>
      <c r="DH12" s="9">
        <v>0.54900000000000004</v>
      </c>
      <c r="DI12" s="9">
        <v>2.141</v>
      </c>
      <c r="DJ12" s="9">
        <v>1.145</v>
      </c>
      <c r="DK12" s="9">
        <v>4.2549999999999999</v>
      </c>
      <c r="DL12" s="9">
        <v>0.51200000000000001</v>
      </c>
      <c r="DM12" s="9">
        <v>20.782</v>
      </c>
      <c r="DN12" s="9">
        <v>20.782</v>
      </c>
      <c r="DO12" s="9">
        <v>1.29</v>
      </c>
      <c r="DP12" s="9">
        <v>0.86899999999999999</v>
      </c>
      <c r="DQ12" s="9">
        <v>0.14399999999999999</v>
      </c>
      <c r="DR12" s="9">
        <v>0.56200000000000006</v>
      </c>
      <c r="DS12" s="9">
        <v>0.49399999999999999</v>
      </c>
      <c r="DT12" s="9">
        <v>0.21099999999999999</v>
      </c>
      <c r="DU12" s="9">
        <v>0.26200000000000001</v>
      </c>
      <c r="DV12" s="9">
        <v>0.35499999999999998</v>
      </c>
      <c r="DW12" s="9">
        <v>8.8999999999999996E-2</v>
      </c>
      <c r="DX12" s="9">
        <v>0.14399999999999999</v>
      </c>
      <c r="DY12" s="9">
        <v>0</v>
      </c>
      <c r="DZ12" s="9">
        <v>0.56200000000000006</v>
      </c>
      <c r="EA12" s="9">
        <v>0.39</v>
      </c>
      <c r="EB12" s="9">
        <v>0.316</v>
      </c>
      <c r="EC12" s="9">
        <v>0.42099999999999999</v>
      </c>
      <c r="ED12" s="9">
        <v>19.492000000000001</v>
      </c>
      <c r="EE12" s="9">
        <v>19.216999999999999</v>
      </c>
      <c r="EF12" s="9">
        <v>17.823</v>
      </c>
      <c r="EG12" s="9">
        <v>0.63</v>
      </c>
      <c r="EH12" s="9">
        <v>0.76400000000000001</v>
      </c>
      <c r="EI12" s="9">
        <v>0.51400000000000001</v>
      </c>
      <c r="EJ12" s="9">
        <v>0.373</v>
      </c>
      <c r="EK12" s="9">
        <v>0.40300000000000002</v>
      </c>
      <c r="EL12" s="9">
        <v>15.471</v>
      </c>
      <c r="EM12" s="9">
        <v>1.1679999999999999</v>
      </c>
      <c r="EN12" s="9">
        <v>1.2250000000000001</v>
      </c>
      <c r="EO12" s="9">
        <v>1.353</v>
      </c>
      <c r="EP12" s="9">
        <v>4.0469999999999997</v>
      </c>
      <c r="EQ12" s="9">
        <v>15.170999999999999</v>
      </c>
      <c r="ER12" s="9">
        <v>0.27500000000000002</v>
      </c>
      <c r="ES12" s="9">
        <v>20.411000000000001</v>
      </c>
      <c r="ET12" s="9">
        <v>0.371</v>
      </c>
      <c r="EU12" s="9">
        <v>20.318999999999999</v>
      </c>
      <c r="EV12" s="9">
        <v>20.318999999999999</v>
      </c>
      <c r="EW12" s="9">
        <v>2.66</v>
      </c>
      <c r="EX12" s="9">
        <v>0.66800000000000004</v>
      </c>
      <c r="EY12" s="9">
        <v>0.30599999999999999</v>
      </c>
      <c r="EZ12" s="9">
        <v>0.36199999999999999</v>
      </c>
      <c r="FA12" s="9">
        <v>0.54</v>
      </c>
      <c r="FB12" s="9">
        <v>0.129</v>
      </c>
      <c r="FC12" s="9">
        <v>0.66800000000000004</v>
      </c>
      <c r="FD12" s="9">
        <v>0</v>
      </c>
      <c r="FE12" s="9">
        <v>0</v>
      </c>
      <c r="FF12" s="9">
        <v>0.129</v>
      </c>
      <c r="FG12" s="9">
        <v>0.29599999999999999</v>
      </c>
      <c r="FH12" s="9">
        <v>0.24299999999999999</v>
      </c>
      <c r="FI12" s="9">
        <v>0.255</v>
      </c>
      <c r="FJ12" s="9">
        <v>0.41399999999999998</v>
      </c>
      <c r="FK12" s="9">
        <v>1.992</v>
      </c>
      <c r="FL12" s="9">
        <v>17.658999999999999</v>
      </c>
      <c r="FM12" s="9">
        <v>17.111000000000001</v>
      </c>
      <c r="FN12" s="9">
        <v>15.978999999999999</v>
      </c>
      <c r="FO12" s="9">
        <v>0.78300000000000003</v>
      </c>
      <c r="FP12" s="9">
        <v>0.34899999999999998</v>
      </c>
      <c r="FQ12" s="9">
        <v>0.93600000000000005</v>
      </c>
      <c r="FR12" s="9">
        <v>0.19600000000000001</v>
      </c>
      <c r="FS12" s="9">
        <v>0</v>
      </c>
      <c r="FT12" s="9">
        <v>12.438000000000001</v>
      </c>
      <c r="FU12" s="9">
        <v>1.34</v>
      </c>
      <c r="FV12" s="9">
        <v>1.8160000000000001</v>
      </c>
      <c r="FW12" s="9">
        <v>1.5169999999999999</v>
      </c>
      <c r="FX12" s="9">
        <v>3.84</v>
      </c>
      <c r="FY12" s="9">
        <v>13.271000000000001</v>
      </c>
      <c r="FZ12" s="9">
        <v>0.54800000000000004</v>
      </c>
      <c r="GA12" s="9">
        <v>18.623000000000001</v>
      </c>
      <c r="GB12" s="9">
        <v>1.696</v>
      </c>
      <c r="GC12" s="9">
        <v>34.19</v>
      </c>
      <c r="GD12" s="9">
        <v>34.19</v>
      </c>
      <c r="GE12" s="9">
        <v>4.7009999999999996</v>
      </c>
      <c r="GF12" s="9">
        <v>2.552</v>
      </c>
      <c r="GG12" s="9">
        <v>0.998</v>
      </c>
      <c r="GH12" s="9">
        <v>1.276</v>
      </c>
      <c r="GI12" s="9">
        <v>2.02</v>
      </c>
      <c r="GJ12" s="9">
        <v>0.255</v>
      </c>
      <c r="GK12" s="9">
        <v>1.736</v>
      </c>
      <c r="GL12" s="9">
        <v>0.13100000000000001</v>
      </c>
      <c r="GM12" s="9">
        <v>0.40799999999999997</v>
      </c>
      <c r="GN12" s="9">
        <v>0.59</v>
      </c>
      <c r="GO12" s="9">
        <v>1</v>
      </c>
      <c r="GP12" s="9">
        <v>0.68500000000000005</v>
      </c>
      <c r="GQ12" s="9">
        <v>1.6359999999999999</v>
      </c>
      <c r="GR12" s="9">
        <v>0.63900000000000001</v>
      </c>
      <c r="GS12" s="9">
        <v>2.149</v>
      </c>
      <c r="GT12" s="9">
        <v>29.489000000000001</v>
      </c>
      <c r="GU12" s="9">
        <v>26.853000000000002</v>
      </c>
      <c r="GV12" s="9">
        <v>25.771000000000001</v>
      </c>
      <c r="GW12" s="9">
        <v>0.95499999999999996</v>
      </c>
      <c r="GX12" s="9">
        <v>0.127</v>
      </c>
      <c r="GY12" s="9">
        <v>0.67200000000000004</v>
      </c>
      <c r="GZ12" s="9">
        <v>0.28299999999999997</v>
      </c>
      <c r="HA12" s="9">
        <v>0.127</v>
      </c>
      <c r="HB12" s="9">
        <v>20.542000000000002</v>
      </c>
      <c r="HC12" s="9">
        <v>1.7130000000000001</v>
      </c>
      <c r="HD12" s="9">
        <v>1.107</v>
      </c>
      <c r="HE12" s="9">
        <v>3.4910000000000001</v>
      </c>
      <c r="HF12" s="9">
        <v>3.4239999999999999</v>
      </c>
      <c r="HG12" s="9">
        <v>23.428999999999998</v>
      </c>
      <c r="HH12" s="9">
        <v>2.6360000000000001</v>
      </c>
      <c r="HI12" s="9">
        <v>32.027000000000001</v>
      </c>
      <c r="HJ12" s="9">
        <v>2.1640000000000001</v>
      </c>
      <c r="HK12" s="9">
        <v>4.1710000000000003</v>
      </c>
      <c r="HL12" s="9">
        <v>4.1710000000000003</v>
      </c>
      <c r="HM12" s="9">
        <v>1.169</v>
      </c>
      <c r="HN12" s="9">
        <v>0.45800000000000002</v>
      </c>
      <c r="HO12" s="9">
        <v>0.17699999999999999</v>
      </c>
      <c r="HP12" s="9">
        <v>0.28100000000000003</v>
      </c>
      <c r="HQ12" s="9">
        <v>0.45800000000000002</v>
      </c>
      <c r="HR12" s="9">
        <v>0</v>
      </c>
      <c r="HS12" s="9">
        <v>0.45800000000000002</v>
      </c>
      <c r="HT12" s="9">
        <v>0</v>
      </c>
      <c r="HU12" s="9">
        <v>0</v>
      </c>
      <c r="HV12" s="9">
        <v>0</v>
      </c>
      <c r="HW12" s="9">
        <v>0.13400000000000001</v>
      </c>
      <c r="HX12" s="9">
        <v>0.32500000000000001</v>
      </c>
      <c r="HY12" s="9">
        <v>0.28100000000000003</v>
      </c>
      <c r="HZ12" s="9">
        <v>0.17699999999999999</v>
      </c>
      <c r="IA12" s="9">
        <v>0.71099999999999997</v>
      </c>
      <c r="IB12" s="9">
        <v>3.0019999999999998</v>
      </c>
      <c r="IC12" s="9">
        <v>2.7330000000000001</v>
      </c>
      <c r="ID12" s="9">
        <v>2.7330000000000001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1.845</v>
      </c>
      <c r="IK12" s="9">
        <v>0.14399999999999999</v>
      </c>
      <c r="IL12" s="9">
        <v>0</v>
      </c>
      <c r="IM12" s="9">
        <v>0.745</v>
      </c>
      <c r="IN12" s="9">
        <v>0.245</v>
      </c>
      <c r="IO12" s="9">
        <v>2.488</v>
      </c>
      <c r="IP12" s="9">
        <v>0.26900000000000002</v>
      </c>
      <c r="IQ12" s="9">
        <v>3.5640000000000001</v>
      </c>
    </row>
    <row r="13" spans="1:251">
      <c r="A13" s="10">
        <v>42767</v>
      </c>
      <c r="B13" s="9">
        <v>0.13500000000000001</v>
      </c>
      <c r="C13" s="9">
        <v>0.40400000000000003</v>
      </c>
      <c r="D13" s="9">
        <v>0</v>
      </c>
      <c r="E13" s="9">
        <v>0</v>
      </c>
      <c r="F13" s="9">
        <v>3.137</v>
      </c>
      <c r="G13" s="9">
        <v>0.70899999999999996</v>
      </c>
      <c r="H13" s="9">
        <v>0.123</v>
      </c>
      <c r="I13" s="9">
        <v>0</v>
      </c>
      <c r="J13" s="9">
        <v>0.56200000000000006</v>
      </c>
      <c r="K13" s="9">
        <v>3.407</v>
      </c>
      <c r="L13" s="9">
        <v>0.224</v>
      </c>
      <c r="M13" s="9">
        <v>4.9109999999999996</v>
      </c>
      <c r="N13" s="9">
        <v>0</v>
      </c>
      <c r="O13" s="9">
        <v>4.0469999999999997</v>
      </c>
      <c r="P13" s="9">
        <v>4.0469999999999997</v>
      </c>
      <c r="Q13" s="9">
        <v>0.56299999999999994</v>
      </c>
      <c r="R13" s="9">
        <v>0.45800000000000002</v>
      </c>
      <c r="S13" s="9">
        <v>0.153</v>
      </c>
      <c r="T13" s="9">
        <v>0.30499999999999999</v>
      </c>
      <c r="U13" s="9">
        <v>0.13100000000000001</v>
      </c>
      <c r="V13" s="9">
        <v>0.32700000000000001</v>
      </c>
      <c r="W13" s="9">
        <v>0</v>
      </c>
      <c r="X13" s="9">
        <v>0</v>
      </c>
      <c r="Y13" s="9">
        <v>0.45800000000000002</v>
      </c>
      <c r="Z13" s="9">
        <v>0.153</v>
      </c>
      <c r="AA13" s="9">
        <v>0.30499999999999999</v>
      </c>
      <c r="AB13" s="9">
        <v>0</v>
      </c>
      <c r="AC13" s="9">
        <v>0.32700000000000001</v>
      </c>
      <c r="AD13" s="9">
        <v>0.13100000000000001</v>
      </c>
      <c r="AE13" s="9">
        <v>0.106</v>
      </c>
      <c r="AF13" s="9">
        <v>3.484</v>
      </c>
      <c r="AG13" s="9">
        <v>2.4540000000000002</v>
      </c>
      <c r="AH13" s="9">
        <v>2.0950000000000002</v>
      </c>
      <c r="AI13" s="9">
        <v>0.191</v>
      </c>
      <c r="AJ13" s="9">
        <v>0.16800000000000001</v>
      </c>
      <c r="AK13" s="9">
        <v>0.191</v>
      </c>
      <c r="AL13" s="9">
        <v>0</v>
      </c>
      <c r="AM13" s="9">
        <v>0</v>
      </c>
      <c r="AN13" s="9">
        <v>1.9570000000000001</v>
      </c>
      <c r="AO13" s="9">
        <v>0.30599999999999999</v>
      </c>
      <c r="AP13" s="9">
        <v>0</v>
      </c>
      <c r="AQ13" s="9">
        <v>0.191</v>
      </c>
      <c r="AR13" s="9">
        <v>0.60799999999999998</v>
      </c>
      <c r="AS13" s="9">
        <v>1.8460000000000001</v>
      </c>
      <c r="AT13" s="9">
        <v>1.03</v>
      </c>
      <c r="AU13" s="9">
        <v>3.9420000000000002</v>
      </c>
      <c r="AV13" s="9">
        <v>0.106</v>
      </c>
      <c r="AW13" s="9">
        <v>14.034000000000001</v>
      </c>
      <c r="AX13" s="9">
        <v>14.034000000000001</v>
      </c>
      <c r="AY13" s="9">
        <v>2.081</v>
      </c>
      <c r="AZ13" s="9">
        <v>0.873</v>
      </c>
      <c r="BA13" s="9">
        <v>0.153</v>
      </c>
      <c r="BB13" s="9">
        <v>0.72</v>
      </c>
      <c r="BC13" s="9">
        <v>0.60599999999999998</v>
      </c>
      <c r="BD13" s="9">
        <v>0.26700000000000002</v>
      </c>
      <c r="BE13" s="9">
        <v>0.59899999999999998</v>
      </c>
      <c r="BF13" s="9">
        <v>0.27400000000000002</v>
      </c>
      <c r="BG13" s="9">
        <v>0</v>
      </c>
      <c r="BH13" s="9">
        <v>0.50800000000000001</v>
      </c>
      <c r="BI13" s="9">
        <v>0.25900000000000001</v>
      </c>
      <c r="BJ13" s="9">
        <v>0.106</v>
      </c>
      <c r="BK13" s="9">
        <v>0.36599999999999999</v>
      </c>
      <c r="BL13" s="9">
        <v>0.50700000000000001</v>
      </c>
      <c r="BM13" s="9">
        <v>1.208</v>
      </c>
      <c r="BN13" s="9">
        <v>11.952999999999999</v>
      </c>
      <c r="BO13" s="9">
        <v>8.2650000000000006</v>
      </c>
      <c r="BP13" s="9">
        <v>7.8840000000000003</v>
      </c>
      <c r="BQ13" s="9">
        <v>0.122</v>
      </c>
      <c r="BR13" s="9">
        <v>0.25900000000000001</v>
      </c>
      <c r="BS13" s="9">
        <v>0</v>
      </c>
      <c r="BT13" s="9">
        <v>0.113</v>
      </c>
      <c r="BU13" s="9">
        <v>0</v>
      </c>
      <c r="BV13" s="9">
        <v>6.4669999999999996</v>
      </c>
      <c r="BW13" s="9">
        <v>0.52</v>
      </c>
      <c r="BX13" s="9">
        <v>0.29699999999999999</v>
      </c>
      <c r="BY13" s="9">
        <v>0.98099999999999998</v>
      </c>
      <c r="BZ13" s="9">
        <v>1.986</v>
      </c>
      <c r="CA13" s="9">
        <v>6.2789999999999999</v>
      </c>
      <c r="CB13" s="9">
        <v>3.6880000000000002</v>
      </c>
      <c r="CC13" s="9">
        <v>12.826000000000001</v>
      </c>
      <c r="CD13" s="9">
        <v>1.208</v>
      </c>
      <c r="CE13" s="9">
        <v>7.5529999999999999</v>
      </c>
      <c r="CF13" s="9">
        <v>7.5529999999999999</v>
      </c>
      <c r="CG13" s="9">
        <v>2.2160000000000002</v>
      </c>
      <c r="CH13" s="9">
        <v>1.0609999999999999</v>
      </c>
      <c r="CI13" s="9">
        <v>0.16700000000000001</v>
      </c>
      <c r="CJ13" s="9">
        <v>0.89400000000000002</v>
      </c>
      <c r="CK13" s="9">
        <v>0.77</v>
      </c>
      <c r="CL13" s="9">
        <v>0.29099999999999998</v>
      </c>
      <c r="CM13" s="9">
        <v>0.77</v>
      </c>
      <c r="CN13" s="9">
        <v>0</v>
      </c>
      <c r="CO13" s="9">
        <v>0.29099999999999998</v>
      </c>
      <c r="CP13" s="9">
        <v>0.17399999999999999</v>
      </c>
      <c r="CQ13" s="9">
        <v>0.29699999999999999</v>
      </c>
      <c r="CR13" s="9">
        <v>0.59</v>
      </c>
      <c r="CS13" s="9">
        <v>0.79</v>
      </c>
      <c r="CT13" s="9">
        <v>0.27100000000000002</v>
      </c>
      <c r="CU13" s="9">
        <v>1.155</v>
      </c>
      <c r="CV13" s="9">
        <v>5.3369999999999997</v>
      </c>
      <c r="CW13" s="9">
        <v>3.5409999999999999</v>
      </c>
      <c r="CX13" s="9">
        <v>3.419</v>
      </c>
      <c r="CY13" s="9">
        <v>0.122</v>
      </c>
      <c r="CZ13" s="9">
        <v>0</v>
      </c>
      <c r="DA13" s="9">
        <v>0</v>
      </c>
      <c r="DB13" s="9">
        <v>0</v>
      </c>
      <c r="DC13" s="9">
        <v>0.122</v>
      </c>
      <c r="DD13" s="9">
        <v>3.169</v>
      </c>
      <c r="DE13" s="9">
        <v>0</v>
      </c>
      <c r="DF13" s="9">
        <v>0.11600000000000001</v>
      </c>
      <c r="DG13" s="9">
        <v>0.25600000000000001</v>
      </c>
      <c r="DH13" s="9">
        <v>0.39400000000000002</v>
      </c>
      <c r="DI13" s="9">
        <v>3.1469999999999998</v>
      </c>
      <c r="DJ13" s="9">
        <v>1.796</v>
      </c>
      <c r="DK13" s="9">
        <v>6.399</v>
      </c>
      <c r="DL13" s="9">
        <v>1.155</v>
      </c>
      <c r="DM13" s="9">
        <v>17.850999999999999</v>
      </c>
      <c r="DN13" s="9">
        <v>17.850999999999999</v>
      </c>
      <c r="DO13" s="9">
        <v>1.395</v>
      </c>
      <c r="DP13" s="9">
        <v>0.94399999999999995</v>
      </c>
      <c r="DQ13" s="9">
        <v>0.53600000000000003</v>
      </c>
      <c r="DR13" s="9">
        <v>0.40699999999999997</v>
      </c>
      <c r="DS13" s="9">
        <v>0.8</v>
      </c>
      <c r="DT13" s="9">
        <v>0.14299999999999999</v>
      </c>
      <c r="DU13" s="9">
        <v>0.67800000000000005</v>
      </c>
      <c r="DV13" s="9">
        <v>0.26500000000000001</v>
      </c>
      <c r="DW13" s="9">
        <v>0</v>
      </c>
      <c r="DX13" s="9">
        <v>0.26200000000000001</v>
      </c>
      <c r="DY13" s="9">
        <v>0.29599999999999999</v>
      </c>
      <c r="DZ13" s="9">
        <v>0.38600000000000001</v>
      </c>
      <c r="EA13" s="9">
        <v>0.67900000000000005</v>
      </c>
      <c r="EB13" s="9">
        <v>0.26400000000000001</v>
      </c>
      <c r="EC13" s="9">
        <v>0.45200000000000001</v>
      </c>
      <c r="ED13" s="9">
        <v>16.456</v>
      </c>
      <c r="EE13" s="9">
        <v>16.166</v>
      </c>
      <c r="EF13" s="9">
        <v>14.492000000000001</v>
      </c>
      <c r="EG13" s="9">
        <v>0.47099999999999997</v>
      </c>
      <c r="EH13" s="9">
        <v>1.2030000000000001</v>
      </c>
      <c r="EI13" s="9">
        <v>0.44</v>
      </c>
      <c r="EJ13" s="9">
        <v>0.64900000000000002</v>
      </c>
      <c r="EK13" s="9">
        <v>0.46300000000000002</v>
      </c>
      <c r="EL13" s="9">
        <v>12.394</v>
      </c>
      <c r="EM13" s="9">
        <v>1.83</v>
      </c>
      <c r="EN13" s="9">
        <v>0.47599999999999998</v>
      </c>
      <c r="EO13" s="9">
        <v>1.4650000000000001</v>
      </c>
      <c r="EP13" s="9">
        <v>4.4279999999999999</v>
      </c>
      <c r="EQ13" s="9">
        <v>11.738</v>
      </c>
      <c r="ER13" s="9">
        <v>0.28999999999999998</v>
      </c>
      <c r="ES13" s="9">
        <v>17.399999999999999</v>
      </c>
      <c r="ET13" s="9">
        <v>0.45200000000000001</v>
      </c>
      <c r="EU13" s="9">
        <v>18.268000000000001</v>
      </c>
      <c r="EV13" s="9">
        <v>18.268000000000001</v>
      </c>
      <c r="EW13" s="9">
        <v>1.897</v>
      </c>
      <c r="EX13" s="9">
        <v>0.64400000000000002</v>
      </c>
      <c r="EY13" s="9">
        <v>0.64400000000000002</v>
      </c>
      <c r="EZ13" s="9">
        <v>0</v>
      </c>
      <c r="FA13" s="9">
        <v>0.64400000000000002</v>
      </c>
      <c r="FB13" s="9">
        <v>0</v>
      </c>
      <c r="FC13" s="9">
        <v>0.64400000000000002</v>
      </c>
      <c r="FD13" s="9">
        <v>0</v>
      </c>
      <c r="FE13" s="9">
        <v>0</v>
      </c>
      <c r="FF13" s="9">
        <v>0.29199999999999998</v>
      </c>
      <c r="FG13" s="9">
        <v>0</v>
      </c>
      <c r="FH13" s="9">
        <v>0.35099999999999998</v>
      </c>
      <c r="FI13" s="9">
        <v>0.64400000000000002</v>
      </c>
      <c r="FJ13" s="9">
        <v>0</v>
      </c>
      <c r="FK13" s="9">
        <v>1.2529999999999999</v>
      </c>
      <c r="FL13" s="9">
        <v>16.370999999999999</v>
      </c>
      <c r="FM13" s="9">
        <v>15.188000000000001</v>
      </c>
      <c r="FN13" s="9">
        <v>14.46</v>
      </c>
      <c r="FO13" s="9">
        <v>0.57999999999999996</v>
      </c>
      <c r="FP13" s="9">
        <v>0.14899999999999999</v>
      </c>
      <c r="FQ13" s="9">
        <v>0.72899999999999998</v>
      </c>
      <c r="FR13" s="9">
        <v>0</v>
      </c>
      <c r="FS13" s="9">
        <v>0</v>
      </c>
      <c r="FT13" s="9">
        <v>11.677</v>
      </c>
      <c r="FU13" s="9">
        <v>1.222</v>
      </c>
      <c r="FV13" s="9">
        <v>1.3779999999999999</v>
      </c>
      <c r="FW13" s="9">
        <v>0.91100000000000003</v>
      </c>
      <c r="FX13" s="9">
        <v>3.2639999999999998</v>
      </c>
      <c r="FY13" s="9">
        <v>11.923999999999999</v>
      </c>
      <c r="FZ13" s="9">
        <v>1.1830000000000001</v>
      </c>
      <c r="GA13" s="9">
        <v>17.34</v>
      </c>
      <c r="GB13" s="9">
        <v>0.92800000000000005</v>
      </c>
      <c r="GC13" s="9">
        <v>35.96</v>
      </c>
      <c r="GD13" s="9">
        <v>35.96</v>
      </c>
      <c r="GE13" s="9">
        <v>4.3959999999999999</v>
      </c>
      <c r="GF13" s="9">
        <v>1.4319999999999999</v>
      </c>
      <c r="GG13" s="9">
        <v>0.49399999999999999</v>
      </c>
      <c r="GH13" s="9">
        <v>0.93799999999999994</v>
      </c>
      <c r="GI13" s="9">
        <v>0.79100000000000004</v>
      </c>
      <c r="GJ13" s="9">
        <v>0.64100000000000001</v>
      </c>
      <c r="GK13" s="9">
        <v>0.63600000000000001</v>
      </c>
      <c r="GL13" s="9">
        <v>0.378</v>
      </c>
      <c r="GM13" s="9">
        <v>0.27300000000000002</v>
      </c>
      <c r="GN13" s="9">
        <v>0.54400000000000004</v>
      </c>
      <c r="GO13" s="9">
        <v>0.11799999999999999</v>
      </c>
      <c r="GP13" s="9">
        <v>0.77</v>
      </c>
      <c r="GQ13" s="9">
        <v>0.90300000000000002</v>
      </c>
      <c r="GR13" s="9">
        <v>0.52900000000000003</v>
      </c>
      <c r="GS13" s="9">
        <v>2.964</v>
      </c>
      <c r="GT13" s="9">
        <v>31.562999999999999</v>
      </c>
      <c r="GU13" s="9">
        <v>29.388000000000002</v>
      </c>
      <c r="GV13" s="9">
        <v>28.297000000000001</v>
      </c>
      <c r="GW13" s="9">
        <v>0.80800000000000005</v>
      </c>
      <c r="GX13" s="9">
        <v>0.28199999999999997</v>
      </c>
      <c r="GY13" s="9">
        <v>0.67200000000000004</v>
      </c>
      <c r="GZ13" s="9">
        <v>0</v>
      </c>
      <c r="HA13" s="9">
        <v>0.41899999999999998</v>
      </c>
      <c r="HB13" s="9">
        <v>20.521999999999998</v>
      </c>
      <c r="HC13" s="9">
        <v>2.4660000000000002</v>
      </c>
      <c r="HD13" s="9">
        <v>3.0680000000000001</v>
      </c>
      <c r="HE13" s="9">
        <v>3.3319999999999999</v>
      </c>
      <c r="HF13" s="9">
        <v>4.649</v>
      </c>
      <c r="HG13" s="9">
        <v>24.739000000000001</v>
      </c>
      <c r="HH13" s="9">
        <v>2.1760000000000002</v>
      </c>
      <c r="HI13" s="9">
        <v>33.386000000000003</v>
      </c>
      <c r="HJ13" s="9">
        <v>2.573</v>
      </c>
      <c r="HK13" s="9">
        <v>5.5439999999999996</v>
      </c>
      <c r="HL13" s="9">
        <v>5.5439999999999996</v>
      </c>
      <c r="HM13" s="9">
        <v>0.93100000000000005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0.93100000000000005</v>
      </c>
      <c r="IB13" s="9">
        <v>4.6120000000000001</v>
      </c>
      <c r="IC13" s="9">
        <v>4.07</v>
      </c>
      <c r="ID13" s="9">
        <v>3.8490000000000002</v>
      </c>
      <c r="IE13" s="9">
        <v>0.221</v>
      </c>
      <c r="IF13" s="9">
        <v>0</v>
      </c>
      <c r="IG13" s="9">
        <v>0.221</v>
      </c>
      <c r="IH13" s="9">
        <v>0</v>
      </c>
      <c r="II13" s="9">
        <v>0</v>
      </c>
      <c r="IJ13" s="9">
        <v>3.03</v>
      </c>
      <c r="IK13" s="9">
        <v>0.11600000000000001</v>
      </c>
      <c r="IL13" s="9">
        <v>0</v>
      </c>
      <c r="IM13" s="9">
        <v>0.92400000000000004</v>
      </c>
      <c r="IN13" s="9">
        <v>0.49299999999999999</v>
      </c>
      <c r="IO13" s="9">
        <v>3.5779999999999998</v>
      </c>
      <c r="IP13" s="9">
        <v>0.54200000000000004</v>
      </c>
      <c r="IQ13" s="9">
        <v>4.6120000000000001</v>
      </c>
    </row>
    <row r="14" spans="1:251">
      <c r="A14" s="10">
        <v>43132</v>
      </c>
      <c r="B14" s="9">
        <v>0.13100000000000001</v>
      </c>
      <c r="C14" s="9">
        <v>0</v>
      </c>
      <c r="D14" s="9">
        <v>0.13100000000000001</v>
      </c>
      <c r="E14" s="9">
        <v>0.23100000000000001</v>
      </c>
      <c r="F14" s="9">
        <v>3.4180000000000001</v>
      </c>
      <c r="G14" s="9">
        <v>0.26100000000000001</v>
      </c>
      <c r="H14" s="9">
        <v>0.49</v>
      </c>
      <c r="I14" s="9">
        <v>0.28899999999999998</v>
      </c>
      <c r="J14" s="9">
        <v>0.64100000000000001</v>
      </c>
      <c r="K14" s="9">
        <v>3.8180000000000001</v>
      </c>
      <c r="L14" s="9">
        <v>0.38400000000000001</v>
      </c>
      <c r="M14" s="9">
        <v>5.3170000000000002</v>
      </c>
      <c r="N14" s="9">
        <v>0.45500000000000002</v>
      </c>
      <c r="O14" s="9">
        <v>3.6139999999999999</v>
      </c>
      <c r="P14" s="9">
        <v>3.6139999999999999</v>
      </c>
      <c r="Q14" s="9">
        <v>0.41099999999999998</v>
      </c>
      <c r="R14" s="9">
        <v>0.155</v>
      </c>
      <c r="S14" s="9">
        <v>0</v>
      </c>
      <c r="T14" s="9">
        <v>0.155</v>
      </c>
      <c r="U14" s="9">
        <v>0</v>
      </c>
      <c r="V14" s="9">
        <v>0.155</v>
      </c>
      <c r="W14" s="9">
        <v>0</v>
      </c>
      <c r="X14" s="9">
        <v>0</v>
      </c>
      <c r="Y14" s="9">
        <v>0.155</v>
      </c>
      <c r="Z14" s="9">
        <v>0</v>
      </c>
      <c r="AA14" s="9">
        <v>0.155</v>
      </c>
      <c r="AB14" s="9">
        <v>0</v>
      </c>
      <c r="AC14" s="9">
        <v>0.155</v>
      </c>
      <c r="AD14" s="9">
        <v>0</v>
      </c>
      <c r="AE14" s="9">
        <v>0.25600000000000001</v>
      </c>
      <c r="AF14" s="9">
        <v>3.2029999999999998</v>
      </c>
      <c r="AG14" s="9">
        <v>2.6379999999999999</v>
      </c>
      <c r="AH14" s="9">
        <v>2.3879999999999999</v>
      </c>
      <c r="AI14" s="9">
        <v>0.25</v>
      </c>
      <c r="AJ14" s="9">
        <v>0</v>
      </c>
      <c r="AK14" s="9">
        <v>0.124</v>
      </c>
      <c r="AL14" s="9">
        <v>0.126</v>
      </c>
      <c r="AM14" s="9">
        <v>0</v>
      </c>
      <c r="AN14" s="9">
        <v>1.9830000000000001</v>
      </c>
      <c r="AO14" s="9">
        <v>0.126</v>
      </c>
      <c r="AP14" s="9">
        <v>0.13300000000000001</v>
      </c>
      <c r="AQ14" s="9">
        <v>0.39700000000000002</v>
      </c>
      <c r="AR14" s="9">
        <v>0.221</v>
      </c>
      <c r="AS14" s="9">
        <v>2.4180000000000001</v>
      </c>
      <c r="AT14" s="9">
        <v>0.56499999999999995</v>
      </c>
      <c r="AU14" s="9">
        <v>3.47</v>
      </c>
      <c r="AV14" s="9">
        <v>0.14399999999999999</v>
      </c>
      <c r="AW14" s="9">
        <v>10.365</v>
      </c>
      <c r="AX14" s="9">
        <v>10.365</v>
      </c>
      <c r="AY14" s="9">
        <v>2.4980000000000002</v>
      </c>
      <c r="AZ14" s="9">
        <v>1.1399999999999999</v>
      </c>
      <c r="BA14" s="9">
        <v>0.63500000000000001</v>
      </c>
      <c r="BB14" s="9">
        <v>0.505</v>
      </c>
      <c r="BC14" s="9">
        <v>1.1399999999999999</v>
      </c>
      <c r="BD14" s="9">
        <v>0</v>
      </c>
      <c r="BE14" s="9">
        <v>0.86699999999999999</v>
      </c>
      <c r="BF14" s="9">
        <v>0</v>
      </c>
      <c r="BG14" s="9">
        <v>0.13300000000000001</v>
      </c>
      <c r="BH14" s="9">
        <v>0.26800000000000002</v>
      </c>
      <c r="BI14" s="9">
        <v>0.26</v>
      </c>
      <c r="BJ14" s="9">
        <v>0.61299999999999999</v>
      </c>
      <c r="BK14" s="9">
        <v>0.91</v>
      </c>
      <c r="BL14" s="9">
        <v>0.23100000000000001</v>
      </c>
      <c r="BM14" s="9">
        <v>1.3580000000000001</v>
      </c>
      <c r="BN14" s="9">
        <v>7.8659999999999997</v>
      </c>
      <c r="BO14" s="9">
        <v>4.8040000000000003</v>
      </c>
      <c r="BP14" s="9">
        <v>4.6820000000000004</v>
      </c>
      <c r="BQ14" s="9">
        <v>0</v>
      </c>
      <c r="BR14" s="9">
        <v>0.123</v>
      </c>
      <c r="BS14" s="9">
        <v>0</v>
      </c>
      <c r="BT14" s="9">
        <v>0.123</v>
      </c>
      <c r="BU14" s="9">
        <v>0</v>
      </c>
      <c r="BV14" s="9">
        <v>3.84</v>
      </c>
      <c r="BW14" s="9">
        <v>0.36299999999999999</v>
      </c>
      <c r="BX14" s="9">
        <v>0</v>
      </c>
      <c r="BY14" s="9">
        <v>0.60099999999999998</v>
      </c>
      <c r="BZ14" s="9">
        <v>0.48299999999999998</v>
      </c>
      <c r="CA14" s="9">
        <v>4.3209999999999997</v>
      </c>
      <c r="CB14" s="9">
        <v>3.0619999999999998</v>
      </c>
      <c r="CC14" s="9">
        <v>9.1660000000000004</v>
      </c>
      <c r="CD14" s="9">
        <v>1.1990000000000001</v>
      </c>
      <c r="CE14" s="9">
        <v>6.6909999999999998</v>
      </c>
      <c r="CF14" s="9">
        <v>6.6909999999999998</v>
      </c>
      <c r="CG14" s="9">
        <v>1.69</v>
      </c>
      <c r="CH14" s="9">
        <v>0.88800000000000001</v>
      </c>
      <c r="CI14" s="9">
        <v>0.127</v>
      </c>
      <c r="CJ14" s="9">
        <v>0.54600000000000004</v>
      </c>
      <c r="CK14" s="9">
        <v>0.26100000000000001</v>
      </c>
      <c r="CL14" s="9">
        <v>0.41199999999999998</v>
      </c>
      <c r="CM14" s="9">
        <v>0.27200000000000002</v>
      </c>
      <c r="CN14" s="9">
        <v>0.14099999999999999</v>
      </c>
      <c r="CO14" s="9">
        <v>0.26100000000000001</v>
      </c>
      <c r="CP14" s="9">
        <v>0.127</v>
      </c>
      <c r="CQ14" s="9">
        <v>0</v>
      </c>
      <c r="CR14" s="9">
        <v>0.54600000000000004</v>
      </c>
      <c r="CS14" s="9">
        <v>0.127</v>
      </c>
      <c r="CT14" s="9">
        <v>0.54600000000000004</v>
      </c>
      <c r="CU14" s="9">
        <v>0.80200000000000005</v>
      </c>
      <c r="CV14" s="9">
        <v>5</v>
      </c>
      <c r="CW14" s="9">
        <v>3.2919999999999998</v>
      </c>
      <c r="CX14" s="9">
        <v>3.0590000000000002</v>
      </c>
      <c r="CY14" s="9">
        <v>0</v>
      </c>
      <c r="CZ14" s="9">
        <v>0.23400000000000001</v>
      </c>
      <c r="DA14" s="9">
        <v>0</v>
      </c>
      <c r="DB14" s="9">
        <v>0.23400000000000001</v>
      </c>
      <c r="DC14" s="9">
        <v>0</v>
      </c>
      <c r="DD14" s="9">
        <v>2.1549999999999998</v>
      </c>
      <c r="DE14" s="9">
        <v>0.13</v>
      </c>
      <c r="DF14" s="9">
        <v>0.13800000000000001</v>
      </c>
      <c r="DG14" s="9">
        <v>0.86899999999999999</v>
      </c>
      <c r="DH14" s="9">
        <v>0.23400000000000001</v>
      </c>
      <c r="DI14" s="9">
        <v>3.0590000000000002</v>
      </c>
      <c r="DJ14" s="9">
        <v>1.708</v>
      </c>
      <c r="DK14" s="9">
        <v>5.8049999999999997</v>
      </c>
      <c r="DL14" s="9">
        <v>0.88600000000000001</v>
      </c>
      <c r="DM14" s="9">
        <v>15.667</v>
      </c>
      <c r="DN14" s="9">
        <v>15.667</v>
      </c>
      <c r="DO14" s="9">
        <v>1.597</v>
      </c>
      <c r="DP14" s="9">
        <v>0.77500000000000002</v>
      </c>
      <c r="DQ14" s="9">
        <v>0.50800000000000001</v>
      </c>
      <c r="DR14" s="9">
        <v>0.26700000000000002</v>
      </c>
      <c r="DS14" s="9">
        <v>0.64800000000000002</v>
      </c>
      <c r="DT14" s="9">
        <v>0.127</v>
      </c>
      <c r="DU14" s="9">
        <v>0.52100000000000002</v>
      </c>
      <c r="DV14" s="9">
        <v>0.127</v>
      </c>
      <c r="DW14" s="9">
        <v>0.128</v>
      </c>
      <c r="DX14" s="9">
        <v>0.13700000000000001</v>
      </c>
      <c r="DY14" s="9">
        <v>0.378</v>
      </c>
      <c r="DZ14" s="9">
        <v>0.26</v>
      </c>
      <c r="EA14" s="9">
        <v>0.51400000000000001</v>
      </c>
      <c r="EB14" s="9">
        <v>0.26</v>
      </c>
      <c r="EC14" s="9">
        <v>0.82199999999999995</v>
      </c>
      <c r="ED14" s="9">
        <v>14.071</v>
      </c>
      <c r="EE14" s="9">
        <v>14.071</v>
      </c>
      <c r="EF14" s="9">
        <v>12.615</v>
      </c>
      <c r="EG14" s="9">
        <v>0.66600000000000004</v>
      </c>
      <c r="EH14" s="9">
        <v>0.627</v>
      </c>
      <c r="EI14" s="9">
        <v>0.54200000000000004</v>
      </c>
      <c r="EJ14" s="9">
        <v>0.25</v>
      </c>
      <c r="EK14" s="9">
        <v>0.36799999999999999</v>
      </c>
      <c r="EL14" s="9">
        <v>11.625999999999999</v>
      </c>
      <c r="EM14" s="9">
        <v>0.88100000000000001</v>
      </c>
      <c r="EN14" s="9">
        <v>0.84699999999999998</v>
      </c>
      <c r="EO14" s="9">
        <v>0.71699999999999997</v>
      </c>
      <c r="EP14" s="9">
        <v>3.56</v>
      </c>
      <c r="EQ14" s="9">
        <v>10.51</v>
      </c>
      <c r="ER14" s="9">
        <v>0</v>
      </c>
      <c r="ES14" s="9">
        <v>14.976000000000001</v>
      </c>
      <c r="ET14" s="9">
        <v>0.69099999999999995</v>
      </c>
      <c r="EU14" s="9">
        <v>18.948</v>
      </c>
      <c r="EV14" s="9">
        <v>18.948</v>
      </c>
      <c r="EW14" s="9">
        <v>2.4769999999999999</v>
      </c>
      <c r="EX14" s="9">
        <v>1.397</v>
      </c>
      <c r="EY14" s="9">
        <v>0.75</v>
      </c>
      <c r="EZ14" s="9">
        <v>0.315</v>
      </c>
      <c r="FA14" s="9">
        <v>0.79300000000000004</v>
      </c>
      <c r="FB14" s="9">
        <v>0.27200000000000002</v>
      </c>
      <c r="FC14" s="9">
        <v>0.79300000000000004</v>
      </c>
      <c r="FD14" s="9">
        <v>0</v>
      </c>
      <c r="FE14" s="9">
        <v>0.27200000000000002</v>
      </c>
      <c r="FF14" s="9">
        <v>0.38100000000000001</v>
      </c>
      <c r="FG14" s="9">
        <v>0.68500000000000005</v>
      </c>
      <c r="FH14" s="9">
        <v>0</v>
      </c>
      <c r="FI14" s="9">
        <v>0.76300000000000001</v>
      </c>
      <c r="FJ14" s="9">
        <v>0.30299999999999999</v>
      </c>
      <c r="FK14" s="9">
        <v>1.08</v>
      </c>
      <c r="FL14" s="9">
        <v>16.471</v>
      </c>
      <c r="FM14" s="9">
        <v>15.455</v>
      </c>
      <c r="FN14" s="9">
        <v>14.605</v>
      </c>
      <c r="FO14" s="9">
        <v>0.58099999999999996</v>
      </c>
      <c r="FP14" s="9">
        <v>0.13100000000000001</v>
      </c>
      <c r="FQ14" s="9">
        <v>0.58099999999999996</v>
      </c>
      <c r="FR14" s="9">
        <v>0.13100000000000001</v>
      </c>
      <c r="FS14" s="9">
        <v>0</v>
      </c>
      <c r="FT14" s="9">
        <v>10.664999999999999</v>
      </c>
      <c r="FU14" s="9">
        <v>2.056</v>
      </c>
      <c r="FV14" s="9">
        <v>1.4610000000000001</v>
      </c>
      <c r="FW14" s="9">
        <v>1.2729999999999999</v>
      </c>
      <c r="FX14" s="9">
        <v>1.6759999999999999</v>
      </c>
      <c r="FY14" s="9">
        <v>13.779</v>
      </c>
      <c r="FZ14" s="9">
        <v>1.016</v>
      </c>
      <c r="GA14" s="9">
        <v>18.114999999999998</v>
      </c>
      <c r="GB14" s="9">
        <v>0.83299999999999996</v>
      </c>
      <c r="GC14" s="9">
        <v>37.475000000000001</v>
      </c>
      <c r="GD14" s="9">
        <v>37.475000000000001</v>
      </c>
      <c r="GE14" s="9">
        <v>6.9930000000000003</v>
      </c>
      <c r="GF14" s="9">
        <v>3.109</v>
      </c>
      <c r="GG14" s="9">
        <v>2.0920000000000001</v>
      </c>
      <c r="GH14" s="9">
        <v>1.0169999999999999</v>
      </c>
      <c r="GI14" s="9">
        <v>2.4900000000000002</v>
      </c>
      <c r="GJ14" s="9">
        <v>0.61799999999999999</v>
      </c>
      <c r="GK14" s="9">
        <v>2.3660000000000001</v>
      </c>
      <c r="GL14" s="9">
        <v>0.502</v>
      </c>
      <c r="GM14" s="9">
        <v>0.11600000000000001</v>
      </c>
      <c r="GN14" s="9">
        <v>0.88600000000000001</v>
      </c>
      <c r="GO14" s="9">
        <v>0.94399999999999995</v>
      </c>
      <c r="GP14" s="9">
        <v>1.2789999999999999</v>
      </c>
      <c r="GQ14" s="9">
        <v>1.4990000000000001</v>
      </c>
      <c r="GR14" s="9">
        <v>1.61</v>
      </c>
      <c r="GS14" s="9">
        <v>3.8849999999999998</v>
      </c>
      <c r="GT14" s="9">
        <v>30.481000000000002</v>
      </c>
      <c r="GU14" s="9">
        <v>27.625</v>
      </c>
      <c r="GV14" s="9">
        <v>26.149000000000001</v>
      </c>
      <c r="GW14" s="9">
        <v>1.1020000000000001</v>
      </c>
      <c r="GX14" s="9">
        <v>0.374</v>
      </c>
      <c r="GY14" s="9">
        <v>1.1100000000000001</v>
      </c>
      <c r="GZ14" s="9">
        <v>0</v>
      </c>
      <c r="HA14" s="9">
        <v>0.24299999999999999</v>
      </c>
      <c r="HB14" s="9">
        <v>19.818999999999999</v>
      </c>
      <c r="HC14" s="9">
        <v>2.4239999999999999</v>
      </c>
      <c r="HD14" s="9">
        <v>2.6440000000000001</v>
      </c>
      <c r="HE14" s="9">
        <v>2.738</v>
      </c>
      <c r="HF14" s="9">
        <v>3.89</v>
      </c>
      <c r="HG14" s="9">
        <v>23.734000000000002</v>
      </c>
      <c r="HH14" s="9">
        <v>2.8570000000000002</v>
      </c>
      <c r="HI14" s="9">
        <v>34.238</v>
      </c>
      <c r="HJ14" s="9">
        <v>3.2370000000000001</v>
      </c>
      <c r="HK14" s="9">
        <v>8.0370000000000008</v>
      </c>
      <c r="HL14" s="9">
        <v>8.0370000000000008</v>
      </c>
      <c r="HM14" s="9">
        <v>1.4730000000000001</v>
      </c>
      <c r="HN14" s="9">
        <v>0.33900000000000002</v>
      </c>
      <c r="HO14" s="9">
        <v>0</v>
      </c>
      <c r="HP14" s="9">
        <v>0.33900000000000002</v>
      </c>
      <c r="HQ14" s="9">
        <v>0.13</v>
      </c>
      <c r="HR14" s="9">
        <v>0.20899999999999999</v>
      </c>
      <c r="HS14" s="9">
        <v>0.33900000000000002</v>
      </c>
      <c r="HT14" s="9">
        <v>0</v>
      </c>
      <c r="HU14" s="9">
        <v>0</v>
      </c>
      <c r="HV14" s="9">
        <v>0.20899999999999999</v>
      </c>
      <c r="HW14" s="9">
        <v>0</v>
      </c>
      <c r="HX14" s="9">
        <v>0.13</v>
      </c>
      <c r="HY14" s="9">
        <v>0.13</v>
      </c>
      <c r="HZ14" s="9">
        <v>0.20899999999999999</v>
      </c>
      <c r="IA14" s="9">
        <v>1.1339999999999999</v>
      </c>
      <c r="IB14" s="9">
        <v>6.5640000000000001</v>
      </c>
      <c r="IC14" s="9">
        <v>5.63</v>
      </c>
      <c r="ID14" s="9">
        <v>5.3680000000000003</v>
      </c>
      <c r="IE14" s="9">
        <v>0.124</v>
      </c>
      <c r="IF14" s="9">
        <v>0.13800000000000001</v>
      </c>
      <c r="IG14" s="9">
        <v>0</v>
      </c>
      <c r="IH14" s="9">
        <v>0.124</v>
      </c>
      <c r="II14" s="9">
        <v>0.13800000000000001</v>
      </c>
      <c r="IJ14" s="9">
        <v>4.1070000000000002</v>
      </c>
      <c r="IK14" s="9">
        <v>0.58399999999999996</v>
      </c>
      <c r="IL14" s="9">
        <v>0.25900000000000001</v>
      </c>
      <c r="IM14" s="9">
        <v>0.68</v>
      </c>
      <c r="IN14" s="9">
        <v>1.0149999999999999</v>
      </c>
      <c r="IO14" s="9">
        <v>4.6150000000000002</v>
      </c>
      <c r="IP14" s="9">
        <v>0.93500000000000005</v>
      </c>
      <c r="IQ14" s="9">
        <v>7.1849999999999996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0.128</v>
      </c>
      <c r="F15" s="9">
        <v>2.4529999999999998</v>
      </c>
      <c r="G15" s="9">
        <v>0</v>
      </c>
      <c r="H15" s="9">
        <v>0.106</v>
      </c>
      <c r="I15" s="9">
        <v>0</v>
      </c>
      <c r="J15" s="9">
        <v>0.25800000000000001</v>
      </c>
      <c r="K15" s="9">
        <v>2.302</v>
      </c>
      <c r="L15" s="9">
        <v>0.58099999999999996</v>
      </c>
      <c r="M15" s="9">
        <v>3.4380000000000002</v>
      </c>
      <c r="N15" s="9">
        <v>0</v>
      </c>
      <c r="O15" s="9">
        <v>3.2229999999999999</v>
      </c>
      <c r="P15" s="9">
        <v>3.2229999999999999</v>
      </c>
      <c r="Q15" s="9">
        <v>0.88200000000000001</v>
      </c>
      <c r="R15" s="9">
        <v>0.55300000000000005</v>
      </c>
      <c r="S15" s="9">
        <v>0.312</v>
      </c>
      <c r="T15" s="9">
        <v>0.24099999999999999</v>
      </c>
      <c r="U15" s="9">
        <v>0.40899999999999997</v>
      </c>
      <c r="V15" s="9">
        <v>0.14399999999999999</v>
      </c>
      <c r="W15" s="9">
        <v>0.312</v>
      </c>
      <c r="X15" s="9">
        <v>0</v>
      </c>
      <c r="Y15" s="9">
        <v>0.24099999999999999</v>
      </c>
      <c r="Z15" s="9">
        <v>0.17100000000000001</v>
      </c>
      <c r="AA15" s="9">
        <v>0</v>
      </c>
      <c r="AB15" s="9">
        <v>0.38100000000000001</v>
      </c>
      <c r="AC15" s="9">
        <v>0.55300000000000005</v>
      </c>
      <c r="AD15" s="9">
        <v>0</v>
      </c>
      <c r="AE15" s="9">
        <v>0.32900000000000001</v>
      </c>
      <c r="AF15" s="9">
        <v>2.3410000000000002</v>
      </c>
      <c r="AG15" s="9">
        <v>1.772</v>
      </c>
      <c r="AH15" s="9">
        <v>1.6639999999999999</v>
      </c>
      <c r="AI15" s="9">
        <v>0.108</v>
      </c>
      <c r="AJ15" s="9">
        <v>0</v>
      </c>
      <c r="AK15" s="9">
        <v>0.108</v>
      </c>
      <c r="AL15" s="9">
        <v>0</v>
      </c>
      <c r="AM15" s="9">
        <v>0</v>
      </c>
      <c r="AN15" s="9">
        <v>1.19</v>
      </c>
      <c r="AO15" s="9">
        <v>0.32400000000000001</v>
      </c>
      <c r="AP15" s="9">
        <v>0.13500000000000001</v>
      </c>
      <c r="AQ15" s="9">
        <v>0.123</v>
      </c>
      <c r="AR15" s="9">
        <v>0.20499999999999999</v>
      </c>
      <c r="AS15" s="9">
        <v>1.5669999999999999</v>
      </c>
      <c r="AT15" s="9">
        <v>0.56899999999999995</v>
      </c>
      <c r="AU15" s="9">
        <v>2.8940000000000001</v>
      </c>
      <c r="AV15" s="9">
        <v>0.32900000000000001</v>
      </c>
      <c r="AW15" s="9">
        <v>14.768000000000001</v>
      </c>
      <c r="AX15" s="9">
        <v>14.768000000000001</v>
      </c>
      <c r="AY15" s="9">
        <v>2.94</v>
      </c>
      <c r="AZ15" s="9">
        <v>1.917</v>
      </c>
      <c r="BA15" s="9">
        <v>0.51500000000000001</v>
      </c>
      <c r="BB15" s="9">
        <v>1.2869999999999999</v>
      </c>
      <c r="BC15" s="9">
        <v>1.4179999999999999</v>
      </c>
      <c r="BD15" s="9">
        <v>0.38400000000000001</v>
      </c>
      <c r="BE15" s="9">
        <v>1.121</v>
      </c>
      <c r="BF15" s="9">
        <v>0.53700000000000003</v>
      </c>
      <c r="BG15" s="9">
        <v>0.14399999999999999</v>
      </c>
      <c r="BH15" s="9">
        <v>0.372</v>
      </c>
      <c r="BI15" s="9">
        <v>0.57999999999999996</v>
      </c>
      <c r="BJ15" s="9">
        <v>0.84899999999999998</v>
      </c>
      <c r="BK15" s="9">
        <v>1.264</v>
      </c>
      <c r="BL15" s="9">
        <v>0.53800000000000003</v>
      </c>
      <c r="BM15" s="9">
        <v>1.0229999999999999</v>
      </c>
      <c r="BN15" s="9">
        <v>11.827999999999999</v>
      </c>
      <c r="BO15" s="9">
        <v>8.3179999999999996</v>
      </c>
      <c r="BP15" s="9">
        <v>7.915</v>
      </c>
      <c r="BQ15" s="9">
        <v>0.22800000000000001</v>
      </c>
      <c r="BR15" s="9">
        <v>0</v>
      </c>
      <c r="BS15" s="9">
        <v>0.22800000000000001</v>
      </c>
      <c r="BT15" s="9">
        <v>0</v>
      </c>
      <c r="BU15" s="9">
        <v>0</v>
      </c>
      <c r="BV15" s="9">
        <v>5.6890000000000001</v>
      </c>
      <c r="BW15" s="9">
        <v>0.71599999999999997</v>
      </c>
      <c r="BX15" s="9">
        <v>0.22900000000000001</v>
      </c>
      <c r="BY15" s="9">
        <v>1.6839999999999999</v>
      </c>
      <c r="BZ15" s="9">
        <v>1.5669999999999999</v>
      </c>
      <c r="CA15" s="9">
        <v>6.75</v>
      </c>
      <c r="CB15" s="9">
        <v>3.51</v>
      </c>
      <c r="CC15" s="9">
        <v>13.754</v>
      </c>
      <c r="CD15" s="9">
        <v>1.014</v>
      </c>
      <c r="CE15" s="9">
        <v>6.6230000000000002</v>
      </c>
      <c r="CF15" s="9">
        <v>6.6230000000000002</v>
      </c>
      <c r="CG15" s="9">
        <v>1.421</v>
      </c>
      <c r="CH15" s="9">
        <v>0.505</v>
      </c>
      <c r="CI15" s="9">
        <v>0.128</v>
      </c>
      <c r="CJ15" s="9">
        <v>0.378</v>
      </c>
      <c r="CK15" s="9">
        <v>0.25700000000000001</v>
      </c>
      <c r="CL15" s="9">
        <v>0.248</v>
      </c>
      <c r="CM15" s="9">
        <v>0.25700000000000001</v>
      </c>
      <c r="CN15" s="9">
        <v>0</v>
      </c>
      <c r="CO15" s="9">
        <v>0.248</v>
      </c>
      <c r="CP15" s="9">
        <v>0.38900000000000001</v>
      </c>
      <c r="CQ15" s="9">
        <v>0</v>
      </c>
      <c r="CR15" s="9">
        <v>0.11600000000000001</v>
      </c>
      <c r="CS15" s="9">
        <v>0.505</v>
      </c>
      <c r="CT15" s="9">
        <v>0</v>
      </c>
      <c r="CU15" s="9">
        <v>0.91600000000000004</v>
      </c>
      <c r="CV15" s="9">
        <v>5.2009999999999996</v>
      </c>
      <c r="CW15" s="9">
        <v>3.3029999999999999</v>
      </c>
      <c r="CX15" s="9">
        <v>3.04</v>
      </c>
      <c r="CY15" s="9">
        <v>0.26300000000000001</v>
      </c>
      <c r="CZ15" s="9">
        <v>0</v>
      </c>
      <c r="DA15" s="9">
        <v>0.13300000000000001</v>
      </c>
      <c r="DB15" s="9">
        <v>0.13</v>
      </c>
      <c r="DC15" s="9">
        <v>0</v>
      </c>
      <c r="DD15" s="9">
        <v>1.91</v>
      </c>
      <c r="DE15" s="9">
        <v>0.57599999999999996</v>
      </c>
      <c r="DF15" s="9">
        <v>0.20599999999999999</v>
      </c>
      <c r="DG15" s="9">
        <v>0.61099999999999999</v>
      </c>
      <c r="DH15" s="9">
        <v>0.64900000000000002</v>
      </c>
      <c r="DI15" s="9">
        <v>2.6539999999999999</v>
      </c>
      <c r="DJ15" s="9">
        <v>1.8979999999999999</v>
      </c>
      <c r="DK15" s="9">
        <v>5.7960000000000003</v>
      </c>
      <c r="DL15" s="9">
        <v>0.82699999999999996</v>
      </c>
      <c r="DM15" s="9">
        <v>20.744</v>
      </c>
      <c r="DN15" s="9">
        <v>20.744</v>
      </c>
      <c r="DO15" s="9">
        <v>1.9490000000000001</v>
      </c>
      <c r="DP15" s="9">
        <v>1.228</v>
      </c>
      <c r="DQ15" s="9">
        <v>0.436</v>
      </c>
      <c r="DR15" s="9">
        <v>0.79200000000000004</v>
      </c>
      <c r="DS15" s="9">
        <v>0.61499999999999999</v>
      </c>
      <c r="DT15" s="9">
        <v>0.61199999999999999</v>
      </c>
      <c r="DU15" s="9">
        <v>0.60299999999999998</v>
      </c>
      <c r="DV15" s="9">
        <v>0.13500000000000001</v>
      </c>
      <c r="DW15" s="9">
        <v>0.48899999999999999</v>
      </c>
      <c r="DX15" s="9">
        <v>0.219</v>
      </c>
      <c r="DY15" s="9">
        <v>0.28799999999999998</v>
      </c>
      <c r="DZ15" s="9">
        <v>0.72099999999999997</v>
      </c>
      <c r="EA15" s="9">
        <v>0.69399999999999995</v>
      </c>
      <c r="EB15" s="9">
        <v>0.53400000000000003</v>
      </c>
      <c r="EC15" s="9">
        <v>0.72099999999999997</v>
      </c>
      <c r="ED15" s="9">
        <v>18.795000000000002</v>
      </c>
      <c r="EE15" s="9">
        <v>18.795000000000002</v>
      </c>
      <c r="EF15" s="9">
        <v>17.585000000000001</v>
      </c>
      <c r="EG15" s="9">
        <v>0.23300000000000001</v>
      </c>
      <c r="EH15" s="9">
        <v>0.97699999999999998</v>
      </c>
      <c r="EI15" s="9">
        <v>0.51100000000000001</v>
      </c>
      <c r="EJ15" s="9">
        <v>0.41899999999999998</v>
      </c>
      <c r="EK15" s="9">
        <v>0.28000000000000003</v>
      </c>
      <c r="EL15" s="9">
        <v>15.409000000000001</v>
      </c>
      <c r="EM15" s="9">
        <v>0.77700000000000002</v>
      </c>
      <c r="EN15" s="9">
        <v>0.876</v>
      </c>
      <c r="EO15" s="9">
        <v>1.734</v>
      </c>
      <c r="EP15" s="9">
        <v>4.8869999999999996</v>
      </c>
      <c r="EQ15" s="9">
        <v>13.907999999999999</v>
      </c>
      <c r="ER15" s="9">
        <v>0</v>
      </c>
      <c r="ES15" s="9">
        <v>20.023</v>
      </c>
      <c r="ET15" s="9">
        <v>0.72099999999999997</v>
      </c>
      <c r="EU15" s="9">
        <v>18.605</v>
      </c>
      <c r="EV15" s="9">
        <v>18.605</v>
      </c>
      <c r="EW15" s="9">
        <v>2.2050000000000001</v>
      </c>
      <c r="EX15" s="9">
        <v>0.59399999999999997</v>
      </c>
      <c r="EY15" s="9">
        <v>0.22500000000000001</v>
      </c>
      <c r="EZ15" s="9">
        <v>0.36899999999999999</v>
      </c>
      <c r="FA15" s="9">
        <v>0.47699999999999998</v>
      </c>
      <c r="FB15" s="9">
        <v>0.11700000000000001</v>
      </c>
      <c r="FC15" s="9">
        <v>0.47699999999999998</v>
      </c>
      <c r="FD15" s="9">
        <v>0</v>
      </c>
      <c r="FE15" s="9">
        <v>0.11700000000000001</v>
      </c>
      <c r="FF15" s="9">
        <v>0</v>
      </c>
      <c r="FG15" s="9">
        <v>0.245</v>
      </c>
      <c r="FH15" s="9">
        <v>0.34899999999999998</v>
      </c>
      <c r="FI15" s="9">
        <v>0.33200000000000002</v>
      </c>
      <c r="FJ15" s="9">
        <v>0.26200000000000001</v>
      </c>
      <c r="FK15" s="9">
        <v>1.611</v>
      </c>
      <c r="FL15" s="9">
        <v>16.399999999999999</v>
      </c>
      <c r="FM15" s="9">
        <v>15.97</v>
      </c>
      <c r="FN15" s="9">
        <v>14.632999999999999</v>
      </c>
      <c r="FO15" s="9">
        <v>0.63900000000000001</v>
      </c>
      <c r="FP15" s="9">
        <v>0.69899999999999995</v>
      </c>
      <c r="FQ15" s="9">
        <v>0.92300000000000004</v>
      </c>
      <c r="FR15" s="9">
        <v>0.41499999999999998</v>
      </c>
      <c r="FS15" s="9">
        <v>0</v>
      </c>
      <c r="FT15" s="9">
        <v>11.042</v>
      </c>
      <c r="FU15" s="9">
        <v>1.603</v>
      </c>
      <c r="FV15" s="9">
        <v>1.8009999999999999</v>
      </c>
      <c r="FW15" s="9">
        <v>1.5249999999999999</v>
      </c>
      <c r="FX15" s="9">
        <v>3.6080000000000001</v>
      </c>
      <c r="FY15" s="9">
        <v>12.362</v>
      </c>
      <c r="FZ15" s="9">
        <v>0.42899999999999999</v>
      </c>
      <c r="GA15" s="9">
        <v>17.198</v>
      </c>
      <c r="GB15" s="9">
        <v>1.407</v>
      </c>
      <c r="GC15" s="9">
        <v>38.276000000000003</v>
      </c>
      <c r="GD15" s="9">
        <v>38.276000000000003</v>
      </c>
      <c r="GE15" s="9">
        <v>6.2439999999999998</v>
      </c>
      <c r="GF15" s="9">
        <v>3.02</v>
      </c>
      <c r="GG15" s="9">
        <v>1.5409999999999999</v>
      </c>
      <c r="GH15" s="9">
        <v>1.117</v>
      </c>
      <c r="GI15" s="9">
        <v>1.79</v>
      </c>
      <c r="GJ15" s="9">
        <v>0.86799999999999999</v>
      </c>
      <c r="GK15" s="9">
        <v>1.4139999999999999</v>
      </c>
      <c r="GL15" s="9">
        <v>0.49099999999999999</v>
      </c>
      <c r="GM15" s="9">
        <v>0.64</v>
      </c>
      <c r="GN15" s="9">
        <v>9.9000000000000005E-2</v>
      </c>
      <c r="GO15" s="9">
        <v>1.613</v>
      </c>
      <c r="GP15" s="9">
        <v>1.0469999999999999</v>
      </c>
      <c r="GQ15" s="9">
        <v>1.927</v>
      </c>
      <c r="GR15" s="9">
        <v>0.83199999999999996</v>
      </c>
      <c r="GS15" s="9">
        <v>3.2240000000000002</v>
      </c>
      <c r="GT15" s="9">
        <v>32.031999999999996</v>
      </c>
      <c r="GU15" s="9">
        <v>29.32</v>
      </c>
      <c r="GV15" s="9">
        <v>28.664000000000001</v>
      </c>
      <c r="GW15" s="9">
        <v>0.41</v>
      </c>
      <c r="GX15" s="9">
        <v>0.246</v>
      </c>
      <c r="GY15" s="9">
        <v>0.53800000000000003</v>
      </c>
      <c r="GZ15" s="9">
        <v>0.11799999999999999</v>
      </c>
      <c r="HA15" s="9">
        <v>0</v>
      </c>
      <c r="HB15" s="9">
        <v>21.408000000000001</v>
      </c>
      <c r="HC15" s="9">
        <v>1.782</v>
      </c>
      <c r="HD15" s="9">
        <v>1.893</v>
      </c>
      <c r="HE15" s="9">
        <v>4.2370000000000001</v>
      </c>
      <c r="HF15" s="9">
        <v>3.0960000000000001</v>
      </c>
      <c r="HG15" s="9">
        <v>26.222999999999999</v>
      </c>
      <c r="HH15" s="9">
        <v>2.7120000000000002</v>
      </c>
      <c r="HI15" s="9">
        <v>34.930999999999997</v>
      </c>
      <c r="HJ15" s="9">
        <v>3.3450000000000002</v>
      </c>
      <c r="HK15" s="9">
        <v>6.9359999999999999</v>
      </c>
      <c r="HL15" s="9">
        <v>6.9359999999999999</v>
      </c>
      <c r="HM15" s="9">
        <v>1.2050000000000001</v>
      </c>
      <c r="HN15" s="9">
        <v>0.68799999999999994</v>
      </c>
      <c r="HO15" s="9">
        <v>0</v>
      </c>
      <c r="HP15" s="9">
        <v>0.53600000000000003</v>
      </c>
      <c r="HQ15" s="9">
        <v>0.159</v>
      </c>
      <c r="HR15" s="9">
        <v>0.377</v>
      </c>
      <c r="HS15" s="9">
        <v>0.39800000000000002</v>
      </c>
      <c r="HT15" s="9">
        <v>0.13800000000000001</v>
      </c>
      <c r="HU15" s="9">
        <v>0</v>
      </c>
      <c r="HV15" s="9">
        <v>0</v>
      </c>
      <c r="HW15" s="9">
        <v>0.435</v>
      </c>
      <c r="HX15" s="9">
        <v>0.10100000000000001</v>
      </c>
      <c r="HY15" s="9">
        <v>0.10100000000000001</v>
      </c>
      <c r="HZ15" s="9">
        <v>0.435</v>
      </c>
      <c r="IA15" s="9">
        <v>0.51600000000000001</v>
      </c>
      <c r="IB15" s="9">
        <v>5.7320000000000002</v>
      </c>
      <c r="IC15" s="9">
        <v>3.4430000000000001</v>
      </c>
      <c r="ID15" s="9">
        <v>3.3319999999999999</v>
      </c>
      <c r="IE15" s="9">
        <v>0.111</v>
      </c>
      <c r="IF15" s="9">
        <v>0</v>
      </c>
      <c r="IG15" s="9">
        <v>0.111</v>
      </c>
      <c r="IH15" s="9">
        <v>0</v>
      </c>
      <c r="II15" s="9">
        <v>0</v>
      </c>
      <c r="IJ15" s="9">
        <v>2.4319999999999999</v>
      </c>
      <c r="IK15" s="9">
        <v>0.26</v>
      </c>
      <c r="IL15" s="9">
        <v>0.27400000000000002</v>
      </c>
      <c r="IM15" s="9">
        <v>0.47699999999999998</v>
      </c>
      <c r="IN15" s="9">
        <v>0.51500000000000001</v>
      </c>
      <c r="IO15" s="9">
        <v>2.9279999999999999</v>
      </c>
      <c r="IP15" s="9">
        <v>2.2890000000000001</v>
      </c>
      <c r="IQ15" s="9">
        <v>6.2679999999999998</v>
      </c>
    </row>
    <row r="16" spans="1:251">
      <c r="A16" s="10">
        <v>43862</v>
      </c>
      <c r="B16" s="9">
        <v>9.1999999999999998E-2</v>
      </c>
      <c r="C16" s="9">
        <v>0</v>
      </c>
      <c r="D16" s="9">
        <v>9.1999999999999998E-2</v>
      </c>
      <c r="E16" s="9">
        <v>0</v>
      </c>
      <c r="F16" s="9">
        <v>3.6619999999999999</v>
      </c>
      <c r="G16" s="9">
        <v>0.36</v>
      </c>
      <c r="H16" s="9">
        <v>0.114</v>
      </c>
      <c r="I16" s="9">
        <v>0.56699999999999995</v>
      </c>
      <c r="J16" s="9">
        <v>0.45400000000000001</v>
      </c>
      <c r="K16" s="9">
        <v>4.2480000000000002</v>
      </c>
      <c r="L16" s="9">
        <v>0.52900000000000003</v>
      </c>
      <c r="M16" s="9">
        <v>5.9580000000000002</v>
      </c>
      <c r="N16" s="9">
        <v>0.21</v>
      </c>
      <c r="O16" s="9">
        <v>3.3559999999999999</v>
      </c>
      <c r="P16" s="9">
        <v>3.3559999999999999</v>
      </c>
      <c r="Q16" s="9">
        <v>0.36899999999999999</v>
      </c>
      <c r="R16" s="9">
        <v>0.245</v>
      </c>
      <c r="S16" s="9">
        <v>0</v>
      </c>
      <c r="T16" s="9">
        <v>0.122</v>
      </c>
      <c r="U16" s="9">
        <v>0</v>
      </c>
      <c r="V16" s="9">
        <v>0.122</v>
      </c>
      <c r="W16" s="9">
        <v>0</v>
      </c>
      <c r="X16" s="9">
        <v>0.122</v>
      </c>
      <c r="Y16" s="9">
        <v>0</v>
      </c>
      <c r="Z16" s="9">
        <v>0</v>
      </c>
      <c r="AA16" s="9">
        <v>0</v>
      </c>
      <c r="AB16" s="9">
        <v>0.122</v>
      </c>
      <c r="AC16" s="9">
        <v>0.122</v>
      </c>
      <c r="AD16" s="9">
        <v>0</v>
      </c>
      <c r="AE16" s="9">
        <v>0.124</v>
      </c>
      <c r="AF16" s="9">
        <v>2.9870000000000001</v>
      </c>
      <c r="AG16" s="9">
        <v>2.5099999999999998</v>
      </c>
      <c r="AH16" s="9">
        <v>2.3029999999999999</v>
      </c>
      <c r="AI16" s="9">
        <v>0.20699999999999999</v>
      </c>
      <c r="AJ16" s="9">
        <v>0</v>
      </c>
      <c r="AK16" s="9">
        <v>0.20699999999999999</v>
      </c>
      <c r="AL16" s="9">
        <v>0</v>
      </c>
      <c r="AM16" s="9">
        <v>0</v>
      </c>
      <c r="AN16" s="9">
        <v>2.306</v>
      </c>
      <c r="AO16" s="9">
        <v>0</v>
      </c>
      <c r="AP16" s="9">
        <v>0</v>
      </c>
      <c r="AQ16" s="9">
        <v>0.20499999999999999</v>
      </c>
      <c r="AR16" s="9">
        <v>0.29699999999999999</v>
      </c>
      <c r="AS16" s="9">
        <v>2.2130000000000001</v>
      </c>
      <c r="AT16" s="9">
        <v>0.47699999999999998</v>
      </c>
      <c r="AU16" s="9">
        <v>3.11</v>
      </c>
      <c r="AV16" s="9">
        <v>0.247</v>
      </c>
      <c r="AW16" s="9">
        <v>14.792999999999999</v>
      </c>
      <c r="AX16" s="9">
        <v>14.792999999999999</v>
      </c>
      <c r="AY16" s="9">
        <v>2.2570000000000001</v>
      </c>
      <c r="AZ16" s="9">
        <v>1.288</v>
      </c>
      <c r="BA16" s="9">
        <v>0.44</v>
      </c>
      <c r="BB16" s="9">
        <v>0.84699999999999998</v>
      </c>
      <c r="BC16" s="9">
        <v>0.91200000000000003</v>
      </c>
      <c r="BD16" s="9">
        <v>0.376</v>
      </c>
      <c r="BE16" s="9">
        <v>0.91200000000000003</v>
      </c>
      <c r="BF16" s="9">
        <v>0.127</v>
      </c>
      <c r="BG16" s="9">
        <v>0.249</v>
      </c>
      <c r="BH16" s="9">
        <v>0.22900000000000001</v>
      </c>
      <c r="BI16" s="9">
        <v>0.155</v>
      </c>
      <c r="BJ16" s="9">
        <v>0.90400000000000003</v>
      </c>
      <c r="BK16" s="9">
        <v>0.94599999999999995</v>
      </c>
      <c r="BL16" s="9">
        <v>0.34200000000000003</v>
      </c>
      <c r="BM16" s="9">
        <v>0.97</v>
      </c>
      <c r="BN16" s="9">
        <v>12.536</v>
      </c>
      <c r="BO16" s="9">
        <v>8.1850000000000005</v>
      </c>
      <c r="BP16" s="9">
        <v>7.6639999999999997</v>
      </c>
      <c r="BQ16" s="9">
        <v>0.32500000000000001</v>
      </c>
      <c r="BR16" s="9">
        <v>0.19700000000000001</v>
      </c>
      <c r="BS16" s="9">
        <v>0.32500000000000001</v>
      </c>
      <c r="BT16" s="9">
        <v>0.19700000000000001</v>
      </c>
      <c r="BU16" s="9">
        <v>0</v>
      </c>
      <c r="BV16" s="9">
        <v>5.7220000000000004</v>
      </c>
      <c r="BW16" s="9">
        <v>0.13500000000000001</v>
      </c>
      <c r="BX16" s="9">
        <v>0.98099999999999998</v>
      </c>
      <c r="BY16" s="9">
        <v>1.347</v>
      </c>
      <c r="BZ16" s="9">
        <v>1.583</v>
      </c>
      <c r="CA16" s="9">
        <v>6.6020000000000003</v>
      </c>
      <c r="CB16" s="9">
        <v>4.3499999999999996</v>
      </c>
      <c r="CC16" s="9">
        <v>14.292999999999999</v>
      </c>
      <c r="CD16" s="9">
        <v>0.5</v>
      </c>
      <c r="CE16" s="9">
        <v>7.33</v>
      </c>
      <c r="CF16" s="9">
        <v>7.33</v>
      </c>
      <c r="CG16" s="9">
        <v>1.571</v>
      </c>
      <c r="CH16" s="9">
        <v>0.47699999999999998</v>
      </c>
      <c r="CI16" s="9">
        <v>0.11700000000000001</v>
      </c>
      <c r="CJ16" s="9">
        <v>0.36</v>
      </c>
      <c r="CK16" s="9">
        <v>0.24299999999999999</v>
      </c>
      <c r="CL16" s="9">
        <v>0.23300000000000001</v>
      </c>
      <c r="CM16" s="9">
        <v>0.20200000000000001</v>
      </c>
      <c r="CN16" s="9">
        <v>0.11700000000000001</v>
      </c>
      <c r="CO16" s="9">
        <v>0.158</v>
      </c>
      <c r="CP16" s="9">
        <v>0.11700000000000001</v>
      </c>
      <c r="CQ16" s="9">
        <v>0.11700000000000001</v>
      </c>
      <c r="CR16" s="9">
        <v>0.24299999999999999</v>
      </c>
      <c r="CS16" s="9">
        <v>0.36</v>
      </c>
      <c r="CT16" s="9">
        <v>0.11700000000000001</v>
      </c>
      <c r="CU16" s="9">
        <v>1.0940000000000001</v>
      </c>
      <c r="CV16" s="9">
        <v>5.7590000000000003</v>
      </c>
      <c r="CW16" s="9">
        <v>4.1829999999999998</v>
      </c>
      <c r="CX16" s="9">
        <v>4.1829999999999998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3.6070000000000002</v>
      </c>
      <c r="DE16" s="9">
        <v>0</v>
      </c>
      <c r="DF16" s="9">
        <v>0.1</v>
      </c>
      <c r="DG16" s="9">
        <v>0.47599999999999998</v>
      </c>
      <c r="DH16" s="9">
        <v>0.214</v>
      </c>
      <c r="DI16" s="9">
        <v>3.9689999999999999</v>
      </c>
      <c r="DJ16" s="9">
        <v>1.577</v>
      </c>
      <c r="DK16" s="9">
        <v>6.37</v>
      </c>
      <c r="DL16" s="9">
        <v>0.96</v>
      </c>
      <c r="DM16" s="9">
        <v>19.809999999999999</v>
      </c>
      <c r="DN16" s="9">
        <v>19.809999999999999</v>
      </c>
      <c r="DO16" s="9">
        <v>1.6160000000000001</v>
      </c>
      <c r="DP16" s="9">
        <v>0.80400000000000005</v>
      </c>
      <c r="DQ16" s="9">
        <v>0</v>
      </c>
      <c r="DR16" s="9">
        <v>0.69799999999999995</v>
      </c>
      <c r="DS16" s="9">
        <v>0.34799999999999998</v>
      </c>
      <c r="DT16" s="9">
        <v>0.35</v>
      </c>
      <c r="DU16" s="9">
        <v>0.24</v>
      </c>
      <c r="DV16" s="9">
        <v>0.35</v>
      </c>
      <c r="DW16" s="9">
        <v>0.108</v>
      </c>
      <c r="DX16" s="9">
        <v>0.35</v>
      </c>
      <c r="DY16" s="9">
        <v>0.252</v>
      </c>
      <c r="DZ16" s="9">
        <v>9.6000000000000002E-2</v>
      </c>
      <c r="EA16" s="9">
        <v>0.45800000000000002</v>
      </c>
      <c r="EB16" s="9">
        <v>0.24</v>
      </c>
      <c r="EC16" s="9">
        <v>0.81200000000000006</v>
      </c>
      <c r="ED16" s="9">
        <v>18.193999999999999</v>
      </c>
      <c r="EE16" s="9">
        <v>18.193999999999999</v>
      </c>
      <c r="EF16" s="9">
        <v>16.635000000000002</v>
      </c>
      <c r="EG16" s="9">
        <v>1.0229999999999999</v>
      </c>
      <c r="EH16" s="9">
        <v>0.53600000000000003</v>
      </c>
      <c r="EI16" s="9">
        <v>1.01</v>
      </c>
      <c r="EJ16" s="9">
        <v>0.32200000000000001</v>
      </c>
      <c r="EK16" s="9">
        <v>0.22700000000000001</v>
      </c>
      <c r="EL16" s="9">
        <v>12.212</v>
      </c>
      <c r="EM16" s="9">
        <v>1.5569999999999999</v>
      </c>
      <c r="EN16" s="9">
        <v>1.42</v>
      </c>
      <c r="EO16" s="9">
        <v>3.0049999999999999</v>
      </c>
      <c r="EP16" s="9">
        <v>3.7080000000000002</v>
      </c>
      <c r="EQ16" s="9">
        <v>14.486000000000001</v>
      </c>
      <c r="ER16" s="9">
        <v>0</v>
      </c>
      <c r="ES16" s="9">
        <v>19.111999999999998</v>
      </c>
      <c r="ET16" s="9">
        <v>0.69799999999999995</v>
      </c>
      <c r="EU16" s="9">
        <v>23.655999999999999</v>
      </c>
      <c r="EV16" s="9">
        <v>23.655999999999999</v>
      </c>
      <c r="EW16" s="9">
        <v>2.4660000000000002</v>
      </c>
      <c r="EX16" s="9">
        <v>1.0920000000000001</v>
      </c>
      <c r="EY16" s="9">
        <v>0.24399999999999999</v>
      </c>
      <c r="EZ16" s="9">
        <v>0.84799999999999998</v>
      </c>
      <c r="FA16" s="9">
        <v>0.71299999999999997</v>
      </c>
      <c r="FB16" s="9">
        <v>0.379</v>
      </c>
      <c r="FC16" s="9">
        <v>0.71299999999999997</v>
      </c>
      <c r="FD16" s="9">
        <v>0.26100000000000001</v>
      </c>
      <c r="FE16" s="9">
        <v>0.11700000000000001</v>
      </c>
      <c r="FF16" s="9">
        <v>0.24399999999999999</v>
      </c>
      <c r="FG16" s="9">
        <v>0.46200000000000002</v>
      </c>
      <c r="FH16" s="9">
        <v>0.38600000000000001</v>
      </c>
      <c r="FI16" s="9">
        <v>0.626</v>
      </c>
      <c r="FJ16" s="9">
        <v>0.46600000000000003</v>
      </c>
      <c r="FK16" s="9">
        <v>1.3740000000000001</v>
      </c>
      <c r="FL16" s="9">
        <v>21.19</v>
      </c>
      <c r="FM16" s="9">
        <v>20.018999999999998</v>
      </c>
      <c r="FN16" s="9">
        <v>18.835000000000001</v>
      </c>
      <c r="FO16" s="9">
        <v>1.0820000000000001</v>
      </c>
      <c r="FP16" s="9">
        <v>0.10100000000000001</v>
      </c>
      <c r="FQ16" s="9">
        <v>1.073</v>
      </c>
      <c r="FR16" s="9">
        <v>0.111</v>
      </c>
      <c r="FS16" s="9">
        <v>0</v>
      </c>
      <c r="FT16" s="9">
        <v>14.266</v>
      </c>
      <c r="FU16" s="9">
        <v>1.349</v>
      </c>
      <c r="FV16" s="9">
        <v>2.3730000000000002</v>
      </c>
      <c r="FW16" s="9">
        <v>2.0299999999999998</v>
      </c>
      <c r="FX16" s="9">
        <v>3.5539999999999998</v>
      </c>
      <c r="FY16" s="9">
        <v>16.463999999999999</v>
      </c>
      <c r="FZ16" s="9">
        <v>1.1719999999999999</v>
      </c>
      <c r="GA16" s="9">
        <v>22.420999999999999</v>
      </c>
      <c r="GB16" s="9">
        <v>1.2350000000000001</v>
      </c>
      <c r="GC16" s="9">
        <v>41.192</v>
      </c>
      <c r="GD16" s="9">
        <v>41.192</v>
      </c>
      <c r="GE16" s="9">
        <v>7.3959999999999999</v>
      </c>
      <c r="GF16" s="9">
        <v>3.1259999999999999</v>
      </c>
      <c r="GG16" s="9">
        <v>1.714</v>
      </c>
      <c r="GH16" s="9">
        <v>1.29</v>
      </c>
      <c r="GI16" s="9">
        <v>2.1800000000000002</v>
      </c>
      <c r="GJ16" s="9">
        <v>0.82299999999999995</v>
      </c>
      <c r="GK16" s="9">
        <v>2.274</v>
      </c>
      <c r="GL16" s="9">
        <v>0.33500000000000002</v>
      </c>
      <c r="GM16" s="9">
        <v>0.39400000000000002</v>
      </c>
      <c r="GN16" s="9">
        <v>0.73399999999999999</v>
      </c>
      <c r="GO16" s="9">
        <v>0.73299999999999998</v>
      </c>
      <c r="GP16" s="9">
        <v>1.536</v>
      </c>
      <c r="GQ16" s="9">
        <v>1.9650000000000001</v>
      </c>
      <c r="GR16" s="9">
        <v>1.038</v>
      </c>
      <c r="GS16" s="9">
        <v>4.2699999999999996</v>
      </c>
      <c r="GT16" s="9">
        <v>33.795999999999999</v>
      </c>
      <c r="GU16" s="9">
        <v>31.163</v>
      </c>
      <c r="GV16" s="9">
        <v>28.846</v>
      </c>
      <c r="GW16" s="9">
        <v>1.222</v>
      </c>
      <c r="GX16" s="9">
        <v>1.095</v>
      </c>
      <c r="GY16" s="9">
        <v>0.66900000000000004</v>
      </c>
      <c r="GZ16" s="9">
        <v>0.64100000000000001</v>
      </c>
      <c r="HA16" s="9">
        <v>1.0069999999999999</v>
      </c>
      <c r="HB16" s="9">
        <v>19.579999999999998</v>
      </c>
      <c r="HC16" s="9">
        <v>2.496</v>
      </c>
      <c r="HD16" s="9">
        <v>3.7690000000000001</v>
      </c>
      <c r="HE16" s="9">
        <v>5.3179999999999996</v>
      </c>
      <c r="HF16" s="9">
        <v>4.3170000000000002</v>
      </c>
      <c r="HG16" s="9">
        <v>26.846</v>
      </c>
      <c r="HH16" s="9">
        <v>2.6339999999999999</v>
      </c>
      <c r="HI16" s="9">
        <v>37.805</v>
      </c>
      <c r="HJ16" s="9">
        <v>3.387</v>
      </c>
      <c r="HK16" s="9">
        <v>6.1020000000000003</v>
      </c>
      <c r="HL16" s="9">
        <v>6.1020000000000003</v>
      </c>
      <c r="HM16" s="9">
        <v>1.6859999999999999</v>
      </c>
      <c r="HN16" s="9">
        <v>0.40200000000000002</v>
      </c>
      <c r="HO16" s="9">
        <v>0.20699999999999999</v>
      </c>
      <c r="HP16" s="9">
        <v>0.19400000000000001</v>
      </c>
      <c r="HQ16" s="9">
        <v>0.28199999999999997</v>
      </c>
      <c r="HR16" s="9">
        <v>0.11899999999999999</v>
      </c>
      <c r="HS16" s="9">
        <v>0.32700000000000001</v>
      </c>
      <c r="HT16" s="9">
        <v>7.4999999999999997E-2</v>
      </c>
      <c r="HU16" s="9">
        <v>0</v>
      </c>
      <c r="HV16" s="9">
        <v>0</v>
      </c>
      <c r="HW16" s="9">
        <v>0.32700000000000001</v>
      </c>
      <c r="HX16" s="9">
        <v>7.4999999999999997E-2</v>
      </c>
      <c r="HY16" s="9">
        <v>0.28199999999999997</v>
      </c>
      <c r="HZ16" s="9">
        <v>0.11899999999999999</v>
      </c>
      <c r="IA16" s="9">
        <v>1.284</v>
      </c>
      <c r="IB16" s="9">
        <v>4.4160000000000004</v>
      </c>
      <c r="IC16" s="9">
        <v>3.1349999999999998</v>
      </c>
      <c r="ID16" s="9">
        <v>3.1349999999999998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2.2240000000000002</v>
      </c>
      <c r="IK16" s="9">
        <v>0.377</v>
      </c>
      <c r="IL16" s="9">
        <v>0</v>
      </c>
      <c r="IM16" s="9">
        <v>0.53400000000000003</v>
      </c>
      <c r="IN16" s="9">
        <v>0.21299999999999999</v>
      </c>
      <c r="IO16" s="9">
        <v>2.9220000000000002</v>
      </c>
      <c r="IP16" s="9">
        <v>1.2809999999999999</v>
      </c>
      <c r="IQ16" s="9">
        <v>4.8179999999999996</v>
      </c>
    </row>
    <row r="17" spans="1:251">
      <c r="A17" s="10">
        <v>44228</v>
      </c>
      <c r="B17" s="9">
        <v>0</v>
      </c>
      <c r="C17" s="9">
        <v>0.23799999999999999</v>
      </c>
      <c r="D17" s="9">
        <v>0.14399999999999999</v>
      </c>
      <c r="E17" s="9">
        <v>0</v>
      </c>
      <c r="F17" s="9">
        <v>3.85</v>
      </c>
      <c r="G17" s="9">
        <v>0.59899999999999998</v>
      </c>
      <c r="H17" s="9">
        <v>0</v>
      </c>
      <c r="I17" s="9">
        <v>0</v>
      </c>
      <c r="J17" s="9">
        <v>0.755</v>
      </c>
      <c r="K17" s="9">
        <v>3.694</v>
      </c>
      <c r="L17" s="9">
        <v>0</v>
      </c>
      <c r="M17" s="9">
        <v>4.4489999999999998</v>
      </c>
      <c r="N17" s="9">
        <v>0.16</v>
      </c>
      <c r="O17" s="9">
        <v>3.2639999999999998</v>
      </c>
      <c r="P17" s="9">
        <v>3.2639999999999998</v>
      </c>
      <c r="Q17" s="9">
        <v>0.64</v>
      </c>
      <c r="R17" s="9">
        <v>0.38400000000000001</v>
      </c>
      <c r="S17" s="9">
        <v>0</v>
      </c>
      <c r="T17" s="9">
        <v>0.38400000000000001</v>
      </c>
      <c r="U17" s="9">
        <v>0.106</v>
      </c>
      <c r="V17" s="9">
        <v>0.27900000000000003</v>
      </c>
      <c r="W17" s="9">
        <v>0.106</v>
      </c>
      <c r="X17" s="9">
        <v>0</v>
      </c>
      <c r="Y17" s="9">
        <v>0.27900000000000003</v>
      </c>
      <c r="Z17" s="9">
        <v>0.106</v>
      </c>
      <c r="AA17" s="9">
        <v>0.113</v>
      </c>
      <c r="AB17" s="9">
        <v>0.16500000000000001</v>
      </c>
      <c r="AC17" s="9">
        <v>0.27100000000000002</v>
      </c>
      <c r="AD17" s="9">
        <v>0.113</v>
      </c>
      <c r="AE17" s="9">
        <v>0.25600000000000001</v>
      </c>
      <c r="AF17" s="9">
        <v>2.6240000000000001</v>
      </c>
      <c r="AG17" s="9">
        <v>2.0840000000000001</v>
      </c>
      <c r="AH17" s="9">
        <v>1.9450000000000001</v>
      </c>
      <c r="AI17" s="9">
        <v>0</v>
      </c>
      <c r="AJ17" s="9">
        <v>0.14000000000000001</v>
      </c>
      <c r="AK17" s="9">
        <v>0</v>
      </c>
      <c r="AL17" s="9">
        <v>0.14000000000000001</v>
      </c>
      <c r="AM17" s="9">
        <v>0</v>
      </c>
      <c r="AN17" s="9">
        <v>1.2889999999999999</v>
      </c>
      <c r="AO17" s="9">
        <v>0.68400000000000005</v>
      </c>
      <c r="AP17" s="9">
        <v>0.111</v>
      </c>
      <c r="AQ17" s="9">
        <v>0</v>
      </c>
      <c r="AR17" s="9">
        <v>0.41899999999999998</v>
      </c>
      <c r="AS17" s="9">
        <v>1.6659999999999999</v>
      </c>
      <c r="AT17" s="9">
        <v>0.54</v>
      </c>
      <c r="AU17" s="9">
        <v>3.008</v>
      </c>
      <c r="AV17" s="9">
        <v>0.25600000000000001</v>
      </c>
      <c r="AW17" s="9">
        <v>15.215</v>
      </c>
      <c r="AX17" s="9">
        <v>15.215</v>
      </c>
      <c r="AY17" s="9">
        <v>3.1640000000000001</v>
      </c>
      <c r="AZ17" s="9">
        <v>1.226</v>
      </c>
      <c r="BA17" s="9">
        <v>0.44500000000000001</v>
      </c>
      <c r="BB17" s="9">
        <v>0.78100000000000003</v>
      </c>
      <c r="BC17" s="9">
        <v>0.89300000000000002</v>
      </c>
      <c r="BD17" s="9">
        <v>0.21299999999999999</v>
      </c>
      <c r="BE17" s="9">
        <v>0.76600000000000001</v>
      </c>
      <c r="BF17" s="9">
        <v>0.123</v>
      </c>
      <c r="BG17" s="9">
        <v>0.218</v>
      </c>
      <c r="BH17" s="9">
        <v>0.54700000000000004</v>
      </c>
      <c r="BI17" s="9">
        <v>0.24099999999999999</v>
      </c>
      <c r="BJ17" s="9">
        <v>0.437</v>
      </c>
      <c r="BK17" s="9">
        <v>1.135</v>
      </c>
      <c r="BL17" s="9">
        <v>9.0999999999999998E-2</v>
      </c>
      <c r="BM17" s="9">
        <v>1.9390000000000001</v>
      </c>
      <c r="BN17" s="9">
        <v>12.05</v>
      </c>
      <c r="BO17" s="9">
        <v>8.2129999999999992</v>
      </c>
      <c r="BP17" s="9">
        <v>7.8630000000000004</v>
      </c>
      <c r="BQ17" s="9">
        <v>0.219</v>
      </c>
      <c r="BR17" s="9">
        <v>0.13100000000000001</v>
      </c>
      <c r="BS17" s="9">
        <v>0.34899999999999998</v>
      </c>
      <c r="BT17" s="9">
        <v>0</v>
      </c>
      <c r="BU17" s="9">
        <v>0</v>
      </c>
      <c r="BV17" s="9">
        <v>6.7480000000000002</v>
      </c>
      <c r="BW17" s="9">
        <v>0.49299999999999999</v>
      </c>
      <c r="BX17" s="9">
        <v>0.23300000000000001</v>
      </c>
      <c r="BY17" s="9">
        <v>0.73799999999999999</v>
      </c>
      <c r="BZ17" s="9">
        <v>1.407</v>
      </c>
      <c r="CA17" s="9">
        <v>6.806</v>
      </c>
      <c r="CB17" s="9">
        <v>3.8380000000000001</v>
      </c>
      <c r="CC17" s="9">
        <v>13.782999999999999</v>
      </c>
      <c r="CD17" s="9">
        <v>1.431</v>
      </c>
      <c r="CE17" s="9">
        <v>7.2480000000000002</v>
      </c>
      <c r="CF17" s="9">
        <v>7.2480000000000002</v>
      </c>
      <c r="CG17" s="9">
        <v>1.6679999999999999</v>
      </c>
      <c r="CH17" s="9">
        <v>0.91400000000000003</v>
      </c>
      <c r="CI17" s="9">
        <v>0.23899999999999999</v>
      </c>
      <c r="CJ17" s="9">
        <v>0.67400000000000004</v>
      </c>
      <c r="CK17" s="9">
        <v>0.66500000000000004</v>
      </c>
      <c r="CL17" s="9">
        <v>0.249</v>
      </c>
      <c r="CM17" s="9">
        <v>0.67100000000000004</v>
      </c>
      <c r="CN17" s="9">
        <v>0</v>
      </c>
      <c r="CO17" s="9">
        <v>0.11899999999999999</v>
      </c>
      <c r="CP17" s="9">
        <v>0.12</v>
      </c>
      <c r="CQ17" s="9">
        <v>0.433</v>
      </c>
      <c r="CR17" s="9">
        <v>0.36</v>
      </c>
      <c r="CS17" s="9">
        <v>0.49199999999999999</v>
      </c>
      <c r="CT17" s="9">
        <v>0.42099999999999999</v>
      </c>
      <c r="CU17" s="9">
        <v>0.755</v>
      </c>
      <c r="CV17" s="9">
        <v>5.5789999999999997</v>
      </c>
      <c r="CW17" s="9">
        <v>2.9529999999999998</v>
      </c>
      <c r="CX17" s="9">
        <v>2.85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1.88</v>
      </c>
      <c r="DE17" s="9">
        <v>0.22</v>
      </c>
      <c r="DF17" s="9">
        <v>0.58799999999999997</v>
      </c>
      <c r="DG17" s="9">
        <v>0.26600000000000001</v>
      </c>
      <c r="DH17" s="9">
        <v>0.153</v>
      </c>
      <c r="DI17" s="9">
        <v>2.8</v>
      </c>
      <c r="DJ17" s="9">
        <v>2.6259999999999999</v>
      </c>
      <c r="DK17" s="9">
        <v>6.4930000000000003</v>
      </c>
      <c r="DL17" s="9">
        <v>0.755</v>
      </c>
      <c r="DM17" s="9">
        <v>19.448</v>
      </c>
      <c r="DN17" s="9">
        <v>19.448</v>
      </c>
      <c r="DO17" s="9">
        <v>2.7250000000000001</v>
      </c>
      <c r="DP17" s="9">
        <v>1.4490000000000001</v>
      </c>
      <c r="DQ17" s="9">
        <v>0.52200000000000002</v>
      </c>
      <c r="DR17" s="9">
        <v>0.92700000000000005</v>
      </c>
      <c r="DS17" s="9">
        <v>0.73299999999999998</v>
      </c>
      <c r="DT17" s="9">
        <v>0.71599999999999997</v>
      </c>
      <c r="DU17" s="9">
        <v>0.73299999999999998</v>
      </c>
      <c r="DV17" s="9">
        <v>0.63400000000000001</v>
      </c>
      <c r="DW17" s="9">
        <v>8.2000000000000003E-2</v>
      </c>
      <c r="DX17" s="9">
        <v>0.28000000000000003</v>
      </c>
      <c r="DY17" s="9">
        <v>0.21</v>
      </c>
      <c r="DZ17" s="9">
        <v>0.95899999999999996</v>
      </c>
      <c r="EA17" s="9">
        <v>1.0549999999999999</v>
      </c>
      <c r="EB17" s="9">
        <v>0.39300000000000002</v>
      </c>
      <c r="EC17" s="9">
        <v>1.2769999999999999</v>
      </c>
      <c r="ED17" s="9">
        <v>16.722999999999999</v>
      </c>
      <c r="EE17" s="9">
        <v>16.518000000000001</v>
      </c>
      <c r="EF17" s="9">
        <v>15.407999999999999</v>
      </c>
      <c r="EG17" s="9">
        <v>0.44500000000000001</v>
      </c>
      <c r="EH17" s="9">
        <v>0.66500000000000004</v>
      </c>
      <c r="EI17" s="9">
        <v>0.53300000000000003</v>
      </c>
      <c r="EJ17" s="9">
        <v>0.21299999999999999</v>
      </c>
      <c r="EK17" s="9">
        <v>0.36299999999999999</v>
      </c>
      <c r="EL17" s="9">
        <v>12.82</v>
      </c>
      <c r="EM17" s="9">
        <v>1.19</v>
      </c>
      <c r="EN17" s="9">
        <v>0.98099999999999998</v>
      </c>
      <c r="EO17" s="9">
        <v>1.528</v>
      </c>
      <c r="EP17" s="9">
        <v>3.7450000000000001</v>
      </c>
      <c r="EQ17" s="9">
        <v>12.773999999999999</v>
      </c>
      <c r="ER17" s="9">
        <v>0.20399999999999999</v>
      </c>
      <c r="ES17" s="9">
        <v>18.434999999999999</v>
      </c>
      <c r="ET17" s="9">
        <v>1.012</v>
      </c>
      <c r="EU17" s="9">
        <v>19.05</v>
      </c>
      <c r="EV17" s="9">
        <v>19.05</v>
      </c>
      <c r="EW17" s="9">
        <v>0.67900000000000005</v>
      </c>
      <c r="EX17" s="9">
        <v>0.33600000000000002</v>
      </c>
      <c r="EY17" s="9">
        <v>0</v>
      </c>
      <c r="EZ17" s="9">
        <v>0.12</v>
      </c>
      <c r="FA17" s="9">
        <v>0.12</v>
      </c>
      <c r="FB17" s="9">
        <v>0</v>
      </c>
      <c r="FC17" s="9">
        <v>0.12</v>
      </c>
      <c r="FD17" s="9">
        <v>0</v>
      </c>
      <c r="FE17" s="9">
        <v>0</v>
      </c>
      <c r="FF17" s="9">
        <v>0</v>
      </c>
      <c r="FG17" s="9">
        <v>0.12</v>
      </c>
      <c r="FH17" s="9">
        <v>0</v>
      </c>
      <c r="FI17" s="9">
        <v>0.12</v>
      </c>
      <c r="FJ17" s="9">
        <v>0</v>
      </c>
      <c r="FK17" s="9">
        <v>0.34399999999999997</v>
      </c>
      <c r="FL17" s="9">
        <v>18.370999999999999</v>
      </c>
      <c r="FM17" s="9">
        <v>17.631</v>
      </c>
      <c r="FN17" s="9">
        <v>16.867999999999999</v>
      </c>
      <c r="FO17" s="9">
        <v>0.38900000000000001</v>
      </c>
      <c r="FP17" s="9">
        <v>0.374</v>
      </c>
      <c r="FQ17" s="9">
        <v>0.50800000000000001</v>
      </c>
      <c r="FR17" s="9">
        <v>0.255</v>
      </c>
      <c r="FS17" s="9">
        <v>0</v>
      </c>
      <c r="FT17" s="9">
        <v>12.558999999999999</v>
      </c>
      <c r="FU17" s="9">
        <v>1.974</v>
      </c>
      <c r="FV17" s="9">
        <v>1.671</v>
      </c>
      <c r="FW17" s="9">
        <v>1.427</v>
      </c>
      <c r="FX17" s="9">
        <v>1.2390000000000001</v>
      </c>
      <c r="FY17" s="9">
        <v>16.391999999999999</v>
      </c>
      <c r="FZ17" s="9">
        <v>0.74</v>
      </c>
      <c r="GA17" s="9">
        <v>18.491</v>
      </c>
      <c r="GB17" s="9">
        <v>0.55900000000000005</v>
      </c>
      <c r="GC17" s="9">
        <v>40.329000000000001</v>
      </c>
      <c r="GD17" s="9">
        <v>40.329000000000001</v>
      </c>
      <c r="GE17" s="9">
        <v>7.383</v>
      </c>
      <c r="GF17" s="9">
        <v>4.13</v>
      </c>
      <c r="GG17" s="9">
        <v>2.0880000000000001</v>
      </c>
      <c r="GH17" s="9">
        <v>1.5429999999999999</v>
      </c>
      <c r="GI17" s="9">
        <v>2.4239999999999999</v>
      </c>
      <c r="GJ17" s="9">
        <v>1.0880000000000001</v>
      </c>
      <c r="GK17" s="9">
        <v>2.2949999999999999</v>
      </c>
      <c r="GL17" s="9">
        <v>0.57099999999999995</v>
      </c>
      <c r="GM17" s="9">
        <v>0.38800000000000001</v>
      </c>
      <c r="GN17" s="9">
        <v>0.61099999999999999</v>
      </c>
      <c r="GO17" s="9">
        <v>1.2430000000000001</v>
      </c>
      <c r="GP17" s="9">
        <v>1.776</v>
      </c>
      <c r="GQ17" s="9">
        <v>2.2080000000000002</v>
      </c>
      <c r="GR17" s="9">
        <v>1.423</v>
      </c>
      <c r="GS17" s="9">
        <v>3.2519999999999998</v>
      </c>
      <c r="GT17" s="9">
        <v>32.945999999999998</v>
      </c>
      <c r="GU17" s="9">
        <v>30.864999999999998</v>
      </c>
      <c r="GV17" s="9">
        <v>29.346</v>
      </c>
      <c r="GW17" s="9">
        <v>0.84599999999999997</v>
      </c>
      <c r="GX17" s="9">
        <v>0.67300000000000004</v>
      </c>
      <c r="GY17" s="9">
        <v>0.94499999999999995</v>
      </c>
      <c r="GZ17" s="9">
        <v>0.46200000000000002</v>
      </c>
      <c r="HA17" s="9">
        <v>0.113</v>
      </c>
      <c r="HB17" s="9">
        <v>20.864000000000001</v>
      </c>
      <c r="HC17" s="9">
        <v>2.8180000000000001</v>
      </c>
      <c r="HD17" s="9">
        <v>2.3479999999999999</v>
      </c>
      <c r="HE17" s="9">
        <v>4.8339999999999996</v>
      </c>
      <c r="HF17" s="9">
        <v>3.855</v>
      </c>
      <c r="HG17" s="9">
        <v>27.009</v>
      </c>
      <c r="HH17" s="9">
        <v>2.0819999999999999</v>
      </c>
      <c r="HI17" s="9">
        <v>36.877000000000002</v>
      </c>
      <c r="HJ17" s="9">
        <v>3.452</v>
      </c>
      <c r="HK17" s="9">
        <v>4.9850000000000003</v>
      </c>
      <c r="HL17" s="9">
        <v>4.9850000000000003</v>
      </c>
      <c r="HM17" s="9">
        <v>0.50800000000000001</v>
      </c>
      <c r="HN17" s="9">
        <v>0.114</v>
      </c>
      <c r="HO17" s="9">
        <v>0.114</v>
      </c>
      <c r="HP17" s="9">
        <v>0</v>
      </c>
      <c r="HQ17" s="9">
        <v>0.114</v>
      </c>
      <c r="HR17" s="9">
        <v>0</v>
      </c>
      <c r="HS17" s="9">
        <v>0.114</v>
      </c>
      <c r="HT17" s="9">
        <v>0</v>
      </c>
      <c r="HU17" s="9">
        <v>0</v>
      </c>
      <c r="HV17" s="9">
        <v>0</v>
      </c>
      <c r="HW17" s="9">
        <v>0</v>
      </c>
      <c r="HX17" s="9">
        <v>0.114</v>
      </c>
      <c r="HY17" s="9">
        <v>0.114</v>
      </c>
      <c r="HZ17" s="9">
        <v>0</v>
      </c>
      <c r="IA17" s="9">
        <v>0.39400000000000002</v>
      </c>
      <c r="IB17" s="9">
        <v>4.4770000000000003</v>
      </c>
      <c r="IC17" s="9">
        <v>4.0540000000000003</v>
      </c>
      <c r="ID17" s="9">
        <v>4.0540000000000003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2.4</v>
      </c>
      <c r="IK17" s="9">
        <v>0.65100000000000002</v>
      </c>
      <c r="IL17" s="9">
        <v>0.105</v>
      </c>
      <c r="IM17" s="9">
        <v>0.89700000000000002</v>
      </c>
      <c r="IN17" s="9">
        <v>0.90600000000000003</v>
      </c>
      <c r="IO17" s="9">
        <v>3.1469999999999998</v>
      </c>
      <c r="IP17" s="9">
        <v>0.42399999999999999</v>
      </c>
      <c r="IQ17" s="9">
        <v>4.7329999999999997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0.70699999999999996</v>
      </c>
      <c r="C11" s="9">
        <v>11.021000000000001</v>
      </c>
      <c r="D11" s="9">
        <v>11.021000000000001</v>
      </c>
      <c r="E11" s="9">
        <v>1.6819999999999999</v>
      </c>
      <c r="F11" s="9">
        <v>1.0660000000000001</v>
      </c>
      <c r="G11" s="9">
        <v>0.64500000000000002</v>
      </c>
      <c r="H11" s="9">
        <v>0.216</v>
      </c>
      <c r="I11" s="9">
        <v>0.50900000000000001</v>
      </c>
      <c r="J11" s="9">
        <v>0.35199999999999998</v>
      </c>
      <c r="K11" s="9">
        <v>0.50900000000000001</v>
      </c>
      <c r="L11" s="9">
        <v>0.216</v>
      </c>
      <c r="M11" s="9">
        <v>0.13600000000000001</v>
      </c>
      <c r="N11" s="9">
        <v>0.17199999999999999</v>
      </c>
      <c r="O11" s="9">
        <v>0.216</v>
      </c>
      <c r="P11" s="9">
        <v>0.47299999999999998</v>
      </c>
      <c r="Q11" s="9">
        <v>0.76300000000000001</v>
      </c>
      <c r="R11" s="9">
        <v>9.8000000000000004E-2</v>
      </c>
      <c r="S11" s="9">
        <v>0.61699999999999999</v>
      </c>
      <c r="T11" s="9">
        <v>9.3390000000000004</v>
      </c>
      <c r="U11" s="9">
        <v>6.0490000000000004</v>
      </c>
      <c r="V11" s="9">
        <v>5.5019999999999998</v>
      </c>
      <c r="W11" s="9">
        <v>0.40500000000000003</v>
      </c>
      <c r="X11" s="9">
        <v>0.14099999999999999</v>
      </c>
      <c r="Y11" s="9">
        <v>0.25700000000000001</v>
      </c>
      <c r="Z11" s="9">
        <v>0.28999999999999998</v>
      </c>
      <c r="AA11" s="9">
        <v>0</v>
      </c>
      <c r="AB11" s="9">
        <v>4.1539999999999999</v>
      </c>
      <c r="AC11" s="9">
        <v>0.73099999999999998</v>
      </c>
      <c r="AD11" s="9">
        <v>0.45700000000000002</v>
      </c>
      <c r="AE11" s="9">
        <v>0.70599999999999996</v>
      </c>
      <c r="AF11" s="9">
        <v>0.91800000000000004</v>
      </c>
      <c r="AG11" s="9">
        <v>5.1310000000000002</v>
      </c>
      <c r="AH11" s="9">
        <v>3.29</v>
      </c>
      <c r="AI11" s="9">
        <v>10.199999999999999</v>
      </c>
      <c r="AJ11" s="9">
        <v>0.82099999999999995</v>
      </c>
      <c r="AK11" s="9">
        <v>22.033999999999999</v>
      </c>
      <c r="AL11" s="9">
        <v>15.228</v>
      </c>
      <c r="AM11" s="9">
        <v>6.806</v>
      </c>
      <c r="AN11" s="9">
        <v>137.07599999999999</v>
      </c>
      <c r="AO11" s="9">
        <v>129.005</v>
      </c>
      <c r="AP11" s="9">
        <v>30.593</v>
      </c>
      <c r="AQ11" s="9">
        <v>11.167</v>
      </c>
      <c r="AR11" s="9">
        <v>3.87</v>
      </c>
      <c r="AS11" s="9">
        <v>6.1820000000000004</v>
      </c>
      <c r="AT11" s="9">
        <v>7.1420000000000003</v>
      </c>
      <c r="AU11" s="9">
        <v>2.91</v>
      </c>
      <c r="AV11" s="9">
        <v>6.883</v>
      </c>
      <c r="AW11" s="9">
        <v>1.766</v>
      </c>
      <c r="AX11" s="9">
        <v>1.1000000000000001</v>
      </c>
      <c r="AY11" s="9">
        <v>2.82</v>
      </c>
      <c r="AZ11" s="9">
        <v>3.2679999999999998</v>
      </c>
      <c r="BA11" s="9">
        <v>3.964</v>
      </c>
      <c r="BB11" s="9">
        <v>6.4039999999999999</v>
      </c>
      <c r="BC11" s="9">
        <v>3.6480000000000001</v>
      </c>
      <c r="BD11" s="9">
        <v>19.427</v>
      </c>
      <c r="BE11" s="9">
        <v>98.412000000000006</v>
      </c>
      <c r="BF11" s="9">
        <v>84.736000000000004</v>
      </c>
      <c r="BG11" s="9">
        <v>81.489999999999995</v>
      </c>
      <c r="BH11" s="9">
        <v>1.984</v>
      </c>
      <c r="BI11" s="9">
        <v>1.2629999999999999</v>
      </c>
      <c r="BJ11" s="9">
        <v>2.0739999999999998</v>
      </c>
      <c r="BK11" s="9">
        <v>0.53300000000000003</v>
      </c>
      <c r="BL11" s="9">
        <v>0.54800000000000004</v>
      </c>
      <c r="BM11" s="9">
        <v>72.003</v>
      </c>
      <c r="BN11" s="9">
        <v>3.012</v>
      </c>
      <c r="BO11" s="9">
        <v>2.101</v>
      </c>
      <c r="BP11" s="9">
        <v>7.62</v>
      </c>
      <c r="BQ11" s="9">
        <v>13.647</v>
      </c>
      <c r="BR11" s="9">
        <v>71.088999999999999</v>
      </c>
      <c r="BS11" s="9">
        <v>13.676</v>
      </c>
      <c r="BT11" s="9">
        <v>8.0709999999999997</v>
      </c>
      <c r="BU11" s="9">
        <v>115.813</v>
      </c>
      <c r="BV11" s="9">
        <v>21.262</v>
      </c>
      <c r="BW11" s="9">
        <v>1.1000000000000001</v>
      </c>
      <c r="BX11" s="9">
        <v>1.1000000000000001</v>
      </c>
      <c r="BY11" s="9">
        <v>0.17299999999999999</v>
      </c>
      <c r="BZ11" s="9">
        <v>0.107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6.6000000000000003E-2</v>
      </c>
      <c r="CN11" s="9">
        <v>0.92700000000000005</v>
      </c>
      <c r="CO11" s="9">
        <v>0.5</v>
      </c>
      <c r="CP11" s="9">
        <v>0.5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0.371</v>
      </c>
      <c r="CW11" s="9">
        <v>0</v>
      </c>
      <c r="CX11" s="9">
        <v>0</v>
      </c>
      <c r="CY11" s="9">
        <v>0.129</v>
      </c>
      <c r="CZ11" s="9">
        <v>0.11799999999999999</v>
      </c>
      <c r="DA11" s="9">
        <v>0.38300000000000001</v>
      </c>
      <c r="DB11" s="9">
        <v>0.42599999999999999</v>
      </c>
      <c r="DC11" s="9">
        <v>0.92700000000000005</v>
      </c>
      <c r="DD11" s="9">
        <v>0.17299999999999999</v>
      </c>
      <c r="DE11" s="9">
        <v>4.7370000000000001</v>
      </c>
      <c r="DF11" s="9">
        <v>4.7370000000000001</v>
      </c>
      <c r="DG11" s="9">
        <v>1.1990000000000001</v>
      </c>
      <c r="DH11" s="9">
        <v>0.64300000000000002</v>
      </c>
      <c r="DI11" s="9">
        <v>0.11600000000000001</v>
      </c>
      <c r="DJ11" s="9">
        <v>0.52700000000000002</v>
      </c>
      <c r="DK11" s="9">
        <v>0.55200000000000005</v>
      </c>
      <c r="DL11" s="9">
        <v>9.0999999999999998E-2</v>
      </c>
      <c r="DM11" s="9">
        <v>0.42199999999999999</v>
      </c>
      <c r="DN11" s="9">
        <v>0</v>
      </c>
      <c r="DO11" s="9">
        <v>0</v>
      </c>
      <c r="DP11" s="9">
        <v>0.33</v>
      </c>
      <c r="DQ11" s="9">
        <v>0.313</v>
      </c>
      <c r="DR11" s="9">
        <v>0</v>
      </c>
      <c r="DS11" s="9">
        <v>0.42</v>
      </c>
      <c r="DT11" s="9">
        <v>0.223</v>
      </c>
      <c r="DU11" s="9">
        <v>0.55600000000000005</v>
      </c>
      <c r="DV11" s="9">
        <v>3.5379999999999998</v>
      </c>
      <c r="DW11" s="9">
        <v>3.2650000000000001</v>
      </c>
      <c r="DX11" s="9">
        <v>3.07</v>
      </c>
      <c r="DY11" s="9">
        <v>0.19500000000000001</v>
      </c>
      <c r="DZ11" s="9">
        <v>0</v>
      </c>
      <c r="EA11" s="9">
        <v>0.19500000000000001</v>
      </c>
      <c r="EB11" s="9">
        <v>0</v>
      </c>
      <c r="EC11" s="9">
        <v>0</v>
      </c>
      <c r="ED11" s="9">
        <v>3.0710000000000002</v>
      </c>
      <c r="EE11" s="9">
        <v>0.115</v>
      </c>
      <c r="EF11" s="9">
        <v>7.9000000000000001E-2</v>
      </c>
      <c r="EG11" s="9">
        <v>0</v>
      </c>
      <c r="EH11" s="9">
        <v>0.85199999999999998</v>
      </c>
      <c r="EI11" s="9">
        <v>2.4129999999999998</v>
      </c>
      <c r="EJ11" s="9">
        <v>0.27200000000000002</v>
      </c>
      <c r="EK11" s="9">
        <v>4.2530000000000001</v>
      </c>
      <c r="EL11" s="9">
        <v>0.48399999999999999</v>
      </c>
      <c r="EM11" s="9">
        <v>4.3179999999999996</v>
      </c>
      <c r="EN11" s="9">
        <v>4.3179999999999996</v>
      </c>
      <c r="EO11" s="9">
        <v>1.6240000000000001</v>
      </c>
      <c r="EP11" s="9">
        <v>0.151</v>
      </c>
      <c r="EQ11" s="9">
        <v>0</v>
      </c>
      <c r="ER11" s="9">
        <v>0.151</v>
      </c>
      <c r="ES11" s="9">
        <v>0.151</v>
      </c>
      <c r="ET11" s="9">
        <v>0</v>
      </c>
      <c r="EU11" s="9">
        <v>0.151</v>
      </c>
      <c r="EV11" s="9">
        <v>0</v>
      </c>
      <c r="EW11" s="9">
        <v>0</v>
      </c>
      <c r="EX11" s="9">
        <v>0</v>
      </c>
      <c r="EY11" s="9">
        <v>0</v>
      </c>
      <c r="EZ11" s="9">
        <v>0.151</v>
      </c>
      <c r="FA11" s="9">
        <v>0</v>
      </c>
      <c r="FB11" s="9">
        <v>0.151</v>
      </c>
      <c r="FC11" s="9">
        <v>1.4730000000000001</v>
      </c>
      <c r="FD11" s="9">
        <v>2.694</v>
      </c>
      <c r="FE11" s="9">
        <v>2.1469999999999998</v>
      </c>
      <c r="FF11" s="9">
        <v>2.1469999999999998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2.1469999999999998</v>
      </c>
      <c r="FM11" s="9">
        <v>0</v>
      </c>
      <c r="FN11" s="9">
        <v>0</v>
      </c>
      <c r="FO11" s="9">
        <v>0</v>
      </c>
      <c r="FP11" s="9">
        <v>0.14399999999999999</v>
      </c>
      <c r="FQ11" s="9">
        <v>2.0030000000000001</v>
      </c>
      <c r="FR11" s="9">
        <v>0.54700000000000004</v>
      </c>
      <c r="FS11" s="9">
        <v>2.8450000000000002</v>
      </c>
      <c r="FT11" s="9">
        <v>1.4730000000000001</v>
      </c>
      <c r="FU11" s="9">
        <v>2.1190000000000002</v>
      </c>
      <c r="FV11" s="9">
        <v>2.1190000000000002</v>
      </c>
      <c r="FW11" s="9">
        <v>0.745</v>
      </c>
      <c r="FX11" s="9">
        <v>0.13700000000000001</v>
      </c>
      <c r="FY11" s="9">
        <v>0</v>
      </c>
      <c r="FZ11" s="9">
        <v>0.13700000000000001</v>
      </c>
      <c r="GA11" s="9">
        <v>0</v>
      </c>
      <c r="GB11" s="9">
        <v>0.13700000000000001</v>
      </c>
      <c r="GC11" s="9">
        <v>0</v>
      </c>
      <c r="GD11" s="9">
        <v>0.13700000000000001</v>
      </c>
      <c r="GE11" s="9">
        <v>0</v>
      </c>
      <c r="GF11" s="9">
        <v>0</v>
      </c>
      <c r="GG11" s="9">
        <v>0.13700000000000001</v>
      </c>
      <c r="GH11" s="9">
        <v>0</v>
      </c>
      <c r="GI11" s="9">
        <v>0</v>
      </c>
      <c r="GJ11" s="9">
        <v>0.13700000000000001</v>
      </c>
      <c r="GK11" s="9">
        <v>0.60799999999999998</v>
      </c>
      <c r="GL11" s="9">
        <v>1.3740000000000001</v>
      </c>
      <c r="GM11" s="9">
        <v>1.3740000000000001</v>
      </c>
      <c r="GN11" s="9">
        <v>1.3740000000000001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1.292</v>
      </c>
      <c r="GU11" s="9">
        <v>0</v>
      </c>
      <c r="GV11" s="9">
        <v>0</v>
      </c>
      <c r="GW11" s="9">
        <v>8.2000000000000003E-2</v>
      </c>
      <c r="GX11" s="9">
        <v>0.54100000000000004</v>
      </c>
      <c r="GY11" s="9">
        <v>0.83299999999999996</v>
      </c>
      <c r="GZ11" s="9">
        <v>0</v>
      </c>
      <c r="HA11" s="9">
        <v>1.5109999999999999</v>
      </c>
      <c r="HB11" s="9">
        <v>0.60799999999999998</v>
      </c>
      <c r="HC11" s="9">
        <v>15.504</v>
      </c>
      <c r="HD11" s="9">
        <v>15.504</v>
      </c>
      <c r="HE11" s="9">
        <v>3.0369999999999999</v>
      </c>
      <c r="HF11" s="9">
        <v>1.3160000000000001</v>
      </c>
      <c r="HG11" s="9">
        <v>0.64</v>
      </c>
      <c r="HH11" s="9">
        <v>0.67500000000000004</v>
      </c>
      <c r="HI11" s="9">
        <v>1.149</v>
      </c>
      <c r="HJ11" s="9">
        <v>0.16700000000000001</v>
      </c>
      <c r="HK11" s="9">
        <v>1.0660000000000001</v>
      </c>
      <c r="HL11" s="9">
        <v>0</v>
      </c>
      <c r="HM11" s="9">
        <v>0.16700000000000001</v>
      </c>
      <c r="HN11" s="9">
        <v>0.504</v>
      </c>
      <c r="HO11" s="9">
        <v>0.16</v>
      </c>
      <c r="HP11" s="9">
        <v>0.65100000000000002</v>
      </c>
      <c r="HQ11" s="9">
        <v>0.435</v>
      </c>
      <c r="HR11" s="9">
        <v>0.88</v>
      </c>
      <c r="HS11" s="9">
        <v>1.7210000000000001</v>
      </c>
      <c r="HT11" s="9">
        <v>12.467000000000001</v>
      </c>
      <c r="HU11" s="9">
        <v>8.4779999999999998</v>
      </c>
      <c r="HV11" s="9">
        <v>7.8739999999999997</v>
      </c>
      <c r="HW11" s="9">
        <v>0.46500000000000002</v>
      </c>
      <c r="HX11" s="9">
        <v>0.13900000000000001</v>
      </c>
      <c r="HY11" s="9">
        <v>0.374</v>
      </c>
      <c r="HZ11" s="9">
        <v>6.0999999999999999E-2</v>
      </c>
      <c r="IA11" s="9">
        <v>7.8E-2</v>
      </c>
      <c r="IB11" s="9">
        <v>7.5460000000000003</v>
      </c>
      <c r="IC11" s="9">
        <v>0.113</v>
      </c>
      <c r="ID11" s="9">
        <v>7.1999999999999995E-2</v>
      </c>
      <c r="IE11" s="9">
        <v>0.746</v>
      </c>
      <c r="IF11" s="9">
        <v>1.099</v>
      </c>
      <c r="IG11" s="9">
        <v>7.3789999999999996</v>
      </c>
      <c r="IH11" s="9">
        <v>3.9889999999999999</v>
      </c>
      <c r="II11" s="9">
        <v>13.913</v>
      </c>
      <c r="IJ11" s="9">
        <v>1.591</v>
      </c>
      <c r="IK11" s="9">
        <v>2.758</v>
      </c>
      <c r="IL11" s="9">
        <v>2.758</v>
      </c>
      <c r="IM11" s="9">
        <v>0.65500000000000003</v>
      </c>
      <c r="IN11" s="9">
        <v>8.7999999999999995E-2</v>
      </c>
      <c r="IO11" s="9">
        <v>0</v>
      </c>
      <c r="IP11" s="9">
        <v>8.7999999999999995E-2</v>
      </c>
      <c r="IQ11" s="9">
        <v>8.7999999999999995E-2</v>
      </c>
    </row>
    <row r="12" spans="1:251">
      <c r="A12" s="10">
        <v>42401</v>
      </c>
      <c r="B12" s="9">
        <v>0.60799999999999998</v>
      </c>
      <c r="C12" s="9">
        <v>9.1359999999999992</v>
      </c>
      <c r="D12" s="9">
        <v>9.1359999999999992</v>
      </c>
      <c r="E12" s="9">
        <v>1.5169999999999999</v>
      </c>
      <c r="F12" s="9">
        <v>0.995</v>
      </c>
      <c r="G12" s="9">
        <v>0.48699999999999999</v>
      </c>
      <c r="H12" s="9">
        <v>0.34499999999999997</v>
      </c>
      <c r="I12" s="9">
        <v>0.60899999999999999</v>
      </c>
      <c r="J12" s="9">
        <v>0.223</v>
      </c>
      <c r="K12" s="9">
        <v>0.69699999999999995</v>
      </c>
      <c r="L12" s="9">
        <v>0</v>
      </c>
      <c r="M12" s="9">
        <v>0.13400000000000001</v>
      </c>
      <c r="N12" s="9">
        <v>0</v>
      </c>
      <c r="O12" s="9">
        <v>0.45400000000000001</v>
      </c>
      <c r="P12" s="9">
        <v>0.377</v>
      </c>
      <c r="Q12" s="9">
        <v>0.35699999999999998</v>
      </c>
      <c r="R12" s="9">
        <v>0.47399999999999998</v>
      </c>
      <c r="S12" s="9">
        <v>0.52200000000000002</v>
      </c>
      <c r="T12" s="9">
        <v>7.6180000000000003</v>
      </c>
      <c r="U12" s="9">
        <v>4.6870000000000003</v>
      </c>
      <c r="V12" s="9">
        <v>4.6870000000000003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3.5539999999999998</v>
      </c>
      <c r="AC12" s="9">
        <v>0.14899999999999999</v>
      </c>
      <c r="AD12" s="9">
        <v>0.249</v>
      </c>
      <c r="AE12" s="9">
        <v>0.73499999999999999</v>
      </c>
      <c r="AF12" s="9">
        <v>0.45100000000000001</v>
      </c>
      <c r="AG12" s="9">
        <v>4.2370000000000001</v>
      </c>
      <c r="AH12" s="9">
        <v>2.931</v>
      </c>
      <c r="AI12" s="9">
        <v>8.57</v>
      </c>
      <c r="AJ12" s="9">
        <v>0.56599999999999995</v>
      </c>
      <c r="AK12" s="9">
        <v>20.713999999999999</v>
      </c>
      <c r="AL12" s="9">
        <v>13.874000000000001</v>
      </c>
      <c r="AM12" s="9">
        <v>6.84</v>
      </c>
      <c r="AN12" s="9">
        <v>134.13399999999999</v>
      </c>
      <c r="AO12" s="9">
        <v>126.261</v>
      </c>
      <c r="AP12" s="9">
        <v>21.739000000000001</v>
      </c>
      <c r="AQ12" s="9">
        <v>7.9089999999999998</v>
      </c>
      <c r="AR12" s="9">
        <v>3.2280000000000002</v>
      </c>
      <c r="AS12" s="9">
        <v>3.7789999999999999</v>
      </c>
      <c r="AT12" s="9">
        <v>4.1660000000000004</v>
      </c>
      <c r="AU12" s="9">
        <v>2.8410000000000002</v>
      </c>
      <c r="AV12" s="9">
        <v>3.86</v>
      </c>
      <c r="AW12" s="9">
        <v>1.478</v>
      </c>
      <c r="AX12" s="9">
        <v>1.488</v>
      </c>
      <c r="AY12" s="9">
        <v>1.226</v>
      </c>
      <c r="AZ12" s="9">
        <v>2.859</v>
      </c>
      <c r="BA12" s="9">
        <v>2.9220000000000002</v>
      </c>
      <c r="BB12" s="9">
        <v>4.5739999999999998</v>
      </c>
      <c r="BC12" s="9">
        <v>2.4329999999999998</v>
      </c>
      <c r="BD12" s="9">
        <v>13.83</v>
      </c>
      <c r="BE12" s="9">
        <v>104.52200000000001</v>
      </c>
      <c r="BF12" s="9">
        <v>89.298000000000002</v>
      </c>
      <c r="BG12" s="9">
        <v>85.244</v>
      </c>
      <c r="BH12" s="9">
        <v>1.901</v>
      </c>
      <c r="BI12" s="9">
        <v>2.0150000000000001</v>
      </c>
      <c r="BJ12" s="9">
        <v>1.663</v>
      </c>
      <c r="BK12" s="9">
        <v>1.0349999999999999</v>
      </c>
      <c r="BL12" s="9">
        <v>1.0029999999999999</v>
      </c>
      <c r="BM12" s="9">
        <v>76.873000000000005</v>
      </c>
      <c r="BN12" s="9">
        <v>2.9460000000000002</v>
      </c>
      <c r="BO12" s="9">
        <v>2.375</v>
      </c>
      <c r="BP12" s="9">
        <v>7.1050000000000004</v>
      </c>
      <c r="BQ12" s="9">
        <v>13.752000000000001</v>
      </c>
      <c r="BR12" s="9">
        <v>75.546000000000006</v>
      </c>
      <c r="BS12" s="9">
        <v>15.223000000000001</v>
      </c>
      <c r="BT12" s="9">
        <v>7.8730000000000002</v>
      </c>
      <c r="BU12" s="9">
        <v>117.494</v>
      </c>
      <c r="BV12" s="9">
        <v>16.64</v>
      </c>
      <c r="BW12" s="9">
        <v>0.82</v>
      </c>
      <c r="BX12" s="9">
        <v>0.82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0.82</v>
      </c>
      <c r="CO12" s="9">
        <v>0.46</v>
      </c>
      <c r="CP12" s="9">
        <v>0.46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0.46</v>
      </c>
      <c r="CW12" s="9">
        <v>0</v>
      </c>
      <c r="CX12" s="9">
        <v>0</v>
      </c>
      <c r="CY12" s="9">
        <v>0</v>
      </c>
      <c r="CZ12" s="9">
        <v>9.8000000000000004E-2</v>
      </c>
      <c r="DA12" s="9">
        <v>0.36099999999999999</v>
      </c>
      <c r="DB12" s="9">
        <v>0.36</v>
      </c>
      <c r="DC12" s="9">
        <v>0.82</v>
      </c>
      <c r="DD12" s="9">
        <v>0</v>
      </c>
      <c r="DE12" s="9">
        <v>5.83</v>
      </c>
      <c r="DF12" s="9">
        <v>5.83</v>
      </c>
      <c r="DG12" s="9">
        <v>0.90500000000000003</v>
      </c>
      <c r="DH12" s="9">
        <v>0.64400000000000002</v>
      </c>
      <c r="DI12" s="9">
        <v>0.30299999999999999</v>
      </c>
      <c r="DJ12" s="9">
        <v>0.34</v>
      </c>
      <c r="DK12" s="9">
        <v>0.52300000000000002</v>
      </c>
      <c r="DL12" s="9">
        <v>0.121</v>
      </c>
      <c r="DM12" s="9">
        <v>0.433</v>
      </c>
      <c r="DN12" s="9">
        <v>0</v>
      </c>
      <c r="DO12" s="9">
        <v>0.21099999999999999</v>
      </c>
      <c r="DP12" s="9">
        <v>0</v>
      </c>
      <c r="DQ12" s="9">
        <v>0.51</v>
      </c>
      <c r="DR12" s="9">
        <v>0.13400000000000001</v>
      </c>
      <c r="DS12" s="9">
        <v>0.55100000000000005</v>
      </c>
      <c r="DT12" s="9">
        <v>9.2999999999999999E-2</v>
      </c>
      <c r="DU12" s="9">
        <v>0.26100000000000001</v>
      </c>
      <c r="DV12" s="9">
        <v>4.9260000000000002</v>
      </c>
      <c r="DW12" s="9">
        <v>4.7590000000000003</v>
      </c>
      <c r="DX12" s="9">
        <v>4.2080000000000002</v>
      </c>
      <c r="DY12" s="9">
        <v>0.11899999999999999</v>
      </c>
      <c r="DZ12" s="9">
        <v>0.43099999999999999</v>
      </c>
      <c r="EA12" s="9">
        <v>0.11899999999999999</v>
      </c>
      <c r="EB12" s="9">
        <v>0.14099999999999999</v>
      </c>
      <c r="EC12" s="9">
        <v>0.28999999999999998</v>
      </c>
      <c r="ED12" s="9">
        <v>4.1369999999999996</v>
      </c>
      <c r="EE12" s="9">
        <v>6.4000000000000001E-2</v>
      </c>
      <c r="EF12" s="9">
        <v>0.25900000000000001</v>
      </c>
      <c r="EG12" s="9">
        <v>0.3</v>
      </c>
      <c r="EH12" s="9">
        <v>0.88300000000000001</v>
      </c>
      <c r="EI12" s="9">
        <v>3.8759999999999999</v>
      </c>
      <c r="EJ12" s="9">
        <v>0.16700000000000001</v>
      </c>
      <c r="EK12" s="9">
        <v>5.57</v>
      </c>
      <c r="EL12" s="9">
        <v>0.26100000000000001</v>
      </c>
      <c r="EM12" s="9">
        <v>3.3490000000000002</v>
      </c>
      <c r="EN12" s="9">
        <v>3.3490000000000002</v>
      </c>
      <c r="EO12" s="9">
        <v>0.80700000000000005</v>
      </c>
      <c r="EP12" s="9">
        <v>0.17499999999999999</v>
      </c>
      <c r="EQ12" s="9">
        <v>0</v>
      </c>
      <c r="ER12" s="9">
        <v>0.17499999999999999</v>
      </c>
      <c r="ES12" s="9">
        <v>9.2999999999999999E-2</v>
      </c>
      <c r="ET12" s="9">
        <v>8.2000000000000003E-2</v>
      </c>
      <c r="EU12" s="9">
        <v>9.2999999999999999E-2</v>
      </c>
      <c r="EV12" s="9">
        <v>0</v>
      </c>
      <c r="EW12" s="9">
        <v>0</v>
      </c>
      <c r="EX12" s="9">
        <v>9.2999999999999999E-2</v>
      </c>
      <c r="EY12" s="9">
        <v>0</v>
      </c>
      <c r="EZ12" s="9">
        <v>8.2000000000000003E-2</v>
      </c>
      <c r="FA12" s="9">
        <v>0.17499999999999999</v>
      </c>
      <c r="FB12" s="9">
        <v>0</v>
      </c>
      <c r="FC12" s="9">
        <v>0.63100000000000001</v>
      </c>
      <c r="FD12" s="9">
        <v>2.5419999999999998</v>
      </c>
      <c r="FE12" s="9">
        <v>1.7390000000000001</v>
      </c>
      <c r="FF12" s="9">
        <v>1.6519999999999999</v>
      </c>
      <c r="FG12" s="9">
        <v>8.6999999999999994E-2</v>
      </c>
      <c r="FH12" s="9">
        <v>0</v>
      </c>
      <c r="FI12" s="9">
        <v>8.6999999999999994E-2</v>
      </c>
      <c r="FJ12" s="9">
        <v>0</v>
      </c>
      <c r="FK12" s="9">
        <v>0</v>
      </c>
      <c r="FL12" s="9">
        <v>1.4570000000000001</v>
      </c>
      <c r="FM12" s="9">
        <v>7.4999999999999997E-2</v>
      </c>
      <c r="FN12" s="9">
        <v>5.6000000000000001E-2</v>
      </c>
      <c r="FO12" s="9">
        <v>0.152</v>
      </c>
      <c r="FP12" s="9">
        <v>0.17899999999999999</v>
      </c>
      <c r="FQ12" s="9">
        <v>1.56</v>
      </c>
      <c r="FR12" s="9">
        <v>0.80300000000000005</v>
      </c>
      <c r="FS12" s="9">
        <v>2.7170000000000001</v>
      </c>
      <c r="FT12" s="9">
        <v>0.63100000000000001</v>
      </c>
      <c r="FU12" s="9">
        <v>2.577</v>
      </c>
      <c r="FV12" s="9">
        <v>2.577</v>
      </c>
      <c r="FW12" s="9">
        <v>0.55000000000000004</v>
      </c>
      <c r="FX12" s="9">
        <v>0.32</v>
      </c>
      <c r="FY12" s="9">
        <v>0</v>
      </c>
      <c r="FZ12" s="9">
        <v>0.32</v>
      </c>
      <c r="GA12" s="9">
        <v>0.11899999999999999</v>
      </c>
      <c r="GB12" s="9">
        <v>0.2</v>
      </c>
      <c r="GC12" s="9">
        <v>0.11899999999999999</v>
      </c>
      <c r="GD12" s="9">
        <v>0.11700000000000001</v>
      </c>
      <c r="GE12" s="9">
        <v>8.3000000000000004E-2</v>
      </c>
      <c r="GF12" s="9">
        <v>8.3000000000000004E-2</v>
      </c>
      <c r="GG12" s="9">
        <v>0.11700000000000001</v>
      </c>
      <c r="GH12" s="9">
        <v>0.11899999999999999</v>
      </c>
      <c r="GI12" s="9">
        <v>0.2</v>
      </c>
      <c r="GJ12" s="9">
        <v>0.11899999999999999</v>
      </c>
      <c r="GK12" s="9">
        <v>0.23100000000000001</v>
      </c>
      <c r="GL12" s="9">
        <v>2.0270000000000001</v>
      </c>
      <c r="GM12" s="9">
        <v>1.8779999999999999</v>
      </c>
      <c r="GN12" s="9">
        <v>1.8779999999999999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1.3160000000000001</v>
      </c>
      <c r="GU12" s="9">
        <v>0.13400000000000001</v>
      </c>
      <c r="GV12" s="9">
        <v>0</v>
      </c>
      <c r="GW12" s="9">
        <v>0.42699999999999999</v>
      </c>
      <c r="GX12" s="9">
        <v>0.247</v>
      </c>
      <c r="GY12" s="9">
        <v>1.631</v>
      </c>
      <c r="GZ12" s="9">
        <v>0.14899999999999999</v>
      </c>
      <c r="HA12" s="9">
        <v>2.347</v>
      </c>
      <c r="HB12" s="9">
        <v>0.23100000000000001</v>
      </c>
      <c r="HC12" s="9">
        <v>15.381</v>
      </c>
      <c r="HD12" s="9">
        <v>15.381</v>
      </c>
      <c r="HE12" s="9">
        <v>2.9860000000000002</v>
      </c>
      <c r="HF12" s="9">
        <v>0.95799999999999996</v>
      </c>
      <c r="HG12" s="9">
        <v>0.44700000000000001</v>
      </c>
      <c r="HH12" s="9">
        <v>0.34100000000000003</v>
      </c>
      <c r="HI12" s="9">
        <v>0.45400000000000001</v>
      </c>
      <c r="HJ12" s="9">
        <v>0.33300000000000002</v>
      </c>
      <c r="HK12" s="9">
        <v>0.35599999999999998</v>
      </c>
      <c r="HL12" s="9">
        <v>0.127</v>
      </c>
      <c r="HM12" s="9">
        <v>0.20599999999999999</v>
      </c>
      <c r="HN12" s="9">
        <v>7.1999999999999995E-2</v>
      </c>
      <c r="HO12" s="9">
        <v>0.55400000000000005</v>
      </c>
      <c r="HP12" s="9">
        <v>0.16200000000000001</v>
      </c>
      <c r="HQ12" s="9">
        <v>0.46400000000000002</v>
      </c>
      <c r="HR12" s="9">
        <v>0.32300000000000001</v>
      </c>
      <c r="HS12" s="9">
        <v>2.028</v>
      </c>
      <c r="HT12" s="9">
        <v>12.395</v>
      </c>
      <c r="HU12" s="9">
        <v>7.1070000000000002</v>
      </c>
      <c r="HV12" s="9">
        <v>6.9790000000000001</v>
      </c>
      <c r="HW12" s="9">
        <v>0.128</v>
      </c>
      <c r="HX12" s="9">
        <v>0</v>
      </c>
      <c r="HY12" s="9">
        <v>0.128</v>
      </c>
      <c r="HZ12" s="9">
        <v>0</v>
      </c>
      <c r="IA12" s="9">
        <v>0</v>
      </c>
      <c r="IB12" s="9">
        <v>6.3490000000000002</v>
      </c>
      <c r="IC12" s="9">
        <v>0.187</v>
      </c>
      <c r="ID12" s="9">
        <v>0.151</v>
      </c>
      <c r="IE12" s="9">
        <v>0.41899999999999998</v>
      </c>
      <c r="IF12" s="9">
        <v>0.8</v>
      </c>
      <c r="IG12" s="9">
        <v>6.306</v>
      </c>
      <c r="IH12" s="9">
        <v>5.2880000000000003</v>
      </c>
      <c r="II12" s="9">
        <v>13.182</v>
      </c>
      <c r="IJ12" s="9">
        <v>2.1989999999999998</v>
      </c>
      <c r="IK12" s="9">
        <v>1.968</v>
      </c>
      <c r="IL12" s="9">
        <v>1.968</v>
      </c>
      <c r="IM12" s="9">
        <v>0.2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0.93100000000000005</v>
      </c>
      <c r="C13" s="9">
        <v>7.8940000000000001</v>
      </c>
      <c r="D13" s="9">
        <v>7.8940000000000001</v>
      </c>
      <c r="E13" s="9">
        <v>0.82599999999999996</v>
      </c>
      <c r="F13" s="9">
        <v>0.126</v>
      </c>
      <c r="G13" s="9">
        <v>0.126</v>
      </c>
      <c r="H13" s="9">
        <v>0</v>
      </c>
      <c r="I13" s="9">
        <v>0.126</v>
      </c>
      <c r="J13" s="9">
        <v>0</v>
      </c>
      <c r="K13" s="9">
        <v>0.126</v>
      </c>
      <c r="L13" s="9">
        <v>0</v>
      </c>
      <c r="M13" s="9">
        <v>0</v>
      </c>
      <c r="N13" s="9">
        <v>0</v>
      </c>
      <c r="O13" s="9">
        <v>0.126</v>
      </c>
      <c r="P13" s="9">
        <v>0</v>
      </c>
      <c r="Q13" s="9">
        <v>0</v>
      </c>
      <c r="R13" s="9">
        <v>0.126</v>
      </c>
      <c r="S13" s="9">
        <v>0.70099999999999996</v>
      </c>
      <c r="T13" s="9">
        <v>7.0679999999999996</v>
      </c>
      <c r="U13" s="9">
        <v>4.6239999999999997</v>
      </c>
      <c r="V13" s="9">
        <v>4.6239999999999997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3.246</v>
      </c>
      <c r="AC13" s="9">
        <v>0.48599999999999999</v>
      </c>
      <c r="AD13" s="9">
        <v>0</v>
      </c>
      <c r="AE13" s="9">
        <v>0.89100000000000001</v>
      </c>
      <c r="AF13" s="9">
        <v>0.55100000000000005</v>
      </c>
      <c r="AG13" s="9">
        <v>4.0730000000000004</v>
      </c>
      <c r="AH13" s="9">
        <v>2.444</v>
      </c>
      <c r="AI13" s="9">
        <v>7.1929999999999996</v>
      </c>
      <c r="AJ13" s="9">
        <v>0.70099999999999996</v>
      </c>
      <c r="AK13" s="9">
        <v>22.503</v>
      </c>
      <c r="AL13" s="9">
        <v>15.534000000000001</v>
      </c>
      <c r="AM13" s="9">
        <v>6.97</v>
      </c>
      <c r="AN13" s="9">
        <v>146.392</v>
      </c>
      <c r="AO13" s="9">
        <v>137.946</v>
      </c>
      <c r="AP13" s="9">
        <v>27.337</v>
      </c>
      <c r="AQ13" s="9">
        <v>11.332000000000001</v>
      </c>
      <c r="AR13" s="9">
        <v>4.8920000000000003</v>
      </c>
      <c r="AS13" s="9">
        <v>5.1180000000000003</v>
      </c>
      <c r="AT13" s="9">
        <v>6.5049999999999999</v>
      </c>
      <c r="AU13" s="9">
        <v>3.5049999999999999</v>
      </c>
      <c r="AV13" s="9">
        <v>6.5030000000000001</v>
      </c>
      <c r="AW13" s="9">
        <v>1.5429999999999999</v>
      </c>
      <c r="AX13" s="9">
        <v>1.5620000000000001</v>
      </c>
      <c r="AY13" s="9">
        <v>3.2559999999999998</v>
      </c>
      <c r="AZ13" s="9">
        <v>3.2370000000000001</v>
      </c>
      <c r="BA13" s="9">
        <v>3.5169999999999999</v>
      </c>
      <c r="BB13" s="9">
        <v>7.0839999999999996</v>
      </c>
      <c r="BC13" s="9">
        <v>2.9260000000000002</v>
      </c>
      <c r="BD13" s="9">
        <v>16.004999999999999</v>
      </c>
      <c r="BE13" s="9">
        <v>110.608</v>
      </c>
      <c r="BF13" s="9">
        <v>97.563000000000002</v>
      </c>
      <c r="BG13" s="9">
        <v>89.451999999999998</v>
      </c>
      <c r="BH13" s="9">
        <v>5.26</v>
      </c>
      <c r="BI13" s="9">
        <v>2.85</v>
      </c>
      <c r="BJ13" s="9">
        <v>4.952</v>
      </c>
      <c r="BK13" s="9">
        <v>1.9490000000000001</v>
      </c>
      <c r="BL13" s="9">
        <v>1.2090000000000001</v>
      </c>
      <c r="BM13" s="9">
        <v>82.617999999999995</v>
      </c>
      <c r="BN13" s="9">
        <v>3.8130000000000002</v>
      </c>
      <c r="BO13" s="9">
        <v>2.1440000000000001</v>
      </c>
      <c r="BP13" s="9">
        <v>8.9870000000000001</v>
      </c>
      <c r="BQ13" s="9">
        <v>13.593</v>
      </c>
      <c r="BR13" s="9">
        <v>83.97</v>
      </c>
      <c r="BS13" s="9">
        <v>13.045999999999999</v>
      </c>
      <c r="BT13" s="9">
        <v>8.4459999999999997</v>
      </c>
      <c r="BU13" s="9">
        <v>128.01400000000001</v>
      </c>
      <c r="BV13" s="9">
        <v>18.378</v>
      </c>
      <c r="BW13" s="9">
        <v>1.333</v>
      </c>
      <c r="BX13" s="9">
        <v>1.333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1.333</v>
      </c>
      <c r="CO13" s="9">
        <v>0.76</v>
      </c>
      <c r="CP13" s="9">
        <v>0.66</v>
      </c>
      <c r="CQ13" s="9">
        <v>0.1</v>
      </c>
      <c r="CR13" s="9">
        <v>0</v>
      </c>
      <c r="CS13" s="9">
        <v>0.1</v>
      </c>
      <c r="CT13" s="9">
        <v>0</v>
      </c>
      <c r="CU13" s="9">
        <v>0</v>
      </c>
      <c r="CV13" s="9">
        <v>0.76</v>
      </c>
      <c r="CW13" s="9">
        <v>0</v>
      </c>
      <c r="CX13" s="9">
        <v>0</v>
      </c>
      <c r="CY13" s="9">
        <v>0</v>
      </c>
      <c r="CZ13" s="9">
        <v>0.1</v>
      </c>
      <c r="DA13" s="9">
        <v>0.66</v>
      </c>
      <c r="DB13" s="9">
        <v>0.57299999999999995</v>
      </c>
      <c r="DC13" s="9">
        <v>1.333</v>
      </c>
      <c r="DD13" s="9">
        <v>0</v>
      </c>
      <c r="DE13" s="9">
        <v>6.9790000000000001</v>
      </c>
      <c r="DF13" s="9">
        <v>6.9790000000000001</v>
      </c>
      <c r="DG13" s="9">
        <v>1.33</v>
      </c>
      <c r="DH13" s="9">
        <v>0.74199999999999999</v>
      </c>
      <c r="DI13" s="9">
        <v>0.104</v>
      </c>
      <c r="DJ13" s="9">
        <v>0.63800000000000001</v>
      </c>
      <c r="DK13" s="9">
        <v>0.74199999999999999</v>
      </c>
      <c r="DL13" s="9">
        <v>0</v>
      </c>
      <c r="DM13" s="9">
        <v>0.74199999999999999</v>
      </c>
      <c r="DN13" s="9">
        <v>0</v>
      </c>
      <c r="DO13" s="9">
        <v>0</v>
      </c>
      <c r="DP13" s="9">
        <v>0.21199999999999999</v>
      </c>
      <c r="DQ13" s="9">
        <v>0.53</v>
      </c>
      <c r="DR13" s="9">
        <v>0</v>
      </c>
      <c r="DS13" s="9">
        <v>0.35599999999999998</v>
      </c>
      <c r="DT13" s="9">
        <v>0.38600000000000001</v>
      </c>
      <c r="DU13" s="9">
        <v>0.58899999999999997</v>
      </c>
      <c r="DV13" s="9">
        <v>5.649</v>
      </c>
      <c r="DW13" s="9">
        <v>5.649</v>
      </c>
      <c r="DX13" s="9">
        <v>5.649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4.9340000000000002</v>
      </c>
      <c r="EE13" s="9">
        <v>0.247</v>
      </c>
      <c r="EF13" s="9">
        <v>0.10100000000000001</v>
      </c>
      <c r="EG13" s="9">
        <v>0.36799999999999999</v>
      </c>
      <c r="EH13" s="9">
        <v>0.56999999999999995</v>
      </c>
      <c r="EI13" s="9">
        <v>5.0789999999999997</v>
      </c>
      <c r="EJ13" s="9">
        <v>0</v>
      </c>
      <c r="EK13" s="9">
        <v>6.391</v>
      </c>
      <c r="EL13" s="9">
        <v>0.58899999999999997</v>
      </c>
      <c r="EM13" s="9">
        <v>3.4910000000000001</v>
      </c>
      <c r="EN13" s="9">
        <v>3.4910000000000001</v>
      </c>
      <c r="EO13" s="9">
        <v>1.038</v>
      </c>
      <c r="EP13" s="9">
        <v>0.14000000000000001</v>
      </c>
      <c r="EQ13" s="9">
        <v>0</v>
      </c>
      <c r="ER13" s="9">
        <v>0.14000000000000001</v>
      </c>
      <c r="ES13" s="9">
        <v>0.14000000000000001</v>
      </c>
      <c r="ET13" s="9">
        <v>0</v>
      </c>
      <c r="EU13" s="9">
        <v>0.14000000000000001</v>
      </c>
      <c r="EV13" s="9">
        <v>0</v>
      </c>
      <c r="EW13" s="9">
        <v>0</v>
      </c>
      <c r="EX13" s="9">
        <v>0.14000000000000001</v>
      </c>
      <c r="EY13" s="9">
        <v>0</v>
      </c>
      <c r="EZ13" s="9">
        <v>0</v>
      </c>
      <c r="FA13" s="9">
        <v>0.14000000000000001</v>
      </c>
      <c r="FB13" s="9">
        <v>0</v>
      </c>
      <c r="FC13" s="9">
        <v>0.89800000000000002</v>
      </c>
      <c r="FD13" s="9">
        <v>2.4529999999999998</v>
      </c>
      <c r="FE13" s="9">
        <v>1.91</v>
      </c>
      <c r="FF13" s="9">
        <v>1.831</v>
      </c>
      <c r="FG13" s="9">
        <v>0</v>
      </c>
      <c r="FH13" s="9">
        <v>0.08</v>
      </c>
      <c r="FI13" s="9">
        <v>0</v>
      </c>
      <c r="FJ13" s="9">
        <v>0</v>
      </c>
      <c r="FK13" s="9">
        <v>0.08</v>
      </c>
      <c r="FL13" s="9">
        <v>1.679</v>
      </c>
      <c r="FM13" s="9">
        <v>0</v>
      </c>
      <c r="FN13" s="9">
        <v>0.23200000000000001</v>
      </c>
      <c r="FO13" s="9">
        <v>0</v>
      </c>
      <c r="FP13" s="9">
        <v>0.254</v>
      </c>
      <c r="FQ13" s="9">
        <v>1.6559999999999999</v>
      </c>
      <c r="FR13" s="9">
        <v>0.54300000000000004</v>
      </c>
      <c r="FS13" s="9">
        <v>2.593</v>
      </c>
      <c r="FT13" s="9">
        <v>0.89800000000000002</v>
      </c>
      <c r="FU13" s="9">
        <v>3.26</v>
      </c>
      <c r="FV13" s="9">
        <v>3.26</v>
      </c>
      <c r="FW13" s="9">
        <v>0.56499999999999995</v>
      </c>
      <c r="FX13" s="9">
        <v>0.29199999999999998</v>
      </c>
      <c r="FY13" s="9">
        <v>0.10100000000000001</v>
      </c>
      <c r="FZ13" s="9">
        <v>0.191</v>
      </c>
      <c r="GA13" s="9">
        <v>0.10100000000000001</v>
      </c>
      <c r="GB13" s="9">
        <v>0.191</v>
      </c>
      <c r="GC13" s="9">
        <v>0.191</v>
      </c>
      <c r="GD13" s="9">
        <v>0</v>
      </c>
      <c r="GE13" s="9">
        <v>0.10100000000000001</v>
      </c>
      <c r="GF13" s="9">
        <v>0.10100000000000001</v>
      </c>
      <c r="GG13" s="9">
        <v>0.10100000000000001</v>
      </c>
      <c r="GH13" s="9">
        <v>0.09</v>
      </c>
      <c r="GI13" s="9">
        <v>0.191</v>
      </c>
      <c r="GJ13" s="9">
        <v>0.10100000000000001</v>
      </c>
      <c r="GK13" s="9">
        <v>0.27300000000000002</v>
      </c>
      <c r="GL13" s="9">
        <v>2.6949999999999998</v>
      </c>
      <c r="GM13" s="9">
        <v>2.621</v>
      </c>
      <c r="GN13" s="9">
        <v>2.4449999999999998</v>
      </c>
      <c r="GO13" s="9">
        <v>9.9000000000000005E-2</v>
      </c>
      <c r="GP13" s="9">
        <v>7.8E-2</v>
      </c>
      <c r="GQ13" s="9">
        <v>9.9000000000000005E-2</v>
      </c>
      <c r="GR13" s="9">
        <v>7.8E-2</v>
      </c>
      <c r="GS13" s="9">
        <v>0</v>
      </c>
      <c r="GT13" s="9">
        <v>2.3530000000000002</v>
      </c>
      <c r="GU13" s="9">
        <v>0</v>
      </c>
      <c r="GV13" s="9">
        <v>0.08</v>
      </c>
      <c r="GW13" s="9">
        <v>0.189</v>
      </c>
      <c r="GX13" s="9">
        <v>0.35899999999999999</v>
      </c>
      <c r="GY13" s="9">
        <v>2.262</v>
      </c>
      <c r="GZ13" s="9">
        <v>7.3999999999999996E-2</v>
      </c>
      <c r="HA13" s="9">
        <v>3.0609999999999999</v>
      </c>
      <c r="HB13" s="9">
        <v>0.19900000000000001</v>
      </c>
      <c r="HC13" s="9">
        <v>13.823</v>
      </c>
      <c r="HD13" s="9">
        <v>13.823</v>
      </c>
      <c r="HE13" s="9">
        <v>2.8239999999999998</v>
      </c>
      <c r="HF13" s="9">
        <v>1.238</v>
      </c>
      <c r="HG13" s="9">
        <v>0.76700000000000002</v>
      </c>
      <c r="HH13" s="9">
        <v>0.33400000000000002</v>
      </c>
      <c r="HI13" s="9">
        <v>1.0009999999999999</v>
      </c>
      <c r="HJ13" s="9">
        <v>0.1</v>
      </c>
      <c r="HK13" s="9">
        <v>1.0009999999999999</v>
      </c>
      <c r="HL13" s="9">
        <v>0.1</v>
      </c>
      <c r="HM13" s="9">
        <v>0</v>
      </c>
      <c r="HN13" s="9">
        <v>0.54500000000000004</v>
      </c>
      <c r="HO13" s="9">
        <v>0.315</v>
      </c>
      <c r="HP13" s="9">
        <v>0.24099999999999999</v>
      </c>
      <c r="HQ13" s="9">
        <v>0.90100000000000002</v>
      </c>
      <c r="HR13" s="9">
        <v>0.2</v>
      </c>
      <c r="HS13" s="9">
        <v>1.5860000000000001</v>
      </c>
      <c r="HT13" s="9">
        <v>11</v>
      </c>
      <c r="HU13" s="9">
        <v>8.1489999999999991</v>
      </c>
      <c r="HV13" s="9">
        <v>7.8949999999999996</v>
      </c>
      <c r="HW13" s="9">
        <v>0.16800000000000001</v>
      </c>
      <c r="HX13" s="9">
        <v>8.5000000000000006E-2</v>
      </c>
      <c r="HY13" s="9">
        <v>0.16800000000000001</v>
      </c>
      <c r="HZ13" s="9">
        <v>8.5000000000000006E-2</v>
      </c>
      <c r="IA13" s="9">
        <v>0</v>
      </c>
      <c r="IB13" s="9">
        <v>6.665</v>
      </c>
      <c r="IC13" s="9">
        <v>0.14099999999999999</v>
      </c>
      <c r="ID13" s="9">
        <v>6.2E-2</v>
      </c>
      <c r="IE13" s="9">
        <v>1.28</v>
      </c>
      <c r="IF13" s="9">
        <v>0.56100000000000005</v>
      </c>
      <c r="IG13" s="9">
        <v>7.5869999999999997</v>
      </c>
      <c r="IH13" s="9">
        <v>2.851</v>
      </c>
      <c r="II13" s="9">
        <v>12.1</v>
      </c>
      <c r="IJ13" s="9">
        <v>1.7230000000000001</v>
      </c>
      <c r="IK13" s="9">
        <v>2.9460000000000002</v>
      </c>
      <c r="IL13" s="9">
        <v>2.9460000000000002</v>
      </c>
      <c r="IM13" s="9">
        <v>0.36899999999999999</v>
      </c>
      <c r="IN13" s="9">
        <v>0.09</v>
      </c>
      <c r="IO13" s="9">
        <v>0</v>
      </c>
      <c r="IP13" s="9">
        <v>0.09</v>
      </c>
      <c r="IQ13" s="9">
        <v>0.09</v>
      </c>
    </row>
    <row r="14" spans="1:251">
      <c r="A14" s="10">
        <v>43132</v>
      </c>
      <c r="B14" s="9">
        <v>0.85199999999999998</v>
      </c>
      <c r="C14" s="9">
        <v>9.7270000000000003</v>
      </c>
      <c r="D14" s="9">
        <v>9.7270000000000003</v>
      </c>
      <c r="E14" s="9">
        <v>1.258</v>
      </c>
      <c r="F14" s="9">
        <v>0.748</v>
      </c>
      <c r="G14" s="9">
        <v>0.42199999999999999</v>
      </c>
      <c r="H14" s="9">
        <v>0.32600000000000001</v>
      </c>
      <c r="I14" s="9">
        <v>0.46899999999999997</v>
      </c>
      <c r="J14" s="9">
        <v>0.28000000000000003</v>
      </c>
      <c r="K14" s="9">
        <v>0.56399999999999995</v>
      </c>
      <c r="L14" s="9">
        <v>0.185</v>
      </c>
      <c r="M14" s="9">
        <v>0</v>
      </c>
      <c r="N14" s="9">
        <v>0.114</v>
      </c>
      <c r="O14" s="9">
        <v>0.308</v>
      </c>
      <c r="P14" s="9">
        <v>0.32600000000000001</v>
      </c>
      <c r="Q14" s="9">
        <v>0.40300000000000002</v>
      </c>
      <c r="R14" s="9">
        <v>0.34499999999999997</v>
      </c>
      <c r="S14" s="9">
        <v>0.50900000000000001</v>
      </c>
      <c r="T14" s="9">
        <v>8.4700000000000006</v>
      </c>
      <c r="U14" s="9">
        <v>5.2480000000000002</v>
      </c>
      <c r="V14" s="9">
        <v>5.0110000000000001</v>
      </c>
      <c r="W14" s="9">
        <v>0.23799999999999999</v>
      </c>
      <c r="X14" s="9">
        <v>0</v>
      </c>
      <c r="Y14" s="9">
        <v>0.23799999999999999</v>
      </c>
      <c r="Z14" s="9">
        <v>0</v>
      </c>
      <c r="AA14" s="9">
        <v>0</v>
      </c>
      <c r="AB14" s="9">
        <v>3.944</v>
      </c>
      <c r="AC14" s="9">
        <v>0.215</v>
      </c>
      <c r="AD14" s="9">
        <v>0.376</v>
      </c>
      <c r="AE14" s="9">
        <v>0.71199999999999997</v>
      </c>
      <c r="AF14" s="9">
        <v>0.45900000000000002</v>
      </c>
      <c r="AG14" s="9">
        <v>4.7889999999999997</v>
      </c>
      <c r="AH14" s="9">
        <v>3.222</v>
      </c>
      <c r="AI14" s="9">
        <v>9.218</v>
      </c>
      <c r="AJ14" s="9">
        <v>0.50900000000000001</v>
      </c>
      <c r="AK14" s="9">
        <v>19.802</v>
      </c>
      <c r="AL14" s="9">
        <v>13.682</v>
      </c>
      <c r="AM14" s="9">
        <v>6.12</v>
      </c>
      <c r="AN14" s="9">
        <v>133.86000000000001</v>
      </c>
      <c r="AO14" s="9">
        <v>127.14</v>
      </c>
      <c r="AP14" s="9">
        <v>27.009</v>
      </c>
      <c r="AQ14" s="9">
        <v>10.385</v>
      </c>
      <c r="AR14" s="9">
        <v>4.2990000000000004</v>
      </c>
      <c r="AS14" s="9">
        <v>5.1909999999999998</v>
      </c>
      <c r="AT14" s="9">
        <v>6.6360000000000001</v>
      </c>
      <c r="AU14" s="9">
        <v>2.964</v>
      </c>
      <c r="AV14" s="9">
        <v>6.3179999999999996</v>
      </c>
      <c r="AW14" s="9">
        <v>2.1480000000000001</v>
      </c>
      <c r="AX14" s="9">
        <v>1.0529999999999999</v>
      </c>
      <c r="AY14" s="9">
        <v>4.0279999999999996</v>
      </c>
      <c r="AZ14" s="9">
        <v>2.843</v>
      </c>
      <c r="BA14" s="9">
        <v>2.9470000000000001</v>
      </c>
      <c r="BB14" s="9">
        <v>6.4509999999999996</v>
      </c>
      <c r="BC14" s="9">
        <v>3.3660000000000001</v>
      </c>
      <c r="BD14" s="9">
        <v>16.623000000000001</v>
      </c>
      <c r="BE14" s="9">
        <v>100.13200000000001</v>
      </c>
      <c r="BF14" s="9">
        <v>86.415000000000006</v>
      </c>
      <c r="BG14" s="9">
        <v>82.387</v>
      </c>
      <c r="BH14" s="9">
        <v>2.234</v>
      </c>
      <c r="BI14" s="9">
        <v>1.794</v>
      </c>
      <c r="BJ14" s="9">
        <v>2.1920000000000002</v>
      </c>
      <c r="BK14" s="9">
        <v>1.111</v>
      </c>
      <c r="BL14" s="9">
        <v>0.72499999999999998</v>
      </c>
      <c r="BM14" s="9">
        <v>73.320999999999998</v>
      </c>
      <c r="BN14" s="9">
        <v>2.16</v>
      </c>
      <c r="BO14" s="9">
        <v>2.19</v>
      </c>
      <c r="BP14" s="9">
        <v>8.7439999999999998</v>
      </c>
      <c r="BQ14" s="9">
        <v>10.882</v>
      </c>
      <c r="BR14" s="9">
        <v>75.531999999999996</v>
      </c>
      <c r="BS14" s="9">
        <v>13.717000000000001</v>
      </c>
      <c r="BT14" s="9">
        <v>6.7190000000000003</v>
      </c>
      <c r="BU14" s="9">
        <v>115.899</v>
      </c>
      <c r="BV14" s="9">
        <v>17.96</v>
      </c>
      <c r="BW14" s="9">
        <v>1.796</v>
      </c>
      <c r="BX14" s="9">
        <v>1.796</v>
      </c>
      <c r="BY14" s="9">
        <v>0.53600000000000003</v>
      </c>
      <c r="BZ14" s="9">
        <v>0.42599999999999999</v>
      </c>
      <c r="CA14" s="9">
        <v>0</v>
      </c>
      <c r="CB14" s="9">
        <v>0.09</v>
      </c>
      <c r="CC14" s="9">
        <v>0.2</v>
      </c>
      <c r="CD14" s="9">
        <v>0</v>
      </c>
      <c r="CE14" s="9">
        <v>0.2</v>
      </c>
      <c r="CF14" s="9">
        <v>0</v>
      </c>
      <c r="CG14" s="9">
        <v>0</v>
      </c>
      <c r="CH14" s="9">
        <v>0.32800000000000001</v>
      </c>
      <c r="CI14" s="9">
        <v>0</v>
      </c>
      <c r="CJ14" s="9">
        <v>0</v>
      </c>
      <c r="CK14" s="9">
        <v>0.32800000000000001</v>
      </c>
      <c r="CL14" s="9">
        <v>0</v>
      </c>
      <c r="CM14" s="9">
        <v>0.11</v>
      </c>
      <c r="CN14" s="9">
        <v>1.26</v>
      </c>
      <c r="CO14" s="9">
        <v>0.78500000000000003</v>
      </c>
      <c r="CP14" s="9">
        <v>0.78500000000000003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0.67200000000000004</v>
      </c>
      <c r="CW14" s="9">
        <v>0</v>
      </c>
      <c r="CX14" s="9">
        <v>0</v>
      </c>
      <c r="CY14" s="9">
        <v>0.114</v>
      </c>
      <c r="CZ14" s="9">
        <v>0.17799999999999999</v>
      </c>
      <c r="DA14" s="9">
        <v>0.60699999999999998</v>
      </c>
      <c r="DB14" s="9">
        <v>0.47399999999999998</v>
      </c>
      <c r="DC14" s="9">
        <v>1.587</v>
      </c>
      <c r="DD14" s="9">
        <v>0.20899999999999999</v>
      </c>
      <c r="DE14" s="9">
        <v>5.8730000000000002</v>
      </c>
      <c r="DF14" s="9">
        <v>5.8730000000000002</v>
      </c>
      <c r="DG14" s="9">
        <v>0.749</v>
      </c>
      <c r="DH14" s="9">
        <v>0.28499999999999998</v>
      </c>
      <c r="DI14" s="9">
        <v>0.123</v>
      </c>
      <c r="DJ14" s="9">
        <v>0.16300000000000001</v>
      </c>
      <c r="DK14" s="9">
        <v>0.28499999999999998</v>
      </c>
      <c r="DL14" s="9">
        <v>0</v>
      </c>
      <c r="DM14" s="9">
        <v>0.28499999999999998</v>
      </c>
      <c r="DN14" s="9">
        <v>0</v>
      </c>
      <c r="DO14" s="9">
        <v>0</v>
      </c>
      <c r="DP14" s="9">
        <v>0.16300000000000001</v>
      </c>
      <c r="DQ14" s="9">
        <v>0.123</v>
      </c>
      <c r="DR14" s="9">
        <v>0</v>
      </c>
      <c r="DS14" s="9">
        <v>0.16300000000000001</v>
      </c>
      <c r="DT14" s="9">
        <v>0.123</v>
      </c>
      <c r="DU14" s="9">
        <v>0.46300000000000002</v>
      </c>
      <c r="DV14" s="9">
        <v>5.125</v>
      </c>
      <c r="DW14" s="9">
        <v>5.0369999999999999</v>
      </c>
      <c r="DX14" s="9">
        <v>4.8499999999999996</v>
      </c>
      <c r="DY14" s="9">
        <v>0.186</v>
      </c>
      <c r="DZ14" s="9">
        <v>0</v>
      </c>
      <c r="EA14" s="9">
        <v>0.11</v>
      </c>
      <c r="EB14" s="9">
        <v>0</v>
      </c>
      <c r="EC14" s="9">
        <v>7.6999999999999999E-2</v>
      </c>
      <c r="ED14" s="9">
        <v>4.6449999999999996</v>
      </c>
      <c r="EE14" s="9">
        <v>0.10299999999999999</v>
      </c>
      <c r="EF14" s="9">
        <v>0.14000000000000001</v>
      </c>
      <c r="EG14" s="9">
        <v>0.14899999999999999</v>
      </c>
      <c r="EH14" s="9">
        <v>0.59699999999999998</v>
      </c>
      <c r="EI14" s="9">
        <v>4.4400000000000004</v>
      </c>
      <c r="EJ14" s="9">
        <v>8.7999999999999995E-2</v>
      </c>
      <c r="EK14" s="9">
        <v>5.41</v>
      </c>
      <c r="EL14" s="9">
        <v>0.46300000000000002</v>
      </c>
      <c r="EM14" s="9">
        <v>3.6749999999999998</v>
      </c>
      <c r="EN14" s="9">
        <v>3.6749999999999998</v>
      </c>
      <c r="EO14" s="9">
        <v>0.76300000000000001</v>
      </c>
      <c r="EP14" s="9">
        <v>0.36199999999999999</v>
      </c>
      <c r="EQ14" s="9">
        <v>8.6999999999999994E-2</v>
      </c>
      <c r="ER14" s="9">
        <v>0.27500000000000002</v>
      </c>
      <c r="ES14" s="9">
        <v>0.27400000000000002</v>
      </c>
      <c r="ET14" s="9">
        <v>8.7999999999999995E-2</v>
      </c>
      <c r="EU14" s="9">
        <v>0.27400000000000002</v>
      </c>
      <c r="EV14" s="9">
        <v>8.7999999999999995E-2</v>
      </c>
      <c r="EW14" s="9">
        <v>0</v>
      </c>
      <c r="EX14" s="9">
        <v>8.5999999999999993E-2</v>
      </c>
      <c r="EY14" s="9">
        <v>8.7999999999999995E-2</v>
      </c>
      <c r="EZ14" s="9">
        <v>0.188</v>
      </c>
      <c r="FA14" s="9">
        <v>0.189</v>
      </c>
      <c r="FB14" s="9">
        <v>0.17199999999999999</v>
      </c>
      <c r="FC14" s="9">
        <v>0.40200000000000002</v>
      </c>
      <c r="FD14" s="9">
        <v>2.9119999999999999</v>
      </c>
      <c r="FE14" s="9">
        <v>2.1800000000000002</v>
      </c>
      <c r="FF14" s="9">
        <v>1.9690000000000001</v>
      </c>
      <c r="FG14" s="9">
        <v>0</v>
      </c>
      <c r="FH14" s="9">
        <v>0.21099999999999999</v>
      </c>
      <c r="FI14" s="9">
        <v>0</v>
      </c>
      <c r="FJ14" s="9">
        <v>0.10100000000000001</v>
      </c>
      <c r="FK14" s="9">
        <v>0.11</v>
      </c>
      <c r="FL14" s="9">
        <v>1.742</v>
      </c>
      <c r="FM14" s="9">
        <v>0.11</v>
      </c>
      <c r="FN14" s="9">
        <v>0</v>
      </c>
      <c r="FO14" s="9">
        <v>0.32800000000000001</v>
      </c>
      <c r="FP14" s="9">
        <v>0.21099999999999999</v>
      </c>
      <c r="FQ14" s="9">
        <v>1.9690000000000001</v>
      </c>
      <c r="FR14" s="9">
        <v>0.73099999999999998</v>
      </c>
      <c r="FS14" s="9">
        <v>3.2730000000000001</v>
      </c>
      <c r="FT14" s="9">
        <v>0.40200000000000002</v>
      </c>
      <c r="FU14" s="9">
        <v>2.641</v>
      </c>
      <c r="FV14" s="9">
        <v>2.641</v>
      </c>
      <c r="FW14" s="9">
        <v>0.40899999999999997</v>
      </c>
      <c r="FX14" s="9">
        <v>0.214</v>
      </c>
      <c r="FY14" s="9">
        <v>0</v>
      </c>
      <c r="FZ14" s="9">
        <v>0.214</v>
      </c>
      <c r="GA14" s="9">
        <v>0.214</v>
      </c>
      <c r="GB14" s="9">
        <v>0</v>
      </c>
      <c r="GC14" s="9">
        <v>7.1999999999999995E-2</v>
      </c>
      <c r="GD14" s="9">
        <v>0.14199999999999999</v>
      </c>
      <c r="GE14" s="9">
        <v>0</v>
      </c>
      <c r="GF14" s="9">
        <v>7.1999999999999995E-2</v>
      </c>
      <c r="GG14" s="9">
        <v>0</v>
      </c>
      <c r="GH14" s="9">
        <v>0.14199999999999999</v>
      </c>
      <c r="GI14" s="9">
        <v>0.214</v>
      </c>
      <c r="GJ14" s="9">
        <v>0</v>
      </c>
      <c r="GK14" s="9">
        <v>0.19500000000000001</v>
      </c>
      <c r="GL14" s="9">
        <v>2.2330000000000001</v>
      </c>
      <c r="GM14" s="9">
        <v>2.2330000000000001</v>
      </c>
      <c r="GN14" s="9">
        <v>2.1560000000000001</v>
      </c>
      <c r="GO14" s="9">
        <v>0</v>
      </c>
      <c r="GP14" s="9">
        <v>7.6999999999999999E-2</v>
      </c>
      <c r="GQ14" s="9">
        <v>0</v>
      </c>
      <c r="GR14" s="9">
        <v>0</v>
      </c>
      <c r="GS14" s="9">
        <v>7.6999999999999999E-2</v>
      </c>
      <c r="GT14" s="9">
        <v>1.5660000000000001</v>
      </c>
      <c r="GU14" s="9">
        <v>0.21099999999999999</v>
      </c>
      <c r="GV14" s="9">
        <v>0</v>
      </c>
      <c r="GW14" s="9">
        <v>0.45600000000000002</v>
      </c>
      <c r="GX14" s="9">
        <v>0.22800000000000001</v>
      </c>
      <c r="GY14" s="9">
        <v>2.0049999999999999</v>
      </c>
      <c r="GZ14" s="9">
        <v>0</v>
      </c>
      <c r="HA14" s="9">
        <v>2.4460000000000002</v>
      </c>
      <c r="HB14" s="9">
        <v>0.19500000000000001</v>
      </c>
      <c r="HC14" s="9">
        <v>14.71</v>
      </c>
      <c r="HD14" s="9">
        <v>14.71</v>
      </c>
      <c r="HE14" s="9">
        <v>3.3620000000000001</v>
      </c>
      <c r="HF14" s="9">
        <v>1.61</v>
      </c>
      <c r="HG14" s="9">
        <v>0.90600000000000003</v>
      </c>
      <c r="HH14" s="9">
        <v>0.70499999999999996</v>
      </c>
      <c r="HI14" s="9">
        <v>1.212</v>
      </c>
      <c r="HJ14" s="9">
        <v>0.39800000000000002</v>
      </c>
      <c r="HK14" s="9">
        <v>1.212</v>
      </c>
      <c r="HL14" s="9">
        <v>0.21099999999999999</v>
      </c>
      <c r="HM14" s="9">
        <v>0.187</v>
      </c>
      <c r="HN14" s="9">
        <v>0.747</v>
      </c>
      <c r="HO14" s="9">
        <v>0.69199999999999995</v>
      </c>
      <c r="HP14" s="9">
        <v>0.17</v>
      </c>
      <c r="HQ14" s="9">
        <v>0.998</v>
      </c>
      <c r="HR14" s="9">
        <v>0.61199999999999999</v>
      </c>
      <c r="HS14" s="9">
        <v>1.752</v>
      </c>
      <c r="HT14" s="9">
        <v>11.348000000000001</v>
      </c>
      <c r="HU14" s="9">
        <v>6.5990000000000002</v>
      </c>
      <c r="HV14" s="9">
        <v>6.5129999999999999</v>
      </c>
      <c r="HW14" s="9">
        <v>8.6999999999999994E-2</v>
      </c>
      <c r="HX14" s="9">
        <v>0</v>
      </c>
      <c r="HY14" s="9">
        <v>0</v>
      </c>
      <c r="HZ14" s="9">
        <v>8.6999999999999994E-2</v>
      </c>
      <c r="IA14" s="9">
        <v>0</v>
      </c>
      <c r="IB14" s="9">
        <v>5.84</v>
      </c>
      <c r="IC14" s="9">
        <v>0</v>
      </c>
      <c r="ID14" s="9">
        <v>0</v>
      </c>
      <c r="IE14" s="9">
        <v>0.76</v>
      </c>
      <c r="IF14" s="9">
        <v>0.47099999999999997</v>
      </c>
      <c r="IG14" s="9">
        <v>6.1280000000000001</v>
      </c>
      <c r="IH14" s="9">
        <v>4.7489999999999997</v>
      </c>
      <c r="II14" s="9">
        <v>12.958</v>
      </c>
      <c r="IJ14" s="9">
        <v>1.752</v>
      </c>
      <c r="IK14" s="9">
        <v>1.7929999999999999</v>
      </c>
      <c r="IL14" s="9">
        <v>1.7929999999999999</v>
      </c>
      <c r="IM14" s="9">
        <v>0.60499999999999998</v>
      </c>
      <c r="IN14" s="9">
        <v>0.40400000000000003</v>
      </c>
      <c r="IO14" s="9">
        <v>7.1999999999999995E-2</v>
      </c>
      <c r="IP14" s="9">
        <v>0.33200000000000002</v>
      </c>
      <c r="IQ14" s="9">
        <v>0.28000000000000003</v>
      </c>
    </row>
    <row r="15" spans="1:251">
      <c r="A15" s="10">
        <v>43497</v>
      </c>
      <c r="B15" s="9">
        <v>0.66800000000000004</v>
      </c>
      <c r="C15" s="9">
        <v>9.4499999999999993</v>
      </c>
      <c r="D15" s="9">
        <v>9.4499999999999993</v>
      </c>
      <c r="E15" s="9">
        <v>2.2930000000000001</v>
      </c>
      <c r="F15" s="9">
        <v>1.0920000000000001</v>
      </c>
      <c r="G15" s="9">
        <v>0.755</v>
      </c>
      <c r="H15" s="9">
        <v>0.33800000000000002</v>
      </c>
      <c r="I15" s="9">
        <v>0.98099999999999998</v>
      </c>
      <c r="J15" s="9">
        <v>0.111</v>
      </c>
      <c r="K15" s="9">
        <v>0.99099999999999999</v>
      </c>
      <c r="L15" s="9">
        <v>0</v>
      </c>
      <c r="M15" s="9">
        <v>0.10199999999999999</v>
      </c>
      <c r="N15" s="9">
        <v>0.49399999999999999</v>
      </c>
      <c r="O15" s="9">
        <v>0.47799999999999998</v>
      </c>
      <c r="P15" s="9">
        <v>0.121</v>
      </c>
      <c r="Q15" s="9">
        <v>0.65</v>
      </c>
      <c r="R15" s="9">
        <v>0.443</v>
      </c>
      <c r="S15" s="9">
        <v>1.2010000000000001</v>
      </c>
      <c r="T15" s="9">
        <v>7.157</v>
      </c>
      <c r="U15" s="9">
        <v>4.8879999999999999</v>
      </c>
      <c r="V15" s="9">
        <v>4.7489999999999997</v>
      </c>
      <c r="W15" s="9">
        <v>0.13900000000000001</v>
      </c>
      <c r="X15" s="9">
        <v>0</v>
      </c>
      <c r="Y15" s="9">
        <v>0.13900000000000001</v>
      </c>
      <c r="Z15" s="9">
        <v>0</v>
      </c>
      <c r="AA15" s="9">
        <v>0</v>
      </c>
      <c r="AB15" s="9">
        <v>3.5750000000000002</v>
      </c>
      <c r="AC15" s="9">
        <v>0.39300000000000002</v>
      </c>
      <c r="AD15" s="9">
        <v>0</v>
      </c>
      <c r="AE15" s="9">
        <v>0.92100000000000004</v>
      </c>
      <c r="AF15" s="9">
        <v>0.222</v>
      </c>
      <c r="AG15" s="9">
        <v>4.6660000000000004</v>
      </c>
      <c r="AH15" s="9">
        <v>2.2690000000000001</v>
      </c>
      <c r="AI15" s="9">
        <v>8.3680000000000003</v>
      </c>
      <c r="AJ15" s="9">
        <v>1.0820000000000001</v>
      </c>
      <c r="AK15" s="9">
        <v>19.085999999999999</v>
      </c>
      <c r="AL15" s="9">
        <v>14.324999999999999</v>
      </c>
      <c r="AM15" s="9">
        <v>4.7610000000000001</v>
      </c>
      <c r="AN15" s="9">
        <v>130.17099999999999</v>
      </c>
      <c r="AO15" s="9">
        <v>121.34399999999999</v>
      </c>
      <c r="AP15" s="9">
        <v>25.936</v>
      </c>
      <c r="AQ15" s="9">
        <v>10.936999999999999</v>
      </c>
      <c r="AR15" s="9">
        <v>3.1669999999999998</v>
      </c>
      <c r="AS15" s="9">
        <v>6.7889999999999997</v>
      </c>
      <c r="AT15" s="9">
        <v>6.4279999999999999</v>
      </c>
      <c r="AU15" s="9">
        <v>3.528</v>
      </c>
      <c r="AV15" s="9">
        <v>6.657</v>
      </c>
      <c r="AW15" s="9">
        <v>1.657</v>
      </c>
      <c r="AX15" s="9">
        <v>1.6419999999999999</v>
      </c>
      <c r="AY15" s="9">
        <v>2.109</v>
      </c>
      <c r="AZ15" s="9">
        <v>4.282</v>
      </c>
      <c r="BA15" s="9">
        <v>3.7589999999999999</v>
      </c>
      <c r="BB15" s="9">
        <v>6.1989999999999998</v>
      </c>
      <c r="BC15" s="9">
        <v>3.9510000000000001</v>
      </c>
      <c r="BD15" s="9">
        <v>14.999000000000001</v>
      </c>
      <c r="BE15" s="9">
        <v>95.408000000000001</v>
      </c>
      <c r="BF15" s="9">
        <v>86.72</v>
      </c>
      <c r="BG15" s="9">
        <v>81.337000000000003</v>
      </c>
      <c r="BH15" s="9">
        <v>3.4119999999999999</v>
      </c>
      <c r="BI15" s="9">
        <v>1.853</v>
      </c>
      <c r="BJ15" s="9">
        <v>3.5670000000000002</v>
      </c>
      <c r="BK15" s="9">
        <v>1.19</v>
      </c>
      <c r="BL15" s="9">
        <v>0.50900000000000001</v>
      </c>
      <c r="BM15" s="9">
        <v>71.921999999999997</v>
      </c>
      <c r="BN15" s="9">
        <v>2.5339999999999998</v>
      </c>
      <c r="BO15" s="9">
        <v>3.6110000000000002</v>
      </c>
      <c r="BP15" s="9">
        <v>8.6530000000000005</v>
      </c>
      <c r="BQ15" s="9">
        <v>11.82</v>
      </c>
      <c r="BR15" s="9">
        <v>74.900000000000006</v>
      </c>
      <c r="BS15" s="9">
        <v>8.6880000000000006</v>
      </c>
      <c r="BT15" s="9">
        <v>8.8279999999999994</v>
      </c>
      <c r="BU15" s="9">
        <v>112.71899999999999</v>
      </c>
      <c r="BV15" s="9">
        <v>17.452999999999999</v>
      </c>
      <c r="BW15" s="9">
        <v>1.8959999999999999</v>
      </c>
      <c r="BX15" s="9">
        <v>1.8959999999999999</v>
      </c>
      <c r="BY15" s="9">
        <v>0.35299999999999998</v>
      </c>
      <c r="BZ15" s="9">
        <v>7.8E-2</v>
      </c>
      <c r="CA15" s="9">
        <v>0</v>
      </c>
      <c r="CB15" s="9">
        <v>7.8E-2</v>
      </c>
      <c r="CC15" s="9">
        <v>0</v>
      </c>
      <c r="CD15" s="9">
        <v>7.8E-2</v>
      </c>
      <c r="CE15" s="9">
        <v>0</v>
      </c>
      <c r="CF15" s="9">
        <v>0</v>
      </c>
      <c r="CG15" s="9">
        <v>7.8E-2</v>
      </c>
      <c r="CH15" s="9">
        <v>0</v>
      </c>
      <c r="CI15" s="9">
        <v>7.8E-2</v>
      </c>
      <c r="CJ15" s="9">
        <v>0</v>
      </c>
      <c r="CK15" s="9">
        <v>7.8E-2</v>
      </c>
      <c r="CL15" s="9">
        <v>0</v>
      </c>
      <c r="CM15" s="9">
        <v>0.27500000000000002</v>
      </c>
      <c r="CN15" s="9">
        <v>1.542</v>
      </c>
      <c r="CO15" s="9">
        <v>0.58499999999999996</v>
      </c>
      <c r="CP15" s="9">
        <v>0.49099999999999999</v>
      </c>
      <c r="CQ15" s="9">
        <v>9.2999999999999999E-2</v>
      </c>
      <c r="CR15" s="9">
        <v>0</v>
      </c>
      <c r="CS15" s="9">
        <v>9.2999999999999999E-2</v>
      </c>
      <c r="CT15" s="9">
        <v>0</v>
      </c>
      <c r="CU15" s="9">
        <v>0</v>
      </c>
      <c r="CV15" s="9">
        <v>0.49099999999999999</v>
      </c>
      <c r="CW15" s="9">
        <v>0</v>
      </c>
      <c r="CX15" s="9">
        <v>9.2999999999999999E-2</v>
      </c>
      <c r="CY15" s="9">
        <v>0</v>
      </c>
      <c r="CZ15" s="9">
        <v>9.2999999999999999E-2</v>
      </c>
      <c r="DA15" s="9">
        <v>0.49099999999999999</v>
      </c>
      <c r="DB15" s="9">
        <v>0.95799999999999996</v>
      </c>
      <c r="DC15" s="9">
        <v>1.62</v>
      </c>
      <c r="DD15" s="9">
        <v>0.27500000000000002</v>
      </c>
      <c r="DE15" s="9">
        <v>3.8639999999999999</v>
      </c>
      <c r="DF15" s="9">
        <v>3.8639999999999999</v>
      </c>
      <c r="DG15" s="9">
        <v>1.1719999999999999</v>
      </c>
      <c r="DH15" s="9">
        <v>0.748</v>
      </c>
      <c r="DI15" s="9">
        <v>0.29899999999999999</v>
      </c>
      <c r="DJ15" s="9">
        <v>0.44900000000000001</v>
      </c>
      <c r="DK15" s="9">
        <v>0.54800000000000004</v>
      </c>
      <c r="DL15" s="9">
        <v>0.2</v>
      </c>
      <c r="DM15" s="9">
        <v>0.748</v>
      </c>
      <c r="DN15" s="9">
        <v>0</v>
      </c>
      <c r="DO15" s="9">
        <v>0</v>
      </c>
      <c r="DP15" s="9">
        <v>0.2</v>
      </c>
      <c r="DQ15" s="9">
        <v>0.54800000000000004</v>
      </c>
      <c r="DR15" s="9">
        <v>0</v>
      </c>
      <c r="DS15" s="9">
        <v>0.50700000000000001</v>
      </c>
      <c r="DT15" s="9">
        <v>0.24099999999999999</v>
      </c>
      <c r="DU15" s="9">
        <v>0.42399999999999999</v>
      </c>
      <c r="DV15" s="9">
        <v>2.6920000000000002</v>
      </c>
      <c r="DW15" s="9">
        <v>2.6920000000000002</v>
      </c>
      <c r="DX15" s="9">
        <v>2.6030000000000002</v>
      </c>
      <c r="DY15" s="9">
        <v>8.8999999999999996E-2</v>
      </c>
      <c r="DZ15" s="9">
        <v>0</v>
      </c>
      <c r="EA15" s="9">
        <v>8.8999999999999996E-2</v>
      </c>
      <c r="EB15" s="9">
        <v>0</v>
      </c>
      <c r="EC15" s="9">
        <v>0</v>
      </c>
      <c r="ED15" s="9">
        <v>2.4950000000000001</v>
      </c>
      <c r="EE15" s="9">
        <v>0</v>
      </c>
      <c r="EF15" s="9">
        <v>0.108</v>
      </c>
      <c r="EG15" s="9">
        <v>8.8999999999999996E-2</v>
      </c>
      <c r="EH15" s="9">
        <v>0.28899999999999998</v>
      </c>
      <c r="EI15" s="9">
        <v>2.403</v>
      </c>
      <c r="EJ15" s="9">
        <v>0</v>
      </c>
      <c r="EK15" s="9">
        <v>3.44</v>
      </c>
      <c r="EL15" s="9">
        <v>0.42399999999999999</v>
      </c>
      <c r="EM15" s="9">
        <v>2.1070000000000002</v>
      </c>
      <c r="EN15" s="9">
        <v>2.1070000000000002</v>
      </c>
      <c r="EO15" s="9">
        <v>0.76</v>
      </c>
      <c r="EP15" s="9">
        <v>0.55000000000000004</v>
      </c>
      <c r="EQ15" s="9">
        <v>0</v>
      </c>
      <c r="ER15" s="9">
        <v>0.55000000000000004</v>
      </c>
      <c r="ES15" s="9">
        <v>0.26600000000000001</v>
      </c>
      <c r="ET15" s="9">
        <v>0.28399999999999997</v>
      </c>
      <c r="EU15" s="9">
        <v>0.26600000000000001</v>
      </c>
      <c r="EV15" s="9">
        <v>0.28399999999999997</v>
      </c>
      <c r="EW15" s="9">
        <v>0</v>
      </c>
      <c r="EX15" s="9">
        <v>0</v>
      </c>
      <c r="EY15" s="9">
        <v>0.249</v>
      </c>
      <c r="EZ15" s="9">
        <v>0.30099999999999999</v>
      </c>
      <c r="FA15" s="9">
        <v>0.45700000000000002</v>
      </c>
      <c r="FB15" s="9">
        <v>9.2999999999999999E-2</v>
      </c>
      <c r="FC15" s="9">
        <v>0.21</v>
      </c>
      <c r="FD15" s="9">
        <v>1.347</v>
      </c>
      <c r="FE15" s="9">
        <v>1.2569999999999999</v>
      </c>
      <c r="FF15" s="9">
        <v>1.1599999999999999</v>
      </c>
      <c r="FG15" s="9">
        <v>9.7000000000000003E-2</v>
      </c>
      <c r="FH15" s="9">
        <v>0</v>
      </c>
      <c r="FI15" s="9">
        <v>9.7000000000000003E-2</v>
      </c>
      <c r="FJ15" s="9">
        <v>0</v>
      </c>
      <c r="FK15" s="9">
        <v>0</v>
      </c>
      <c r="FL15" s="9">
        <v>0.92300000000000004</v>
      </c>
      <c r="FM15" s="9">
        <v>0.129</v>
      </c>
      <c r="FN15" s="9">
        <v>0</v>
      </c>
      <c r="FO15" s="9">
        <v>0.20599999999999999</v>
      </c>
      <c r="FP15" s="9">
        <v>9.7000000000000003E-2</v>
      </c>
      <c r="FQ15" s="9">
        <v>1.1599999999999999</v>
      </c>
      <c r="FR15" s="9">
        <v>0.09</v>
      </c>
      <c r="FS15" s="9">
        <v>1.897</v>
      </c>
      <c r="FT15" s="9">
        <v>0.21</v>
      </c>
      <c r="FU15" s="9">
        <v>3.1379999999999999</v>
      </c>
      <c r="FV15" s="9">
        <v>3.1379999999999999</v>
      </c>
      <c r="FW15" s="9">
        <v>0.20200000000000001</v>
      </c>
      <c r="FX15" s="9">
        <v>0.20200000000000001</v>
      </c>
      <c r="FY15" s="9">
        <v>0</v>
      </c>
      <c r="FZ15" s="9">
        <v>0.20200000000000001</v>
      </c>
      <c r="GA15" s="9">
        <v>0</v>
      </c>
      <c r="GB15" s="9">
        <v>0.20200000000000001</v>
      </c>
      <c r="GC15" s="9">
        <v>0</v>
      </c>
      <c r="GD15" s="9">
        <v>0.20200000000000001</v>
      </c>
      <c r="GE15" s="9">
        <v>0</v>
      </c>
      <c r="GF15" s="9">
        <v>0</v>
      </c>
      <c r="GG15" s="9">
        <v>8.8999999999999996E-2</v>
      </c>
      <c r="GH15" s="9">
        <v>0.113</v>
      </c>
      <c r="GI15" s="9">
        <v>0.20200000000000001</v>
      </c>
      <c r="GJ15" s="9">
        <v>0</v>
      </c>
      <c r="GK15" s="9">
        <v>0</v>
      </c>
      <c r="GL15" s="9">
        <v>2.9369999999999998</v>
      </c>
      <c r="GM15" s="9">
        <v>2.9369999999999998</v>
      </c>
      <c r="GN15" s="9">
        <v>2.7170000000000001</v>
      </c>
      <c r="GO15" s="9">
        <v>0.106</v>
      </c>
      <c r="GP15" s="9">
        <v>0.114</v>
      </c>
      <c r="GQ15" s="9">
        <v>0.106</v>
      </c>
      <c r="GR15" s="9">
        <v>0</v>
      </c>
      <c r="GS15" s="9">
        <v>0.114</v>
      </c>
      <c r="GT15" s="9">
        <v>2.1789999999999998</v>
      </c>
      <c r="GU15" s="9">
        <v>0.20100000000000001</v>
      </c>
      <c r="GV15" s="9">
        <v>8.6999999999999994E-2</v>
      </c>
      <c r="GW15" s="9">
        <v>0.47</v>
      </c>
      <c r="GX15" s="9">
        <v>0.61899999999999999</v>
      </c>
      <c r="GY15" s="9">
        <v>2.3180000000000001</v>
      </c>
      <c r="GZ15" s="9">
        <v>0</v>
      </c>
      <c r="HA15" s="9">
        <v>3.1379999999999999</v>
      </c>
      <c r="HB15" s="9">
        <v>0</v>
      </c>
      <c r="HC15" s="9">
        <v>9.673</v>
      </c>
      <c r="HD15" s="9">
        <v>9.673</v>
      </c>
      <c r="HE15" s="9">
        <v>2.5569999999999999</v>
      </c>
      <c r="HF15" s="9">
        <v>1.472</v>
      </c>
      <c r="HG15" s="9">
        <v>0.373</v>
      </c>
      <c r="HH15" s="9">
        <v>0.80900000000000005</v>
      </c>
      <c r="HI15" s="9">
        <v>0.745</v>
      </c>
      <c r="HJ15" s="9">
        <v>0.437</v>
      </c>
      <c r="HK15" s="9">
        <v>0.626</v>
      </c>
      <c r="HL15" s="9">
        <v>0.32800000000000001</v>
      </c>
      <c r="HM15" s="9">
        <v>0.22700000000000001</v>
      </c>
      <c r="HN15" s="9">
        <v>0.28000000000000003</v>
      </c>
      <c r="HO15" s="9">
        <v>0.86099999999999999</v>
      </c>
      <c r="HP15" s="9">
        <v>0.23599999999999999</v>
      </c>
      <c r="HQ15" s="9">
        <v>0.97899999999999998</v>
      </c>
      <c r="HR15" s="9">
        <v>0.39800000000000002</v>
      </c>
      <c r="HS15" s="9">
        <v>1.085</v>
      </c>
      <c r="HT15" s="9">
        <v>7.1159999999999997</v>
      </c>
      <c r="HU15" s="9">
        <v>5.1829999999999998</v>
      </c>
      <c r="HV15" s="9">
        <v>5.1829999999999998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3.8029999999999999</v>
      </c>
      <c r="IC15" s="9">
        <v>0</v>
      </c>
      <c r="ID15" s="9">
        <v>9.8000000000000004E-2</v>
      </c>
      <c r="IE15" s="9">
        <v>1.2809999999999999</v>
      </c>
      <c r="IF15" s="9">
        <v>0.33100000000000002</v>
      </c>
      <c r="IG15" s="9">
        <v>4.8520000000000003</v>
      </c>
      <c r="IH15" s="9">
        <v>1.9330000000000001</v>
      </c>
      <c r="II15" s="9">
        <v>8.4930000000000003</v>
      </c>
      <c r="IJ15" s="9">
        <v>1.18</v>
      </c>
      <c r="IK15" s="9">
        <v>3.1440000000000001</v>
      </c>
      <c r="IL15" s="9">
        <v>3.1440000000000001</v>
      </c>
      <c r="IM15" s="9">
        <v>0.38700000000000001</v>
      </c>
      <c r="IN15" s="9">
        <v>0.187</v>
      </c>
      <c r="IO15" s="9">
        <v>0.114</v>
      </c>
      <c r="IP15" s="9">
        <v>7.2999999999999995E-2</v>
      </c>
      <c r="IQ15" s="9">
        <v>0.187</v>
      </c>
    </row>
    <row r="16" spans="1:251">
      <c r="A16" s="10">
        <v>43862</v>
      </c>
      <c r="B16" s="9">
        <v>1.284</v>
      </c>
      <c r="C16" s="9">
        <v>9.641</v>
      </c>
      <c r="D16" s="9">
        <v>9.641</v>
      </c>
      <c r="E16" s="9">
        <v>2.2690000000000001</v>
      </c>
      <c r="F16" s="9">
        <v>0.99</v>
      </c>
      <c r="G16" s="9">
        <v>0.155</v>
      </c>
      <c r="H16" s="9">
        <v>0.72899999999999998</v>
      </c>
      <c r="I16" s="9">
        <v>0.54700000000000004</v>
      </c>
      <c r="J16" s="9">
        <v>0.33600000000000002</v>
      </c>
      <c r="K16" s="9">
        <v>0.22</v>
      </c>
      <c r="L16" s="9">
        <v>0.66300000000000003</v>
      </c>
      <c r="M16" s="9">
        <v>0</v>
      </c>
      <c r="N16" s="9">
        <v>0</v>
      </c>
      <c r="O16" s="9">
        <v>0.50800000000000001</v>
      </c>
      <c r="P16" s="9">
        <v>0.375</v>
      </c>
      <c r="Q16" s="9">
        <v>0.88300000000000001</v>
      </c>
      <c r="R16" s="9">
        <v>0</v>
      </c>
      <c r="S16" s="9">
        <v>1.2789999999999999</v>
      </c>
      <c r="T16" s="9">
        <v>7.3719999999999999</v>
      </c>
      <c r="U16" s="9">
        <v>4.87</v>
      </c>
      <c r="V16" s="9">
        <v>4.617</v>
      </c>
      <c r="W16" s="9">
        <v>0.14799999999999999</v>
      </c>
      <c r="X16" s="9">
        <v>0.106</v>
      </c>
      <c r="Y16" s="9">
        <v>0.14799999999999999</v>
      </c>
      <c r="Z16" s="9">
        <v>0.106</v>
      </c>
      <c r="AA16" s="9">
        <v>0</v>
      </c>
      <c r="AB16" s="9">
        <v>3.944</v>
      </c>
      <c r="AC16" s="9">
        <v>0.128</v>
      </c>
      <c r="AD16" s="9">
        <v>0.221</v>
      </c>
      <c r="AE16" s="9">
        <v>0.57799999999999996</v>
      </c>
      <c r="AF16" s="9">
        <v>0.623</v>
      </c>
      <c r="AG16" s="9">
        <v>4.2469999999999999</v>
      </c>
      <c r="AH16" s="9">
        <v>2.5009999999999999</v>
      </c>
      <c r="AI16" s="9">
        <v>8.6150000000000002</v>
      </c>
      <c r="AJ16" s="9">
        <v>1.026</v>
      </c>
      <c r="AK16" s="9">
        <v>19.013999999999999</v>
      </c>
      <c r="AL16" s="9">
        <v>14.17</v>
      </c>
      <c r="AM16" s="9">
        <v>4.8440000000000003</v>
      </c>
      <c r="AN16" s="9">
        <v>133.173</v>
      </c>
      <c r="AO16" s="9">
        <v>123.539</v>
      </c>
      <c r="AP16" s="9">
        <v>24.472000000000001</v>
      </c>
      <c r="AQ16" s="9">
        <v>9.3889999999999993</v>
      </c>
      <c r="AR16" s="9">
        <v>3.9569999999999999</v>
      </c>
      <c r="AS16" s="9">
        <v>4.4459999999999997</v>
      </c>
      <c r="AT16" s="9">
        <v>5.1040000000000001</v>
      </c>
      <c r="AU16" s="9">
        <v>3.2989999999999999</v>
      </c>
      <c r="AV16" s="9">
        <v>4.9870000000000001</v>
      </c>
      <c r="AW16" s="9">
        <v>1.6839999999999999</v>
      </c>
      <c r="AX16" s="9">
        <v>1.732</v>
      </c>
      <c r="AY16" s="9">
        <v>1.9079999999999999</v>
      </c>
      <c r="AZ16" s="9">
        <v>2.7450000000000001</v>
      </c>
      <c r="BA16" s="9">
        <v>3.75</v>
      </c>
      <c r="BB16" s="9">
        <v>5.3460000000000001</v>
      </c>
      <c r="BC16" s="9">
        <v>3.0569999999999999</v>
      </c>
      <c r="BD16" s="9">
        <v>15.083</v>
      </c>
      <c r="BE16" s="9">
        <v>99.066000000000003</v>
      </c>
      <c r="BF16" s="9">
        <v>87.024000000000001</v>
      </c>
      <c r="BG16" s="9">
        <v>82.966999999999999</v>
      </c>
      <c r="BH16" s="9">
        <v>1.657</v>
      </c>
      <c r="BI16" s="9">
        <v>2.4</v>
      </c>
      <c r="BJ16" s="9">
        <v>2.66</v>
      </c>
      <c r="BK16" s="9">
        <v>0.71</v>
      </c>
      <c r="BL16" s="9">
        <v>0.68700000000000006</v>
      </c>
      <c r="BM16" s="9">
        <v>69.878</v>
      </c>
      <c r="BN16" s="9">
        <v>4.2450000000000001</v>
      </c>
      <c r="BO16" s="9">
        <v>2.9129999999999998</v>
      </c>
      <c r="BP16" s="9">
        <v>9.9870000000000001</v>
      </c>
      <c r="BQ16" s="9">
        <v>14.859</v>
      </c>
      <c r="BR16" s="9">
        <v>72.165000000000006</v>
      </c>
      <c r="BS16" s="9">
        <v>12.042999999999999</v>
      </c>
      <c r="BT16" s="9">
        <v>9.6340000000000003</v>
      </c>
      <c r="BU16" s="9">
        <v>115.68899999999999</v>
      </c>
      <c r="BV16" s="9">
        <v>17.484000000000002</v>
      </c>
      <c r="BW16" s="9">
        <v>1.909</v>
      </c>
      <c r="BX16" s="9">
        <v>1.909</v>
      </c>
      <c r="BY16" s="9">
        <v>0.20200000000000001</v>
      </c>
      <c r="BZ16" s="9">
        <v>8.5999999999999993E-2</v>
      </c>
      <c r="CA16" s="9">
        <v>0</v>
      </c>
      <c r="CB16" s="9">
        <v>8.5999999999999993E-2</v>
      </c>
      <c r="CC16" s="9">
        <v>8.5999999999999993E-2</v>
      </c>
      <c r="CD16" s="9">
        <v>0</v>
      </c>
      <c r="CE16" s="9">
        <v>8.5999999999999993E-2</v>
      </c>
      <c r="CF16" s="9">
        <v>0</v>
      </c>
      <c r="CG16" s="9">
        <v>0</v>
      </c>
      <c r="CH16" s="9">
        <v>0</v>
      </c>
      <c r="CI16" s="9">
        <v>8.5999999999999993E-2</v>
      </c>
      <c r="CJ16" s="9">
        <v>0</v>
      </c>
      <c r="CK16" s="9">
        <v>8.5999999999999993E-2</v>
      </c>
      <c r="CL16" s="9">
        <v>0</v>
      </c>
      <c r="CM16" s="9">
        <v>0.11600000000000001</v>
      </c>
      <c r="CN16" s="9">
        <v>1.7070000000000001</v>
      </c>
      <c r="CO16" s="9">
        <v>0.79500000000000004</v>
      </c>
      <c r="CP16" s="9">
        <v>0.79500000000000004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0.42899999999999999</v>
      </c>
      <c r="CW16" s="9">
        <v>0</v>
      </c>
      <c r="CX16" s="9">
        <v>0.156</v>
      </c>
      <c r="CY16" s="9">
        <v>0.20899999999999999</v>
      </c>
      <c r="CZ16" s="9">
        <v>0</v>
      </c>
      <c r="DA16" s="9">
        <v>0.79500000000000004</v>
      </c>
      <c r="DB16" s="9">
        <v>0.91200000000000003</v>
      </c>
      <c r="DC16" s="9">
        <v>1.7929999999999999</v>
      </c>
      <c r="DD16" s="9">
        <v>0.11600000000000001</v>
      </c>
      <c r="DE16" s="9">
        <v>1.968</v>
      </c>
      <c r="DF16" s="9">
        <v>1.968</v>
      </c>
      <c r="DG16" s="9">
        <v>0.43</v>
      </c>
      <c r="DH16" s="9">
        <v>0.13800000000000001</v>
      </c>
      <c r="DI16" s="9">
        <v>0.13800000000000001</v>
      </c>
      <c r="DJ16" s="9">
        <v>0</v>
      </c>
      <c r="DK16" s="9">
        <v>0.13800000000000001</v>
      </c>
      <c r="DL16" s="9">
        <v>0</v>
      </c>
      <c r="DM16" s="9">
        <v>0.13800000000000001</v>
      </c>
      <c r="DN16" s="9">
        <v>0</v>
      </c>
      <c r="DO16" s="9">
        <v>0</v>
      </c>
      <c r="DP16" s="9">
        <v>0</v>
      </c>
      <c r="DQ16" s="9">
        <v>0.13800000000000001</v>
      </c>
      <c r="DR16" s="9">
        <v>0</v>
      </c>
      <c r="DS16" s="9">
        <v>0.13800000000000001</v>
      </c>
      <c r="DT16" s="9">
        <v>0</v>
      </c>
      <c r="DU16" s="9">
        <v>0.29099999999999998</v>
      </c>
      <c r="DV16" s="9">
        <v>1.538</v>
      </c>
      <c r="DW16" s="9">
        <v>1.538</v>
      </c>
      <c r="DX16" s="9">
        <v>1.3939999999999999</v>
      </c>
      <c r="DY16" s="9">
        <v>0</v>
      </c>
      <c r="DZ16" s="9">
        <v>0.14299999999999999</v>
      </c>
      <c r="EA16" s="9">
        <v>0</v>
      </c>
      <c r="EB16" s="9">
        <v>0.14299999999999999</v>
      </c>
      <c r="EC16" s="9">
        <v>0</v>
      </c>
      <c r="ED16" s="9">
        <v>1.212</v>
      </c>
      <c r="EE16" s="9">
        <v>9.9000000000000005E-2</v>
      </c>
      <c r="EF16" s="9">
        <v>0.14499999999999999</v>
      </c>
      <c r="EG16" s="9">
        <v>8.2000000000000003E-2</v>
      </c>
      <c r="EH16" s="9">
        <v>0.47699999999999998</v>
      </c>
      <c r="EI16" s="9">
        <v>1.0609999999999999</v>
      </c>
      <c r="EJ16" s="9">
        <v>0</v>
      </c>
      <c r="EK16" s="9">
        <v>1.6759999999999999</v>
      </c>
      <c r="EL16" s="9">
        <v>0.29099999999999998</v>
      </c>
      <c r="EM16" s="9">
        <v>2.395</v>
      </c>
      <c r="EN16" s="9">
        <v>2.395</v>
      </c>
      <c r="EO16" s="9">
        <v>0.34399999999999997</v>
      </c>
      <c r="EP16" s="9">
        <v>0.154</v>
      </c>
      <c r="EQ16" s="9">
        <v>0</v>
      </c>
      <c r="ER16" s="9">
        <v>0.154</v>
      </c>
      <c r="ES16" s="9">
        <v>0.154</v>
      </c>
      <c r="ET16" s="9">
        <v>0</v>
      </c>
      <c r="EU16" s="9">
        <v>0</v>
      </c>
      <c r="EV16" s="9">
        <v>0.154</v>
      </c>
      <c r="EW16" s="9">
        <v>0</v>
      </c>
      <c r="EX16" s="9">
        <v>0.154</v>
      </c>
      <c r="EY16" s="9">
        <v>0</v>
      </c>
      <c r="EZ16" s="9">
        <v>0</v>
      </c>
      <c r="FA16" s="9">
        <v>0.154</v>
      </c>
      <c r="FB16" s="9">
        <v>0</v>
      </c>
      <c r="FC16" s="9">
        <v>0.19</v>
      </c>
      <c r="FD16" s="9">
        <v>2.0510000000000002</v>
      </c>
      <c r="FE16" s="9">
        <v>1.8959999999999999</v>
      </c>
      <c r="FF16" s="9">
        <v>1.8959999999999999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1.56</v>
      </c>
      <c r="FM16" s="9">
        <v>0</v>
      </c>
      <c r="FN16" s="9">
        <v>0.13700000000000001</v>
      </c>
      <c r="FO16" s="9">
        <v>0.2</v>
      </c>
      <c r="FP16" s="9">
        <v>0.10199999999999999</v>
      </c>
      <c r="FQ16" s="9">
        <v>1.794</v>
      </c>
      <c r="FR16" s="9">
        <v>0.155</v>
      </c>
      <c r="FS16" s="9">
        <v>2.2050000000000001</v>
      </c>
      <c r="FT16" s="9">
        <v>0.19</v>
      </c>
      <c r="FU16" s="9">
        <v>1.0249999999999999</v>
      </c>
      <c r="FV16" s="9">
        <v>1.0249999999999999</v>
      </c>
      <c r="FW16" s="9">
        <v>6.8000000000000005E-2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6.8000000000000005E-2</v>
      </c>
      <c r="GL16" s="9">
        <v>0.95699999999999996</v>
      </c>
      <c r="GM16" s="9">
        <v>0.95699999999999996</v>
      </c>
      <c r="GN16" s="9">
        <v>0.95699999999999996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0.95699999999999996</v>
      </c>
      <c r="GU16" s="9">
        <v>0</v>
      </c>
      <c r="GV16" s="9">
        <v>0</v>
      </c>
      <c r="GW16" s="9">
        <v>0</v>
      </c>
      <c r="GX16" s="9">
        <v>8.4000000000000005E-2</v>
      </c>
      <c r="GY16" s="9">
        <v>0.873</v>
      </c>
      <c r="GZ16" s="9">
        <v>0</v>
      </c>
      <c r="HA16" s="9">
        <v>0.95699999999999996</v>
      </c>
      <c r="HB16" s="9">
        <v>6.8000000000000005E-2</v>
      </c>
      <c r="HC16" s="9">
        <v>12.252000000000001</v>
      </c>
      <c r="HD16" s="9">
        <v>12.252000000000001</v>
      </c>
      <c r="HE16" s="9">
        <v>3.64</v>
      </c>
      <c r="HF16" s="9">
        <v>2.0110000000000001</v>
      </c>
      <c r="HG16" s="9">
        <v>1.18</v>
      </c>
      <c r="HH16" s="9">
        <v>0.73199999999999998</v>
      </c>
      <c r="HI16" s="9">
        <v>1.006</v>
      </c>
      <c r="HJ16" s="9">
        <v>0.90600000000000003</v>
      </c>
      <c r="HK16" s="9">
        <v>1.0029999999999999</v>
      </c>
      <c r="HL16" s="9">
        <v>0.14799999999999999</v>
      </c>
      <c r="HM16" s="9">
        <v>0.76</v>
      </c>
      <c r="HN16" s="9">
        <v>0.20899999999999999</v>
      </c>
      <c r="HO16" s="9">
        <v>0.39500000000000002</v>
      </c>
      <c r="HP16" s="9">
        <v>1.3089999999999999</v>
      </c>
      <c r="HQ16" s="9">
        <v>0.81</v>
      </c>
      <c r="HR16" s="9">
        <v>1.1020000000000001</v>
      </c>
      <c r="HS16" s="9">
        <v>1.6279999999999999</v>
      </c>
      <c r="HT16" s="9">
        <v>8.6120000000000001</v>
      </c>
      <c r="HU16" s="9">
        <v>5.6849999999999996</v>
      </c>
      <c r="HV16" s="9">
        <v>5.5839999999999996</v>
      </c>
      <c r="HW16" s="9">
        <v>0.10100000000000001</v>
      </c>
      <c r="HX16" s="9">
        <v>0</v>
      </c>
      <c r="HY16" s="9">
        <v>0.10100000000000001</v>
      </c>
      <c r="HZ16" s="9">
        <v>0</v>
      </c>
      <c r="IA16" s="9">
        <v>0</v>
      </c>
      <c r="IB16" s="9">
        <v>4.8280000000000003</v>
      </c>
      <c r="IC16" s="9">
        <v>0.19600000000000001</v>
      </c>
      <c r="ID16" s="9">
        <v>0</v>
      </c>
      <c r="IE16" s="9">
        <v>0.66100000000000003</v>
      </c>
      <c r="IF16" s="9">
        <v>0.42</v>
      </c>
      <c r="IG16" s="9">
        <v>5.2649999999999997</v>
      </c>
      <c r="IH16" s="9">
        <v>2.927</v>
      </c>
      <c r="II16" s="9">
        <v>10.523999999999999</v>
      </c>
      <c r="IJ16" s="9">
        <v>1.7270000000000001</v>
      </c>
      <c r="IK16" s="9">
        <v>1.986</v>
      </c>
      <c r="IL16" s="9">
        <v>1.986</v>
      </c>
      <c r="IM16" s="9">
        <v>0.1</v>
      </c>
      <c r="IN16" s="9">
        <v>0.1</v>
      </c>
      <c r="IO16" s="9">
        <v>0</v>
      </c>
      <c r="IP16" s="9">
        <v>0.1</v>
      </c>
      <c r="IQ16" s="9">
        <v>0</v>
      </c>
    </row>
    <row r="17" spans="1:251">
      <c r="A17" s="10">
        <v>44228</v>
      </c>
      <c r="B17" s="9">
        <v>0.252</v>
      </c>
      <c r="C17" s="9">
        <v>9.25</v>
      </c>
      <c r="D17" s="9">
        <v>9.25</v>
      </c>
      <c r="E17" s="9">
        <v>1.917</v>
      </c>
      <c r="F17" s="9">
        <v>1.1519999999999999</v>
      </c>
      <c r="G17" s="9">
        <v>0.38700000000000001</v>
      </c>
      <c r="H17" s="9">
        <v>0.46800000000000003</v>
      </c>
      <c r="I17" s="9">
        <v>0.85399999999999998</v>
      </c>
      <c r="J17" s="9">
        <v>0</v>
      </c>
      <c r="K17" s="9">
        <v>0.85399999999999998</v>
      </c>
      <c r="L17" s="9">
        <v>0</v>
      </c>
      <c r="M17" s="9">
        <v>0</v>
      </c>
      <c r="N17" s="9">
        <v>0.186</v>
      </c>
      <c r="O17" s="9">
        <v>0.38</v>
      </c>
      <c r="P17" s="9">
        <v>0.28799999999999998</v>
      </c>
      <c r="Q17" s="9">
        <v>0.46600000000000003</v>
      </c>
      <c r="R17" s="9">
        <v>0.38900000000000001</v>
      </c>
      <c r="S17" s="9">
        <v>0.76500000000000001</v>
      </c>
      <c r="T17" s="9">
        <v>7.3339999999999996</v>
      </c>
      <c r="U17" s="9">
        <v>4.484</v>
      </c>
      <c r="V17" s="9">
        <v>3.9830000000000001</v>
      </c>
      <c r="W17" s="9">
        <v>0.107</v>
      </c>
      <c r="X17" s="9">
        <v>0.39400000000000002</v>
      </c>
      <c r="Y17" s="9">
        <v>0.107</v>
      </c>
      <c r="Z17" s="9">
        <v>0</v>
      </c>
      <c r="AA17" s="9">
        <v>0.39400000000000002</v>
      </c>
      <c r="AB17" s="9">
        <v>3.4169999999999998</v>
      </c>
      <c r="AC17" s="9">
        <v>0.42599999999999999</v>
      </c>
      <c r="AD17" s="9">
        <v>0.121</v>
      </c>
      <c r="AE17" s="9">
        <v>0.51900000000000002</v>
      </c>
      <c r="AF17" s="9">
        <v>0.59299999999999997</v>
      </c>
      <c r="AG17" s="9">
        <v>3.891</v>
      </c>
      <c r="AH17" s="9">
        <v>2.85</v>
      </c>
      <c r="AI17" s="9">
        <v>8.2810000000000006</v>
      </c>
      <c r="AJ17" s="9">
        <v>0.97</v>
      </c>
      <c r="AK17" s="9">
        <v>17.594999999999999</v>
      </c>
      <c r="AL17" s="9">
        <v>12.414</v>
      </c>
      <c r="AM17" s="9">
        <v>5.181</v>
      </c>
      <c r="AN17" s="9">
        <v>123.035</v>
      </c>
      <c r="AO17" s="9">
        <v>116.462</v>
      </c>
      <c r="AP17" s="9">
        <v>21.946000000000002</v>
      </c>
      <c r="AQ17" s="9">
        <v>9.9079999999999995</v>
      </c>
      <c r="AR17" s="9">
        <v>3.0910000000000002</v>
      </c>
      <c r="AS17" s="9">
        <v>5.8289999999999997</v>
      </c>
      <c r="AT17" s="9">
        <v>5.0720000000000001</v>
      </c>
      <c r="AU17" s="9">
        <v>3.8479999999999999</v>
      </c>
      <c r="AV17" s="9">
        <v>5.21</v>
      </c>
      <c r="AW17" s="9">
        <v>2.016</v>
      </c>
      <c r="AX17" s="9">
        <v>1.694</v>
      </c>
      <c r="AY17" s="9">
        <v>2.1850000000000001</v>
      </c>
      <c r="AZ17" s="9">
        <v>3.5339999999999998</v>
      </c>
      <c r="BA17" s="9">
        <v>3.2010000000000001</v>
      </c>
      <c r="BB17" s="9">
        <v>5.3470000000000004</v>
      </c>
      <c r="BC17" s="9">
        <v>3.573</v>
      </c>
      <c r="BD17" s="9">
        <v>12.038</v>
      </c>
      <c r="BE17" s="9">
        <v>94.516999999999996</v>
      </c>
      <c r="BF17" s="9">
        <v>80.143000000000001</v>
      </c>
      <c r="BG17" s="9">
        <v>75.659000000000006</v>
      </c>
      <c r="BH17" s="9">
        <v>2.1259999999999999</v>
      </c>
      <c r="BI17" s="9">
        <v>2.2829999999999999</v>
      </c>
      <c r="BJ17" s="9">
        <v>2.1619999999999999</v>
      </c>
      <c r="BK17" s="9">
        <v>1.3460000000000001</v>
      </c>
      <c r="BL17" s="9">
        <v>0.64800000000000002</v>
      </c>
      <c r="BM17" s="9">
        <v>64.808000000000007</v>
      </c>
      <c r="BN17" s="9">
        <v>3.5110000000000001</v>
      </c>
      <c r="BO17" s="9">
        <v>2.3610000000000002</v>
      </c>
      <c r="BP17" s="9">
        <v>9.4619999999999997</v>
      </c>
      <c r="BQ17" s="9">
        <v>13.643000000000001</v>
      </c>
      <c r="BR17" s="9">
        <v>66.5</v>
      </c>
      <c r="BS17" s="9">
        <v>14.374000000000001</v>
      </c>
      <c r="BT17" s="9">
        <v>6.5730000000000004</v>
      </c>
      <c r="BU17" s="9">
        <v>108.621</v>
      </c>
      <c r="BV17" s="9">
        <v>14.414</v>
      </c>
      <c r="BW17" s="9">
        <v>1.5629999999999999</v>
      </c>
      <c r="BX17" s="9">
        <v>1.5629999999999999</v>
      </c>
      <c r="BY17" s="9">
        <v>0.60499999999999998</v>
      </c>
      <c r="BZ17" s="9">
        <v>0.22600000000000001</v>
      </c>
      <c r="CA17" s="9">
        <v>0</v>
      </c>
      <c r="CB17" s="9">
        <v>0.13200000000000001</v>
      </c>
      <c r="CC17" s="9">
        <v>8.3000000000000004E-2</v>
      </c>
      <c r="CD17" s="9">
        <v>4.9000000000000002E-2</v>
      </c>
      <c r="CE17" s="9">
        <v>8.3000000000000004E-2</v>
      </c>
      <c r="CF17" s="9">
        <v>0</v>
      </c>
      <c r="CG17" s="9">
        <v>4.9000000000000002E-2</v>
      </c>
      <c r="CH17" s="9">
        <v>0</v>
      </c>
      <c r="CI17" s="9">
        <v>0</v>
      </c>
      <c r="CJ17" s="9">
        <v>0.13200000000000001</v>
      </c>
      <c r="CK17" s="9">
        <v>0</v>
      </c>
      <c r="CL17" s="9">
        <v>0.13200000000000001</v>
      </c>
      <c r="CM17" s="9">
        <v>0.379</v>
      </c>
      <c r="CN17" s="9">
        <v>0.95799999999999996</v>
      </c>
      <c r="CO17" s="9">
        <v>0.33400000000000002</v>
      </c>
      <c r="CP17" s="9">
        <v>0.33400000000000002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0.25800000000000001</v>
      </c>
      <c r="CW17" s="9">
        <v>0</v>
      </c>
      <c r="CX17" s="9">
        <v>0</v>
      </c>
      <c r="CY17" s="9">
        <v>7.5999999999999998E-2</v>
      </c>
      <c r="CZ17" s="9">
        <v>0</v>
      </c>
      <c r="DA17" s="9">
        <v>0.33400000000000002</v>
      </c>
      <c r="DB17" s="9">
        <v>0.624</v>
      </c>
      <c r="DC17" s="9">
        <v>1.0900000000000001</v>
      </c>
      <c r="DD17" s="9">
        <v>0.47299999999999998</v>
      </c>
      <c r="DE17" s="9">
        <v>2.9209999999999998</v>
      </c>
      <c r="DF17" s="9">
        <v>2.9209999999999998</v>
      </c>
      <c r="DG17" s="9">
        <v>0.71299999999999997</v>
      </c>
      <c r="DH17" s="9">
        <v>0.33</v>
      </c>
      <c r="DI17" s="9">
        <v>8.6999999999999994E-2</v>
      </c>
      <c r="DJ17" s="9">
        <v>0.24299999999999999</v>
      </c>
      <c r="DK17" s="9">
        <v>0.254</v>
      </c>
      <c r="DL17" s="9">
        <v>7.4999999999999997E-2</v>
      </c>
      <c r="DM17" s="9">
        <v>0.16800000000000001</v>
      </c>
      <c r="DN17" s="9">
        <v>0.16200000000000001</v>
      </c>
      <c r="DO17" s="9">
        <v>0</v>
      </c>
      <c r="DP17" s="9">
        <v>0</v>
      </c>
      <c r="DQ17" s="9">
        <v>0.161</v>
      </c>
      <c r="DR17" s="9">
        <v>0.16900000000000001</v>
      </c>
      <c r="DS17" s="9">
        <v>0.248</v>
      </c>
      <c r="DT17" s="9">
        <v>8.2000000000000003E-2</v>
      </c>
      <c r="DU17" s="9">
        <v>0.38400000000000001</v>
      </c>
      <c r="DV17" s="9">
        <v>2.2080000000000002</v>
      </c>
      <c r="DW17" s="9">
        <v>2.089</v>
      </c>
      <c r="DX17" s="9">
        <v>1.994</v>
      </c>
      <c r="DY17" s="9">
        <v>0</v>
      </c>
      <c r="DZ17" s="9">
        <v>9.5000000000000001E-2</v>
      </c>
      <c r="EA17" s="9">
        <v>0</v>
      </c>
      <c r="EB17" s="9">
        <v>9.5000000000000001E-2</v>
      </c>
      <c r="EC17" s="9">
        <v>0</v>
      </c>
      <c r="ED17" s="9">
        <v>1.7749999999999999</v>
      </c>
      <c r="EE17" s="9">
        <v>0</v>
      </c>
      <c r="EF17" s="9">
        <v>0.314</v>
      </c>
      <c r="EG17" s="9">
        <v>0</v>
      </c>
      <c r="EH17" s="9">
        <v>0.313</v>
      </c>
      <c r="EI17" s="9">
        <v>1.776</v>
      </c>
      <c r="EJ17" s="9">
        <v>0.11899999999999999</v>
      </c>
      <c r="EK17" s="9">
        <v>2.5369999999999999</v>
      </c>
      <c r="EL17" s="9">
        <v>0.38400000000000001</v>
      </c>
      <c r="EM17" s="9">
        <v>3.016</v>
      </c>
      <c r="EN17" s="9">
        <v>3.016</v>
      </c>
      <c r="EO17" s="9">
        <v>0.77800000000000002</v>
      </c>
      <c r="EP17" s="9">
        <v>0.32800000000000001</v>
      </c>
      <c r="EQ17" s="9">
        <v>0</v>
      </c>
      <c r="ER17" s="9">
        <v>0.32800000000000001</v>
      </c>
      <c r="ES17" s="9">
        <v>0</v>
      </c>
      <c r="ET17" s="9">
        <v>0.32800000000000001</v>
      </c>
      <c r="EU17" s="9">
        <v>0</v>
      </c>
      <c r="EV17" s="9">
        <v>0.32800000000000001</v>
      </c>
      <c r="EW17" s="9">
        <v>0</v>
      </c>
      <c r="EX17" s="9">
        <v>0.218</v>
      </c>
      <c r="EY17" s="9">
        <v>0.109</v>
      </c>
      <c r="EZ17" s="9">
        <v>0</v>
      </c>
      <c r="FA17" s="9">
        <v>0.218</v>
      </c>
      <c r="FB17" s="9">
        <v>0.109</v>
      </c>
      <c r="FC17" s="9">
        <v>0.45100000000000001</v>
      </c>
      <c r="FD17" s="9">
        <v>2.238</v>
      </c>
      <c r="FE17" s="9">
        <v>1.8220000000000001</v>
      </c>
      <c r="FF17" s="9">
        <v>1.8220000000000001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1.5209999999999999</v>
      </c>
      <c r="FM17" s="9">
        <v>0</v>
      </c>
      <c r="FN17" s="9">
        <v>9.0999999999999998E-2</v>
      </c>
      <c r="FO17" s="9">
        <v>0.21</v>
      </c>
      <c r="FP17" s="9">
        <v>0.14299999999999999</v>
      </c>
      <c r="FQ17" s="9">
        <v>1.679</v>
      </c>
      <c r="FR17" s="9">
        <v>0.41599999999999998</v>
      </c>
      <c r="FS17" s="9">
        <v>2.5649999999999999</v>
      </c>
      <c r="FT17" s="9">
        <v>0.45100000000000001</v>
      </c>
      <c r="FU17" s="9">
        <v>1.6659999999999999</v>
      </c>
      <c r="FV17" s="9">
        <v>1.6659999999999999</v>
      </c>
      <c r="FW17" s="9">
        <v>8.6999999999999994E-2</v>
      </c>
      <c r="FX17" s="9">
        <v>8.6999999999999994E-2</v>
      </c>
      <c r="FY17" s="9">
        <v>0</v>
      </c>
      <c r="FZ17" s="9">
        <v>8.6999999999999994E-2</v>
      </c>
      <c r="GA17" s="9">
        <v>0</v>
      </c>
      <c r="GB17" s="9">
        <v>8.6999999999999994E-2</v>
      </c>
      <c r="GC17" s="9">
        <v>0</v>
      </c>
      <c r="GD17" s="9">
        <v>0</v>
      </c>
      <c r="GE17" s="9">
        <v>8.6999999999999994E-2</v>
      </c>
      <c r="GF17" s="9">
        <v>8.6999999999999994E-2</v>
      </c>
      <c r="GG17" s="9">
        <v>0</v>
      </c>
      <c r="GH17" s="9">
        <v>0</v>
      </c>
      <c r="GI17" s="9">
        <v>8.6999999999999994E-2</v>
      </c>
      <c r="GJ17" s="9">
        <v>0</v>
      </c>
      <c r="GK17" s="9">
        <v>0</v>
      </c>
      <c r="GL17" s="9">
        <v>1.579</v>
      </c>
      <c r="GM17" s="9">
        <v>1.579</v>
      </c>
      <c r="GN17" s="9">
        <v>1.504</v>
      </c>
      <c r="GO17" s="9">
        <v>7.5999999999999998E-2</v>
      </c>
      <c r="GP17" s="9">
        <v>0</v>
      </c>
      <c r="GQ17" s="9">
        <v>0</v>
      </c>
      <c r="GR17" s="9">
        <v>0</v>
      </c>
      <c r="GS17" s="9">
        <v>0</v>
      </c>
      <c r="GT17" s="9">
        <v>1.419</v>
      </c>
      <c r="GU17" s="9">
        <v>7.9000000000000001E-2</v>
      </c>
      <c r="GV17" s="9">
        <v>8.2000000000000003E-2</v>
      </c>
      <c r="GW17" s="9">
        <v>0</v>
      </c>
      <c r="GX17" s="9">
        <v>0.219</v>
      </c>
      <c r="GY17" s="9">
        <v>1.36</v>
      </c>
      <c r="GZ17" s="9">
        <v>0</v>
      </c>
      <c r="HA17" s="9">
        <v>1.6659999999999999</v>
      </c>
      <c r="HB17" s="9">
        <v>0</v>
      </c>
      <c r="HC17" s="9">
        <v>10.199999999999999</v>
      </c>
      <c r="HD17" s="9">
        <v>10.199999999999999</v>
      </c>
      <c r="HE17" s="9">
        <v>1.776</v>
      </c>
      <c r="HF17" s="9">
        <v>0.72699999999999998</v>
      </c>
      <c r="HG17" s="9">
        <v>0.28699999999999998</v>
      </c>
      <c r="HH17" s="9">
        <v>0.44</v>
      </c>
      <c r="HI17" s="9">
        <v>0.51100000000000001</v>
      </c>
      <c r="HJ17" s="9">
        <v>0.216</v>
      </c>
      <c r="HK17" s="9">
        <v>0.51100000000000001</v>
      </c>
      <c r="HL17" s="9">
        <v>5.1999999999999998E-2</v>
      </c>
      <c r="HM17" s="9">
        <v>0.16400000000000001</v>
      </c>
      <c r="HN17" s="9">
        <v>0.20799999999999999</v>
      </c>
      <c r="HO17" s="9">
        <v>0.21199999999999999</v>
      </c>
      <c r="HP17" s="9">
        <v>0.307</v>
      </c>
      <c r="HQ17" s="9">
        <v>0.35399999999999998</v>
      </c>
      <c r="HR17" s="9">
        <v>0.373</v>
      </c>
      <c r="HS17" s="9">
        <v>1.0489999999999999</v>
      </c>
      <c r="HT17" s="9">
        <v>8.4239999999999995</v>
      </c>
      <c r="HU17" s="9">
        <v>4.8970000000000002</v>
      </c>
      <c r="HV17" s="9">
        <v>4.8970000000000002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4.1890000000000001</v>
      </c>
      <c r="IC17" s="9">
        <v>0.245</v>
      </c>
      <c r="ID17" s="9">
        <v>0.109</v>
      </c>
      <c r="IE17" s="9">
        <v>0.35299999999999998</v>
      </c>
      <c r="IF17" s="9">
        <v>0.60399999999999998</v>
      </c>
      <c r="IG17" s="9">
        <v>4.2919999999999998</v>
      </c>
      <c r="IH17" s="9">
        <v>3.5270000000000001</v>
      </c>
      <c r="II17" s="9">
        <v>9.1509999999999998</v>
      </c>
      <c r="IJ17" s="9">
        <v>1.0489999999999999</v>
      </c>
      <c r="IK17" s="9">
        <v>1.325</v>
      </c>
      <c r="IL17" s="9">
        <v>1.325</v>
      </c>
      <c r="IM17" s="9">
        <v>0.17100000000000001</v>
      </c>
      <c r="IN17" s="9">
        <v>0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</v>
      </c>
      <c r="C11" s="9">
        <v>8.7999999999999995E-2</v>
      </c>
      <c r="D11" s="9">
        <v>0</v>
      </c>
      <c r="E11" s="9">
        <v>0</v>
      </c>
      <c r="F11" s="9">
        <v>0</v>
      </c>
      <c r="G11" s="9">
        <v>0</v>
      </c>
      <c r="H11" s="9">
        <v>8.7999999999999995E-2</v>
      </c>
      <c r="I11" s="9">
        <v>8.7999999999999995E-2</v>
      </c>
      <c r="J11" s="9">
        <v>0</v>
      </c>
      <c r="K11" s="9">
        <v>0.56699999999999995</v>
      </c>
      <c r="L11" s="9">
        <v>2.1030000000000002</v>
      </c>
      <c r="M11" s="9">
        <v>1.8089999999999999</v>
      </c>
      <c r="N11" s="9">
        <v>1.7310000000000001</v>
      </c>
      <c r="O11" s="9">
        <v>7.9000000000000001E-2</v>
      </c>
      <c r="P11" s="9">
        <v>0</v>
      </c>
      <c r="Q11" s="9">
        <v>7.9000000000000001E-2</v>
      </c>
      <c r="R11" s="9">
        <v>0</v>
      </c>
      <c r="S11" s="9">
        <v>0</v>
      </c>
      <c r="T11" s="9">
        <v>1.538</v>
      </c>
      <c r="U11" s="9">
        <v>8.7999999999999995E-2</v>
      </c>
      <c r="V11" s="9">
        <v>0.104</v>
      </c>
      <c r="W11" s="9">
        <v>7.9000000000000001E-2</v>
      </c>
      <c r="X11" s="9">
        <v>0.157</v>
      </c>
      <c r="Y11" s="9">
        <v>1.6519999999999999</v>
      </c>
      <c r="Z11" s="9">
        <v>0.29399999999999998</v>
      </c>
      <c r="AA11" s="9">
        <v>2.1909999999999998</v>
      </c>
      <c r="AB11" s="9">
        <v>0.56699999999999995</v>
      </c>
      <c r="AC11" s="9">
        <v>9.3889999999999993</v>
      </c>
      <c r="AD11" s="9">
        <v>9.3889999999999993</v>
      </c>
      <c r="AE11" s="9">
        <v>2.41</v>
      </c>
      <c r="AF11" s="9">
        <v>0.747</v>
      </c>
      <c r="AG11" s="9">
        <v>0.45900000000000002</v>
      </c>
      <c r="AH11" s="9">
        <v>0.28899999999999998</v>
      </c>
      <c r="AI11" s="9">
        <v>0.747</v>
      </c>
      <c r="AJ11" s="9">
        <v>0</v>
      </c>
      <c r="AK11" s="9">
        <v>0.747</v>
      </c>
      <c r="AL11" s="9">
        <v>0</v>
      </c>
      <c r="AM11" s="9">
        <v>0</v>
      </c>
      <c r="AN11" s="9">
        <v>0.28599999999999998</v>
      </c>
      <c r="AO11" s="9">
        <v>0.27300000000000002</v>
      </c>
      <c r="AP11" s="9">
        <v>0.188</v>
      </c>
      <c r="AQ11" s="9">
        <v>0.61699999999999999</v>
      </c>
      <c r="AR11" s="9">
        <v>0.13100000000000001</v>
      </c>
      <c r="AS11" s="9">
        <v>1.663</v>
      </c>
      <c r="AT11" s="9">
        <v>6.9790000000000001</v>
      </c>
      <c r="AU11" s="9">
        <v>6.0830000000000002</v>
      </c>
      <c r="AV11" s="9">
        <v>5.7279999999999998</v>
      </c>
      <c r="AW11" s="9">
        <v>0.17100000000000001</v>
      </c>
      <c r="AX11" s="9">
        <v>0.185</v>
      </c>
      <c r="AY11" s="9">
        <v>0.249</v>
      </c>
      <c r="AZ11" s="9">
        <v>0.106</v>
      </c>
      <c r="BA11" s="9">
        <v>0</v>
      </c>
      <c r="BB11" s="9">
        <v>4.8579999999999997</v>
      </c>
      <c r="BC11" s="9">
        <v>0.51900000000000002</v>
      </c>
      <c r="BD11" s="9">
        <v>0.34</v>
      </c>
      <c r="BE11" s="9">
        <v>0.36599999999999999</v>
      </c>
      <c r="BF11" s="9">
        <v>1.163</v>
      </c>
      <c r="BG11" s="9">
        <v>4.92</v>
      </c>
      <c r="BH11" s="9">
        <v>0.89500000000000002</v>
      </c>
      <c r="BI11" s="9">
        <v>7.8019999999999996</v>
      </c>
      <c r="BJ11" s="9">
        <v>1.587</v>
      </c>
      <c r="BK11" s="9">
        <v>7.6360000000000001</v>
      </c>
      <c r="BL11" s="9">
        <v>7.6360000000000001</v>
      </c>
      <c r="BM11" s="9">
        <v>3.5779999999999998</v>
      </c>
      <c r="BN11" s="9">
        <v>0.68500000000000005</v>
      </c>
      <c r="BO11" s="9">
        <v>0.23300000000000001</v>
      </c>
      <c r="BP11" s="9">
        <v>0.316</v>
      </c>
      <c r="BQ11" s="9">
        <v>0.27500000000000002</v>
      </c>
      <c r="BR11" s="9">
        <v>0.27400000000000002</v>
      </c>
      <c r="BS11" s="9">
        <v>0.34899999999999998</v>
      </c>
      <c r="BT11" s="9">
        <v>0</v>
      </c>
      <c r="BU11" s="9">
        <v>0.20100000000000001</v>
      </c>
      <c r="BV11" s="9">
        <v>0</v>
      </c>
      <c r="BW11" s="9">
        <v>0.189</v>
      </c>
      <c r="BX11" s="9">
        <v>0.36</v>
      </c>
      <c r="BY11" s="9">
        <v>0.34799999999999998</v>
      </c>
      <c r="BZ11" s="9">
        <v>0.20100000000000001</v>
      </c>
      <c r="CA11" s="9">
        <v>2.8919999999999999</v>
      </c>
      <c r="CB11" s="9">
        <v>4.0579999999999998</v>
      </c>
      <c r="CC11" s="9">
        <v>3.6429999999999998</v>
      </c>
      <c r="CD11" s="9">
        <v>3.4910000000000001</v>
      </c>
      <c r="CE11" s="9">
        <v>0.152</v>
      </c>
      <c r="CF11" s="9">
        <v>0</v>
      </c>
      <c r="CG11" s="9">
        <v>0.152</v>
      </c>
      <c r="CH11" s="9">
        <v>0</v>
      </c>
      <c r="CI11" s="9">
        <v>0</v>
      </c>
      <c r="CJ11" s="9">
        <v>2.109</v>
      </c>
      <c r="CK11" s="9">
        <v>0.46</v>
      </c>
      <c r="CL11" s="9">
        <v>0.14599999999999999</v>
      </c>
      <c r="CM11" s="9">
        <v>0.92800000000000005</v>
      </c>
      <c r="CN11" s="9">
        <v>0.48599999999999999</v>
      </c>
      <c r="CO11" s="9">
        <v>3.1579999999999999</v>
      </c>
      <c r="CP11" s="9">
        <v>0.41499999999999998</v>
      </c>
      <c r="CQ11" s="9">
        <v>4.8310000000000004</v>
      </c>
      <c r="CR11" s="9">
        <v>2.8039999999999998</v>
      </c>
      <c r="CS11" s="9">
        <v>7.3369999999999997</v>
      </c>
      <c r="CT11" s="9">
        <v>7.3369999999999997</v>
      </c>
      <c r="CU11" s="9">
        <v>2.0659999999999998</v>
      </c>
      <c r="CV11" s="9">
        <v>1.0449999999999999</v>
      </c>
      <c r="CW11" s="9">
        <v>0.51700000000000002</v>
      </c>
      <c r="CX11" s="9">
        <v>0.22</v>
      </c>
      <c r="CY11" s="9">
        <v>0.59099999999999997</v>
      </c>
      <c r="CZ11" s="9">
        <v>0.14599999999999999</v>
      </c>
      <c r="DA11" s="9">
        <v>0.59099999999999997</v>
      </c>
      <c r="DB11" s="9">
        <v>0.14599999999999999</v>
      </c>
      <c r="DC11" s="9">
        <v>0</v>
      </c>
      <c r="DD11" s="9">
        <v>6.2E-2</v>
      </c>
      <c r="DE11" s="9">
        <v>0.26100000000000001</v>
      </c>
      <c r="DF11" s="9">
        <v>0.41499999999999998</v>
      </c>
      <c r="DG11" s="9">
        <v>0.34300000000000003</v>
      </c>
      <c r="DH11" s="9">
        <v>0.39400000000000002</v>
      </c>
      <c r="DI11" s="9">
        <v>1.02</v>
      </c>
      <c r="DJ11" s="9">
        <v>5.2709999999999999</v>
      </c>
      <c r="DK11" s="9">
        <v>4.5179999999999998</v>
      </c>
      <c r="DL11" s="9">
        <v>4.2549999999999999</v>
      </c>
      <c r="DM11" s="9">
        <v>0.26400000000000001</v>
      </c>
      <c r="DN11" s="9">
        <v>0</v>
      </c>
      <c r="DO11" s="9">
        <v>0.26400000000000001</v>
      </c>
      <c r="DP11" s="9">
        <v>0</v>
      </c>
      <c r="DQ11" s="9">
        <v>0</v>
      </c>
      <c r="DR11" s="9">
        <v>3.383</v>
      </c>
      <c r="DS11" s="9">
        <v>7.1999999999999995E-2</v>
      </c>
      <c r="DT11" s="9">
        <v>0.182</v>
      </c>
      <c r="DU11" s="9">
        <v>0.88200000000000001</v>
      </c>
      <c r="DV11" s="9">
        <v>1.0209999999999999</v>
      </c>
      <c r="DW11" s="9">
        <v>3.4969999999999999</v>
      </c>
      <c r="DX11" s="9">
        <v>0.753</v>
      </c>
      <c r="DY11" s="9">
        <v>6.2080000000000002</v>
      </c>
      <c r="DZ11" s="9">
        <v>1.129</v>
      </c>
      <c r="EA11" s="9">
        <v>1.429</v>
      </c>
      <c r="EB11" s="9">
        <v>1.429</v>
      </c>
      <c r="EC11" s="9">
        <v>0.40200000000000002</v>
      </c>
      <c r="ED11" s="9">
        <v>0.11600000000000001</v>
      </c>
      <c r="EE11" s="9">
        <v>0</v>
      </c>
      <c r="EF11" s="9">
        <v>0.11600000000000001</v>
      </c>
      <c r="EG11" s="9">
        <v>0.11600000000000001</v>
      </c>
      <c r="EH11" s="9">
        <v>0</v>
      </c>
      <c r="EI11" s="9">
        <v>0.11600000000000001</v>
      </c>
      <c r="EJ11" s="9">
        <v>0</v>
      </c>
      <c r="EK11" s="9">
        <v>0</v>
      </c>
      <c r="EL11" s="9">
        <v>0</v>
      </c>
      <c r="EM11" s="9">
        <v>0</v>
      </c>
      <c r="EN11" s="9">
        <v>0.11600000000000001</v>
      </c>
      <c r="EO11" s="9">
        <v>0</v>
      </c>
      <c r="EP11" s="9">
        <v>0.11600000000000001</v>
      </c>
      <c r="EQ11" s="9">
        <v>0.28599999999999998</v>
      </c>
      <c r="ER11" s="9">
        <v>1.0269999999999999</v>
      </c>
      <c r="ES11" s="9">
        <v>0.94099999999999995</v>
      </c>
      <c r="ET11" s="9">
        <v>0.94099999999999995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0.81200000000000006</v>
      </c>
      <c r="FA11" s="9">
        <v>0.129</v>
      </c>
      <c r="FB11" s="9">
        <v>0</v>
      </c>
      <c r="FC11" s="9">
        <v>0</v>
      </c>
      <c r="FD11" s="9">
        <v>0.129</v>
      </c>
      <c r="FE11" s="9">
        <v>0.81200000000000006</v>
      </c>
      <c r="FF11" s="9">
        <v>8.5999999999999993E-2</v>
      </c>
      <c r="FG11" s="9">
        <v>1.143</v>
      </c>
      <c r="FH11" s="9">
        <v>0.28599999999999998</v>
      </c>
      <c r="FI11" s="9">
        <v>2.319</v>
      </c>
      <c r="FJ11" s="9">
        <v>2.319</v>
      </c>
      <c r="FK11" s="9">
        <v>0.56299999999999994</v>
      </c>
      <c r="FL11" s="9">
        <v>7.3999999999999996E-2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0.49</v>
      </c>
      <c r="FZ11" s="9">
        <v>1.756</v>
      </c>
      <c r="GA11" s="9">
        <v>1.675</v>
      </c>
      <c r="GB11" s="9">
        <v>1.4450000000000001</v>
      </c>
      <c r="GC11" s="9">
        <v>0</v>
      </c>
      <c r="GD11" s="9">
        <v>0.23</v>
      </c>
      <c r="GE11" s="9">
        <v>0</v>
      </c>
      <c r="GF11" s="9">
        <v>0.23</v>
      </c>
      <c r="GG11" s="9">
        <v>0</v>
      </c>
      <c r="GH11" s="9">
        <v>1.5589999999999999</v>
      </c>
      <c r="GI11" s="9">
        <v>0</v>
      </c>
      <c r="GJ11" s="9">
        <v>0</v>
      </c>
      <c r="GK11" s="9">
        <v>0.11600000000000001</v>
      </c>
      <c r="GL11" s="9">
        <v>0.46100000000000002</v>
      </c>
      <c r="GM11" s="9">
        <v>1.2130000000000001</v>
      </c>
      <c r="GN11" s="9">
        <v>8.1000000000000003E-2</v>
      </c>
      <c r="GO11" s="9">
        <v>1.756</v>
      </c>
      <c r="GP11" s="9">
        <v>0.56299999999999994</v>
      </c>
      <c r="GQ11" s="9">
        <v>2.1179999999999999</v>
      </c>
      <c r="GR11" s="9">
        <v>2.1179999999999999</v>
      </c>
      <c r="GS11" s="9">
        <v>0.69499999999999995</v>
      </c>
      <c r="GT11" s="9">
        <v>0.63100000000000001</v>
      </c>
      <c r="GU11" s="9">
        <v>0</v>
      </c>
      <c r="GV11" s="9">
        <v>0.63100000000000001</v>
      </c>
      <c r="GW11" s="9">
        <v>0.38400000000000001</v>
      </c>
      <c r="GX11" s="9">
        <v>0.247</v>
      </c>
      <c r="GY11" s="9">
        <v>0.38400000000000001</v>
      </c>
      <c r="GZ11" s="9">
        <v>0.16800000000000001</v>
      </c>
      <c r="HA11" s="9">
        <v>7.9000000000000001E-2</v>
      </c>
      <c r="HB11" s="9">
        <v>0.107</v>
      </c>
      <c r="HC11" s="9">
        <v>0.27700000000000002</v>
      </c>
      <c r="HD11" s="9">
        <v>0.247</v>
      </c>
      <c r="HE11" s="9">
        <v>0.55300000000000005</v>
      </c>
      <c r="HF11" s="9">
        <v>7.9000000000000001E-2</v>
      </c>
      <c r="HG11" s="9">
        <v>6.4000000000000001E-2</v>
      </c>
      <c r="HH11" s="9">
        <v>1.4219999999999999</v>
      </c>
      <c r="HI11" s="9">
        <v>1.2350000000000001</v>
      </c>
      <c r="HJ11" s="9">
        <v>1.2350000000000001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1.0680000000000001</v>
      </c>
      <c r="HQ11" s="9">
        <v>0</v>
      </c>
      <c r="HR11" s="9">
        <v>7.8E-2</v>
      </c>
      <c r="HS11" s="9">
        <v>8.7999999999999995E-2</v>
      </c>
      <c r="HT11" s="9">
        <v>0</v>
      </c>
      <c r="HU11" s="9">
        <v>1.2350000000000001</v>
      </c>
      <c r="HV11" s="9">
        <v>0.187</v>
      </c>
      <c r="HW11" s="9">
        <v>2.0539999999999998</v>
      </c>
      <c r="HX11" s="9">
        <v>6.4000000000000001E-2</v>
      </c>
      <c r="HY11" s="9">
        <v>8.1340000000000003</v>
      </c>
      <c r="HZ11" s="9">
        <v>8.1340000000000003</v>
      </c>
      <c r="IA11" s="9">
        <v>1.845</v>
      </c>
      <c r="IB11" s="9">
        <v>0.45600000000000002</v>
      </c>
      <c r="IC11" s="9">
        <v>9.1999999999999998E-2</v>
      </c>
      <c r="ID11" s="9">
        <v>0.36399999999999999</v>
      </c>
      <c r="IE11" s="9">
        <v>0.36399999999999999</v>
      </c>
      <c r="IF11" s="9">
        <v>9.1999999999999998E-2</v>
      </c>
      <c r="IG11" s="9">
        <v>0.36399999999999999</v>
      </c>
      <c r="IH11" s="9">
        <v>9.1999999999999998E-2</v>
      </c>
      <c r="II11" s="9">
        <v>0</v>
      </c>
      <c r="IJ11" s="9">
        <v>0</v>
      </c>
      <c r="IK11" s="9">
        <v>9.1999999999999998E-2</v>
      </c>
      <c r="IL11" s="9">
        <v>0.36399999999999999</v>
      </c>
      <c r="IM11" s="9">
        <v>0.27300000000000002</v>
      </c>
      <c r="IN11" s="9">
        <v>0.184</v>
      </c>
      <c r="IO11" s="9">
        <v>1.389</v>
      </c>
      <c r="IP11" s="9">
        <v>6.2889999999999997</v>
      </c>
      <c r="IQ11" s="9">
        <v>4.7119999999999997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0.2</v>
      </c>
      <c r="L12" s="9">
        <v>1.768</v>
      </c>
      <c r="M12" s="9">
        <v>1.4410000000000001</v>
      </c>
      <c r="N12" s="9">
        <v>1.4410000000000001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1.234</v>
      </c>
      <c r="U12" s="9">
        <v>0.08</v>
      </c>
      <c r="V12" s="9">
        <v>0</v>
      </c>
      <c r="W12" s="9">
        <v>0.127</v>
      </c>
      <c r="X12" s="9">
        <v>0.251</v>
      </c>
      <c r="Y12" s="9">
        <v>1.1890000000000001</v>
      </c>
      <c r="Z12" s="9">
        <v>0.32700000000000001</v>
      </c>
      <c r="AA12" s="9">
        <v>1.768</v>
      </c>
      <c r="AB12" s="9">
        <v>0.2</v>
      </c>
      <c r="AC12" s="9">
        <v>9.3819999999999997</v>
      </c>
      <c r="AD12" s="9">
        <v>9.3819999999999997</v>
      </c>
      <c r="AE12" s="9">
        <v>2.0259999999999998</v>
      </c>
      <c r="AF12" s="9">
        <v>0.40300000000000002</v>
      </c>
      <c r="AG12" s="9">
        <v>0</v>
      </c>
      <c r="AH12" s="9">
        <v>0.17399999999999999</v>
      </c>
      <c r="AI12" s="9">
        <v>0.17399999999999999</v>
      </c>
      <c r="AJ12" s="9">
        <v>0</v>
      </c>
      <c r="AK12" s="9">
        <v>0.108</v>
      </c>
      <c r="AL12" s="9">
        <v>0</v>
      </c>
      <c r="AM12" s="9">
        <v>6.6000000000000003E-2</v>
      </c>
      <c r="AN12" s="9">
        <v>0</v>
      </c>
      <c r="AO12" s="9">
        <v>0</v>
      </c>
      <c r="AP12" s="9">
        <v>0.17399999999999999</v>
      </c>
      <c r="AQ12" s="9">
        <v>0.108</v>
      </c>
      <c r="AR12" s="9">
        <v>6.6000000000000003E-2</v>
      </c>
      <c r="AS12" s="9">
        <v>1.6240000000000001</v>
      </c>
      <c r="AT12" s="9">
        <v>7.3559999999999999</v>
      </c>
      <c r="AU12" s="9">
        <v>6.5670000000000002</v>
      </c>
      <c r="AV12" s="9">
        <v>6.4530000000000003</v>
      </c>
      <c r="AW12" s="9">
        <v>0.114</v>
      </c>
      <c r="AX12" s="9">
        <v>0</v>
      </c>
      <c r="AY12" s="9">
        <v>0</v>
      </c>
      <c r="AZ12" s="9">
        <v>0.114</v>
      </c>
      <c r="BA12" s="9">
        <v>0</v>
      </c>
      <c r="BB12" s="9">
        <v>5.2549999999999999</v>
      </c>
      <c r="BC12" s="9">
        <v>0.749</v>
      </c>
      <c r="BD12" s="9">
        <v>0.29099999999999998</v>
      </c>
      <c r="BE12" s="9">
        <v>0.27200000000000002</v>
      </c>
      <c r="BF12" s="9">
        <v>1.141</v>
      </c>
      <c r="BG12" s="9">
        <v>5.4260000000000002</v>
      </c>
      <c r="BH12" s="9">
        <v>0.78900000000000003</v>
      </c>
      <c r="BI12" s="9">
        <v>7.53</v>
      </c>
      <c r="BJ12" s="9">
        <v>1.853</v>
      </c>
      <c r="BK12" s="9">
        <v>7.9509999999999996</v>
      </c>
      <c r="BL12" s="9">
        <v>7.9509999999999996</v>
      </c>
      <c r="BM12" s="9">
        <v>2.6539999999999999</v>
      </c>
      <c r="BN12" s="9">
        <v>0.77900000000000003</v>
      </c>
      <c r="BO12" s="9">
        <v>0.57999999999999996</v>
      </c>
      <c r="BP12" s="9">
        <v>9.8000000000000004E-2</v>
      </c>
      <c r="BQ12" s="9">
        <v>0.46899999999999997</v>
      </c>
      <c r="BR12" s="9">
        <v>0.20799999999999999</v>
      </c>
      <c r="BS12" s="9">
        <v>0.46899999999999997</v>
      </c>
      <c r="BT12" s="9">
        <v>9.1999999999999998E-2</v>
      </c>
      <c r="BU12" s="9">
        <v>0.11700000000000001</v>
      </c>
      <c r="BV12" s="9">
        <v>0.11700000000000001</v>
      </c>
      <c r="BW12" s="9">
        <v>0.189</v>
      </c>
      <c r="BX12" s="9">
        <v>0.372</v>
      </c>
      <c r="BY12" s="9">
        <v>0.57999999999999996</v>
      </c>
      <c r="BZ12" s="9">
        <v>9.8000000000000004E-2</v>
      </c>
      <c r="CA12" s="9">
        <v>1.875</v>
      </c>
      <c r="CB12" s="9">
        <v>5.2969999999999997</v>
      </c>
      <c r="CC12" s="9">
        <v>4.7370000000000001</v>
      </c>
      <c r="CD12" s="9">
        <v>4.4080000000000004</v>
      </c>
      <c r="CE12" s="9">
        <v>0.14199999999999999</v>
      </c>
      <c r="CF12" s="9">
        <v>0.187</v>
      </c>
      <c r="CG12" s="9">
        <v>0.22700000000000001</v>
      </c>
      <c r="CH12" s="9">
        <v>0</v>
      </c>
      <c r="CI12" s="9">
        <v>0.10199999999999999</v>
      </c>
      <c r="CJ12" s="9">
        <v>3.96</v>
      </c>
      <c r="CK12" s="9">
        <v>6.9000000000000006E-2</v>
      </c>
      <c r="CL12" s="9">
        <v>0.111</v>
      </c>
      <c r="CM12" s="9">
        <v>0.59699999999999998</v>
      </c>
      <c r="CN12" s="9">
        <v>0.50900000000000001</v>
      </c>
      <c r="CO12" s="9">
        <v>4.2279999999999998</v>
      </c>
      <c r="CP12" s="9">
        <v>0.56000000000000005</v>
      </c>
      <c r="CQ12" s="9">
        <v>5.9749999999999996</v>
      </c>
      <c r="CR12" s="9">
        <v>1.9770000000000001</v>
      </c>
      <c r="CS12" s="9">
        <v>6.5970000000000004</v>
      </c>
      <c r="CT12" s="9">
        <v>6.5970000000000004</v>
      </c>
      <c r="CU12" s="9">
        <v>1.2509999999999999</v>
      </c>
      <c r="CV12" s="9">
        <v>0.64500000000000002</v>
      </c>
      <c r="CW12" s="9">
        <v>0.14299999999999999</v>
      </c>
      <c r="CX12" s="9">
        <v>0.503</v>
      </c>
      <c r="CY12" s="9">
        <v>0.24199999999999999</v>
      </c>
      <c r="CZ12" s="9">
        <v>0.40300000000000002</v>
      </c>
      <c r="DA12" s="9">
        <v>0.17599999999999999</v>
      </c>
      <c r="DB12" s="9">
        <v>0.46899999999999997</v>
      </c>
      <c r="DC12" s="9">
        <v>0</v>
      </c>
      <c r="DD12" s="9">
        <v>0</v>
      </c>
      <c r="DE12" s="9">
        <v>0.32300000000000001</v>
      </c>
      <c r="DF12" s="9">
        <v>0.32200000000000001</v>
      </c>
      <c r="DG12" s="9">
        <v>0.30599999999999999</v>
      </c>
      <c r="DH12" s="9">
        <v>0.34</v>
      </c>
      <c r="DI12" s="9">
        <v>0.60499999999999998</v>
      </c>
      <c r="DJ12" s="9">
        <v>5.3460000000000001</v>
      </c>
      <c r="DK12" s="9">
        <v>4.649</v>
      </c>
      <c r="DL12" s="9">
        <v>4.3970000000000002</v>
      </c>
      <c r="DM12" s="9">
        <v>0.129</v>
      </c>
      <c r="DN12" s="9">
        <v>0.122</v>
      </c>
      <c r="DO12" s="9">
        <v>0.252</v>
      </c>
      <c r="DP12" s="9">
        <v>0</v>
      </c>
      <c r="DQ12" s="9">
        <v>0</v>
      </c>
      <c r="DR12" s="9">
        <v>3.9769999999999999</v>
      </c>
      <c r="DS12" s="9">
        <v>7.5999999999999998E-2</v>
      </c>
      <c r="DT12" s="9">
        <v>0.17</v>
      </c>
      <c r="DU12" s="9">
        <v>0.42599999999999999</v>
      </c>
      <c r="DV12" s="9">
        <v>0.74099999999999999</v>
      </c>
      <c r="DW12" s="9">
        <v>3.9079999999999999</v>
      </c>
      <c r="DX12" s="9">
        <v>0.69799999999999995</v>
      </c>
      <c r="DY12" s="9">
        <v>5.992</v>
      </c>
      <c r="DZ12" s="9">
        <v>0.60499999999999998</v>
      </c>
      <c r="EA12" s="9">
        <v>1.097</v>
      </c>
      <c r="EB12" s="9">
        <v>1.097</v>
      </c>
      <c r="EC12" s="9">
        <v>0.13800000000000001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0.13800000000000001</v>
      </c>
      <c r="ER12" s="9">
        <v>0.95899999999999996</v>
      </c>
      <c r="ES12" s="9">
        <v>0.84499999999999997</v>
      </c>
      <c r="ET12" s="9">
        <v>0.84499999999999997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0.76500000000000001</v>
      </c>
      <c r="FA12" s="9">
        <v>0</v>
      </c>
      <c r="FB12" s="9">
        <v>0</v>
      </c>
      <c r="FC12" s="9">
        <v>0.08</v>
      </c>
      <c r="FD12" s="9">
        <v>0</v>
      </c>
      <c r="FE12" s="9">
        <v>0.84499999999999997</v>
      </c>
      <c r="FF12" s="9">
        <v>0.115</v>
      </c>
      <c r="FG12" s="9">
        <v>0.95899999999999996</v>
      </c>
      <c r="FH12" s="9">
        <v>0.13800000000000001</v>
      </c>
      <c r="FI12" s="9">
        <v>2.2269999999999999</v>
      </c>
      <c r="FJ12" s="9">
        <v>2.2269999999999999</v>
      </c>
      <c r="FK12" s="9">
        <v>0.253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0.253</v>
      </c>
      <c r="FZ12" s="9">
        <v>1.9750000000000001</v>
      </c>
      <c r="GA12" s="9">
        <v>1.4259999999999999</v>
      </c>
      <c r="GB12" s="9">
        <v>1.3520000000000001</v>
      </c>
      <c r="GC12" s="9">
        <v>7.3999999999999996E-2</v>
      </c>
      <c r="GD12" s="9">
        <v>0</v>
      </c>
      <c r="GE12" s="9">
        <v>7.3999999999999996E-2</v>
      </c>
      <c r="GF12" s="9">
        <v>0</v>
      </c>
      <c r="GG12" s="9">
        <v>0</v>
      </c>
      <c r="GH12" s="9">
        <v>1.1339999999999999</v>
      </c>
      <c r="GI12" s="9">
        <v>7.3999999999999996E-2</v>
      </c>
      <c r="GJ12" s="9">
        <v>0</v>
      </c>
      <c r="GK12" s="9">
        <v>0.218</v>
      </c>
      <c r="GL12" s="9">
        <v>0</v>
      </c>
      <c r="GM12" s="9">
        <v>1.4259999999999999</v>
      </c>
      <c r="GN12" s="9">
        <v>0.54900000000000004</v>
      </c>
      <c r="GO12" s="9">
        <v>1.9750000000000001</v>
      </c>
      <c r="GP12" s="9">
        <v>0.253</v>
      </c>
      <c r="GQ12" s="9">
        <v>2.1789999999999998</v>
      </c>
      <c r="GR12" s="9">
        <v>2.1789999999999998</v>
      </c>
      <c r="GS12" s="9">
        <v>0.249</v>
      </c>
      <c r="GT12" s="9">
        <v>8.1000000000000003E-2</v>
      </c>
      <c r="GU12" s="9">
        <v>8.1000000000000003E-2</v>
      </c>
      <c r="GV12" s="9">
        <v>0</v>
      </c>
      <c r="GW12" s="9">
        <v>8.1000000000000003E-2</v>
      </c>
      <c r="GX12" s="9">
        <v>0</v>
      </c>
      <c r="GY12" s="9">
        <v>8.1000000000000003E-2</v>
      </c>
      <c r="GZ12" s="9">
        <v>0</v>
      </c>
      <c r="HA12" s="9">
        <v>0</v>
      </c>
      <c r="HB12" s="9">
        <v>8.1000000000000003E-2</v>
      </c>
      <c r="HC12" s="9">
        <v>0</v>
      </c>
      <c r="HD12" s="9">
        <v>0</v>
      </c>
      <c r="HE12" s="9">
        <v>0</v>
      </c>
      <c r="HF12" s="9">
        <v>8.1000000000000003E-2</v>
      </c>
      <c r="HG12" s="9">
        <v>0.16800000000000001</v>
      </c>
      <c r="HH12" s="9">
        <v>1.93</v>
      </c>
      <c r="HI12" s="9">
        <v>1.605</v>
      </c>
      <c r="HJ12" s="9">
        <v>1.605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1.605</v>
      </c>
      <c r="HQ12" s="9">
        <v>0</v>
      </c>
      <c r="HR12" s="9">
        <v>0</v>
      </c>
      <c r="HS12" s="9">
        <v>0</v>
      </c>
      <c r="HT12" s="9">
        <v>0.29799999999999999</v>
      </c>
      <c r="HU12" s="9">
        <v>1.306</v>
      </c>
      <c r="HV12" s="9">
        <v>0.32600000000000001</v>
      </c>
      <c r="HW12" s="9">
        <v>2.0910000000000002</v>
      </c>
      <c r="HX12" s="9">
        <v>8.7999999999999995E-2</v>
      </c>
      <c r="HY12" s="9">
        <v>7.1529999999999996</v>
      </c>
      <c r="HZ12" s="9">
        <v>7.1529999999999996</v>
      </c>
      <c r="IA12" s="9">
        <v>0.53600000000000003</v>
      </c>
      <c r="IB12" s="9">
        <v>0.16700000000000001</v>
      </c>
      <c r="IC12" s="9">
        <v>7.0000000000000007E-2</v>
      </c>
      <c r="ID12" s="9">
        <v>9.7000000000000003E-2</v>
      </c>
      <c r="IE12" s="9">
        <v>0.16700000000000001</v>
      </c>
      <c r="IF12" s="9">
        <v>0</v>
      </c>
      <c r="IG12" s="9">
        <v>0.16700000000000001</v>
      </c>
      <c r="IH12" s="9">
        <v>0</v>
      </c>
      <c r="II12" s="9">
        <v>0</v>
      </c>
      <c r="IJ12" s="9">
        <v>9.7000000000000003E-2</v>
      </c>
      <c r="IK12" s="9">
        <v>0</v>
      </c>
      <c r="IL12" s="9">
        <v>7.0000000000000007E-2</v>
      </c>
      <c r="IM12" s="9">
        <v>0</v>
      </c>
      <c r="IN12" s="9">
        <v>0.16700000000000001</v>
      </c>
      <c r="IO12" s="9">
        <v>0.36899999999999999</v>
      </c>
      <c r="IP12" s="9">
        <v>6.617</v>
      </c>
      <c r="IQ12" s="9">
        <v>5.4969999999999999</v>
      </c>
    </row>
    <row r="13" spans="1:251">
      <c r="A13" s="10">
        <v>42767</v>
      </c>
      <c r="B13" s="9">
        <v>0</v>
      </c>
      <c r="C13" s="9">
        <v>0.09</v>
      </c>
      <c r="D13" s="9">
        <v>0</v>
      </c>
      <c r="E13" s="9">
        <v>0</v>
      </c>
      <c r="F13" s="9">
        <v>0</v>
      </c>
      <c r="G13" s="9">
        <v>0.09</v>
      </c>
      <c r="H13" s="9">
        <v>0</v>
      </c>
      <c r="I13" s="9">
        <v>0</v>
      </c>
      <c r="J13" s="9">
        <v>0.09</v>
      </c>
      <c r="K13" s="9">
        <v>0.27900000000000003</v>
      </c>
      <c r="L13" s="9">
        <v>2.5779999999999998</v>
      </c>
      <c r="M13" s="9">
        <v>2.085</v>
      </c>
      <c r="N13" s="9">
        <v>2.085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2.085</v>
      </c>
      <c r="U13" s="9">
        <v>0</v>
      </c>
      <c r="V13" s="9">
        <v>0</v>
      </c>
      <c r="W13" s="9">
        <v>0</v>
      </c>
      <c r="X13" s="9">
        <v>0.10100000000000001</v>
      </c>
      <c r="Y13" s="9">
        <v>1.984</v>
      </c>
      <c r="Z13" s="9">
        <v>0.49199999999999999</v>
      </c>
      <c r="AA13" s="9">
        <v>2.6669999999999998</v>
      </c>
      <c r="AB13" s="9">
        <v>0.27900000000000003</v>
      </c>
      <c r="AC13" s="9">
        <v>11.411</v>
      </c>
      <c r="AD13" s="9">
        <v>11.411</v>
      </c>
      <c r="AE13" s="9">
        <v>2.9820000000000002</v>
      </c>
      <c r="AF13" s="9">
        <v>0.97699999999999998</v>
      </c>
      <c r="AG13" s="9">
        <v>0.44500000000000001</v>
      </c>
      <c r="AH13" s="9">
        <v>0.26900000000000002</v>
      </c>
      <c r="AI13" s="9">
        <v>0.377</v>
      </c>
      <c r="AJ13" s="9">
        <v>0.33700000000000002</v>
      </c>
      <c r="AK13" s="9">
        <v>0.28699999999999998</v>
      </c>
      <c r="AL13" s="9">
        <v>0</v>
      </c>
      <c r="AM13" s="9">
        <v>0.33700000000000002</v>
      </c>
      <c r="AN13" s="9">
        <v>0.28699999999999998</v>
      </c>
      <c r="AO13" s="9">
        <v>0.42699999999999999</v>
      </c>
      <c r="AP13" s="9">
        <v>0</v>
      </c>
      <c r="AQ13" s="9">
        <v>0.71399999999999997</v>
      </c>
      <c r="AR13" s="9">
        <v>0</v>
      </c>
      <c r="AS13" s="9">
        <v>2.004</v>
      </c>
      <c r="AT13" s="9">
        <v>8.4290000000000003</v>
      </c>
      <c r="AU13" s="9">
        <v>6.9470000000000001</v>
      </c>
      <c r="AV13" s="9">
        <v>6.4109999999999996</v>
      </c>
      <c r="AW13" s="9">
        <v>0.14399999999999999</v>
      </c>
      <c r="AX13" s="9">
        <v>0.39200000000000002</v>
      </c>
      <c r="AY13" s="9">
        <v>0.371</v>
      </c>
      <c r="AZ13" s="9">
        <v>0</v>
      </c>
      <c r="BA13" s="9">
        <v>0.16500000000000001</v>
      </c>
      <c r="BB13" s="9">
        <v>5.9359999999999999</v>
      </c>
      <c r="BC13" s="9">
        <v>0.39700000000000002</v>
      </c>
      <c r="BD13" s="9">
        <v>0</v>
      </c>
      <c r="BE13" s="9">
        <v>0.61399999999999999</v>
      </c>
      <c r="BF13" s="9">
        <v>1.0820000000000001</v>
      </c>
      <c r="BG13" s="9">
        <v>5.8650000000000002</v>
      </c>
      <c r="BH13" s="9">
        <v>1.482</v>
      </c>
      <c r="BI13" s="9">
        <v>9.2289999999999992</v>
      </c>
      <c r="BJ13" s="9">
        <v>2.181</v>
      </c>
      <c r="BK13" s="9">
        <v>9.6869999999999994</v>
      </c>
      <c r="BL13" s="9">
        <v>9.6869999999999994</v>
      </c>
      <c r="BM13" s="9">
        <v>3.5720000000000001</v>
      </c>
      <c r="BN13" s="9">
        <v>0.82499999999999996</v>
      </c>
      <c r="BO13" s="9">
        <v>0.54100000000000004</v>
      </c>
      <c r="BP13" s="9">
        <v>9.6000000000000002E-2</v>
      </c>
      <c r="BQ13" s="9">
        <v>0.27500000000000002</v>
      </c>
      <c r="BR13" s="9">
        <v>0.36199999999999999</v>
      </c>
      <c r="BS13" s="9">
        <v>0.53600000000000003</v>
      </c>
      <c r="BT13" s="9">
        <v>0.1</v>
      </c>
      <c r="BU13" s="9">
        <v>0</v>
      </c>
      <c r="BV13" s="9">
        <v>0.36199999999999999</v>
      </c>
      <c r="BW13" s="9">
        <v>0</v>
      </c>
      <c r="BX13" s="9">
        <v>0.27500000000000002</v>
      </c>
      <c r="BY13" s="9">
        <v>0.40300000000000002</v>
      </c>
      <c r="BZ13" s="9">
        <v>0.23300000000000001</v>
      </c>
      <c r="CA13" s="9">
        <v>2.7469999999999999</v>
      </c>
      <c r="CB13" s="9">
        <v>6.1159999999999997</v>
      </c>
      <c r="CC13" s="9">
        <v>5.3630000000000004</v>
      </c>
      <c r="CD13" s="9">
        <v>4.4690000000000003</v>
      </c>
      <c r="CE13" s="9">
        <v>0.53</v>
      </c>
      <c r="CF13" s="9">
        <v>0.36499999999999999</v>
      </c>
      <c r="CG13" s="9">
        <v>0.53</v>
      </c>
      <c r="CH13" s="9">
        <v>0.36499999999999999</v>
      </c>
      <c r="CI13" s="9">
        <v>0</v>
      </c>
      <c r="CJ13" s="9">
        <v>3.976</v>
      </c>
      <c r="CK13" s="9">
        <v>0.32800000000000001</v>
      </c>
      <c r="CL13" s="9">
        <v>0.11799999999999999</v>
      </c>
      <c r="CM13" s="9">
        <v>0.94199999999999995</v>
      </c>
      <c r="CN13" s="9">
        <v>1.107</v>
      </c>
      <c r="CO13" s="9">
        <v>4.2560000000000002</v>
      </c>
      <c r="CP13" s="9">
        <v>0.752</v>
      </c>
      <c r="CQ13" s="9">
        <v>6.8120000000000003</v>
      </c>
      <c r="CR13" s="9">
        <v>2.8759999999999999</v>
      </c>
      <c r="CS13" s="9">
        <v>5.5720000000000001</v>
      </c>
      <c r="CT13" s="9">
        <v>5.5720000000000001</v>
      </c>
      <c r="CU13" s="9">
        <v>1.851</v>
      </c>
      <c r="CV13" s="9">
        <v>1.1919999999999999</v>
      </c>
      <c r="CW13" s="9">
        <v>0.36399999999999999</v>
      </c>
      <c r="CX13" s="9">
        <v>0.65800000000000003</v>
      </c>
      <c r="CY13" s="9">
        <v>0.73599999999999999</v>
      </c>
      <c r="CZ13" s="9">
        <v>0.28499999999999998</v>
      </c>
      <c r="DA13" s="9">
        <v>0.496</v>
      </c>
      <c r="DB13" s="9">
        <v>8.5999999999999993E-2</v>
      </c>
      <c r="DC13" s="9">
        <v>0.439</v>
      </c>
      <c r="DD13" s="9">
        <v>0.35299999999999998</v>
      </c>
      <c r="DE13" s="9">
        <v>8.5999999999999993E-2</v>
      </c>
      <c r="DF13" s="9">
        <v>0.58299999999999996</v>
      </c>
      <c r="DG13" s="9">
        <v>0.77</v>
      </c>
      <c r="DH13" s="9">
        <v>0.251</v>
      </c>
      <c r="DI13" s="9">
        <v>0.65900000000000003</v>
      </c>
      <c r="DJ13" s="9">
        <v>3.7210000000000001</v>
      </c>
      <c r="DK13" s="9">
        <v>3.323</v>
      </c>
      <c r="DL13" s="9">
        <v>3.2229999999999999</v>
      </c>
      <c r="DM13" s="9">
        <v>0</v>
      </c>
      <c r="DN13" s="9">
        <v>0.10100000000000001</v>
      </c>
      <c r="DO13" s="9">
        <v>0</v>
      </c>
      <c r="DP13" s="9">
        <v>0.10100000000000001</v>
      </c>
      <c r="DQ13" s="9">
        <v>0</v>
      </c>
      <c r="DR13" s="9">
        <v>2.4660000000000002</v>
      </c>
      <c r="DS13" s="9">
        <v>9.2999999999999999E-2</v>
      </c>
      <c r="DT13" s="9">
        <v>0.246</v>
      </c>
      <c r="DU13" s="9">
        <v>0.51900000000000002</v>
      </c>
      <c r="DV13" s="9">
        <v>0.10100000000000001</v>
      </c>
      <c r="DW13" s="9">
        <v>3.2229999999999999</v>
      </c>
      <c r="DX13" s="9">
        <v>0.39700000000000002</v>
      </c>
      <c r="DY13" s="9">
        <v>4.742</v>
      </c>
      <c r="DZ13" s="9">
        <v>0.83</v>
      </c>
      <c r="EA13" s="9">
        <v>1.2130000000000001</v>
      </c>
      <c r="EB13" s="9">
        <v>1.2130000000000001</v>
      </c>
      <c r="EC13" s="9">
        <v>0.33300000000000002</v>
      </c>
      <c r="ED13" s="9">
        <v>0.1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0.23300000000000001</v>
      </c>
      <c r="ER13" s="9">
        <v>0.879</v>
      </c>
      <c r="ES13" s="9">
        <v>0.879</v>
      </c>
      <c r="ET13" s="9">
        <v>0.879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0.879</v>
      </c>
      <c r="FA13" s="9">
        <v>0</v>
      </c>
      <c r="FB13" s="9">
        <v>0</v>
      </c>
      <c r="FC13" s="9">
        <v>0</v>
      </c>
      <c r="FD13" s="9">
        <v>0.16500000000000001</v>
      </c>
      <c r="FE13" s="9">
        <v>0.71499999999999997</v>
      </c>
      <c r="FF13" s="9">
        <v>0</v>
      </c>
      <c r="FG13" s="9">
        <v>0.879</v>
      </c>
      <c r="FH13" s="9">
        <v>0.33300000000000002</v>
      </c>
      <c r="FI13" s="9">
        <v>1.611</v>
      </c>
      <c r="FJ13" s="9">
        <v>1.611</v>
      </c>
      <c r="FK13" s="9">
        <v>7.4999999999999997E-2</v>
      </c>
      <c r="FL13" s="9">
        <v>7.4999999999999997E-2</v>
      </c>
      <c r="FM13" s="9">
        <v>0</v>
      </c>
      <c r="FN13" s="9">
        <v>7.4999999999999997E-2</v>
      </c>
      <c r="FO13" s="9">
        <v>7.4999999999999997E-2</v>
      </c>
      <c r="FP13" s="9">
        <v>0</v>
      </c>
      <c r="FQ13" s="9">
        <v>0</v>
      </c>
      <c r="FR13" s="9">
        <v>0</v>
      </c>
      <c r="FS13" s="9">
        <v>7.4999999999999997E-2</v>
      </c>
      <c r="FT13" s="9">
        <v>0</v>
      </c>
      <c r="FU13" s="9">
        <v>0</v>
      </c>
      <c r="FV13" s="9">
        <v>7.4999999999999997E-2</v>
      </c>
      <c r="FW13" s="9">
        <v>0</v>
      </c>
      <c r="FX13" s="9">
        <v>7.4999999999999997E-2</v>
      </c>
      <c r="FY13" s="9">
        <v>0</v>
      </c>
      <c r="FZ13" s="9">
        <v>1.536</v>
      </c>
      <c r="GA13" s="9">
        <v>1.212</v>
      </c>
      <c r="GB13" s="9">
        <v>1.212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1.1259999999999999</v>
      </c>
      <c r="GI13" s="9">
        <v>0</v>
      </c>
      <c r="GJ13" s="9">
        <v>0</v>
      </c>
      <c r="GK13" s="9">
        <v>8.5999999999999993E-2</v>
      </c>
      <c r="GL13" s="9">
        <v>8.5999999999999993E-2</v>
      </c>
      <c r="GM13" s="9">
        <v>1.1259999999999999</v>
      </c>
      <c r="GN13" s="9">
        <v>0.32400000000000001</v>
      </c>
      <c r="GO13" s="9">
        <v>1.611</v>
      </c>
      <c r="GP13" s="9">
        <v>0</v>
      </c>
      <c r="GQ13" s="9">
        <v>2.9660000000000002</v>
      </c>
      <c r="GR13" s="9">
        <v>2.9660000000000002</v>
      </c>
      <c r="GS13" s="9">
        <v>0.66500000000000004</v>
      </c>
      <c r="GT13" s="9">
        <v>0.41899999999999998</v>
      </c>
      <c r="GU13" s="9">
        <v>0</v>
      </c>
      <c r="GV13" s="9">
        <v>0.41899999999999998</v>
      </c>
      <c r="GW13" s="9">
        <v>0.245</v>
      </c>
      <c r="GX13" s="9">
        <v>0.17399999999999999</v>
      </c>
      <c r="GY13" s="9">
        <v>8.3000000000000004E-2</v>
      </c>
      <c r="GZ13" s="9">
        <v>0.19500000000000001</v>
      </c>
      <c r="HA13" s="9">
        <v>0</v>
      </c>
      <c r="HB13" s="9">
        <v>0.17399999999999999</v>
      </c>
      <c r="HC13" s="9">
        <v>0</v>
      </c>
      <c r="HD13" s="9">
        <v>0.245</v>
      </c>
      <c r="HE13" s="9">
        <v>0.32800000000000001</v>
      </c>
      <c r="HF13" s="9">
        <v>9.0999999999999998E-2</v>
      </c>
      <c r="HG13" s="9">
        <v>0.246</v>
      </c>
      <c r="HH13" s="9">
        <v>2.2999999999999998</v>
      </c>
      <c r="HI13" s="9">
        <v>1.544</v>
      </c>
      <c r="HJ13" s="9">
        <v>1.1519999999999999</v>
      </c>
      <c r="HK13" s="9">
        <v>0.26900000000000002</v>
      </c>
      <c r="HL13" s="9">
        <v>0.123</v>
      </c>
      <c r="HM13" s="9">
        <v>0.26900000000000002</v>
      </c>
      <c r="HN13" s="9">
        <v>0.123</v>
      </c>
      <c r="HO13" s="9">
        <v>0</v>
      </c>
      <c r="HP13" s="9">
        <v>1.4139999999999999</v>
      </c>
      <c r="HQ13" s="9">
        <v>0</v>
      </c>
      <c r="HR13" s="9">
        <v>0.13</v>
      </c>
      <c r="HS13" s="9">
        <v>0</v>
      </c>
      <c r="HT13" s="9">
        <v>0.56699999999999995</v>
      </c>
      <c r="HU13" s="9">
        <v>0.97699999999999998</v>
      </c>
      <c r="HV13" s="9">
        <v>0.75700000000000001</v>
      </c>
      <c r="HW13" s="9">
        <v>2.7189999999999999</v>
      </c>
      <c r="HX13" s="9">
        <v>0.246</v>
      </c>
      <c r="HY13" s="9">
        <v>7.4630000000000001</v>
      </c>
      <c r="HZ13" s="9">
        <v>7.4630000000000001</v>
      </c>
      <c r="IA13" s="9">
        <v>0.99</v>
      </c>
      <c r="IB13" s="9">
        <v>0.38200000000000001</v>
      </c>
      <c r="IC13" s="9">
        <v>0.30299999999999999</v>
      </c>
      <c r="ID13" s="9">
        <v>7.9000000000000001E-2</v>
      </c>
      <c r="IE13" s="9">
        <v>0.307</v>
      </c>
      <c r="IF13" s="9">
        <v>7.4999999999999997E-2</v>
      </c>
      <c r="IG13" s="9">
        <v>0.22800000000000001</v>
      </c>
      <c r="IH13" s="9">
        <v>7.4999999999999997E-2</v>
      </c>
      <c r="II13" s="9">
        <v>7.9000000000000001E-2</v>
      </c>
      <c r="IJ13" s="9">
        <v>9.1999999999999998E-2</v>
      </c>
      <c r="IK13" s="9">
        <v>7.4999999999999997E-2</v>
      </c>
      <c r="IL13" s="9">
        <v>0.215</v>
      </c>
      <c r="IM13" s="9">
        <v>0.38200000000000001</v>
      </c>
      <c r="IN13" s="9">
        <v>0</v>
      </c>
      <c r="IO13" s="9">
        <v>0.60799999999999998</v>
      </c>
      <c r="IP13" s="9">
        <v>6.4729999999999999</v>
      </c>
      <c r="IQ13" s="9">
        <v>4.9870000000000001</v>
      </c>
    </row>
    <row r="14" spans="1:251">
      <c r="A14" s="10">
        <v>43132</v>
      </c>
      <c r="B14" s="9">
        <v>0.124</v>
      </c>
      <c r="C14" s="9">
        <v>0.28000000000000003</v>
      </c>
      <c r="D14" s="9">
        <v>0.124</v>
      </c>
      <c r="E14" s="9">
        <v>0</v>
      </c>
      <c r="F14" s="9">
        <v>0</v>
      </c>
      <c r="G14" s="9">
        <v>0.318</v>
      </c>
      <c r="H14" s="9">
        <v>8.6999999999999994E-2</v>
      </c>
      <c r="I14" s="9">
        <v>0.19600000000000001</v>
      </c>
      <c r="J14" s="9">
        <v>0.20799999999999999</v>
      </c>
      <c r="K14" s="9">
        <v>0.2</v>
      </c>
      <c r="L14" s="9">
        <v>1.1879999999999999</v>
      </c>
      <c r="M14" s="9">
        <v>1.1879999999999999</v>
      </c>
      <c r="N14" s="9">
        <v>1.111</v>
      </c>
      <c r="O14" s="9">
        <v>0</v>
      </c>
      <c r="P14" s="9">
        <v>7.6999999999999999E-2</v>
      </c>
      <c r="Q14" s="9">
        <v>0</v>
      </c>
      <c r="R14" s="9">
        <v>7.6999999999999999E-2</v>
      </c>
      <c r="S14" s="9">
        <v>0</v>
      </c>
      <c r="T14" s="9">
        <v>1.1879999999999999</v>
      </c>
      <c r="U14" s="9">
        <v>0</v>
      </c>
      <c r="V14" s="9">
        <v>0</v>
      </c>
      <c r="W14" s="9">
        <v>0</v>
      </c>
      <c r="X14" s="9">
        <v>0.217</v>
      </c>
      <c r="Y14" s="9">
        <v>0.97099999999999997</v>
      </c>
      <c r="Z14" s="9">
        <v>0</v>
      </c>
      <c r="AA14" s="9">
        <v>1.6890000000000001</v>
      </c>
      <c r="AB14" s="9">
        <v>0.104</v>
      </c>
      <c r="AC14" s="9">
        <v>10.518000000000001</v>
      </c>
      <c r="AD14" s="9">
        <v>10.518000000000001</v>
      </c>
      <c r="AE14" s="9">
        <v>2.6190000000000002</v>
      </c>
      <c r="AF14" s="9">
        <v>0.52600000000000002</v>
      </c>
      <c r="AG14" s="9">
        <v>0.28899999999999998</v>
      </c>
      <c r="AH14" s="9">
        <v>0.23699999999999999</v>
      </c>
      <c r="AI14" s="9">
        <v>0.52600000000000002</v>
      </c>
      <c r="AJ14" s="9">
        <v>0</v>
      </c>
      <c r="AK14" s="9">
        <v>0.45100000000000001</v>
      </c>
      <c r="AL14" s="9">
        <v>0</v>
      </c>
      <c r="AM14" s="9">
        <v>7.4999999999999997E-2</v>
      </c>
      <c r="AN14" s="9">
        <v>8.1000000000000003E-2</v>
      </c>
      <c r="AO14" s="9">
        <v>0.183</v>
      </c>
      <c r="AP14" s="9">
        <v>0.26200000000000001</v>
      </c>
      <c r="AQ14" s="9">
        <v>8.1000000000000003E-2</v>
      </c>
      <c r="AR14" s="9">
        <v>0.44500000000000001</v>
      </c>
      <c r="AS14" s="9">
        <v>2.0920000000000001</v>
      </c>
      <c r="AT14" s="9">
        <v>7.899</v>
      </c>
      <c r="AU14" s="9">
        <v>6.7030000000000003</v>
      </c>
      <c r="AV14" s="9">
        <v>6.4690000000000003</v>
      </c>
      <c r="AW14" s="9">
        <v>6.6000000000000003E-2</v>
      </c>
      <c r="AX14" s="9">
        <v>0.16700000000000001</v>
      </c>
      <c r="AY14" s="9">
        <v>6.6000000000000003E-2</v>
      </c>
      <c r="AZ14" s="9">
        <v>0.08</v>
      </c>
      <c r="BA14" s="9">
        <v>8.7999999999999995E-2</v>
      </c>
      <c r="BB14" s="9">
        <v>5.3289999999999997</v>
      </c>
      <c r="BC14" s="9">
        <v>0.17599999999999999</v>
      </c>
      <c r="BD14" s="9">
        <v>0.31</v>
      </c>
      <c r="BE14" s="9">
        <v>0.88800000000000001</v>
      </c>
      <c r="BF14" s="9">
        <v>0.78600000000000003</v>
      </c>
      <c r="BG14" s="9">
        <v>5.9169999999999998</v>
      </c>
      <c r="BH14" s="9">
        <v>1.196</v>
      </c>
      <c r="BI14" s="9">
        <v>8.4250000000000007</v>
      </c>
      <c r="BJ14" s="9">
        <v>2.0920000000000001</v>
      </c>
      <c r="BK14" s="9">
        <v>7.9779999999999998</v>
      </c>
      <c r="BL14" s="9">
        <v>7.9779999999999998</v>
      </c>
      <c r="BM14" s="9">
        <v>2.6309999999999998</v>
      </c>
      <c r="BN14" s="9">
        <v>0.70099999999999996</v>
      </c>
      <c r="BO14" s="9">
        <v>0.35599999999999998</v>
      </c>
      <c r="BP14" s="9">
        <v>0.34399999999999997</v>
      </c>
      <c r="BQ14" s="9">
        <v>0.55600000000000005</v>
      </c>
      <c r="BR14" s="9">
        <v>0.14399999999999999</v>
      </c>
      <c r="BS14" s="9">
        <v>0.627</v>
      </c>
      <c r="BT14" s="9">
        <v>7.2999999999999995E-2</v>
      </c>
      <c r="BU14" s="9">
        <v>0</v>
      </c>
      <c r="BV14" s="9">
        <v>0.23599999999999999</v>
      </c>
      <c r="BW14" s="9">
        <v>7.2999999999999995E-2</v>
      </c>
      <c r="BX14" s="9">
        <v>0.39100000000000001</v>
      </c>
      <c r="BY14" s="9">
        <v>0.34599999999999997</v>
      </c>
      <c r="BZ14" s="9">
        <v>0.35399999999999998</v>
      </c>
      <c r="CA14" s="9">
        <v>1.931</v>
      </c>
      <c r="CB14" s="9">
        <v>5.3470000000000004</v>
      </c>
      <c r="CC14" s="9">
        <v>4.5439999999999996</v>
      </c>
      <c r="CD14" s="9">
        <v>4.3680000000000003</v>
      </c>
      <c r="CE14" s="9">
        <v>8.6999999999999994E-2</v>
      </c>
      <c r="CF14" s="9">
        <v>0.09</v>
      </c>
      <c r="CG14" s="9">
        <v>8.6999999999999994E-2</v>
      </c>
      <c r="CH14" s="9">
        <v>0.09</v>
      </c>
      <c r="CI14" s="9">
        <v>0</v>
      </c>
      <c r="CJ14" s="9">
        <v>3.367</v>
      </c>
      <c r="CK14" s="9">
        <v>0.38700000000000001</v>
      </c>
      <c r="CL14" s="9">
        <v>0.218</v>
      </c>
      <c r="CM14" s="9">
        <v>0.57199999999999995</v>
      </c>
      <c r="CN14" s="9">
        <v>0.39</v>
      </c>
      <c r="CO14" s="9">
        <v>4.1539999999999999</v>
      </c>
      <c r="CP14" s="9">
        <v>0.80300000000000005</v>
      </c>
      <c r="CQ14" s="9">
        <v>6.1550000000000002</v>
      </c>
      <c r="CR14" s="9">
        <v>1.823</v>
      </c>
      <c r="CS14" s="9">
        <v>6.9359999999999999</v>
      </c>
      <c r="CT14" s="9">
        <v>6.9359999999999999</v>
      </c>
      <c r="CU14" s="9">
        <v>1.276</v>
      </c>
      <c r="CV14" s="9">
        <v>0.51100000000000001</v>
      </c>
      <c r="CW14" s="9">
        <v>0.34599999999999997</v>
      </c>
      <c r="CX14" s="9">
        <v>0.16500000000000001</v>
      </c>
      <c r="CY14" s="9">
        <v>0.34599999999999997</v>
      </c>
      <c r="CZ14" s="9">
        <v>0.16500000000000001</v>
      </c>
      <c r="DA14" s="9">
        <v>0.34599999999999997</v>
      </c>
      <c r="DB14" s="9">
        <v>0.16500000000000001</v>
      </c>
      <c r="DC14" s="9">
        <v>0</v>
      </c>
      <c r="DD14" s="9">
        <v>0.255</v>
      </c>
      <c r="DE14" s="9">
        <v>0</v>
      </c>
      <c r="DF14" s="9">
        <v>0.25600000000000001</v>
      </c>
      <c r="DG14" s="9">
        <v>0.432</v>
      </c>
      <c r="DH14" s="9">
        <v>7.8E-2</v>
      </c>
      <c r="DI14" s="9">
        <v>0.76500000000000001</v>
      </c>
      <c r="DJ14" s="9">
        <v>5.66</v>
      </c>
      <c r="DK14" s="9">
        <v>5.08</v>
      </c>
      <c r="DL14" s="9">
        <v>5.0019999999999998</v>
      </c>
      <c r="DM14" s="9">
        <v>7.8E-2</v>
      </c>
      <c r="DN14" s="9">
        <v>0</v>
      </c>
      <c r="DO14" s="9">
        <v>7.8E-2</v>
      </c>
      <c r="DP14" s="9">
        <v>0</v>
      </c>
      <c r="DQ14" s="9">
        <v>0</v>
      </c>
      <c r="DR14" s="9">
        <v>4.2110000000000003</v>
      </c>
      <c r="DS14" s="9">
        <v>0.108</v>
      </c>
      <c r="DT14" s="9">
        <v>0.23499999999999999</v>
      </c>
      <c r="DU14" s="9">
        <v>0.52600000000000002</v>
      </c>
      <c r="DV14" s="9">
        <v>0.58499999999999996</v>
      </c>
      <c r="DW14" s="9">
        <v>4.4950000000000001</v>
      </c>
      <c r="DX14" s="9">
        <v>0.57999999999999996</v>
      </c>
      <c r="DY14" s="9">
        <v>6.1710000000000003</v>
      </c>
      <c r="DZ14" s="9">
        <v>0.76500000000000001</v>
      </c>
      <c r="EA14" s="9">
        <v>1.89</v>
      </c>
      <c r="EB14" s="9">
        <v>1.89</v>
      </c>
      <c r="EC14" s="9">
        <v>0.317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0.317</v>
      </c>
      <c r="ER14" s="9">
        <v>1.573</v>
      </c>
      <c r="ES14" s="9">
        <v>1.3080000000000001</v>
      </c>
      <c r="ET14" s="9">
        <v>1.2310000000000001</v>
      </c>
      <c r="EU14" s="9">
        <v>7.6999999999999999E-2</v>
      </c>
      <c r="EV14" s="9">
        <v>0</v>
      </c>
      <c r="EW14" s="9">
        <v>7.6999999999999999E-2</v>
      </c>
      <c r="EX14" s="9">
        <v>0</v>
      </c>
      <c r="EY14" s="9">
        <v>0</v>
      </c>
      <c r="EZ14" s="9">
        <v>0.84799999999999998</v>
      </c>
      <c r="FA14" s="9">
        <v>7.6999999999999999E-2</v>
      </c>
      <c r="FB14" s="9">
        <v>0</v>
      </c>
      <c r="FC14" s="9">
        <v>0.38300000000000001</v>
      </c>
      <c r="FD14" s="9">
        <v>0.17799999999999999</v>
      </c>
      <c r="FE14" s="9">
        <v>1.1299999999999999</v>
      </c>
      <c r="FF14" s="9">
        <v>0.26500000000000001</v>
      </c>
      <c r="FG14" s="9">
        <v>1.573</v>
      </c>
      <c r="FH14" s="9">
        <v>0.317</v>
      </c>
      <c r="FI14" s="9">
        <v>2.0670000000000002</v>
      </c>
      <c r="FJ14" s="9">
        <v>2.0670000000000002</v>
      </c>
      <c r="FK14" s="9">
        <v>0.19600000000000001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0.19600000000000001</v>
      </c>
      <c r="FZ14" s="9">
        <v>1.871</v>
      </c>
      <c r="GA14" s="9">
        <v>1.7549999999999999</v>
      </c>
      <c r="GB14" s="9">
        <v>1.68</v>
      </c>
      <c r="GC14" s="9">
        <v>0</v>
      </c>
      <c r="GD14" s="9">
        <v>7.3999999999999996E-2</v>
      </c>
      <c r="GE14" s="9">
        <v>0</v>
      </c>
      <c r="GF14" s="9">
        <v>7.3999999999999996E-2</v>
      </c>
      <c r="GG14" s="9">
        <v>0</v>
      </c>
      <c r="GH14" s="9">
        <v>1.5429999999999999</v>
      </c>
      <c r="GI14" s="9">
        <v>0</v>
      </c>
      <c r="GJ14" s="9">
        <v>0.21099999999999999</v>
      </c>
      <c r="GK14" s="9">
        <v>0</v>
      </c>
      <c r="GL14" s="9">
        <v>0.25</v>
      </c>
      <c r="GM14" s="9">
        <v>1.5049999999999999</v>
      </c>
      <c r="GN14" s="9">
        <v>0.11700000000000001</v>
      </c>
      <c r="GO14" s="9">
        <v>1.9730000000000001</v>
      </c>
      <c r="GP14" s="9">
        <v>9.4E-2</v>
      </c>
      <c r="GQ14" s="9">
        <v>2.206</v>
      </c>
      <c r="GR14" s="9">
        <v>2.206</v>
      </c>
      <c r="GS14" s="9">
        <v>0.34799999999999998</v>
      </c>
      <c r="GT14" s="9">
        <v>8.2000000000000003E-2</v>
      </c>
      <c r="GU14" s="9">
        <v>8.2000000000000003E-2</v>
      </c>
      <c r="GV14" s="9">
        <v>0</v>
      </c>
      <c r="GW14" s="9">
        <v>8.2000000000000003E-2</v>
      </c>
      <c r="GX14" s="9">
        <v>0</v>
      </c>
      <c r="GY14" s="9">
        <v>8.2000000000000003E-2</v>
      </c>
      <c r="GZ14" s="9">
        <v>0</v>
      </c>
      <c r="HA14" s="9">
        <v>0</v>
      </c>
      <c r="HB14" s="9">
        <v>8.2000000000000003E-2</v>
      </c>
      <c r="HC14" s="9">
        <v>0</v>
      </c>
      <c r="HD14" s="9">
        <v>0</v>
      </c>
      <c r="HE14" s="9">
        <v>8.2000000000000003E-2</v>
      </c>
      <c r="HF14" s="9">
        <v>0</v>
      </c>
      <c r="HG14" s="9">
        <v>0.26600000000000001</v>
      </c>
      <c r="HH14" s="9">
        <v>1.8580000000000001</v>
      </c>
      <c r="HI14" s="9">
        <v>1.6240000000000001</v>
      </c>
      <c r="HJ14" s="9">
        <v>1.399</v>
      </c>
      <c r="HK14" s="9">
        <v>0.108</v>
      </c>
      <c r="HL14" s="9">
        <v>0.11700000000000001</v>
      </c>
      <c r="HM14" s="9">
        <v>0.108</v>
      </c>
      <c r="HN14" s="9">
        <v>0.11700000000000001</v>
      </c>
      <c r="HO14" s="9">
        <v>0</v>
      </c>
      <c r="HP14" s="9">
        <v>1.2410000000000001</v>
      </c>
      <c r="HQ14" s="9">
        <v>0</v>
      </c>
      <c r="HR14" s="9">
        <v>0.11700000000000001</v>
      </c>
      <c r="HS14" s="9">
        <v>0.26600000000000001</v>
      </c>
      <c r="HT14" s="9">
        <v>0.32800000000000001</v>
      </c>
      <c r="HU14" s="9">
        <v>1.296</v>
      </c>
      <c r="HV14" s="9">
        <v>0.23400000000000001</v>
      </c>
      <c r="HW14" s="9">
        <v>1.94</v>
      </c>
      <c r="HX14" s="9">
        <v>0.26600000000000001</v>
      </c>
      <c r="HY14" s="9">
        <v>7.4119999999999999</v>
      </c>
      <c r="HZ14" s="9">
        <v>7.4119999999999999</v>
      </c>
      <c r="IA14" s="9">
        <v>1.542</v>
      </c>
      <c r="IB14" s="9">
        <v>0.83399999999999996</v>
      </c>
      <c r="IC14" s="9">
        <v>0.17699999999999999</v>
      </c>
      <c r="ID14" s="9">
        <v>0.55600000000000005</v>
      </c>
      <c r="IE14" s="9">
        <v>0.28000000000000003</v>
      </c>
      <c r="IF14" s="9">
        <v>0.45200000000000001</v>
      </c>
      <c r="IG14" s="9">
        <v>0.38800000000000001</v>
      </c>
      <c r="IH14" s="9">
        <v>0.34399999999999997</v>
      </c>
      <c r="II14" s="9">
        <v>0</v>
      </c>
      <c r="IJ14" s="9">
        <v>0.27100000000000002</v>
      </c>
      <c r="IK14" s="9">
        <v>0.214</v>
      </c>
      <c r="IL14" s="9">
        <v>0.247</v>
      </c>
      <c r="IM14" s="9">
        <v>0.44500000000000001</v>
      </c>
      <c r="IN14" s="9">
        <v>0.28699999999999998</v>
      </c>
      <c r="IO14" s="9">
        <v>0.70799999999999996</v>
      </c>
      <c r="IP14" s="9">
        <v>5.87</v>
      </c>
      <c r="IQ14" s="9">
        <v>4.4539999999999997</v>
      </c>
    </row>
    <row r="15" spans="1:251">
      <c r="A15" s="10">
        <v>43497</v>
      </c>
      <c r="B15" s="9">
        <v>0</v>
      </c>
      <c r="C15" s="9">
        <v>0.187</v>
      </c>
      <c r="D15" s="9">
        <v>0</v>
      </c>
      <c r="E15" s="9">
        <v>0</v>
      </c>
      <c r="F15" s="9">
        <v>7.2999999999999995E-2</v>
      </c>
      <c r="G15" s="9">
        <v>0</v>
      </c>
      <c r="H15" s="9">
        <v>0.114</v>
      </c>
      <c r="I15" s="9">
        <v>0.187</v>
      </c>
      <c r="J15" s="9">
        <v>0</v>
      </c>
      <c r="K15" s="9">
        <v>0.2</v>
      </c>
      <c r="L15" s="9">
        <v>2.7559999999999998</v>
      </c>
      <c r="M15" s="9">
        <v>2.5270000000000001</v>
      </c>
      <c r="N15" s="9">
        <v>2.4279999999999999</v>
      </c>
      <c r="O15" s="9">
        <v>0</v>
      </c>
      <c r="P15" s="9">
        <v>9.9000000000000005E-2</v>
      </c>
      <c r="Q15" s="9">
        <v>0</v>
      </c>
      <c r="R15" s="9">
        <v>9.9000000000000005E-2</v>
      </c>
      <c r="S15" s="9">
        <v>0</v>
      </c>
      <c r="T15" s="9">
        <v>2.101</v>
      </c>
      <c r="U15" s="9">
        <v>0.113</v>
      </c>
      <c r="V15" s="9">
        <v>0</v>
      </c>
      <c r="W15" s="9">
        <v>0.312</v>
      </c>
      <c r="X15" s="9">
        <v>0.32200000000000001</v>
      </c>
      <c r="Y15" s="9">
        <v>2.2040000000000002</v>
      </c>
      <c r="Z15" s="9">
        <v>0.23</v>
      </c>
      <c r="AA15" s="9">
        <v>3.1440000000000001</v>
      </c>
      <c r="AB15" s="9">
        <v>0</v>
      </c>
      <c r="AC15" s="9">
        <v>10.151</v>
      </c>
      <c r="AD15" s="9">
        <v>10.151</v>
      </c>
      <c r="AE15" s="9">
        <v>1.9359999999999999</v>
      </c>
      <c r="AF15" s="9">
        <v>0.46200000000000002</v>
      </c>
      <c r="AG15" s="9">
        <v>0.20699999999999999</v>
      </c>
      <c r="AH15" s="9">
        <v>0.18</v>
      </c>
      <c r="AI15" s="9">
        <v>0.20699999999999999</v>
      </c>
      <c r="AJ15" s="9">
        <v>0.18</v>
      </c>
      <c r="AK15" s="9">
        <v>0.38700000000000001</v>
      </c>
      <c r="AL15" s="9">
        <v>0</v>
      </c>
      <c r="AM15" s="9">
        <v>0</v>
      </c>
      <c r="AN15" s="9">
        <v>0.20699999999999999</v>
      </c>
      <c r="AO15" s="9">
        <v>8.5999999999999993E-2</v>
      </c>
      <c r="AP15" s="9">
        <v>9.5000000000000001E-2</v>
      </c>
      <c r="AQ15" s="9">
        <v>0.29199999999999998</v>
      </c>
      <c r="AR15" s="9">
        <v>9.5000000000000001E-2</v>
      </c>
      <c r="AS15" s="9">
        <v>1.474</v>
      </c>
      <c r="AT15" s="9">
        <v>8.2149999999999999</v>
      </c>
      <c r="AU15" s="9">
        <v>7.5640000000000001</v>
      </c>
      <c r="AV15" s="9">
        <v>7.2469999999999999</v>
      </c>
      <c r="AW15" s="9">
        <v>0.221</v>
      </c>
      <c r="AX15" s="9">
        <v>9.7000000000000003E-2</v>
      </c>
      <c r="AY15" s="9">
        <v>0.221</v>
      </c>
      <c r="AZ15" s="9">
        <v>9.7000000000000003E-2</v>
      </c>
      <c r="BA15" s="9">
        <v>0</v>
      </c>
      <c r="BB15" s="9">
        <v>6.2910000000000004</v>
      </c>
      <c r="BC15" s="9">
        <v>0</v>
      </c>
      <c r="BD15" s="9">
        <v>0.39100000000000001</v>
      </c>
      <c r="BE15" s="9">
        <v>0.88200000000000001</v>
      </c>
      <c r="BF15" s="9">
        <v>0.86099999999999999</v>
      </c>
      <c r="BG15" s="9">
        <v>6.7030000000000003</v>
      </c>
      <c r="BH15" s="9">
        <v>0.65100000000000002</v>
      </c>
      <c r="BI15" s="9">
        <v>8.6020000000000003</v>
      </c>
      <c r="BJ15" s="9">
        <v>1.5489999999999999</v>
      </c>
      <c r="BK15" s="9">
        <v>6.5339999999999998</v>
      </c>
      <c r="BL15" s="9">
        <v>6.5339999999999998</v>
      </c>
      <c r="BM15" s="9">
        <v>1.8779999999999999</v>
      </c>
      <c r="BN15" s="9">
        <v>0.69399999999999995</v>
      </c>
      <c r="BO15" s="9">
        <v>8.2000000000000003E-2</v>
      </c>
      <c r="BP15" s="9">
        <v>0.28599999999999998</v>
      </c>
      <c r="BQ15" s="9">
        <v>8.2000000000000003E-2</v>
      </c>
      <c r="BR15" s="9">
        <v>0.28599999999999998</v>
      </c>
      <c r="BS15" s="9">
        <v>8.2000000000000003E-2</v>
      </c>
      <c r="BT15" s="9">
        <v>0</v>
      </c>
      <c r="BU15" s="9">
        <v>0.28599999999999998</v>
      </c>
      <c r="BV15" s="9">
        <v>0</v>
      </c>
      <c r="BW15" s="9">
        <v>0</v>
      </c>
      <c r="BX15" s="9">
        <v>0.36799999999999999</v>
      </c>
      <c r="BY15" s="9">
        <v>0</v>
      </c>
      <c r="BZ15" s="9">
        <v>0.36799999999999999</v>
      </c>
      <c r="CA15" s="9">
        <v>1.1839999999999999</v>
      </c>
      <c r="CB15" s="9">
        <v>4.657</v>
      </c>
      <c r="CC15" s="9">
        <v>4.657</v>
      </c>
      <c r="CD15" s="9">
        <v>4.5709999999999997</v>
      </c>
      <c r="CE15" s="9">
        <v>8.5000000000000006E-2</v>
      </c>
      <c r="CF15" s="9">
        <v>0</v>
      </c>
      <c r="CG15" s="9">
        <v>8.5000000000000006E-2</v>
      </c>
      <c r="CH15" s="9">
        <v>0</v>
      </c>
      <c r="CI15" s="9">
        <v>0</v>
      </c>
      <c r="CJ15" s="9">
        <v>4.0810000000000004</v>
      </c>
      <c r="CK15" s="9">
        <v>0.20100000000000001</v>
      </c>
      <c r="CL15" s="9">
        <v>9.8000000000000004E-2</v>
      </c>
      <c r="CM15" s="9">
        <v>0.27600000000000002</v>
      </c>
      <c r="CN15" s="9">
        <v>0.28699999999999998</v>
      </c>
      <c r="CO15" s="9">
        <v>4.37</v>
      </c>
      <c r="CP15" s="9">
        <v>0</v>
      </c>
      <c r="CQ15" s="9">
        <v>5.1239999999999997</v>
      </c>
      <c r="CR15" s="9">
        <v>1.41</v>
      </c>
      <c r="CS15" s="9">
        <v>5.9530000000000003</v>
      </c>
      <c r="CT15" s="9">
        <v>5.9530000000000003</v>
      </c>
      <c r="CU15" s="9">
        <v>1.4039999999999999</v>
      </c>
      <c r="CV15" s="9">
        <v>0.872</v>
      </c>
      <c r="CW15" s="9">
        <v>0.39200000000000002</v>
      </c>
      <c r="CX15" s="9">
        <v>0.48</v>
      </c>
      <c r="CY15" s="9">
        <v>0.67800000000000005</v>
      </c>
      <c r="CZ15" s="9">
        <v>0.19400000000000001</v>
      </c>
      <c r="DA15" s="9">
        <v>0.872</v>
      </c>
      <c r="DB15" s="9">
        <v>0</v>
      </c>
      <c r="DC15" s="9">
        <v>0</v>
      </c>
      <c r="DD15" s="9">
        <v>0.191</v>
      </c>
      <c r="DE15" s="9">
        <v>0.19400000000000001</v>
      </c>
      <c r="DF15" s="9">
        <v>0.48699999999999999</v>
      </c>
      <c r="DG15" s="9">
        <v>0.28799999999999998</v>
      </c>
      <c r="DH15" s="9">
        <v>0.58399999999999996</v>
      </c>
      <c r="DI15" s="9">
        <v>0.53300000000000003</v>
      </c>
      <c r="DJ15" s="9">
        <v>4.5490000000000004</v>
      </c>
      <c r="DK15" s="9">
        <v>4.343</v>
      </c>
      <c r="DL15" s="9">
        <v>4.2370000000000001</v>
      </c>
      <c r="DM15" s="9">
        <v>0</v>
      </c>
      <c r="DN15" s="9">
        <v>0.106</v>
      </c>
      <c r="DO15" s="9">
        <v>0.106</v>
      </c>
      <c r="DP15" s="9">
        <v>0</v>
      </c>
      <c r="DQ15" s="9">
        <v>0</v>
      </c>
      <c r="DR15" s="9">
        <v>2.6619999999999999</v>
      </c>
      <c r="DS15" s="9">
        <v>0.193</v>
      </c>
      <c r="DT15" s="9">
        <v>0.377</v>
      </c>
      <c r="DU15" s="9">
        <v>1.111</v>
      </c>
      <c r="DV15" s="9">
        <v>0.183</v>
      </c>
      <c r="DW15" s="9">
        <v>4.16</v>
      </c>
      <c r="DX15" s="9">
        <v>0.20499999999999999</v>
      </c>
      <c r="DY15" s="9">
        <v>5.4210000000000003</v>
      </c>
      <c r="DZ15" s="9">
        <v>0.53300000000000003</v>
      </c>
      <c r="EA15" s="9">
        <v>2.2829999999999999</v>
      </c>
      <c r="EB15" s="9">
        <v>2.2829999999999999</v>
      </c>
      <c r="EC15" s="9">
        <v>0.315</v>
      </c>
      <c r="ED15" s="9">
        <v>0.125</v>
      </c>
      <c r="EE15" s="9">
        <v>0</v>
      </c>
      <c r="EF15" s="9">
        <v>0.125</v>
      </c>
      <c r="EG15" s="9">
        <v>0.125</v>
      </c>
      <c r="EH15" s="9">
        <v>0</v>
      </c>
      <c r="EI15" s="9">
        <v>0.125</v>
      </c>
      <c r="EJ15" s="9">
        <v>0</v>
      </c>
      <c r="EK15" s="9">
        <v>0</v>
      </c>
      <c r="EL15" s="9">
        <v>0</v>
      </c>
      <c r="EM15" s="9">
        <v>0.125</v>
      </c>
      <c r="EN15" s="9">
        <v>0</v>
      </c>
      <c r="EO15" s="9">
        <v>0</v>
      </c>
      <c r="EP15" s="9">
        <v>0.125</v>
      </c>
      <c r="EQ15" s="9">
        <v>0.19</v>
      </c>
      <c r="ER15" s="9">
        <v>1.968</v>
      </c>
      <c r="ES15" s="9">
        <v>1.67</v>
      </c>
      <c r="ET15" s="9">
        <v>1.67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1.67</v>
      </c>
      <c r="FA15" s="9">
        <v>0</v>
      </c>
      <c r="FB15" s="9">
        <v>0</v>
      </c>
      <c r="FC15" s="9">
        <v>0</v>
      </c>
      <c r="FD15" s="9">
        <v>0</v>
      </c>
      <c r="FE15" s="9">
        <v>1.67</v>
      </c>
      <c r="FF15" s="9">
        <v>0.29799999999999999</v>
      </c>
      <c r="FG15" s="9">
        <v>2.093</v>
      </c>
      <c r="FH15" s="9">
        <v>0.19</v>
      </c>
      <c r="FI15" s="9">
        <v>1.7230000000000001</v>
      </c>
      <c r="FJ15" s="9">
        <v>1.7230000000000001</v>
      </c>
      <c r="FK15" s="9">
        <v>0.11600000000000001</v>
      </c>
      <c r="FL15" s="9">
        <v>0.11600000000000001</v>
      </c>
      <c r="FM15" s="9">
        <v>0.11600000000000001</v>
      </c>
      <c r="FN15" s="9">
        <v>0</v>
      </c>
      <c r="FO15" s="9">
        <v>0</v>
      </c>
      <c r="FP15" s="9">
        <v>0.11600000000000001</v>
      </c>
      <c r="FQ15" s="9">
        <v>0</v>
      </c>
      <c r="FR15" s="9">
        <v>0.11600000000000001</v>
      </c>
      <c r="FS15" s="9">
        <v>0</v>
      </c>
      <c r="FT15" s="9">
        <v>0</v>
      </c>
      <c r="FU15" s="9">
        <v>0</v>
      </c>
      <c r="FV15" s="9">
        <v>0.11600000000000001</v>
      </c>
      <c r="FW15" s="9">
        <v>0</v>
      </c>
      <c r="FX15" s="9">
        <v>0.11600000000000001</v>
      </c>
      <c r="FY15" s="9">
        <v>0</v>
      </c>
      <c r="FZ15" s="9">
        <v>1.6060000000000001</v>
      </c>
      <c r="GA15" s="9">
        <v>1.6060000000000001</v>
      </c>
      <c r="GB15" s="9">
        <v>1.4</v>
      </c>
      <c r="GC15" s="9">
        <v>0</v>
      </c>
      <c r="GD15" s="9">
        <v>0.20699999999999999</v>
      </c>
      <c r="GE15" s="9">
        <v>0</v>
      </c>
      <c r="GF15" s="9">
        <v>0.20699999999999999</v>
      </c>
      <c r="GG15" s="9">
        <v>0</v>
      </c>
      <c r="GH15" s="9">
        <v>0.98099999999999998</v>
      </c>
      <c r="GI15" s="9">
        <v>0</v>
      </c>
      <c r="GJ15" s="9">
        <v>0.33800000000000002</v>
      </c>
      <c r="GK15" s="9">
        <v>0.28799999999999998</v>
      </c>
      <c r="GL15" s="9">
        <v>0.20699999999999999</v>
      </c>
      <c r="GM15" s="9">
        <v>1.4</v>
      </c>
      <c r="GN15" s="9">
        <v>0</v>
      </c>
      <c r="GO15" s="9">
        <v>1.7230000000000001</v>
      </c>
      <c r="GP15" s="9">
        <v>0</v>
      </c>
      <c r="GQ15" s="9">
        <v>1.766</v>
      </c>
      <c r="GR15" s="9">
        <v>1.766</v>
      </c>
      <c r="GS15" s="9">
        <v>0.55400000000000005</v>
      </c>
      <c r="GT15" s="9">
        <v>0.21299999999999999</v>
      </c>
      <c r="GU15" s="9">
        <v>0</v>
      </c>
      <c r="GV15" s="9">
        <v>0.21299999999999999</v>
      </c>
      <c r="GW15" s="9">
        <v>0.21299999999999999</v>
      </c>
      <c r="GX15" s="9">
        <v>0</v>
      </c>
      <c r="GY15" s="9">
        <v>0.21299999999999999</v>
      </c>
      <c r="GZ15" s="9">
        <v>0</v>
      </c>
      <c r="HA15" s="9">
        <v>0</v>
      </c>
      <c r="HB15" s="9">
        <v>0</v>
      </c>
      <c r="HC15" s="9">
        <v>0</v>
      </c>
      <c r="HD15" s="9">
        <v>0.21299999999999999</v>
      </c>
      <c r="HE15" s="9">
        <v>0</v>
      </c>
      <c r="HF15" s="9">
        <v>0.21299999999999999</v>
      </c>
      <c r="HG15" s="9">
        <v>0.34100000000000003</v>
      </c>
      <c r="HH15" s="9">
        <v>1.212</v>
      </c>
      <c r="HI15" s="9">
        <v>0.81299999999999994</v>
      </c>
      <c r="HJ15" s="9">
        <v>0.44600000000000001</v>
      </c>
      <c r="HK15" s="9">
        <v>0.36699999999999999</v>
      </c>
      <c r="HL15" s="9">
        <v>0</v>
      </c>
      <c r="HM15" s="9">
        <v>0.36699999999999999</v>
      </c>
      <c r="HN15" s="9">
        <v>0</v>
      </c>
      <c r="HO15" s="9">
        <v>0</v>
      </c>
      <c r="HP15" s="9">
        <v>0.81299999999999994</v>
      </c>
      <c r="HQ15" s="9">
        <v>0</v>
      </c>
      <c r="HR15" s="9">
        <v>0</v>
      </c>
      <c r="HS15" s="9">
        <v>0</v>
      </c>
      <c r="HT15" s="9">
        <v>0.36699999999999999</v>
      </c>
      <c r="HU15" s="9">
        <v>0.44600000000000001</v>
      </c>
      <c r="HV15" s="9">
        <v>0.39900000000000002</v>
      </c>
      <c r="HW15" s="9">
        <v>1.585</v>
      </c>
      <c r="HX15" s="9">
        <v>0.18099999999999999</v>
      </c>
      <c r="HY15" s="9">
        <v>7.6360000000000001</v>
      </c>
      <c r="HZ15" s="9">
        <v>7.6360000000000001</v>
      </c>
      <c r="IA15" s="9">
        <v>0.88500000000000001</v>
      </c>
      <c r="IB15" s="9">
        <v>0.54700000000000004</v>
      </c>
      <c r="IC15" s="9">
        <v>0</v>
      </c>
      <c r="ID15" s="9">
        <v>0.45800000000000002</v>
      </c>
      <c r="IE15" s="9">
        <v>0.114</v>
      </c>
      <c r="IF15" s="9">
        <v>0.34399999999999997</v>
      </c>
      <c r="IG15" s="9">
        <v>0.114</v>
      </c>
      <c r="IH15" s="9">
        <v>0.125</v>
      </c>
      <c r="II15" s="9">
        <v>0.219</v>
      </c>
      <c r="IJ15" s="9">
        <v>0.114</v>
      </c>
      <c r="IK15" s="9">
        <v>0.125</v>
      </c>
      <c r="IL15" s="9">
        <v>0.219</v>
      </c>
      <c r="IM15" s="9">
        <v>0.23899999999999999</v>
      </c>
      <c r="IN15" s="9">
        <v>0.219</v>
      </c>
      <c r="IO15" s="9">
        <v>0.33800000000000002</v>
      </c>
      <c r="IP15" s="9">
        <v>6.7510000000000003</v>
      </c>
      <c r="IQ15" s="9">
        <v>5.5359999999999996</v>
      </c>
    </row>
    <row r="16" spans="1:251">
      <c r="A16" s="10">
        <v>43862</v>
      </c>
      <c r="B16" s="9">
        <v>0.1</v>
      </c>
      <c r="C16" s="9">
        <v>0.1</v>
      </c>
      <c r="D16" s="9">
        <v>0</v>
      </c>
      <c r="E16" s="9">
        <v>0</v>
      </c>
      <c r="F16" s="9">
        <v>0</v>
      </c>
      <c r="G16" s="9">
        <v>0.1</v>
      </c>
      <c r="H16" s="9">
        <v>0</v>
      </c>
      <c r="I16" s="9">
        <v>0.1</v>
      </c>
      <c r="J16" s="9">
        <v>0</v>
      </c>
      <c r="K16" s="9">
        <v>0</v>
      </c>
      <c r="L16" s="9">
        <v>1.8859999999999999</v>
      </c>
      <c r="M16" s="9">
        <v>1.6519999999999999</v>
      </c>
      <c r="N16" s="9">
        <v>1.5449999999999999</v>
      </c>
      <c r="O16" s="9">
        <v>0.107</v>
      </c>
      <c r="P16" s="9">
        <v>0</v>
      </c>
      <c r="Q16" s="9">
        <v>0.107</v>
      </c>
      <c r="R16" s="9">
        <v>0</v>
      </c>
      <c r="S16" s="9">
        <v>0</v>
      </c>
      <c r="T16" s="9">
        <v>1.4279999999999999</v>
      </c>
      <c r="U16" s="9">
        <v>0</v>
      </c>
      <c r="V16" s="9">
        <v>0</v>
      </c>
      <c r="W16" s="9">
        <v>0.224</v>
      </c>
      <c r="X16" s="9">
        <v>0.2</v>
      </c>
      <c r="Y16" s="9">
        <v>1.4510000000000001</v>
      </c>
      <c r="Z16" s="9">
        <v>0.23400000000000001</v>
      </c>
      <c r="AA16" s="9">
        <v>1.986</v>
      </c>
      <c r="AB16" s="9">
        <v>0</v>
      </c>
      <c r="AC16" s="9">
        <v>10.055</v>
      </c>
      <c r="AD16" s="9">
        <v>10.055</v>
      </c>
      <c r="AE16" s="9">
        <v>2.1379999999999999</v>
      </c>
      <c r="AF16" s="9">
        <v>0.41799999999999998</v>
      </c>
      <c r="AG16" s="9">
        <v>0.193</v>
      </c>
      <c r="AH16" s="9">
        <v>9.4E-2</v>
      </c>
      <c r="AI16" s="9">
        <v>0.28699999999999998</v>
      </c>
      <c r="AJ16" s="9">
        <v>0</v>
      </c>
      <c r="AK16" s="9">
        <v>0.28699999999999998</v>
      </c>
      <c r="AL16" s="9">
        <v>0</v>
      </c>
      <c r="AM16" s="9">
        <v>0</v>
      </c>
      <c r="AN16" s="9">
        <v>0</v>
      </c>
      <c r="AO16" s="9">
        <v>0</v>
      </c>
      <c r="AP16" s="9">
        <v>0.28699999999999998</v>
      </c>
      <c r="AQ16" s="9">
        <v>0</v>
      </c>
      <c r="AR16" s="9">
        <v>0.28699999999999998</v>
      </c>
      <c r="AS16" s="9">
        <v>1.72</v>
      </c>
      <c r="AT16" s="9">
        <v>7.9169999999999998</v>
      </c>
      <c r="AU16" s="9">
        <v>6.7590000000000003</v>
      </c>
      <c r="AV16" s="9">
        <v>6.6669999999999998</v>
      </c>
      <c r="AW16" s="9">
        <v>9.1999999999999998E-2</v>
      </c>
      <c r="AX16" s="9">
        <v>0</v>
      </c>
      <c r="AY16" s="9">
        <v>9.1999999999999998E-2</v>
      </c>
      <c r="AZ16" s="9">
        <v>0</v>
      </c>
      <c r="BA16" s="9">
        <v>0</v>
      </c>
      <c r="BB16" s="9">
        <v>5.3090000000000002</v>
      </c>
      <c r="BC16" s="9">
        <v>0.30199999999999999</v>
      </c>
      <c r="BD16" s="9">
        <v>6.4000000000000001E-2</v>
      </c>
      <c r="BE16" s="9">
        <v>1.0840000000000001</v>
      </c>
      <c r="BF16" s="9">
        <v>0.96799999999999997</v>
      </c>
      <c r="BG16" s="9">
        <v>5.7910000000000004</v>
      </c>
      <c r="BH16" s="9">
        <v>1.1579999999999999</v>
      </c>
      <c r="BI16" s="9">
        <v>8.6379999999999999</v>
      </c>
      <c r="BJ16" s="9">
        <v>1.4159999999999999</v>
      </c>
      <c r="BK16" s="9">
        <v>7.04</v>
      </c>
      <c r="BL16" s="9">
        <v>7.04</v>
      </c>
      <c r="BM16" s="9">
        <v>2.798</v>
      </c>
      <c r="BN16" s="9">
        <v>1.1870000000000001</v>
      </c>
      <c r="BO16" s="9">
        <v>0.33600000000000002</v>
      </c>
      <c r="BP16" s="9">
        <v>0.38200000000000001</v>
      </c>
      <c r="BQ16" s="9">
        <v>0.52300000000000002</v>
      </c>
      <c r="BR16" s="9">
        <v>0.19600000000000001</v>
      </c>
      <c r="BS16" s="9">
        <v>0.52300000000000002</v>
      </c>
      <c r="BT16" s="9">
        <v>0</v>
      </c>
      <c r="BU16" s="9">
        <v>0.19600000000000001</v>
      </c>
      <c r="BV16" s="9">
        <v>0.193</v>
      </c>
      <c r="BW16" s="9">
        <v>8.5000000000000006E-2</v>
      </c>
      <c r="BX16" s="9">
        <v>0.44</v>
      </c>
      <c r="BY16" s="9">
        <v>0.33200000000000002</v>
      </c>
      <c r="BZ16" s="9">
        <v>0.38600000000000001</v>
      </c>
      <c r="CA16" s="9">
        <v>1.6120000000000001</v>
      </c>
      <c r="CB16" s="9">
        <v>4.242</v>
      </c>
      <c r="CC16" s="9">
        <v>3.2240000000000002</v>
      </c>
      <c r="CD16" s="9">
        <v>3.125</v>
      </c>
      <c r="CE16" s="9">
        <v>0</v>
      </c>
      <c r="CF16" s="9">
        <v>9.8000000000000004E-2</v>
      </c>
      <c r="CG16" s="9">
        <v>0</v>
      </c>
      <c r="CH16" s="9">
        <v>0</v>
      </c>
      <c r="CI16" s="9">
        <v>9.8000000000000004E-2</v>
      </c>
      <c r="CJ16" s="9">
        <v>2.331</v>
      </c>
      <c r="CK16" s="9">
        <v>0.10100000000000001</v>
      </c>
      <c r="CL16" s="9">
        <v>0.14000000000000001</v>
      </c>
      <c r="CM16" s="9">
        <v>0.65200000000000002</v>
      </c>
      <c r="CN16" s="9">
        <v>0.26200000000000001</v>
      </c>
      <c r="CO16" s="9">
        <v>2.9620000000000002</v>
      </c>
      <c r="CP16" s="9">
        <v>1.018</v>
      </c>
      <c r="CQ16" s="9">
        <v>5.2119999999999997</v>
      </c>
      <c r="CR16" s="9">
        <v>1.8280000000000001</v>
      </c>
      <c r="CS16" s="9">
        <v>6.8810000000000002</v>
      </c>
      <c r="CT16" s="9">
        <v>6.8810000000000002</v>
      </c>
      <c r="CU16" s="9">
        <v>1.5109999999999999</v>
      </c>
      <c r="CV16" s="9">
        <v>0.105</v>
      </c>
      <c r="CW16" s="9">
        <v>0</v>
      </c>
      <c r="CX16" s="9">
        <v>0.105</v>
      </c>
      <c r="CY16" s="9">
        <v>0</v>
      </c>
      <c r="CZ16" s="9">
        <v>0.105</v>
      </c>
      <c r="DA16" s="9">
        <v>0.105</v>
      </c>
      <c r="DB16" s="9">
        <v>0</v>
      </c>
      <c r="DC16" s="9">
        <v>0</v>
      </c>
      <c r="DD16" s="9">
        <v>0</v>
      </c>
      <c r="DE16" s="9">
        <v>0</v>
      </c>
      <c r="DF16" s="9">
        <v>0.105</v>
      </c>
      <c r="DG16" s="9">
        <v>0.105</v>
      </c>
      <c r="DH16" s="9">
        <v>0</v>
      </c>
      <c r="DI16" s="9">
        <v>1.4059999999999999</v>
      </c>
      <c r="DJ16" s="9">
        <v>5.37</v>
      </c>
      <c r="DK16" s="9">
        <v>4.5709999999999997</v>
      </c>
      <c r="DL16" s="9">
        <v>4.2809999999999997</v>
      </c>
      <c r="DM16" s="9">
        <v>0.13400000000000001</v>
      </c>
      <c r="DN16" s="9">
        <v>0.155</v>
      </c>
      <c r="DO16" s="9">
        <v>0.28999999999999998</v>
      </c>
      <c r="DP16" s="9">
        <v>0</v>
      </c>
      <c r="DQ16" s="9">
        <v>0</v>
      </c>
      <c r="DR16" s="9">
        <v>3.669</v>
      </c>
      <c r="DS16" s="9">
        <v>6.6000000000000003E-2</v>
      </c>
      <c r="DT16" s="9">
        <v>0.192</v>
      </c>
      <c r="DU16" s="9">
        <v>0.64300000000000002</v>
      </c>
      <c r="DV16" s="9">
        <v>0.69699999999999995</v>
      </c>
      <c r="DW16" s="9">
        <v>3.8740000000000001</v>
      </c>
      <c r="DX16" s="9">
        <v>0.79900000000000004</v>
      </c>
      <c r="DY16" s="9">
        <v>5.4749999999999996</v>
      </c>
      <c r="DZ16" s="9">
        <v>1.4059999999999999</v>
      </c>
      <c r="EA16" s="9">
        <v>1.8340000000000001</v>
      </c>
      <c r="EB16" s="9">
        <v>1.8340000000000001</v>
      </c>
      <c r="EC16" s="9">
        <v>0.18099999999999999</v>
      </c>
      <c r="ED16" s="9">
        <v>8.8999999999999996E-2</v>
      </c>
      <c r="EE16" s="9">
        <v>0</v>
      </c>
      <c r="EF16" s="9">
        <v>8.8999999999999996E-2</v>
      </c>
      <c r="EG16" s="9">
        <v>8.8999999999999996E-2</v>
      </c>
      <c r="EH16" s="9">
        <v>0</v>
      </c>
      <c r="EI16" s="9">
        <v>8.8999999999999996E-2</v>
      </c>
      <c r="EJ16" s="9">
        <v>0</v>
      </c>
      <c r="EK16" s="9">
        <v>0</v>
      </c>
      <c r="EL16" s="9">
        <v>0</v>
      </c>
      <c r="EM16" s="9">
        <v>0</v>
      </c>
      <c r="EN16" s="9">
        <v>8.8999999999999996E-2</v>
      </c>
      <c r="EO16" s="9">
        <v>8.8999999999999996E-2</v>
      </c>
      <c r="EP16" s="9">
        <v>0</v>
      </c>
      <c r="EQ16" s="9">
        <v>9.1999999999999998E-2</v>
      </c>
      <c r="ER16" s="9">
        <v>1.653</v>
      </c>
      <c r="ES16" s="9">
        <v>1.139</v>
      </c>
      <c r="ET16" s="9">
        <v>0.997</v>
      </c>
      <c r="EU16" s="9">
        <v>0.14099999999999999</v>
      </c>
      <c r="EV16" s="9">
        <v>0</v>
      </c>
      <c r="EW16" s="9">
        <v>0.14099999999999999</v>
      </c>
      <c r="EX16" s="9">
        <v>0</v>
      </c>
      <c r="EY16" s="9">
        <v>0</v>
      </c>
      <c r="EZ16" s="9">
        <v>0.96399999999999997</v>
      </c>
      <c r="FA16" s="9">
        <v>8.3000000000000004E-2</v>
      </c>
      <c r="FB16" s="9">
        <v>0</v>
      </c>
      <c r="FC16" s="9">
        <v>9.1999999999999998E-2</v>
      </c>
      <c r="FD16" s="9">
        <v>0.14099999999999999</v>
      </c>
      <c r="FE16" s="9">
        <v>0.997</v>
      </c>
      <c r="FF16" s="9">
        <v>0.51400000000000001</v>
      </c>
      <c r="FG16" s="9">
        <v>1.742</v>
      </c>
      <c r="FH16" s="9">
        <v>9.1999999999999998E-2</v>
      </c>
      <c r="FI16" s="9">
        <v>1.4770000000000001</v>
      </c>
      <c r="FJ16" s="9">
        <v>1.4770000000000001</v>
      </c>
      <c r="FK16" s="9">
        <v>0.26500000000000001</v>
      </c>
      <c r="FL16" s="9">
        <v>9.0999999999999998E-2</v>
      </c>
      <c r="FM16" s="9">
        <v>9.0999999999999998E-2</v>
      </c>
      <c r="FN16" s="9">
        <v>0</v>
      </c>
      <c r="FO16" s="9">
        <v>0</v>
      </c>
      <c r="FP16" s="9">
        <v>9.0999999999999998E-2</v>
      </c>
      <c r="FQ16" s="9">
        <v>0</v>
      </c>
      <c r="FR16" s="9">
        <v>9.0999999999999998E-2</v>
      </c>
      <c r="FS16" s="9">
        <v>0</v>
      </c>
      <c r="FT16" s="9">
        <v>0</v>
      </c>
      <c r="FU16" s="9">
        <v>9.0999999999999998E-2</v>
      </c>
      <c r="FV16" s="9">
        <v>0</v>
      </c>
      <c r="FW16" s="9">
        <v>9.0999999999999998E-2</v>
      </c>
      <c r="FX16" s="9">
        <v>0</v>
      </c>
      <c r="FY16" s="9">
        <v>0.17399999999999999</v>
      </c>
      <c r="FZ16" s="9">
        <v>1.212</v>
      </c>
      <c r="GA16" s="9">
        <v>1.212</v>
      </c>
      <c r="GB16" s="9">
        <v>1.131</v>
      </c>
      <c r="GC16" s="9">
        <v>8.1000000000000003E-2</v>
      </c>
      <c r="GD16" s="9">
        <v>0</v>
      </c>
      <c r="GE16" s="9">
        <v>8.1000000000000003E-2</v>
      </c>
      <c r="GF16" s="9">
        <v>0</v>
      </c>
      <c r="GG16" s="9">
        <v>0</v>
      </c>
      <c r="GH16" s="9">
        <v>0.86499999999999999</v>
      </c>
      <c r="GI16" s="9">
        <v>9.6000000000000002E-2</v>
      </c>
      <c r="GJ16" s="9">
        <v>8.1000000000000003E-2</v>
      </c>
      <c r="GK16" s="9">
        <v>0.17</v>
      </c>
      <c r="GL16" s="9">
        <v>0.24</v>
      </c>
      <c r="GM16" s="9">
        <v>0.97199999999999998</v>
      </c>
      <c r="GN16" s="9">
        <v>0</v>
      </c>
      <c r="GO16" s="9">
        <v>1.3029999999999999</v>
      </c>
      <c r="GP16" s="9">
        <v>0.17399999999999999</v>
      </c>
      <c r="GQ16" s="9">
        <v>2.3039999999999998</v>
      </c>
      <c r="GR16" s="9">
        <v>2.3039999999999998</v>
      </c>
      <c r="GS16" s="9">
        <v>0.66500000000000004</v>
      </c>
      <c r="GT16" s="9">
        <v>8.6999999999999994E-2</v>
      </c>
      <c r="GU16" s="9">
        <v>0</v>
      </c>
      <c r="GV16" s="9">
        <v>8.6999999999999994E-2</v>
      </c>
      <c r="GW16" s="9">
        <v>0</v>
      </c>
      <c r="GX16" s="9">
        <v>8.6999999999999994E-2</v>
      </c>
      <c r="GY16" s="9">
        <v>8.6999999999999994E-2</v>
      </c>
      <c r="GZ16" s="9">
        <v>0</v>
      </c>
      <c r="HA16" s="9">
        <v>0</v>
      </c>
      <c r="HB16" s="9">
        <v>0</v>
      </c>
      <c r="HC16" s="9">
        <v>0</v>
      </c>
      <c r="HD16" s="9">
        <v>8.6999999999999994E-2</v>
      </c>
      <c r="HE16" s="9">
        <v>8.6999999999999994E-2</v>
      </c>
      <c r="HF16" s="9">
        <v>0</v>
      </c>
      <c r="HG16" s="9">
        <v>0.57799999999999996</v>
      </c>
      <c r="HH16" s="9">
        <v>1.639</v>
      </c>
      <c r="HI16" s="9">
        <v>1.5229999999999999</v>
      </c>
      <c r="HJ16" s="9">
        <v>1.4359999999999999</v>
      </c>
      <c r="HK16" s="9">
        <v>0</v>
      </c>
      <c r="HL16" s="9">
        <v>8.6999999999999994E-2</v>
      </c>
      <c r="HM16" s="9">
        <v>0</v>
      </c>
      <c r="HN16" s="9">
        <v>8.6999999999999994E-2</v>
      </c>
      <c r="HO16" s="9">
        <v>0</v>
      </c>
      <c r="HP16" s="9">
        <v>1.3859999999999999</v>
      </c>
      <c r="HQ16" s="9">
        <v>0</v>
      </c>
      <c r="HR16" s="9">
        <v>6.2E-2</v>
      </c>
      <c r="HS16" s="9">
        <v>7.5999999999999998E-2</v>
      </c>
      <c r="HT16" s="9">
        <v>0.315</v>
      </c>
      <c r="HU16" s="9">
        <v>1.208</v>
      </c>
      <c r="HV16" s="9">
        <v>0.11600000000000001</v>
      </c>
      <c r="HW16" s="9">
        <v>1.7270000000000001</v>
      </c>
      <c r="HX16" s="9">
        <v>0.57799999999999996</v>
      </c>
      <c r="HY16" s="9">
        <v>8.3740000000000006</v>
      </c>
      <c r="HZ16" s="9">
        <v>8.3740000000000006</v>
      </c>
      <c r="IA16" s="9">
        <v>1.5409999999999999</v>
      </c>
      <c r="IB16" s="9">
        <v>0.879</v>
      </c>
      <c r="IC16" s="9">
        <v>0.46400000000000002</v>
      </c>
      <c r="ID16" s="9">
        <v>0.34100000000000003</v>
      </c>
      <c r="IE16" s="9">
        <v>0.311</v>
      </c>
      <c r="IF16" s="9">
        <v>0.49399999999999999</v>
      </c>
      <c r="IG16" s="9">
        <v>0.311</v>
      </c>
      <c r="IH16" s="9">
        <v>0.42</v>
      </c>
      <c r="II16" s="9">
        <v>7.3999999999999996E-2</v>
      </c>
      <c r="IJ16" s="9">
        <v>0.311</v>
      </c>
      <c r="IK16" s="9">
        <v>0.23699999999999999</v>
      </c>
      <c r="IL16" s="9">
        <v>0.25700000000000001</v>
      </c>
      <c r="IM16" s="9">
        <v>0.47</v>
      </c>
      <c r="IN16" s="9">
        <v>0.33500000000000002</v>
      </c>
      <c r="IO16" s="9">
        <v>0.66200000000000003</v>
      </c>
      <c r="IP16" s="9">
        <v>6.8330000000000002</v>
      </c>
      <c r="IQ16" s="9">
        <v>5.6369999999999996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0.17100000000000001</v>
      </c>
      <c r="L17" s="9">
        <v>1.1539999999999999</v>
      </c>
      <c r="M17" s="9">
        <v>0.96899999999999997</v>
      </c>
      <c r="N17" s="9">
        <v>0.96899999999999997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0.90100000000000002</v>
      </c>
      <c r="U17" s="9">
        <v>6.8000000000000005E-2</v>
      </c>
      <c r="V17" s="9">
        <v>0</v>
      </c>
      <c r="W17" s="9">
        <v>0</v>
      </c>
      <c r="X17" s="9">
        <v>0</v>
      </c>
      <c r="Y17" s="9">
        <v>0.96899999999999997</v>
      </c>
      <c r="Z17" s="9">
        <v>0.184</v>
      </c>
      <c r="AA17" s="9">
        <v>1.1539999999999999</v>
      </c>
      <c r="AB17" s="9">
        <v>0.17100000000000001</v>
      </c>
      <c r="AC17" s="9">
        <v>8.6609999999999996</v>
      </c>
      <c r="AD17" s="9">
        <v>8.6609999999999996</v>
      </c>
      <c r="AE17" s="9">
        <v>2.2269999999999999</v>
      </c>
      <c r="AF17" s="9">
        <v>0.80400000000000005</v>
      </c>
      <c r="AG17" s="9">
        <v>0.30599999999999999</v>
      </c>
      <c r="AH17" s="9">
        <v>0.32400000000000001</v>
      </c>
      <c r="AI17" s="9">
        <v>0.34599999999999997</v>
      </c>
      <c r="AJ17" s="9">
        <v>0.28399999999999997</v>
      </c>
      <c r="AK17" s="9">
        <v>0.34599999999999997</v>
      </c>
      <c r="AL17" s="9">
        <v>6.5000000000000002E-2</v>
      </c>
      <c r="AM17" s="9">
        <v>0.219</v>
      </c>
      <c r="AN17" s="9">
        <v>7.4999999999999997E-2</v>
      </c>
      <c r="AO17" s="9">
        <v>0.30399999999999999</v>
      </c>
      <c r="AP17" s="9">
        <v>0.251</v>
      </c>
      <c r="AQ17" s="9">
        <v>0.53</v>
      </c>
      <c r="AR17" s="9">
        <v>0.1</v>
      </c>
      <c r="AS17" s="9">
        <v>1.423</v>
      </c>
      <c r="AT17" s="9">
        <v>6.4340000000000002</v>
      </c>
      <c r="AU17" s="9">
        <v>5.7460000000000004</v>
      </c>
      <c r="AV17" s="9">
        <v>5.4219999999999997</v>
      </c>
      <c r="AW17" s="9">
        <v>0.24399999999999999</v>
      </c>
      <c r="AX17" s="9">
        <v>0.08</v>
      </c>
      <c r="AY17" s="9">
        <v>7.4999999999999997E-2</v>
      </c>
      <c r="AZ17" s="9">
        <v>0.08</v>
      </c>
      <c r="BA17" s="9">
        <v>9.5000000000000001E-2</v>
      </c>
      <c r="BB17" s="9">
        <v>3.8460000000000001</v>
      </c>
      <c r="BC17" s="9">
        <v>0.56699999999999995</v>
      </c>
      <c r="BD17" s="9">
        <v>0.43099999999999999</v>
      </c>
      <c r="BE17" s="9">
        <v>0.90200000000000002</v>
      </c>
      <c r="BF17" s="9">
        <v>0.81100000000000005</v>
      </c>
      <c r="BG17" s="9">
        <v>4.9349999999999996</v>
      </c>
      <c r="BH17" s="9">
        <v>0.68799999999999994</v>
      </c>
      <c r="BI17" s="9">
        <v>7.0640000000000001</v>
      </c>
      <c r="BJ17" s="9">
        <v>1.597</v>
      </c>
      <c r="BK17" s="9">
        <v>8.0530000000000008</v>
      </c>
      <c r="BL17" s="9">
        <v>8.0530000000000008</v>
      </c>
      <c r="BM17" s="9">
        <v>3.2120000000000002</v>
      </c>
      <c r="BN17" s="9">
        <v>1.236</v>
      </c>
      <c r="BO17" s="9">
        <v>0.56799999999999995</v>
      </c>
      <c r="BP17" s="9">
        <v>0.61299999999999999</v>
      </c>
      <c r="BQ17" s="9">
        <v>0.59899999999999998</v>
      </c>
      <c r="BR17" s="9">
        <v>0.58199999999999996</v>
      </c>
      <c r="BS17" s="9">
        <v>0.67500000000000004</v>
      </c>
      <c r="BT17" s="9">
        <v>0.313</v>
      </c>
      <c r="BU17" s="9">
        <v>0.193</v>
      </c>
      <c r="BV17" s="9">
        <v>0.20300000000000001</v>
      </c>
      <c r="BW17" s="9">
        <v>0.55200000000000005</v>
      </c>
      <c r="BX17" s="9">
        <v>0.42499999999999999</v>
      </c>
      <c r="BY17" s="9">
        <v>0.82099999999999995</v>
      </c>
      <c r="BZ17" s="9">
        <v>0.35899999999999999</v>
      </c>
      <c r="CA17" s="9">
        <v>1.976</v>
      </c>
      <c r="CB17" s="9">
        <v>4.8410000000000002</v>
      </c>
      <c r="CC17" s="9">
        <v>3.9750000000000001</v>
      </c>
      <c r="CD17" s="9">
        <v>3.9</v>
      </c>
      <c r="CE17" s="9">
        <v>0</v>
      </c>
      <c r="CF17" s="9">
        <v>7.4999999999999997E-2</v>
      </c>
      <c r="CG17" s="9">
        <v>7.4999999999999997E-2</v>
      </c>
      <c r="CH17" s="9">
        <v>0</v>
      </c>
      <c r="CI17" s="9">
        <v>0</v>
      </c>
      <c r="CJ17" s="9">
        <v>2.5979999999999999</v>
      </c>
      <c r="CK17" s="9">
        <v>0.32600000000000001</v>
      </c>
      <c r="CL17" s="9">
        <v>0</v>
      </c>
      <c r="CM17" s="9">
        <v>1.0509999999999999</v>
      </c>
      <c r="CN17" s="9">
        <v>0.17100000000000001</v>
      </c>
      <c r="CO17" s="9">
        <v>3.8039999999999998</v>
      </c>
      <c r="CP17" s="9">
        <v>0.86599999999999999</v>
      </c>
      <c r="CQ17" s="9">
        <v>6.0220000000000002</v>
      </c>
      <c r="CR17" s="9">
        <v>2.0310000000000001</v>
      </c>
      <c r="CS17" s="9">
        <v>4.46</v>
      </c>
      <c r="CT17" s="9">
        <v>4.46</v>
      </c>
      <c r="CU17" s="9">
        <v>1.0369999999999999</v>
      </c>
      <c r="CV17" s="9">
        <v>0.57599999999999996</v>
      </c>
      <c r="CW17" s="9">
        <v>0.13400000000000001</v>
      </c>
      <c r="CX17" s="9">
        <v>0.34599999999999997</v>
      </c>
      <c r="CY17" s="9">
        <v>0.21199999999999999</v>
      </c>
      <c r="CZ17" s="9">
        <v>0.26800000000000002</v>
      </c>
      <c r="DA17" s="9">
        <v>0.21199999999999999</v>
      </c>
      <c r="DB17" s="9">
        <v>7.5999999999999998E-2</v>
      </c>
      <c r="DC17" s="9">
        <v>0.193</v>
      </c>
      <c r="DD17" s="9">
        <v>0</v>
      </c>
      <c r="DE17" s="9">
        <v>0.22900000000000001</v>
      </c>
      <c r="DF17" s="9">
        <v>0.251</v>
      </c>
      <c r="DG17" s="9">
        <v>0.218</v>
      </c>
      <c r="DH17" s="9">
        <v>0.26300000000000001</v>
      </c>
      <c r="DI17" s="9">
        <v>0.46100000000000002</v>
      </c>
      <c r="DJ17" s="9">
        <v>3.423</v>
      </c>
      <c r="DK17" s="9">
        <v>2.637</v>
      </c>
      <c r="DL17" s="9">
        <v>2.5579999999999998</v>
      </c>
      <c r="DM17" s="9">
        <v>7.9000000000000001E-2</v>
      </c>
      <c r="DN17" s="9">
        <v>0</v>
      </c>
      <c r="DO17" s="9">
        <v>0</v>
      </c>
      <c r="DP17" s="9">
        <v>0</v>
      </c>
      <c r="DQ17" s="9">
        <v>7.9000000000000001E-2</v>
      </c>
      <c r="DR17" s="9">
        <v>1.899</v>
      </c>
      <c r="DS17" s="9">
        <v>0.45700000000000002</v>
      </c>
      <c r="DT17" s="9">
        <v>6.7000000000000004E-2</v>
      </c>
      <c r="DU17" s="9">
        <v>0.215</v>
      </c>
      <c r="DV17" s="9">
        <v>0.38800000000000001</v>
      </c>
      <c r="DW17" s="9">
        <v>2.2490000000000001</v>
      </c>
      <c r="DX17" s="9">
        <v>0.78600000000000003</v>
      </c>
      <c r="DY17" s="9">
        <v>4.0259999999999998</v>
      </c>
      <c r="DZ17" s="9">
        <v>0.434</v>
      </c>
      <c r="EA17" s="9">
        <v>0.72899999999999998</v>
      </c>
      <c r="EB17" s="9">
        <v>0.72899999999999998</v>
      </c>
      <c r="EC17" s="9">
        <v>8.3000000000000004E-2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8.3000000000000004E-2</v>
      </c>
      <c r="ER17" s="9">
        <v>0.64600000000000002</v>
      </c>
      <c r="ES17" s="9">
        <v>0.56599999999999995</v>
      </c>
      <c r="ET17" s="9">
        <v>0.56599999999999995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0.56599999999999995</v>
      </c>
      <c r="FA17" s="9">
        <v>0</v>
      </c>
      <c r="FB17" s="9">
        <v>0</v>
      </c>
      <c r="FC17" s="9">
        <v>0</v>
      </c>
      <c r="FD17" s="9">
        <v>9.2999999999999999E-2</v>
      </c>
      <c r="FE17" s="9">
        <v>0.47399999999999998</v>
      </c>
      <c r="FF17" s="9">
        <v>0.08</v>
      </c>
      <c r="FG17" s="9">
        <v>0.64600000000000002</v>
      </c>
      <c r="FH17" s="9">
        <v>8.3000000000000004E-2</v>
      </c>
      <c r="FI17" s="9">
        <v>1.19</v>
      </c>
      <c r="FJ17" s="9">
        <v>1.19</v>
      </c>
      <c r="FK17" s="9">
        <v>7.9000000000000001E-2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7.9000000000000001E-2</v>
      </c>
      <c r="FZ17" s="9">
        <v>1.111</v>
      </c>
      <c r="GA17" s="9">
        <v>1.0309999999999999</v>
      </c>
      <c r="GB17" s="9">
        <v>0.78800000000000003</v>
      </c>
      <c r="GC17" s="9">
        <v>0.17</v>
      </c>
      <c r="GD17" s="9">
        <v>7.3999999999999996E-2</v>
      </c>
      <c r="GE17" s="9">
        <v>0.17</v>
      </c>
      <c r="GF17" s="9">
        <v>7.3999999999999996E-2</v>
      </c>
      <c r="GG17" s="9">
        <v>0</v>
      </c>
      <c r="GH17" s="9">
        <v>0.94099999999999995</v>
      </c>
      <c r="GI17" s="9">
        <v>0</v>
      </c>
      <c r="GJ17" s="9">
        <v>0</v>
      </c>
      <c r="GK17" s="9">
        <v>0.09</v>
      </c>
      <c r="GL17" s="9">
        <v>0.24299999999999999</v>
      </c>
      <c r="GM17" s="9">
        <v>0.78800000000000003</v>
      </c>
      <c r="GN17" s="9">
        <v>7.9000000000000001E-2</v>
      </c>
      <c r="GO17" s="9">
        <v>1.111</v>
      </c>
      <c r="GP17" s="9">
        <v>7.9000000000000001E-2</v>
      </c>
      <c r="GQ17" s="9">
        <v>2.0720000000000001</v>
      </c>
      <c r="GR17" s="9">
        <v>2.0720000000000001</v>
      </c>
      <c r="GS17" s="9">
        <v>0.20200000000000001</v>
      </c>
      <c r="GT17" s="9">
        <v>0.126</v>
      </c>
      <c r="GU17" s="9">
        <v>0</v>
      </c>
      <c r="GV17" s="9">
        <v>0.126</v>
      </c>
      <c r="GW17" s="9">
        <v>0</v>
      </c>
      <c r="GX17" s="9">
        <v>0.126</v>
      </c>
      <c r="GY17" s="9">
        <v>0</v>
      </c>
      <c r="GZ17" s="9">
        <v>6.2E-2</v>
      </c>
      <c r="HA17" s="9">
        <v>6.4000000000000001E-2</v>
      </c>
      <c r="HB17" s="9">
        <v>6.4000000000000001E-2</v>
      </c>
      <c r="HC17" s="9">
        <v>0</v>
      </c>
      <c r="HD17" s="9">
        <v>6.2E-2</v>
      </c>
      <c r="HE17" s="9">
        <v>6.4000000000000001E-2</v>
      </c>
      <c r="HF17" s="9">
        <v>6.2E-2</v>
      </c>
      <c r="HG17" s="9">
        <v>7.4999999999999997E-2</v>
      </c>
      <c r="HH17" s="9">
        <v>1.87</v>
      </c>
      <c r="HI17" s="9">
        <v>0.96799999999999997</v>
      </c>
      <c r="HJ17" s="9">
        <v>0.96799999999999997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0.81299999999999994</v>
      </c>
      <c r="HQ17" s="9">
        <v>0</v>
      </c>
      <c r="HR17" s="9">
        <v>0</v>
      </c>
      <c r="HS17" s="9">
        <v>0.156</v>
      </c>
      <c r="HT17" s="9">
        <v>0.13700000000000001</v>
      </c>
      <c r="HU17" s="9">
        <v>0.83099999999999996</v>
      </c>
      <c r="HV17" s="9">
        <v>0.90200000000000002</v>
      </c>
      <c r="HW17" s="9">
        <v>1.996</v>
      </c>
      <c r="HX17" s="9">
        <v>7.4999999999999997E-2</v>
      </c>
      <c r="HY17" s="9">
        <v>7.1689999999999996</v>
      </c>
      <c r="HZ17" s="9">
        <v>7.1689999999999996</v>
      </c>
      <c r="IA17" s="9">
        <v>1.7569999999999999</v>
      </c>
      <c r="IB17" s="9">
        <v>0.96</v>
      </c>
      <c r="IC17" s="9">
        <v>0.191</v>
      </c>
      <c r="ID17" s="9">
        <v>0.76900000000000002</v>
      </c>
      <c r="IE17" s="9">
        <v>0.71499999999999997</v>
      </c>
      <c r="IF17" s="9">
        <v>0.245</v>
      </c>
      <c r="IG17" s="9">
        <v>0.71499999999999997</v>
      </c>
      <c r="IH17" s="9">
        <v>0.245</v>
      </c>
      <c r="II17" s="9">
        <v>0</v>
      </c>
      <c r="IJ17" s="9">
        <v>0.42799999999999999</v>
      </c>
      <c r="IK17" s="9">
        <v>0.45600000000000002</v>
      </c>
      <c r="IL17" s="9">
        <v>7.5999999999999998E-2</v>
      </c>
      <c r="IM17" s="9">
        <v>0.79200000000000004</v>
      </c>
      <c r="IN17" s="9">
        <v>0.16800000000000001</v>
      </c>
      <c r="IO17" s="9">
        <v>0.79700000000000004</v>
      </c>
      <c r="IP17" s="9">
        <v>5.4119999999999999</v>
      </c>
      <c r="IQ17" s="9">
        <v>4.1580000000000004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4.6340000000000003</v>
      </c>
      <c r="C11" s="9">
        <v>7.9000000000000001E-2</v>
      </c>
      <c r="D11" s="9">
        <v>0</v>
      </c>
      <c r="E11" s="9">
        <v>7.9000000000000001E-2</v>
      </c>
      <c r="F11" s="9">
        <v>0</v>
      </c>
      <c r="G11" s="9">
        <v>0</v>
      </c>
      <c r="H11" s="9">
        <v>3.8679999999999999</v>
      </c>
      <c r="I11" s="9">
        <v>0.26900000000000002</v>
      </c>
      <c r="J11" s="9">
        <v>0.126</v>
      </c>
      <c r="K11" s="9">
        <v>0.45</v>
      </c>
      <c r="L11" s="9">
        <v>0.56599999999999995</v>
      </c>
      <c r="M11" s="9">
        <v>4.1470000000000002</v>
      </c>
      <c r="N11" s="9">
        <v>1.577</v>
      </c>
      <c r="O11" s="9">
        <v>7.1310000000000002</v>
      </c>
      <c r="P11" s="9">
        <v>1.004</v>
      </c>
      <c r="Q11" s="9">
        <v>3.4860000000000002</v>
      </c>
      <c r="R11" s="9">
        <v>3.4860000000000002</v>
      </c>
      <c r="S11" s="9">
        <v>1.016</v>
      </c>
      <c r="T11" s="9">
        <v>0.54</v>
      </c>
      <c r="U11" s="9">
        <v>0</v>
      </c>
      <c r="V11" s="9">
        <v>0.44600000000000001</v>
      </c>
      <c r="W11" s="9">
        <v>0.17399999999999999</v>
      </c>
      <c r="X11" s="9">
        <v>0.27200000000000002</v>
      </c>
      <c r="Y11" s="9">
        <v>0.313</v>
      </c>
      <c r="Z11" s="9">
        <v>0.13300000000000001</v>
      </c>
      <c r="AA11" s="9">
        <v>0</v>
      </c>
      <c r="AB11" s="9">
        <v>9.1999999999999998E-2</v>
      </c>
      <c r="AC11" s="9">
        <v>8.2000000000000003E-2</v>
      </c>
      <c r="AD11" s="9">
        <v>0.27200000000000002</v>
      </c>
      <c r="AE11" s="9">
        <v>0.27200000000000002</v>
      </c>
      <c r="AF11" s="9">
        <v>0.17399999999999999</v>
      </c>
      <c r="AG11" s="9">
        <v>0.47699999999999998</v>
      </c>
      <c r="AH11" s="9">
        <v>2.4689999999999999</v>
      </c>
      <c r="AI11" s="9">
        <v>1.377</v>
      </c>
      <c r="AJ11" s="9">
        <v>1.1779999999999999</v>
      </c>
      <c r="AK11" s="9">
        <v>0.19900000000000001</v>
      </c>
      <c r="AL11" s="9">
        <v>0</v>
      </c>
      <c r="AM11" s="9">
        <v>0.126</v>
      </c>
      <c r="AN11" s="9">
        <v>0</v>
      </c>
      <c r="AO11" s="9">
        <v>7.2999999999999995E-2</v>
      </c>
      <c r="AP11" s="9">
        <v>0.92600000000000005</v>
      </c>
      <c r="AQ11" s="9">
        <v>0</v>
      </c>
      <c r="AR11" s="9">
        <v>0</v>
      </c>
      <c r="AS11" s="9">
        <v>0.45200000000000001</v>
      </c>
      <c r="AT11" s="9">
        <v>0.19500000000000001</v>
      </c>
      <c r="AU11" s="9">
        <v>1.1819999999999999</v>
      </c>
      <c r="AV11" s="9">
        <v>1.0920000000000001</v>
      </c>
      <c r="AW11" s="9">
        <v>3.0329999999999999</v>
      </c>
      <c r="AX11" s="9">
        <v>0.45300000000000001</v>
      </c>
      <c r="AY11" s="9">
        <v>21.645</v>
      </c>
      <c r="AZ11" s="9">
        <v>21.645</v>
      </c>
      <c r="BA11" s="9">
        <v>2.8109999999999999</v>
      </c>
      <c r="BB11" s="9">
        <v>1.3340000000000001</v>
      </c>
      <c r="BC11" s="9">
        <v>0.61399999999999999</v>
      </c>
      <c r="BD11" s="9">
        <v>0.629</v>
      </c>
      <c r="BE11" s="9">
        <v>0.83499999999999996</v>
      </c>
      <c r="BF11" s="9">
        <v>0.40699999999999997</v>
      </c>
      <c r="BG11" s="9">
        <v>0.83499999999999996</v>
      </c>
      <c r="BH11" s="9">
        <v>0.30099999999999999</v>
      </c>
      <c r="BI11" s="9">
        <v>0.107</v>
      </c>
      <c r="BJ11" s="9">
        <v>0.46300000000000002</v>
      </c>
      <c r="BK11" s="9">
        <v>0.55100000000000005</v>
      </c>
      <c r="BL11" s="9">
        <v>0.22800000000000001</v>
      </c>
      <c r="BM11" s="9">
        <v>1.0389999999999999</v>
      </c>
      <c r="BN11" s="9">
        <v>0.20300000000000001</v>
      </c>
      <c r="BO11" s="9">
        <v>1.4770000000000001</v>
      </c>
      <c r="BP11" s="9">
        <v>18.834</v>
      </c>
      <c r="BQ11" s="9">
        <v>18.834</v>
      </c>
      <c r="BR11" s="9">
        <v>18.294</v>
      </c>
      <c r="BS11" s="9">
        <v>6.2E-2</v>
      </c>
      <c r="BT11" s="9">
        <v>0.47799999999999998</v>
      </c>
      <c r="BU11" s="9">
        <v>0.15</v>
      </c>
      <c r="BV11" s="9">
        <v>0.13500000000000001</v>
      </c>
      <c r="BW11" s="9">
        <v>0.255</v>
      </c>
      <c r="BX11" s="9">
        <v>16.806999999999999</v>
      </c>
      <c r="BY11" s="9">
        <v>0.28599999999999998</v>
      </c>
      <c r="BZ11" s="9">
        <v>0.248</v>
      </c>
      <c r="CA11" s="9">
        <v>1.4930000000000001</v>
      </c>
      <c r="CB11" s="9">
        <v>4.7759999999999998</v>
      </c>
      <c r="CC11" s="9">
        <v>14.057</v>
      </c>
      <c r="CD11" s="9">
        <v>0</v>
      </c>
      <c r="CE11" s="9">
        <v>20.254000000000001</v>
      </c>
      <c r="CF11" s="9">
        <v>1.391</v>
      </c>
      <c r="CG11" s="9">
        <v>10.459</v>
      </c>
      <c r="CH11" s="9">
        <v>10.459</v>
      </c>
      <c r="CI11" s="9">
        <v>1.66</v>
      </c>
      <c r="CJ11" s="9">
        <v>0.55000000000000004</v>
      </c>
      <c r="CK11" s="9">
        <v>0.17699999999999999</v>
      </c>
      <c r="CL11" s="9">
        <v>0.24299999999999999</v>
      </c>
      <c r="CM11" s="9">
        <v>0.17699999999999999</v>
      </c>
      <c r="CN11" s="9">
        <v>0.24299999999999999</v>
      </c>
      <c r="CO11" s="9">
        <v>8.8999999999999996E-2</v>
      </c>
      <c r="CP11" s="9">
        <v>0.24299999999999999</v>
      </c>
      <c r="CQ11" s="9">
        <v>8.7999999999999995E-2</v>
      </c>
      <c r="CR11" s="9">
        <v>8.8999999999999996E-2</v>
      </c>
      <c r="CS11" s="9">
        <v>0.24299999999999999</v>
      </c>
      <c r="CT11" s="9">
        <v>8.7999999999999995E-2</v>
      </c>
      <c r="CU11" s="9">
        <v>0.33400000000000002</v>
      </c>
      <c r="CV11" s="9">
        <v>8.5999999999999993E-2</v>
      </c>
      <c r="CW11" s="9">
        <v>1.1100000000000001</v>
      </c>
      <c r="CX11" s="9">
        <v>8.7989999999999995</v>
      </c>
      <c r="CY11" s="9">
        <v>8.2509999999999994</v>
      </c>
      <c r="CZ11" s="9">
        <v>8.0210000000000008</v>
      </c>
      <c r="DA11" s="9">
        <v>0</v>
      </c>
      <c r="DB11" s="9">
        <v>0.23</v>
      </c>
      <c r="DC11" s="9">
        <v>8.7999999999999995E-2</v>
      </c>
      <c r="DD11" s="9">
        <v>0</v>
      </c>
      <c r="DE11" s="9">
        <v>0.14199999999999999</v>
      </c>
      <c r="DF11" s="9">
        <v>6.7469999999999999</v>
      </c>
      <c r="DG11" s="9">
        <v>0.38</v>
      </c>
      <c r="DH11" s="9">
        <v>0.188</v>
      </c>
      <c r="DI11" s="9">
        <v>0.93600000000000005</v>
      </c>
      <c r="DJ11" s="9">
        <v>0.752</v>
      </c>
      <c r="DK11" s="9">
        <v>7.4989999999999997</v>
      </c>
      <c r="DL11" s="9">
        <v>0.54800000000000004</v>
      </c>
      <c r="DM11" s="9">
        <v>9.2189999999999994</v>
      </c>
      <c r="DN11" s="9">
        <v>1.2410000000000001</v>
      </c>
      <c r="DO11" s="9">
        <v>15.324</v>
      </c>
      <c r="DP11" s="9">
        <v>15.324</v>
      </c>
      <c r="DQ11" s="9">
        <v>4.1139999999999999</v>
      </c>
      <c r="DR11" s="9">
        <v>2.1379999999999999</v>
      </c>
      <c r="DS11" s="9">
        <v>0.81100000000000005</v>
      </c>
      <c r="DT11" s="9">
        <v>1.236</v>
      </c>
      <c r="DU11" s="9">
        <v>1.2150000000000001</v>
      </c>
      <c r="DV11" s="9">
        <v>0.83199999999999996</v>
      </c>
      <c r="DW11" s="9">
        <v>1.17</v>
      </c>
      <c r="DX11" s="9">
        <v>0.41799999999999998</v>
      </c>
      <c r="DY11" s="9">
        <v>0.45900000000000002</v>
      </c>
      <c r="DZ11" s="9">
        <v>0.77300000000000002</v>
      </c>
      <c r="EA11" s="9">
        <v>0.60799999999999998</v>
      </c>
      <c r="EB11" s="9">
        <v>0.66600000000000004</v>
      </c>
      <c r="EC11" s="9">
        <v>1.357</v>
      </c>
      <c r="ED11" s="9">
        <v>0.69</v>
      </c>
      <c r="EE11" s="9">
        <v>1.976</v>
      </c>
      <c r="EF11" s="9">
        <v>11.209</v>
      </c>
      <c r="EG11" s="9">
        <v>9.9570000000000007</v>
      </c>
      <c r="EH11" s="9">
        <v>9.6379999999999999</v>
      </c>
      <c r="EI11" s="9">
        <v>0.31900000000000001</v>
      </c>
      <c r="EJ11" s="9">
        <v>0</v>
      </c>
      <c r="EK11" s="9">
        <v>0.31900000000000001</v>
      </c>
      <c r="EL11" s="9">
        <v>0</v>
      </c>
      <c r="EM11" s="9">
        <v>0</v>
      </c>
      <c r="EN11" s="9">
        <v>9.0609999999999999</v>
      </c>
      <c r="EO11" s="9">
        <v>0.245</v>
      </c>
      <c r="EP11" s="9">
        <v>0.28299999999999997</v>
      </c>
      <c r="EQ11" s="9">
        <v>0.36699999999999999</v>
      </c>
      <c r="ER11" s="9">
        <v>0.8</v>
      </c>
      <c r="ES11" s="9">
        <v>9.157</v>
      </c>
      <c r="ET11" s="9">
        <v>1.2529999999999999</v>
      </c>
      <c r="EU11" s="9">
        <v>13.256</v>
      </c>
      <c r="EV11" s="9">
        <v>2.0680000000000001</v>
      </c>
      <c r="EW11" s="9">
        <v>2.956</v>
      </c>
      <c r="EX11" s="9">
        <v>2.956</v>
      </c>
      <c r="EY11" s="9">
        <v>0.46400000000000002</v>
      </c>
      <c r="EZ11" s="9">
        <v>0.24199999999999999</v>
      </c>
      <c r="FA11" s="9">
        <v>0.128</v>
      </c>
      <c r="FB11" s="9">
        <v>0.113</v>
      </c>
      <c r="FC11" s="9">
        <v>0.24199999999999999</v>
      </c>
      <c r="FD11" s="9">
        <v>0</v>
      </c>
      <c r="FE11" s="9">
        <v>0.113</v>
      </c>
      <c r="FF11" s="9">
        <v>0.128</v>
      </c>
      <c r="FG11" s="9">
        <v>0</v>
      </c>
      <c r="FH11" s="9">
        <v>0.113</v>
      </c>
      <c r="FI11" s="9">
        <v>0</v>
      </c>
      <c r="FJ11" s="9">
        <v>0.128</v>
      </c>
      <c r="FK11" s="9">
        <v>0.24199999999999999</v>
      </c>
      <c r="FL11" s="9">
        <v>0</v>
      </c>
      <c r="FM11" s="9">
        <v>0.222</v>
      </c>
      <c r="FN11" s="9">
        <v>2.492</v>
      </c>
      <c r="FO11" s="9">
        <v>1.956</v>
      </c>
      <c r="FP11" s="9">
        <v>1.956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1.244</v>
      </c>
      <c r="FW11" s="9">
        <v>0.33500000000000002</v>
      </c>
      <c r="FX11" s="9">
        <v>0.14699999999999999</v>
      </c>
      <c r="FY11" s="9">
        <v>0.23100000000000001</v>
      </c>
      <c r="FZ11" s="9">
        <v>0.27800000000000002</v>
      </c>
      <c r="GA11" s="9">
        <v>1.679</v>
      </c>
      <c r="GB11" s="9">
        <v>0.53500000000000003</v>
      </c>
      <c r="GC11" s="9">
        <v>2.7330000000000001</v>
      </c>
      <c r="GD11" s="9">
        <v>0.222</v>
      </c>
      <c r="GE11" s="9">
        <v>6.2380000000000004</v>
      </c>
      <c r="GF11" s="9">
        <v>6.2380000000000004</v>
      </c>
      <c r="GG11" s="9">
        <v>1.5349999999999999</v>
      </c>
      <c r="GH11" s="9">
        <v>0.16500000000000001</v>
      </c>
      <c r="GI11" s="9">
        <v>8.2000000000000003E-2</v>
      </c>
      <c r="GJ11" s="9">
        <v>0</v>
      </c>
      <c r="GK11" s="9">
        <v>8.2000000000000003E-2</v>
      </c>
      <c r="GL11" s="9">
        <v>0</v>
      </c>
      <c r="GM11" s="9">
        <v>8.2000000000000003E-2</v>
      </c>
      <c r="GN11" s="9">
        <v>0</v>
      </c>
      <c r="GO11" s="9">
        <v>0</v>
      </c>
      <c r="GP11" s="9">
        <v>0</v>
      </c>
      <c r="GQ11" s="9">
        <v>8.2000000000000003E-2</v>
      </c>
      <c r="GR11" s="9">
        <v>0</v>
      </c>
      <c r="GS11" s="9">
        <v>8.2000000000000003E-2</v>
      </c>
      <c r="GT11" s="9">
        <v>0</v>
      </c>
      <c r="GU11" s="9">
        <v>1.37</v>
      </c>
      <c r="GV11" s="9">
        <v>4.7030000000000003</v>
      </c>
      <c r="GW11" s="9">
        <v>3.9790000000000001</v>
      </c>
      <c r="GX11" s="9">
        <v>3.9790000000000001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3.5950000000000002</v>
      </c>
      <c r="HE11" s="9">
        <v>0</v>
      </c>
      <c r="HF11" s="9">
        <v>0.108</v>
      </c>
      <c r="HG11" s="9">
        <v>0.27600000000000002</v>
      </c>
      <c r="HH11" s="9">
        <v>0.108</v>
      </c>
      <c r="HI11" s="9">
        <v>3.871</v>
      </c>
      <c r="HJ11" s="9">
        <v>0.72499999999999998</v>
      </c>
      <c r="HK11" s="9">
        <v>4.7859999999999996</v>
      </c>
      <c r="HL11" s="9">
        <v>1.4530000000000001</v>
      </c>
      <c r="HM11" s="9">
        <v>8.0709999999999997</v>
      </c>
      <c r="HN11" s="9">
        <v>5.9690000000000003</v>
      </c>
      <c r="HO11" s="9">
        <v>2.1019999999999999</v>
      </c>
      <c r="HP11" s="9">
        <v>225.68799999999999</v>
      </c>
      <c r="HQ11" s="9">
        <v>209.685</v>
      </c>
      <c r="HR11" s="9">
        <v>39.076000000000001</v>
      </c>
      <c r="HS11" s="9">
        <v>18.602</v>
      </c>
      <c r="HT11" s="9">
        <v>8.0909999999999993</v>
      </c>
      <c r="HU11" s="9">
        <v>9.9139999999999997</v>
      </c>
      <c r="HV11" s="9">
        <v>13.26</v>
      </c>
      <c r="HW11" s="9">
        <v>4.7450000000000001</v>
      </c>
      <c r="HX11" s="9">
        <v>14.052</v>
      </c>
      <c r="HY11" s="9">
        <v>1.82</v>
      </c>
      <c r="HZ11" s="9">
        <v>1.962</v>
      </c>
      <c r="IA11" s="9">
        <v>5.8289999999999997</v>
      </c>
      <c r="IB11" s="9">
        <v>5.1950000000000003</v>
      </c>
      <c r="IC11" s="9">
        <v>6.9809999999999999</v>
      </c>
      <c r="ID11" s="9">
        <v>13.637</v>
      </c>
      <c r="IE11" s="9">
        <v>4.3680000000000003</v>
      </c>
      <c r="IF11" s="9">
        <v>20.472999999999999</v>
      </c>
      <c r="IG11" s="9">
        <v>170.60900000000001</v>
      </c>
      <c r="IH11" s="9">
        <v>151.453</v>
      </c>
      <c r="II11" s="9">
        <v>140.57900000000001</v>
      </c>
      <c r="IJ11" s="9">
        <v>3.238</v>
      </c>
      <c r="IK11" s="9">
        <v>7.4080000000000004</v>
      </c>
      <c r="IL11" s="9">
        <v>4.1509999999999998</v>
      </c>
      <c r="IM11" s="9">
        <v>2.6160000000000001</v>
      </c>
      <c r="IN11" s="9">
        <v>3.2</v>
      </c>
      <c r="IO11" s="9">
        <v>116.175</v>
      </c>
      <c r="IP11" s="9">
        <v>10.766</v>
      </c>
      <c r="IQ11" s="9">
        <v>10.355</v>
      </c>
    </row>
    <row r="12" spans="1:251">
      <c r="A12" s="10">
        <v>42401</v>
      </c>
      <c r="B12" s="9">
        <v>5.1849999999999996</v>
      </c>
      <c r="C12" s="9">
        <v>0</v>
      </c>
      <c r="D12" s="9">
        <v>0.312</v>
      </c>
      <c r="E12" s="9">
        <v>0</v>
      </c>
      <c r="F12" s="9">
        <v>0.10100000000000001</v>
      </c>
      <c r="G12" s="9">
        <v>0.21099999999999999</v>
      </c>
      <c r="H12" s="9">
        <v>4.7709999999999999</v>
      </c>
      <c r="I12" s="9">
        <v>0.14399999999999999</v>
      </c>
      <c r="J12" s="9">
        <v>0.433</v>
      </c>
      <c r="K12" s="9">
        <v>0.14899999999999999</v>
      </c>
      <c r="L12" s="9">
        <v>0.59599999999999997</v>
      </c>
      <c r="M12" s="9">
        <v>4.9000000000000004</v>
      </c>
      <c r="N12" s="9">
        <v>1.1200000000000001</v>
      </c>
      <c r="O12" s="9">
        <v>6.7839999999999998</v>
      </c>
      <c r="P12" s="9">
        <v>0.36899999999999999</v>
      </c>
      <c r="Q12" s="9">
        <v>4.1449999999999996</v>
      </c>
      <c r="R12" s="9">
        <v>4.1449999999999996</v>
      </c>
      <c r="S12" s="9">
        <v>1.2090000000000001</v>
      </c>
      <c r="T12" s="9">
        <v>0.313</v>
      </c>
      <c r="U12" s="9">
        <v>8.5999999999999993E-2</v>
      </c>
      <c r="V12" s="9">
        <v>0.22700000000000001</v>
      </c>
      <c r="W12" s="9">
        <v>0.19</v>
      </c>
      <c r="X12" s="9">
        <v>0.123</v>
      </c>
      <c r="Y12" s="9">
        <v>0.19</v>
      </c>
      <c r="Z12" s="9">
        <v>0</v>
      </c>
      <c r="AA12" s="9">
        <v>0.123</v>
      </c>
      <c r="AB12" s="9">
        <v>0.123</v>
      </c>
      <c r="AC12" s="9">
        <v>0</v>
      </c>
      <c r="AD12" s="9">
        <v>0.19</v>
      </c>
      <c r="AE12" s="9">
        <v>0.21</v>
      </c>
      <c r="AF12" s="9">
        <v>0.104</v>
      </c>
      <c r="AG12" s="9">
        <v>0.89600000000000002</v>
      </c>
      <c r="AH12" s="9">
        <v>2.9359999999999999</v>
      </c>
      <c r="AI12" s="9">
        <v>2.1459999999999999</v>
      </c>
      <c r="AJ12" s="9">
        <v>1.9750000000000001</v>
      </c>
      <c r="AK12" s="9">
        <v>0.17100000000000001</v>
      </c>
      <c r="AL12" s="9">
        <v>0</v>
      </c>
      <c r="AM12" s="9">
        <v>0</v>
      </c>
      <c r="AN12" s="9">
        <v>0</v>
      </c>
      <c r="AO12" s="9">
        <v>0.17100000000000001</v>
      </c>
      <c r="AP12" s="9">
        <v>1.3740000000000001</v>
      </c>
      <c r="AQ12" s="9">
        <v>0</v>
      </c>
      <c r="AR12" s="9">
        <v>0.17100000000000001</v>
      </c>
      <c r="AS12" s="9">
        <v>0.60099999999999998</v>
      </c>
      <c r="AT12" s="9">
        <v>0.51700000000000002</v>
      </c>
      <c r="AU12" s="9">
        <v>1.629</v>
      </c>
      <c r="AV12" s="9">
        <v>0.79</v>
      </c>
      <c r="AW12" s="9">
        <v>3.2490000000000001</v>
      </c>
      <c r="AX12" s="9">
        <v>0.89600000000000002</v>
      </c>
      <c r="AY12" s="9">
        <v>21.632999999999999</v>
      </c>
      <c r="AZ12" s="9">
        <v>21.632999999999999</v>
      </c>
      <c r="BA12" s="9">
        <v>2.7509999999999999</v>
      </c>
      <c r="BB12" s="9">
        <v>1.6659999999999999</v>
      </c>
      <c r="BC12" s="9">
        <v>0.49099999999999999</v>
      </c>
      <c r="BD12" s="9">
        <v>1.018</v>
      </c>
      <c r="BE12" s="9">
        <v>0.77900000000000003</v>
      </c>
      <c r="BF12" s="9">
        <v>0.73</v>
      </c>
      <c r="BG12" s="9">
        <v>0.77800000000000002</v>
      </c>
      <c r="BH12" s="9">
        <v>0.311</v>
      </c>
      <c r="BI12" s="9">
        <v>0.42</v>
      </c>
      <c r="BJ12" s="9">
        <v>0.183</v>
      </c>
      <c r="BK12" s="9">
        <v>0.39300000000000002</v>
      </c>
      <c r="BL12" s="9">
        <v>0.93300000000000005</v>
      </c>
      <c r="BM12" s="9">
        <v>1.1639999999999999</v>
      </c>
      <c r="BN12" s="9">
        <v>0.34499999999999997</v>
      </c>
      <c r="BO12" s="9">
        <v>1.085</v>
      </c>
      <c r="BP12" s="9">
        <v>18.881</v>
      </c>
      <c r="BQ12" s="9">
        <v>18.811</v>
      </c>
      <c r="BR12" s="9">
        <v>17.606999999999999</v>
      </c>
      <c r="BS12" s="9">
        <v>0.41699999999999998</v>
      </c>
      <c r="BT12" s="9">
        <v>0.64900000000000002</v>
      </c>
      <c r="BU12" s="9">
        <v>0.27600000000000002</v>
      </c>
      <c r="BV12" s="9">
        <v>0.34499999999999997</v>
      </c>
      <c r="BW12" s="9">
        <v>0.22900000000000001</v>
      </c>
      <c r="BX12" s="9">
        <v>17.068999999999999</v>
      </c>
      <c r="BY12" s="9">
        <v>0.55900000000000005</v>
      </c>
      <c r="BZ12" s="9">
        <v>0.22700000000000001</v>
      </c>
      <c r="CA12" s="9">
        <v>0.95599999999999996</v>
      </c>
      <c r="CB12" s="9">
        <v>4.5739999999999998</v>
      </c>
      <c r="CC12" s="9">
        <v>14.237</v>
      </c>
      <c r="CD12" s="9">
        <v>7.0000000000000007E-2</v>
      </c>
      <c r="CE12" s="9">
        <v>20.39</v>
      </c>
      <c r="CF12" s="9">
        <v>1.2430000000000001</v>
      </c>
      <c r="CG12" s="9">
        <v>10.563000000000001</v>
      </c>
      <c r="CH12" s="9">
        <v>10.563000000000001</v>
      </c>
      <c r="CI12" s="9">
        <v>1.024</v>
      </c>
      <c r="CJ12" s="9">
        <v>0.36899999999999999</v>
      </c>
      <c r="CK12" s="9">
        <v>0</v>
      </c>
      <c r="CL12" s="9">
        <v>0.26100000000000001</v>
      </c>
      <c r="CM12" s="9">
        <v>0</v>
      </c>
      <c r="CN12" s="9">
        <v>0.26100000000000001</v>
      </c>
      <c r="CO12" s="9">
        <v>0</v>
      </c>
      <c r="CP12" s="9">
        <v>0.13300000000000001</v>
      </c>
      <c r="CQ12" s="9">
        <v>0.128</v>
      </c>
      <c r="CR12" s="9">
        <v>0</v>
      </c>
      <c r="CS12" s="9">
        <v>0.13300000000000001</v>
      </c>
      <c r="CT12" s="9">
        <v>0.128</v>
      </c>
      <c r="CU12" s="9">
        <v>0</v>
      </c>
      <c r="CV12" s="9">
        <v>0.26100000000000001</v>
      </c>
      <c r="CW12" s="9">
        <v>0.65500000000000003</v>
      </c>
      <c r="CX12" s="9">
        <v>9.5389999999999997</v>
      </c>
      <c r="CY12" s="9">
        <v>9.1460000000000008</v>
      </c>
      <c r="CZ12" s="9">
        <v>8.8460000000000001</v>
      </c>
      <c r="DA12" s="9">
        <v>0.3</v>
      </c>
      <c r="DB12" s="9">
        <v>0</v>
      </c>
      <c r="DC12" s="9">
        <v>0.20599999999999999</v>
      </c>
      <c r="DD12" s="9">
        <v>9.2999999999999999E-2</v>
      </c>
      <c r="DE12" s="9">
        <v>0</v>
      </c>
      <c r="DF12" s="9">
        <v>8.2460000000000004</v>
      </c>
      <c r="DG12" s="9">
        <v>0.33400000000000002</v>
      </c>
      <c r="DH12" s="9">
        <v>8.3000000000000004E-2</v>
      </c>
      <c r="DI12" s="9">
        <v>0.48299999999999998</v>
      </c>
      <c r="DJ12" s="9">
        <v>1.2789999999999999</v>
      </c>
      <c r="DK12" s="9">
        <v>7.867</v>
      </c>
      <c r="DL12" s="9">
        <v>0.39300000000000002</v>
      </c>
      <c r="DM12" s="9">
        <v>9.8000000000000007</v>
      </c>
      <c r="DN12" s="9">
        <v>0.76300000000000001</v>
      </c>
      <c r="DO12" s="9">
        <v>13.973000000000001</v>
      </c>
      <c r="DP12" s="9">
        <v>13.973000000000001</v>
      </c>
      <c r="DQ12" s="9">
        <v>2.3919999999999999</v>
      </c>
      <c r="DR12" s="9">
        <v>0.73399999999999999</v>
      </c>
      <c r="DS12" s="9">
        <v>0.59899999999999998</v>
      </c>
      <c r="DT12" s="9">
        <v>0</v>
      </c>
      <c r="DU12" s="9">
        <v>0.59899999999999998</v>
      </c>
      <c r="DV12" s="9">
        <v>0</v>
      </c>
      <c r="DW12" s="9">
        <v>0.59899999999999998</v>
      </c>
      <c r="DX12" s="9">
        <v>0</v>
      </c>
      <c r="DY12" s="9">
        <v>0</v>
      </c>
      <c r="DZ12" s="9">
        <v>0.376</v>
      </c>
      <c r="EA12" s="9">
        <v>9.2999999999999999E-2</v>
      </c>
      <c r="EB12" s="9">
        <v>0.13</v>
      </c>
      <c r="EC12" s="9">
        <v>0.59899999999999998</v>
      </c>
      <c r="ED12" s="9">
        <v>0</v>
      </c>
      <c r="EE12" s="9">
        <v>1.657</v>
      </c>
      <c r="EF12" s="9">
        <v>11.581</v>
      </c>
      <c r="EG12" s="9">
        <v>10.955</v>
      </c>
      <c r="EH12" s="9">
        <v>10.496</v>
      </c>
      <c r="EI12" s="9">
        <v>0.22</v>
      </c>
      <c r="EJ12" s="9">
        <v>0.24</v>
      </c>
      <c r="EK12" s="9">
        <v>0.22</v>
      </c>
      <c r="EL12" s="9">
        <v>0.24</v>
      </c>
      <c r="EM12" s="9">
        <v>0</v>
      </c>
      <c r="EN12" s="9">
        <v>8.8849999999999998</v>
      </c>
      <c r="EO12" s="9">
        <v>0.25700000000000001</v>
      </c>
      <c r="EP12" s="9">
        <v>0.34399999999999997</v>
      </c>
      <c r="EQ12" s="9">
        <v>1.4690000000000001</v>
      </c>
      <c r="ER12" s="9">
        <v>1.1779999999999999</v>
      </c>
      <c r="ES12" s="9">
        <v>9.7769999999999992</v>
      </c>
      <c r="ET12" s="9">
        <v>0.626</v>
      </c>
      <c r="EU12" s="9">
        <v>12.180999999999999</v>
      </c>
      <c r="EV12" s="9">
        <v>1.792</v>
      </c>
      <c r="EW12" s="9">
        <v>2.7629999999999999</v>
      </c>
      <c r="EX12" s="9">
        <v>2.7629999999999999</v>
      </c>
      <c r="EY12" s="9">
        <v>0.40500000000000003</v>
      </c>
      <c r="EZ12" s="9">
        <v>0.13400000000000001</v>
      </c>
      <c r="FA12" s="9">
        <v>0</v>
      </c>
      <c r="FB12" s="9">
        <v>0.13400000000000001</v>
      </c>
      <c r="FC12" s="9">
        <v>0</v>
      </c>
      <c r="FD12" s="9">
        <v>0.13400000000000001</v>
      </c>
      <c r="FE12" s="9">
        <v>0</v>
      </c>
      <c r="FF12" s="9">
        <v>0</v>
      </c>
      <c r="FG12" s="9">
        <v>0.13400000000000001</v>
      </c>
      <c r="FH12" s="9">
        <v>0</v>
      </c>
      <c r="FI12" s="9">
        <v>0.13400000000000001</v>
      </c>
      <c r="FJ12" s="9">
        <v>0</v>
      </c>
      <c r="FK12" s="9">
        <v>0.13400000000000001</v>
      </c>
      <c r="FL12" s="9">
        <v>0</v>
      </c>
      <c r="FM12" s="9">
        <v>0.27100000000000002</v>
      </c>
      <c r="FN12" s="9">
        <v>2.3580000000000001</v>
      </c>
      <c r="FO12" s="9">
        <v>1.9159999999999999</v>
      </c>
      <c r="FP12" s="9">
        <v>1.8420000000000001</v>
      </c>
      <c r="FQ12" s="9">
        <v>0</v>
      </c>
      <c r="FR12" s="9">
        <v>7.2999999999999995E-2</v>
      </c>
      <c r="FS12" s="9">
        <v>7.2999999999999995E-2</v>
      </c>
      <c r="FT12" s="9">
        <v>0</v>
      </c>
      <c r="FU12" s="9">
        <v>0</v>
      </c>
      <c r="FV12" s="9">
        <v>1.496</v>
      </c>
      <c r="FW12" s="9">
        <v>7.0000000000000007E-2</v>
      </c>
      <c r="FX12" s="9">
        <v>0</v>
      </c>
      <c r="FY12" s="9">
        <v>0.34899999999999998</v>
      </c>
      <c r="FZ12" s="9">
        <v>0.161</v>
      </c>
      <c r="GA12" s="9">
        <v>1.7549999999999999</v>
      </c>
      <c r="GB12" s="9">
        <v>0.442</v>
      </c>
      <c r="GC12" s="9">
        <v>2.492</v>
      </c>
      <c r="GD12" s="9">
        <v>0.27100000000000002</v>
      </c>
      <c r="GE12" s="9">
        <v>6.6719999999999997</v>
      </c>
      <c r="GF12" s="9">
        <v>6.6719999999999997</v>
      </c>
      <c r="GG12" s="9">
        <v>1.403</v>
      </c>
      <c r="GH12" s="9">
        <v>0.52</v>
      </c>
      <c r="GI12" s="9">
        <v>0.42899999999999999</v>
      </c>
      <c r="GJ12" s="9">
        <v>9.1999999999999998E-2</v>
      </c>
      <c r="GK12" s="9">
        <v>0.27600000000000002</v>
      </c>
      <c r="GL12" s="9">
        <v>0.245</v>
      </c>
      <c r="GM12" s="9">
        <v>0.29099999999999998</v>
      </c>
      <c r="GN12" s="9">
        <v>0.22900000000000001</v>
      </c>
      <c r="GO12" s="9">
        <v>0</v>
      </c>
      <c r="GP12" s="9">
        <v>0</v>
      </c>
      <c r="GQ12" s="9">
        <v>0.41299999999999998</v>
      </c>
      <c r="GR12" s="9">
        <v>0.107</v>
      </c>
      <c r="GS12" s="9">
        <v>8.3000000000000004E-2</v>
      </c>
      <c r="GT12" s="9">
        <v>0.437</v>
      </c>
      <c r="GU12" s="9">
        <v>0.88300000000000001</v>
      </c>
      <c r="GV12" s="9">
        <v>5.2690000000000001</v>
      </c>
      <c r="GW12" s="9">
        <v>3.617</v>
      </c>
      <c r="GX12" s="9">
        <v>3.617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3.3839999999999999</v>
      </c>
      <c r="HE12" s="9">
        <v>7.3999999999999996E-2</v>
      </c>
      <c r="HF12" s="9">
        <v>7.8E-2</v>
      </c>
      <c r="HG12" s="9">
        <v>8.1000000000000003E-2</v>
      </c>
      <c r="HH12" s="9">
        <v>0.29799999999999999</v>
      </c>
      <c r="HI12" s="9">
        <v>3.319</v>
      </c>
      <c r="HJ12" s="9">
        <v>1.6519999999999999</v>
      </c>
      <c r="HK12" s="9">
        <v>5.7889999999999997</v>
      </c>
      <c r="HL12" s="9">
        <v>0.88300000000000001</v>
      </c>
      <c r="HM12" s="9">
        <v>7.8730000000000002</v>
      </c>
      <c r="HN12" s="9">
        <v>5.8849999999999998</v>
      </c>
      <c r="HO12" s="9">
        <v>1.9870000000000001</v>
      </c>
      <c r="HP12" s="9">
        <v>227.572</v>
      </c>
      <c r="HQ12" s="9">
        <v>212.60900000000001</v>
      </c>
      <c r="HR12" s="9">
        <v>44.976999999999997</v>
      </c>
      <c r="HS12" s="9">
        <v>24.827999999999999</v>
      </c>
      <c r="HT12" s="9">
        <v>12.11</v>
      </c>
      <c r="HU12" s="9">
        <v>11.225</v>
      </c>
      <c r="HV12" s="9">
        <v>15.228</v>
      </c>
      <c r="HW12" s="9">
        <v>8.3109999999999999</v>
      </c>
      <c r="HX12" s="9">
        <v>15.362</v>
      </c>
      <c r="HY12" s="9">
        <v>3.1040000000000001</v>
      </c>
      <c r="HZ12" s="9">
        <v>4.2619999999999996</v>
      </c>
      <c r="IA12" s="9">
        <v>6.3289999999999997</v>
      </c>
      <c r="IB12" s="9">
        <v>9.782</v>
      </c>
      <c r="IC12" s="9">
        <v>7.4279999999999999</v>
      </c>
      <c r="ID12" s="9">
        <v>17.425000000000001</v>
      </c>
      <c r="IE12" s="9">
        <v>6.1130000000000004</v>
      </c>
      <c r="IF12" s="9">
        <v>20.149000000000001</v>
      </c>
      <c r="IG12" s="9">
        <v>167.63200000000001</v>
      </c>
      <c r="IH12" s="9">
        <v>147.23400000000001</v>
      </c>
      <c r="II12" s="9">
        <v>138.13</v>
      </c>
      <c r="IJ12" s="9">
        <v>4.3179999999999996</v>
      </c>
      <c r="IK12" s="9">
        <v>4.7859999999999996</v>
      </c>
      <c r="IL12" s="9">
        <v>4.3159999999999998</v>
      </c>
      <c r="IM12" s="9">
        <v>3.282</v>
      </c>
      <c r="IN12" s="9">
        <v>1.179</v>
      </c>
      <c r="IO12" s="9">
        <v>112.021</v>
      </c>
      <c r="IP12" s="9">
        <v>9.41</v>
      </c>
      <c r="IQ12" s="9">
        <v>9.3219999999999992</v>
      </c>
    </row>
    <row r="13" spans="1:251">
      <c r="A13" s="10">
        <v>42767</v>
      </c>
      <c r="B13" s="9">
        <v>4.6189999999999998</v>
      </c>
      <c r="C13" s="9">
        <v>0.25800000000000001</v>
      </c>
      <c r="D13" s="9">
        <v>0.109</v>
      </c>
      <c r="E13" s="9">
        <v>0.14099999999999999</v>
      </c>
      <c r="F13" s="9">
        <v>0.11700000000000001</v>
      </c>
      <c r="G13" s="9">
        <v>0.109</v>
      </c>
      <c r="H13" s="9">
        <v>4.0970000000000004</v>
      </c>
      <c r="I13" s="9">
        <v>0.59699999999999998</v>
      </c>
      <c r="J13" s="9">
        <v>0</v>
      </c>
      <c r="K13" s="9">
        <v>0.29299999999999998</v>
      </c>
      <c r="L13" s="9">
        <v>0.64</v>
      </c>
      <c r="M13" s="9">
        <v>4.3460000000000001</v>
      </c>
      <c r="N13" s="9">
        <v>1.4870000000000001</v>
      </c>
      <c r="O13" s="9">
        <v>6.8550000000000004</v>
      </c>
      <c r="P13" s="9">
        <v>0.60799999999999998</v>
      </c>
      <c r="Q13" s="9">
        <v>3.3149999999999999</v>
      </c>
      <c r="R13" s="9">
        <v>3.3149999999999999</v>
      </c>
      <c r="S13" s="9">
        <v>0.84399999999999997</v>
      </c>
      <c r="T13" s="9">
        <v>0.317</v>
      </c>
      <c r="U13" s="9">
        <v>8.5999999999999993E-2</v>
      </c>
      <c r="V13" s="9">
        <v>0.23100000000000001</v>
      </c>
      <c r="W13" s="9">
        <v>0.17899999999999999</v>
      </c>
      <c r="X13" s="9">
        <v>0.13900000000000001</v>
      </c>
      <c r="Y13" s="9">
        <v>8.5999999999999993E-2</v>
      </c>
      <c r="Z13" s="9">
        <v>0.13900000000000001</v>
      </c>
      <c r="AA13" s="9">
        <v>0</v>
      </c>
      <c r="AB13" s="9">
        <v>0</v>
      </c>
      <c r="AC13" s="9">
        <v>0</v>
      </c>
      <c r="AD13" s="9">
        <v>0.317</v>
      </c>
      <c r="AE13" s="9">
        <v>9.2999999999999999E-2</v>
      </c>
      <c r="AF13" s="9">
        <v>0.22500000000000001</v>
      </c>
      <c r="AG13" s="9">
        <v>0.52600000000000002</v>
      </c>
      <c r="AH13" s="9">
        <v>2.472</v>
      </c>
      <c r="AI13" s="9">
        <v>1.6319999999999999</v>
      </c>
      <c r="AJ13" s="9">
        <v>1.23</v>
      </c>
      <c r="AK13" s="9">
        <v>0.12</v>
      </c>
      <c r="AL13" s="9">
        <v>0.28199999999999997</v>
      </c>
      <c r="AM13" s="9">
        <v>0.12</v>
      </c>
      <c r="AN13" s="9">
        <v>0.28199999999999997</v>
      </c>
      <c r="AO13" s="9">
        <v>0</v>
      </c>
      <c r="AP13" s="9">
        <v>1.35</v>
      </c>
      <c r="AQ13" s="9">
        <v>0</v>
      </c>
      <c r="AR13" s="9">
        <v>0</v>
      </c>
      <c r="AS13" s="9">
        <v>0.28199999999999997</v>
      </c>
      <c r="AT13" s="9">
        <v>0.28199999999999997</v>
      </c>
      <c r="AU13" s="9">
        <v>1.35</v>
      </c>
      <c r="AV13" s="9">
        <v>0.84</v>
      </c>
      <c r="AW13" s="9">
        <v>2.7890000000000001</v>
      </c>
      <c r="AX13" s="9">
        <v>0.52600000000000002</v>
      </c>
      <c r="AY13" s="9">
        <v>22.302</v>
      </c>
      <c r="AZ13" s="9">
        <v>22.302</v>
      </c>
      <c r="BA13" s="9">
        <v>2.08</v>
      </c>
      <c r="BB13" s="9">
        <v>1.351</v>
      </c>
      <c r="BC13" s="9">
        <v>0.52900000000000003</v>
      </c>
      <c r="BD13" s="9">
        <v>0.68100000000000005</v>
      </c>
      <c r="BE13" s="9">
        <v>0.64900000000000002</v>
      </c>
      <c r="BF13" s="9">
        <v>0.56100000000000005</v>
      </c>
      <c r="BG13" s="9">
        <v>0.75900000000000001</v>
      </c>
      <c r="BH13" s="9">
        <v>0.252</v>
      </c>
      <c r="BI13" s="9">
        <v>0.19900000000000001</v>
      </c>
      <c r="BJ13" s="9">
        <v>6.8000000000000005E-2</v>
      </c>
      <c r="BK13" s="9">
        <v>0.57699999999999996</v>
      </c>
      <c r="BL13" s="9">
        <v>0.56499999999999995</v>
      </c>
      <c r="BM13" s="9">
        <v>0.97599999999999998</v>
      </c>
      <c r="BN13" s="9">
        <v>0.23400000000000001</v>
      </c>
      <c r="BO13" s="9">
        <v>0.72899999999999998</v>
      </c>
      <c r="BP13" s="9">
        <v>20.222000000000001</v>
      </c>
      <c r="BQ13" s="9">
        <v>20.222000000000001</v>
      </c>
      <c r="BR13" s="9">
        <v>18.591000000000001</v>
      </c>
      <c r="BS13" s="9">
        <v>1.2589999999999999</v>
      </c>
      <c r="BT13" s="9">
        <v>0.372</v>
      </c>
      <c r="BU13" s="9">
        <v>1.181</v>
      </c>
      <c r="BV13" s="9">
        <v>0.187</v>
      </c>
      <c r="BW13" s="9">
        <v>0.26400000000000001</v>
      </c>
      <c r="BX13" s="9">
        <v>17.960999999999999</v>
      </c>
      <c r="BY13" s="9">
        <v>0.67900000000000005</v>
      </c>
      <c r="BZ13" s="9">
        <v>0.249</v>
      </c>
      <c r="CA13" s="9">
        <v>1.333</v>
      </c>
      <c r="CB13" s="9">
        <v>4.016</v>
      </c>
      <c r="CC13" s="9">
        <v>16.206</v>
      </c>
      <c r="CD13" s="9">
        <v>0</v>
      </c>
      <c r="CE13" s="9">
        <v>21.431999999999999</v>
      </c>
      <c r="CF13" s="9">
        <v>0.87</v>
      </c>
      <c r="CG13" s="9">
        <v>12.409000000000001</v>
      </c>
      <c r="CH13" s="9">
        <v>12.409000000000001</v>
      </c>
      <c r="CI13" s="9">
        <v>1.5629999999999999</v>
      </c>
      <c r="CJ13" s="9">
        <v>0.57299999999999995</v>
      </c>
      <c r="CK13" s="9">
        <v>0.215</v>
      </c>
      <c r="CL13" s="9">
        <v>0.35699999999999998</v>
      </c>
      <c r="CM13" s="9">
        <v>0.215</v>
      </c>
      <c r="CN13" s="9">
        <v>0.35699999999999998</v>
      </c>
      <c r="CO13" s="9">
        <v>0.215</v>
      </c>
      <c r="CP13" s="9">
        <v>0.14299999999999999</v>
      </c>
      <c r="CQ13" s="9">
        <v>0.13600000000000001</v>
      </c>
      <c r="CR13" s="9">
        <v>9.0999999999999998E-2</v>
      </c>
      <c r="CS13" s="9">
        <v>0.26700000000000002</v>
      </c>
      <c r="CT13" s="9">
        <v>0.214</v>
      </c>
      <c r="CU13" s="9">
        <v>0.30499999999999999</v>
      </c>
      <c r="CV13" s="9">
        <v>0.26700000000000002</v>
      </c>
      <c r="CW13" s="9">
        <v>0.99</v>
      </c>
      <c r="CX13" s="9">
        <v>10.847</v>
      </c>
      <c r="CY13" s="9">
        <v>10.772</v>
      </c>
      <c r="CZ13" s="9">
        <v>10.061</v>
      </c>
      <c r="DA13" s="9">
        <v>0.58499999999999996</v>
      </c>
      <c r="DB13" s="9">
        <v>0.125</v>
      </c>
      <c r="DC13" s="9">
        <v>0.58499999999999996</v>
      </c>
      <c r="DD13" s="9">
        <v>0</v>
      </c>
      <c r="DE13" s="9">
        <v>0.125</v>
      </c>
      <c r="DF13" s="9">
        <v>10.109</v>
      </c>
      <c r="DG13" s="9">
        <v>0.54200000000000004</v>
      </c>
      <c r="DH13" s="9">
        <v>0</v>
      </c>
      <c r="DI13" s="9">
        <v>0.121</v>
      </c>
      <c r="DJ13" s="9">
        <v>0.75700000000000001</v>
      </c>
      <c r="DK13" s="9">
        <v>10.015000000000001</v>
      </c>
      <c r="DL13" s="9">
        <v>7.4999999999999997E-2</v>
      </c>
      <c r="DM13" s="9">
        <v>11.557</v>
      </c>
      <c r="DN13" s="9">
        <v>0.85199999999999998</v>
      </c>
      <c r="DO13" s="9">
        <v>17.84</v>
      </c>
      <c r="DP13" s="9">
        <v>17.84</v>
      </c>
      <c r="DQ13" s="9">
        <v>3.6989999999999998</v>
      </c>
      <c r="DR13" s="9">
        <v>1.9570000000000001</v>
      </c>
      <c r="DS13" s="9">
        <v>1.091</v>
      </c>
      <c r="DT13" s="9">
        <v>0.64300000000000002</v>
      </c>
      <c r="DU13" s="9">
        <v>1.0269999999999999</v>
      </c>
      <c r="DV13" s="9">
        <v>0.70599999999999996</v>
      </c>
      <c r="DW13" s="9">
        <v>1.1659999999999999</v>
      </c>
      <c r="DX13" s="9">
        <v>0.372</v>
      </c>
      <c r="DY13" s="9">
        <v>0.19600000000000001</v>
      </c>
      <c r="DZ13" s="9">
        <v>0.58899999999999997</v>
      </c>
      <c r="EA13" s="9">
        <v>0.55200000000000005</v>
      </c>
      <c r="EB13" s="9">
        <v>0.59299999999999997</v>
      </c>
      <c r="EC13" s="9">
        <v>1.171</v>
      </c>
      <c r="ED13" s="9">
        <v>0.56299999999999994</v>
      </c>
      <c r="EE13" s="9">
        <v>1.742</v>
      </c>
      <c r="EF13" s="9">
        <v>14.141</v>
      </c>
      <c r="EG13" s="9">
        <v>13.695</v>
      </c>
      <c r="EH13" s="9">
        <v>11.997999999999999</v>
      </c>
      <c r="EI13" s="9">
        <v>1.218</v>
      </c>
      <c r="EJ13" s="9">
        <v>0.48</v>
      </c>
      <c r="EK13" s="9">
        <v>1.081</v>
      </c>
      <c r="EL13" s="9">
        <v>0.34200000000000003</v>
      </c>
      <c r="EM13" s="9">
        <v>0.27400000000000002</v>
      </c>
      <c r="EN13" s="9">
        <v>10.932</v>
      </c>
      <c r="EO13" s="9">
        <v>0.46100000000000002</v>
      </c>
      <c r="EP13" s="9">
        <v>0.92600000000000005</v>
      </c>
      <c r="EQ13" s="9">
        <v>1.375</v>
      </c>
      <c r="ER13" s="9">
        <v>2.0910000000000002</v>
      </c>
      <c r="ES13" s="9">
        <v>11.603999999999999</v>
      </c>
      <c r="ET13" s="9">
        <v>0.44600000000000001</v>
      </c>
      <c r="EU13" s="9">
        <v>15.949</v>
      </c>
      <c r="EV13" s="9">
        <v>1.89</v>
      </c>
      <c r="EW13" s="9">
        <v>3.73</v>
      </c>
      <c r="EX13" s="9">
        <v>3.73</v>
      </c>
      <c r="EY13" s="9">
        <v>0.83299999999999996</v>
      </c>
      <c r="EZ13" s="9">
        <v>0.186</v>
      </c>
      <c r="FA13" s="9">
        <v>0.104</v>
      </c>
      <c r="FB13" s="9">
        <v>8.2000000000000003E-2</v>
      </c>
      <c r="FC13" s="9">
        <v>0.104</v>
      </c>
      <c r="FD13" s="9">
        <v>8.2000000000000003E-2</v>
      </c>
      <c r="FE13" s="9">
        <v>0.104</v>
      </c>
      <c r="FF13" s="9">
        <v>8.2000000000000003E-2</v>
      </c>
      <c r="FG13" s="9">
        <v>0</v>
      </c>
      <c r="FH13" s="9">
        <v>0</v>
      </c>
      <c r="FI13" s="9">
        <v>8.2000000000000003E-2</v>
      </c>
      <c r="FJ13" s="9">
        <v>0.104</v>
      </c>
      <c r="FK13" s="9">
        <v>0.186</v>
      </c>
      <c r="FL13" s="9">
        <v>0</v>
      </c>
      <c r="FM13" s="9">
        <v>0.64700000000000002</v>
      </c>
      <c r="FN13" s="9">
        <v>2.8969999999999998</v>
      </c>
      <c r="FO13" s="9">
        <v>2.6779999999999999</v>
      </c>
      <c r="FP13" s="9">
        <v>1.909</v>
      </c>
      <c r="FQ13" s="9">
        <v>0.51</v>
      </c>
      <c r="FR13" s="9">
        <v>0.25800000000000001</v>
      </c>
      <c r="FS13" s="9">
        <v>0.30599999999999999</v>
      </c>
      <c r="FT13" s="9">
        <v>0.27100000000000002</v>
      </c>
      <c r="FU13" s="9">
        <v>0.192</v>
      </c>
      <c r="FV13" s="9">
        <v>1.335</v>
      </c>
      <c r="FW13" s="9">
        <v>0.32800000000000001</v>
      </c>
      <c r="FX13" s="9">
        <v>0</v>
      </c>
      <c r="FY13" s="9">
        <v>1.0149999999999999</v>
      </c>
      <c r="FZ13" s="9">
        <v>0.63200000000000001</v>
      </c>
      <c r="GA13" s="9">
        <v>2.0459999999999998</v>
      </c>
      <c r="GB13" s="9">
        <v>0.219</v>
      </c>
      <c r="GC13" s="9">
        <v>3.0830000000000002</v>
      </c>
      <c r="GD13" s="9">
        <v>0.64700000000000002</v>
      </c>
      <c r="GE13" s="9">
        <v>6.593</v>
      </c>
      <c r="GF13" s="9">
        <v>6.593</v>
      </c>
      <c r="GG13" s="9">
        <v>1.726</v>
      </c>
      <c r="GH13" s="9">
        <v>0.47799999999999998</v>
      </c>
      <c r="GI13" s="9">
        <v>0.24299999999999999</v>
      </c>
      <c r="GJ13" s="9">
        <v>0.13600000000000001</v>
      </c>
      <c r="GK13" s="9">
        <v>0.24299999999999999</v>
      </c>
      <c r="GL13" s="9">
        <v>0.13600000000000001</v>
      </c>
      <c r="GM13" s="9">
        <v>0.379</v>
      </c>
      <c r="GN13" s="9">
        <v>0</v>
      </c>
      <c r="GO13" s="9">
        <v>0</v>
      </c>
      <c r="GP13" s="9">
        <v>0.24299999999999999</v>
      </c>
      <c r="GQ13" s="9">
        <v>0.13600000000000001</v>
      </c>
      <c r="GR13" s="9">
        <v>0</v>
      </c>
      <c r="GS13" s="9">
        <v>0.16800000000000001</v>
      </c>
      <c r="GT13" s="9">
        <v>0.21099999999999999</v>
      </c>
      <c r="GU13" s="9">
        <v>1.2470000000000001</v>
      </c>
      <c r="GV13" s="9">
        <v>4.867</v>
      </c>
      <c r="GW13" s="9">
        <v>3.1339999999999999</v>
      </c>
      <c r="GX13" s="9">
        <v>3.1339999999999999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2.5630000000000002</v>
      </c>
      <c r="HE13" s="9">
        <v>0</v>
      </c>
      <c r="HF13" s="9">
        <v>0</v>
      </c>
      <c r="HG13" s="9">
        <v>0.57099999999999995</v>
      </c>
      <c r="HH13" s="9">
        <v>0.123</v>
      </c>
      <c r="HI13" s="9">
        <v>3.0110000000000001</v>
      </c>
      <c r="HJ13" s="9">
        <v>1.7330000000000001</v>
      </c>
      <c r="HK13" s="9">
        <v>5.2460000000000004</v>
      </c>
      <c r="HL13" s="9">
        <v>1.3460000000000001</v>
      </c>
      <c r="HM13" s="9">
        <v>8.4459999999999997</v>
      </c>
      <c r="HN13" s="9">
        <v>6.9630000000000001</v>
      </c>
      <c r="HO13" s="9">
        <v>1.4830000000000001</v>
      </c>
      <c r="HP13" s="9">
        <v>239.30600000000001</v>
      </c>
      <c r="HQ13" s="9">
        <v>221.404</v>
      </c>
      <c r="HR13" s="9">
        <v>42.85</v>
      </c>
      <c r="HS13" s="9">
        <v>19.513999999999999</v>
      </c>
      <c r="HT13" s="9">
        <v>8.1240000000000006</v>
      </c>
      <c r="HU13" s="9">
        <v>9.5060000000000002</v>
      </c>
      <c r="HV13" s="9">
        <v>12.55</v>
      </c>
      <c r="HW13" s="9">
        <v>5.0789999999999997</v>
      </c>
      <c r="HX13" s="9">
        <v>12.936</v>
      </c>
      <c r="HY13" s="9">
        <v>2.871</v>
      </c>
      <c r="HZ13" s="9">
        <v>1.593</v>
      </c>
      <c r="IA13" s="9">
        <v>5.4720000000000004</v>
      </c>
      <c r="IB13" s="9">
        <v>7.9580000000000002</v>
      </c>
      <c r="IC13" s="9">
        <v>4.1989999999999998</v>
      </c>
      <c r="ID13" s="9">
        <v>10.971</v>
      </c>
      <c r="IE13" s="9">
        <v>6.6580000000000004</v>
      </c>
      <c r="IF13" s="9">
        <v>23.335000000000001</v>
      </c>
      <c r="IG13" s="9">
        <v>178.554</v>
      </c>
      <c r="IH13" s="9">
        <v>154.04300000000001</v>
      </c>
      <c r="II13" s="9">
        <v>143.03100000000001</v>
      </c>
      <c r="IJ13" s="9">
        <v>7.3040000000000003</v>
      </c>
      <c r="IK13" s="9">
        <v>3.7080000000000002</v>
      </c>
      <c r="IL13" s="9">
        <v>6.4539999999999997</v>
      </c>
      <c r="IM13" s="9">
        <v>2.5369999999999999</v>
      </c>
      <c r="IN13" s="9">
        <v>1.84</v>
      </c>
      <c r="IO13" s="9">
        <v>114.224</v>
      </c>
      <c r="IP13" s="9">
        <v>11.305</v>
      </c>
      <c r="IQ13" s="9">
        <v>7.5090000000000003</v>
      </c>
    </row>
    <row r="14" spans="1:251">
      <c r="A14" s="10">
        <v>43132</v>
      </c>
      <c r="B14" s="9">
        <v>4.2220000000000004</v>
      </c>
      <c r="C14" s="9">
        <v>0.23200000000000001</v>
      </c>
      <c r="D14" s="9">
        <v>0</v>
      </c>
      <c r="E14" s="9">
        <v>0.23200000000000001</v>
      </c>
      <c r="F14" s="9">
        <v>0</v>
      </c>
      <c r="G14" s="9">
        <v>0</v>
      </c>
      <c r="H14" s="9">
        <v>3.4769999999999999</v>
      </c>
      <c r="I14" s="9">
        <v>8.1000000000000003E-2</v>
      </c>
      <c r="J14" s="9">
        <v>0.40500000000000003</v>
      </c>
      <c r="K14" s="9">
        <v>0.49199999999999999</v>
      </c>
      <c r="L14" s="9">
        <v>0.60299999999999998</v>
      </c>
      <c r="M14" s="9">
        <v>3.851</v>
      </c>
      <c r="N14" s="9">
        <v>1.4159999999999999</v>
      </c>
      <c r="O14" s="9">
        <v>6.8239999999999998</v>
      </c>
      <c r="P14" s="9">
        <v>0.58699999999999997</v>
      </c>
      <c r="Q14" s="9">
        <v>4.181</v>
      </c>
      <c r="R14" s="9">
        <v>4.181</v>
      </c>
      <c r="S14" s="9">
        <v>0.99</v>
      </c>
      <c r="T14" s="9">
        <v>0.45400000000000001</v>
      </c>
      <c r="U14" s="9">
        <v>0.2</v>
      </c>
      <c r="V14" s="9">
        <v>0.253</v>
      </c>
      <c r="W14" s="9">
        <v>0.27300000000000002</v>
      </c>
      <c r="X14" s="9">
        <v>0.18099999999999999</v>
      </c>
      <c r="Y14" s="9">
        <v>0.36199999999999999</v>
      </c>
      <c r="Z14" s="9">
        <v>0</v>
      </c>
      <c r="AA14" s="9">
        <v>9.0999999999999998E-2</v>
      </c>
      <c r="AB14" s="9">
        <v>0.19600000000000001</v>
      </c>
      <c r="AC14" s="9">
        <v>7.1999999999999995E-2</v>
      </c>
      <c r="AD14" s="9">
        <v>0.186</v>
      </c>
      <c r="AE14" s="9">
        <v>0.38100000000000001</v>
      </c>
      <c r="AF14" s="9">
        <v>7.1999999999999995E-2</v>
      </c>
      <c r="AG14" s="9">
        <v>0.53700000000000003</v>
      </c>
      <c r="AH14" s="9">
        <v>3.19</v>
      </c>
      <c r="AI14" s="9">
        <v>2.2589999999999999</v>
      </c>
      <c r="AJ14" s="9">
        <v>2.165</v>
      </c>
      <c r="AK14" s="9">
        <v>9.5000000000000001E-2</v>
      </c>
      <c r="AL14" s="9">
        <v>0</v>
      </c>
      <c r="AM14" s="9">
        <v>9.5000000000000001E-2</v>
      </c>
      <c r="AN14" s="9">
        <v>0</v>
      </c>
      <c r="AO14" s="9">
        <v>0</v>
      </c>
      <c r="AP14" s="9">
        <v>1.7709999999999999</v>
      </c>
      <c r="AQ14" s="9">
        <v>9.5000000000000001E-2</v>
      </c>
      <c r="AR14" s="9">
        <v>9.5000000000000001E-2</v>
      </c>
      <c r="AS14" s="9">
        <v>0.29899999999999999</v>
      </c>
      <c r="AT14" s="9">
        <v>0.27300000000000002</v>
      </c>
      <c r="AU14" s="9">
        <v>1.986</v>
      </c>
      <c r="AV14" s="9">
        <v>0.93100000000000005</v>
      </c>
      <c r="AW14" s="9">
        <v>3.6440000000000001</v>
      </c>
      <c r="AX14" s="9">
        <v>0.53700000000000003</v>
      </c>
      <c r="AY14" s="9">
        <v>14.847</v>
      </c>
      <c r="AZ14" s="9">
        <v>14.847</v>
      </c>
      <c r="BA14" s="9">
        <v>2.1779999999999999</v>
      </c>
      <c r="BB14" s="9">
        <v>0.92500000000000004</v>
      </c>
      <c r="BC14" s="9">
        <v>0.503</v>
      </c>
      <c r="BD14" s="9">
        <v>0.33200000000000002</v>
      </c>
      <c r="BE14" s="9">
        <v>0.40699999999999997</v>
      </c>
      <c r="BF14" s="9">
        <v>0.42899999999999999</v>
      </c>
      <c r="BG14" s="9">
        <v>0.40699999999999997</v>
      </c>
      <c r="BH14" s="9">
        <v>0.42899999999999999</v>
      </c>
      <c r="BI14" s="9">
        <v>0</v>
      </c>
      <c r="BJ14" s="9">
        <v>0.53400000000000003</v>
      </c>
      <c r="BK14" s="9">
        <v>0.19400000000000001</v>
      </c>
      <c r="BL14" s="9">
        <v>0.19800000000000001</v>
      </c>
      <c r="BM14" s="9">
        <v>0.81299999999999994</v>
      </c>
      <c r="BN14" s="9">
        <v>0.113</v>
      </c>
      <c r="BO14" s="9">
        <v>1.2529999999999999</v>
      </c>
      <c r="BP14" s="9">
        <v>12.669</v>
      </c>
      <c r="BQ14" s="9">
        <v>12.669</v>
      </c>
      <c r="BR14" s="9">
        <v>12.044</v>
      </c>
      <c r="BS14" s="9">
        <v>0.26800000000000002</v>
      </c>
      <c r="BT14" s="9">
        <v>0.35699999999999998</v>
      </c>
      <c r="BU14" s="9">
        <v>0.26800000000000002</v>
      </c>
      <c r="BV14" s="9">
        <v>0.16700000000000001</v>
      </c>
      <c r="BW14" s="9">
        <v>0.19</v>
      </c>
      <c r="BX14" s="9">
        <v>10.833</v>
      </c>
      <c r="BY14" s="9">
        <v>0.35699999999999998</v>
      </c>
      <c r="BZ14" s="9">
        <v>0.13400000000000001</v>
      </c>
      <c r="CA14" s="9">
        <v>1.3440000000000001</v>
      </c>
      <c r="CB14" s="9">
        <v>1.8</v>
      </c>
      <c r="CC14" s="9">
        <v>10.868</v>
      </c>
      <c r="CD14" s="9">
        <v>0</v>
      </c>
      <c r="CE14" s="9">
        <v>13.593999999999999</v>
      </c>
      <c r="CF14" s="9">
        <v>1.2529999999999999</v>
      </c>
      <c r="CG14" s="9">
        <v>8.8179999999999996</v>
      </c>
      <c r="CH14" s="9">
        <v>8.8179999999999996</v>
      </c>
      <c r="CI14" s="9">
        <v>1.891</v>
      </c>
      <c r="CJ14" s="9">
        <v>0.90300000000000002</v>
      </c>
      <c r="CK14" s="9">
        <v>0.501</v>
      </c>
      <c r="CL14" s="9">
        <v>0.40200000000000002</v>
      </c>
      <c r="CM14" s="9">
        <v>0.55500000000000005</v>
      </c>
      <c r="CN14" s="9">
        <v>0.34799999999999998</v>
      </c>
      <c r="CO14" s="9">
        <v>0.55500000000000005</v>
      </c>
      <c r="CP14" s="9">
        <v>8.1000000000000003E-2</v>
      </c>
      <c r="CQ14" s="9">
        <v>0.186</v>
      </c>
      <c r="CR14" s="9">
        <v>0.32100000000000001</v>
      </c>
      <c r="CS14" s="9">
        <v>0.315</v>
      </c>
      <c r="CT14" s="9">
        <v>0.26700000000000002</v>
      </c>
      <c r="CU14" s="9">
        <v>0.55700000000000005</v>
      </c>
      <c r="CV14" s="9">
        <v>0.34599999999999997</v>
      </c>
      <c r="CW14" s="9">
        <v>0.98799999999999999</v>
      </c>
      <c r="CX14" s="9">
        <v>6.9260000000000002</v>
      </c>
      <c r="CY14" s="9">
        <v>6.7160000000000002</v>
      </c>
      <c r="CZ14" s="9">
        <v>5.9390000000000001</v>
      </c>
      <c r="DA14" s="9">
        <v>0.46300000000000002</v>
      </c>
      <c r="DB14" s="9">
        <v>0.314</v>
      </c>
      <c r="DC14" s="9">
        <v>0.66600000000000004</v>
      </c>
      <c r="DD14" s="9">
        <v>0.111</v>
      </c>
      <c r="DE14" s="9">
        <v>0</v>
      </c>
      <c r="DF14" s="9">
        <v>5.9930000000000003</v>
      </c>
      <c r="DG14" s="9">
        <v>9.5000000000000001E-2</v>
      </c>
      <c r="DH14" s="9">
        <v>0.10299999999999999</v>
      </c>
      <c r="DI14" s="9">
        <v>0.52500000000000002</v>
      </c>
      <c r="DJ14" s="9">
        <v>1.1259999999999999</v>
      </c>
      <c r="DK14" s="9">
        <v>5.59</v>
      </c>
      <c r="DL14" s="9">
        <v>0.21</v>
      </c>
      <c r="DM14" s="9">
        <v>7.9269999999999996</v>
      </c>
      <c r="DN14" s="9">
        <v>0.89</v>
      </c>
      <c r="DO14" s="9">
        <v>19.609000000000002</v>
      </c>
      <c r="DP14" s="9">
        <v>19.609000000000002</v>
      </c>
      <c r="DQ14" s="9">
        <v>3.9020000000000001</v>
      </c>
      <c r="DR14" s="9">
        <v>1.1579999999999999</v>
      </c>
      <c r="DS14" s="9">
        <v>0.26</v>
      </c>
      <c r="DT14" s="9">
        <v>0.89800000000000002</v>
      </c>
      <c r="DU14" s="9">
        <v>0.75</v>
      </c>
      <c r="DV14" s="9">
        <v>0.40799999999999997</v>
      </c>
      <c r="DW14" s="9">
        <v>0.46800000000000003</v>
      </c>
      <c r="DX14" s="9">
        <v>0.38</v>
      </c>
      <c r="DY14" s="9">
        <v>0.311</v>
      </c>
      <c r="DZ14" s="9">
        <v>0.42399999999999999</v>
      </c>
      <c r="EA14" s="9">
        <v>0.29599999999999999</v>
      </c>
      <c r="EB14" s="9">
        <v>0.438</v>
      </c>
      <c r="EC14" s="9">
        <v>0.90500000000000003</v>
      </c>
      <c r="ED14" s="9">
        <v>0.254</v>
      </c>
      <c r="EE14" s="9">
        <v>2.7440000000000002</v>
      </c>
      <c r="EF14" s="9">
        <v>15.707000000000001</v>
      </c>
      <c r="EG14" s="9">
        <v>15.054</v>
      </c>
      <c r="EH14" s="9">
        <v>14.36</v>
      </c>
      <c r="EI14" s="9">
        <v>0.48599999999999999</v>
      </c>
      <c r="EJ14" s="9">
        <v>0.20799999999999999</v>
      </c>
      <c r="EK14" s="9">
        <v>0.40500000000000003</v>
      </c>
      <c r="EL14" s="9">
        <v>0.20799999999999999</v>
      </c>
      <c r="EM14" s="9">
        <v>8.1000000000000003E-2</v>
      </c>
      <c r="EN14" s="9">
        <v>13.545999999999999</v>
      </c>
      <c r="EO14" s="9">
        <v>0.26600000000000001</v>
      </c>
      <c r="EP14" s="9">
        <v>0.11</v>
      </c>
      <c r="EQ14" s="9">
        <v>1.1319999999999999</v>
      </c>
      <c r="ER14" s="9">
        <v>2.3889999999999998</v>
      </c>
      <c r="ES14" s="9">
        <v>12.666</v>
      </c>
      <c r="ET14" s="9">
        <v>0.65200000000000002</v>
      </c>
      <c r="EU14" s="9">
        <v>16.959</v>
      </c>
      <c r="EV14" s="9">
        <v>2.6509999999999998</v>
      </c>
      <c r="EW14" s="9">
        <v>4.0720000000000001</v>
      </c>
      <c r="EX14" s="9">
        <v>4.0720000000000001</v>
      </c>
      <c r="EY14" s="9">
        <v>1.1439999999999999</v>
      </c>
      <c r="EZ14" s="9">
        <v>0.39900000000000002</v>
      </c>
      <c r="FA14" s="9">
        <v>7.5999999999999998E-2</v>
      </c>
      <c r="FB14" s="9">
        <v>0.22600000000000001</v>
      </c>
      <c r="FC14" s="9">
        <v>7.5999999999999998E-2</v>
      </c>
      <c r="FD14" s="9">
        <v>0.22600000000000001</v>
      </c>
      <c r="FE14" s="9">
        <v>7.5999999999999998E-2</v>
      </c>
      <c r="FF14" s="9">
        <v>0.111</v>
      </c>
      <c r="FG14" s="9">
        <v>0.114</v>
      </c>
      <c r="FH14" s="9">
        <v>0</v>
      </c>
      <c r="FI14" s="9">
        <v>0.187</v>
      </c>
      <c r="FJ14" s="9">
        <v>0.114</v>
      </c>
      <c r="FK14" s="9">
        <v>0</v>
      </c>
      <c r="FL14" s="9">
        <v>0.30099999999999999</v>
      </c>
      <c r="FM14" s="9">
        <v>0.74399999999999999</v>
      </c>
      <c r="FN14" s="9">
        <v>2.9289999999999998</v>
      </c>
      <c r="FO14" s="9">
        <v>2.512</v>
      </c>
      <c r="FP14" s="9">
        <v>2.512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2.2629999999999999</v>
      </c>
      <c r="FW14" s="9">
        <v>0</v>
      </c>
      <c r="FX14" s="9">
        <v>0.112</v>
      </c>
      <c r="FY14" s="9">
        <v>0.13700000000000001</v>
      </c>
      <c r="FZ14" s="9">
        <v>8.7999999999999995E-2</v>
      </c>
      <c r="GA14" s="9">
        <v>2.4239999999999999</v>
      </c>
      <c r="GB14" s="9">
        <v>0.41599999999999998</v>
      </c>
      <c r="GC14" s="9">
        <v>3.4060000000000001</v>
      </c>
      <c r="GD14" s="9">
        <v>0.66600000000000004</v>
      </c>
      <c r="GE14" s="9">
        <v>6.12</v>
      </c>
      <c r="GF14" s="9">
        <v>6.12</v>
      </c>
      <c r="GG14" s="9">
        <v>1.552</v>
      </c>
      <c r="GH14" s="9">
        <v>0.59199999999999997</v>
      </c>
      <c r="GI14" s="9">
        <v>0.32100000000000001</v>
      </c>
      <c r="GJ14" s="9">
        <v>0</v>
      </c>
      <c r="GK14" s="9">
        <v>0.32100000000000001</v>
      </c>
      <c r="GL14" s="9">
        <v>0</v>
      </c>
      <c r="GM14" s="9">
        <v>0.23300000000000001</v>
      </c>
      <c r="GN14" s="9">
        <v>0</v>
      </c>
      <c r="GO14" s="9">
        <v>8.7999999999999995E-2</v>
      </c>
      <c r="GP14" s="9">
        <v>0.23300000000000001</v>
      </c>
      <c r="GQ14" s="9">
        <v>8.7999999999999995E-2</v>
      </c>
      <c r="GR14" s="9">
        <v>0</v>
      </c>
      <c r="GS14" s="9">
        <v>0.32100000000000001</v>
      </c>
      <c r="GT14" s="9">
        <v>0</v>
      </c>
      <c r="GU14" s="9">
        <v>0.96</v>
      </c>
      <c r="GV14" s="9">
        <v>4.5679999999999996</v>
      </c>
      <c r="GW14" s="9">
        <v>3.714</v>
      </c>
      <c r="GX14" s="9">
        <v>3.6120000000000001</v>
      </c>
      <c r="GY14" s="9">
        <v>0</v>
      </c>
      <c r="GZ14" s="9">
        <v>0.10299999999999999</v>
      </c>
      <c r="HA14" s="9">
        <v>0</v>
      </c>
      <c r="HB14" s="9">
        <v>0</v>
      </c>
      <c r="HC14" s="9">
        <v>0.10299999999999999</v>
      </c>
      <c r="HD14" s="9">
        <v>3.2469999999999999</v>
      </c>
      <c r="HE14" s="9">
        <v>9.5000000000000001E-2</v>
      </c>
      <c r="HF14" s="9">
        <v>0</v>
      </c>
      <c r="HG14" s="9">
        <v>0.373</v>
      </c>
      <c r="HH14" s="9">
        <v>0.184</v>
      </c>
      <c r="HI14" s="9">
        <v>3.5310000000000001</v>
      </c>
      <c r="HJ14" s="9">
        <v>0.85299999999999998</v>
      </c>
      <c r="HK14" s="9">
        <v>4.8890000000000002</v>
      </c>
      <c r="HL14" s="9">
        <v>1.23</v>
      </c>
      <c r="HM14" s="9">
        <v>6.7190000000000003</v>
      </c>
      <c r="HN14" s="9">
        <v>5.0549999999999997</v>
      </c>
      <c r="HO14" s="9">
        <v>1.6639999999999999</v>
      </c>
      <c r="HP14" s="9">
        <v>246.72900000000001</v>
      </c>
      <c r="HQ14" s="9">
        <v>231.089</v>
      </c>
      <c r="HR14" s="9">
        <v>48.985999999999997</v>
      </c>
      <c r="HS14" s="9">
        <v>25.023</v>
      </c>
      <c r="HT14" s="9">
        <v>10.99</v>
      </c>
      <c r="HU14" s="9">
        <v>11.192</v>
      </c>
      <c r="HV14" s="9">
        <v>15.561</v>
      </c>
      <c r="HW14" s="9">
        <v>6.6210000000000004</v>
      </c>
      <c r="HX14" s="9">
        <v>14.97</v>
      </c>
      <c r="HY14" s="9">
        <v>3.6720000000000002</v>
      </c>
      <c r="HZ14" s="9">
        <v>2.9340000000000002</v>
      </c>
      <c r="IA14" s="9">
        <v>7.3949999999999996</v>
      </c>
      <c r="IB14" s="9">
        <v>8.5830000000000002</v>
      </c>
      <c r="IC14" s="9">
        <v>6.2039999999999997</v>
      </c>
      <c r="ID14" s="9">
        <v>14.683</v>
      </c>
      <c r="IE14" s="9">
        <v>7.4989999999999997</v>
      </c>
      <c r="IF14" s="9">
        <v>23.963000000000001</v>
      </c>
      <c r="IG14" s="9">
        <v>182.10300000000001</v>
      </c>
      <c r="IH14" s="9">
        <v>160.256</v>
      </c>
      <c r="II14" s="9">
        <v>149.74</v>
      </c>
      <c r="IJ14" s="9">
        <v>4.68</v>
      </c>
      <c r="IK14" s="9">
        <v>5.8360000000000003</v>
      </c>
      <c r="IL14" s="9">
        <v>3.915</v>
      </c>
      <c r="IM14" s="9">
        <v>3.8180000000000001</v>
      </c>
      <c r="IN14" s="9">
        <v>2.4359999999999999</v>
      </c>
      <c r="IO14" s="9">
        <v>123.726</v>
      </c>
      <c r="IP14" s="9">
        <v>9.9969999999999999</v>
      </c>
      <c r="IQ14" s="9">
        <v>9.8840000000000003</v>
      </c>
    </row>
    <row r="15" spans="1:251">
      <c r="A15" s="10">
        <v>43497</v>
      </c>
      <c r="B15" s="9">
        <v>5.15</v>
      </c>
      <c r="C15" s="9">
        <v>0.29899999999999999</v>
      </c>
      <c r="D15" s="9">
        <v>8.6999999999999994E-2</v>
      </c>
      <c r="E15" s="9">
        <v>0.29899999999999999</v>
      </c>
      <c r="F15" s="9">
        <v>8.6999999999999994E-2</v>
      </c>
      <c r="G15" s="9">
        <v>0</v>
      </c>
      <c r="H15" s="9">
        <v>4.8609999999999998</v>
      </c>
      <c r="I15" s="9">
        <v>0.23200000000000001</v>
      </c>
      <c r="J15" s="9">
        <v>0.16600000000000001</v>
      </c>
      <c r="K15" s="9">
        <v>0.27700000000000002</v>
      </c>
      <c r="L15" s="9">
        <v>0.70299999999999996</v>
      </c>
      <c r="M15" s="9">
        <v>4.8330000000000002</v>
      </c>
      <c r="N15" s="9">
        <v>1.214</v>
      </c>
      <c r="O15" s="9">
        <v>7.2080000000000002</v>
      </c>
      <c r="P15" s="9">
        <v>0.42699999999999999</v>
      </c>
      <c r="Q15" s="9">
        <v>4.6500000000000004</v>
      </c>
      <c r="R15" s="9">
        <v>4.6500000000000004</v>
      </c>
      <c r="S15" s="9">
        <v>1.2989999999999999</v>
      </c>
      <c r="T15" s="9">
        <v>0.52300000000000002</v>
      </c>
      <c r="U15" s="9">
        <v>0.216</v>
      </c>
      <c r="V15" s="9">
        <v>0.308</v>
      </c>
      <c r="W15" s="9">
        <v>0.52300000000000002</v>
      </c>
      <c r="X15" s="9">
        <v>0</v>
      </c>
      <c r="Y15" s="9">
        <v>0.52300000000000002</v>
      </c>
      <c r="Z15" s="9">
        <v>0</v>
      </c>
      <c r="AA15" s="9">
        <v>0</v>
      </c>
      <c r="AB15" s="9">
        <v>0.216</v>
      </c>
      <c r="AC15" s="9">
        <v>0.111</v>
      </c>
      <c r="AD15" s="9">
        <v>0.19700000000000001</v>
      </c>
      <c r="AE15" s="9">
        <v>0.28399999999999997</v>
      </c>
      <c r="AF15" s="9">
        <v>0.23899999999999999</v>
      </c>
      <c r="AG15" s="9">
        <v>0.77600000000000002</v>
      </c>
      <c r="AH15" s="9">
        <v>3.351</v>
      </c>
      <c r="AI15" s="9">
        <v>2.8370000000000002</v>
      </c>
      <c r="AJ15" s="9">
        <v>2.5409999999999999</v>
      </c>
      <c r="AK15" s="9">
        <v>0.29699999999999999</v>
      </c>
      <c r="AL15" s="9">
        <v>0</v>
      </c>
      <c r="AM15" s="9">
        <v>0.29699999999999999</v>
      </c>
      <c r="AN15" s="9">
        <v>0</v>
      </c>
      <c r="AO15" s="9">
        <v>0</v>
      </c>
      <c r="AP15" s="9">
        <v>2.742</v>
      </c>
      <c r="AQ15" s="9">
        <v>0</v>
      </c>
      <c r="AR15" s="9">
        <v>0</v>
      </c>
      <c r="AS15" s="9">
        <v>9.5000000000000001E-2</v>
      </c>
      <c r="AT15" s="9">
        <v>0.24099999999999999</v>
      </c>
      <c r="AU15" s="9">
        <v>2.597</v>
      </c>
      <c r="AV15" s="9">
        <v>0.51400000000000001</v>
      </c>
      <c r="AW15" s="9">
        <v>3.8740000000000001</v>
      </c>
      <c r="AX15" s="9">
        <v>0.77600000000000002</v>
      </c>
      <c r="AY15" s="9">
        <v>18.832000000000001</v>
      </c>
      <c r="AZ15" s="9">
        <v>18.832000000000001</v>
      </c>
      <c r="BA15" s="9">
        <v>2.714</v>
      </c>
      <c r="BB15" s="9">
        <v>1.2430000000000001</v>
      </c>
      <c r="BC15" s="9">
        <v>8.4000000000000005E-2</v>
      </c>
      <c r="BD15" s="9">
        <v>1.159</v>
      </c>
      <c r="BE15" s="9">
        <v>0.73799999999999999</v>
      </c>
      <c r="BF15" s="9">
        <v>0.504</v>
      </c>
      <c r="BG15" s="9">
        <v>0.625</v>
      </c>
      <c r="BH15" s="9">
        <v>0</v>
      </c>
      <c r="BI15" s="9">
        <v>0.61699999999999999</v>
      </c>
      <c r="BJ15" s="9">
        <v>8.4000000000000005E-2</v>
      </c>
      <c r="BK15" s="9">
        <v>0.71699999999999997</v>
      </c>
      <c r="BL15" s="9">
        <v>0.442</v>
      </c>
      <c r="BM15" s="9">
        <v>1.0169999999999999</v>
      </c>
      <c r="BN15" s="9">
        <v>0.22600000000000001</v>
      </c>
      <c r="BO15" s="9">
        <v>1.4710000000000001</v>
      </c>
      <c r="BP15" s="9">
        <v>16.117999999999999</v>
      </c>
      <c r="BQ15" s="9">
        <v>15.9</v>
      </c>
      <c r="BR15" s="9">
        <v>13.786</v>
      </c>
      <c r="BS15" s="9">
        <v>1.365</v>
      </c>
      <c r="BT15" s="9">
        <v>0.749</v>
      </c>
      <c r="BU15" s="9">
        <v>1.502</v>
      </c>
      <c r="BV15" s="9">
        <v>0.30099999999999999</v>
      </c>
      <c r="BW15" s="9">
        <v>0.311</v>
      </c>
      <c r="BX15" s="9">
        <v>12.965999999999999</v>
      </c>
      <c r="BY15" s="9">
        <v>0.53600000000000003</v>
      </c>
      <c r="BZ15" s="9">
        <v>0.82699999999999996</v>
      </c>
      <c r="CA15" s="9">
        <v>1.571</v>
      </c>
      <c r="CB15" s="9">
        <v>4.4370000000000003</v>
      </c>
      <c r="CC15" s="9">
        <v>11.462999999999999</v>
      </c>
      <c r="CD15" s="9">
        <v>0.218</v>
      </c>
      <c r="CE15" s="9">
        <v>17.361000000000001</v>
      </c>
      <c r="CF15" s="9">
        <v>1.4710000000000001</v>
      </c>
      <c r="CG15" s="9">
        <v>9.0180000000000007</v>
      </c>
      <c r="CH15" s="9">
        <v>9.0180000000000007</v>
      </c>
      <c r="CI15" s="9">
        <v>1.55</v>
      </c>
      <c r="CJ15" s="9">
        <v>0.40600000000000003</v>
      </c>
      <c r="CK15" s="9">
        <v>0.313</v>
      </c>
      <c r="CL15" s="9">
        <v>9.2999999999999999E-2</v>
      </c>
      <c r="CM15" s="9">
        <v>0.40600000000000003</v>
      </c>
      <c r="CN15" s="9">
        <v>0</v>
      </c>
      <c r="CO15" s="9">
        <v>0.40600000000000003</v>
      </c>
      <c r="CP15" s="9">
        <v>0</v>
      </c>
      <c r="CQ15" s="9">
        <v>0</v>
      </c>
      <c r="CR15" s="9">
        <v>0</v>
      </c>
      <c r="CS15" s="9">
        <v>0.14199999999999999</v>
      </c>
      <c r="CT15" s="9">
        <v>0.26500000000000001</v>
      </c>
      <c r="CU15" s="9">
        <v>9.2999999999999999E-2</v>
      </c>
      <c r="CV15" s="9">
        <v>0.313</v>
      </c>
      <c r="CW15" s="9">
        <v>1.1439999999999999</v>
      </c>
      <c r="CX15" s="9">
        <v>7.468</v>
      </c>
      <c r="CY15" s="9">
        <v>7.0490000000000004</v>
      </c>
      <c r="CZ15" s="9">
        <v>6.6449999999999996</v>
      </c>
      <c r="DA15" s="9">
        <v>0.09</v>
      </c>
      <c r="DB15" s="9">
        <v>0.19700000000000001</v>
      </c>
      <c r="DC15" s="9">
        <v>0.09</v>
      </c>
      <c r="DD15" s="9">
        <v>0.19700000000000001</v>
      </c>
      <c r="DE15" s="9">
        <v>0</v>
      </c>
      <c r="DF15" s="9">
        <v>6.3319999999999999</v>
      </c>
      <c r="DG15" s="9">
        <v>0.19700000000000001</v>
      </c>
      <c r="DH15" s="9">
        <v>0.214</v>
      </c>
      <c r="DI15" s="9">
        <v>0.307</v>
      </c>
      <c r="DJ15" s="9">
        <v>0.83</v>
      </c>
      <c r="DK15" s="9">
        <v>6.2190000000000003</v>
      </c>
      <c r="DL15" s="9">
        <v>0.41899999999999998</v>
      </c>
      <c r="DM15" s="9">
        <v>8.2439999999999998</v>
      </c>
      <c r="DN15" s="9">
        <v>0.77300000000000002</v>
      </c>
      <c r="DO15" s="9">
        <v>19.21</v>
      </c>
      <c r="DP15" s="9">
        <v>19.21</v>
      </c>
      <c r="DQ15" s="9">
        <v>5.2549999999999999</v>
      </c>
      <c r="DR15" s="9">
        <v>1.8240000000000001</v>
      </c>
      <c r="DS15" s="9">
        <v>0.97099999999999997</v>
      </c>
      <c r="DT15" s="9">
        <v>0.65200000000000002</v>
      </c>
      <c r="DU15" s="9">
        <v>1.0900000000000001</v>
      </c>
      <c r="DV15" s="9">
        <v>0.53200000000000003</v>
      </c>
      <c r="DW15" s="9">
        <v>1.0900000000000001</v>
      </c>
      <c r="DX15" s="9">
        <v>0.31900000000000001</v>
      </c>
      <c r="DY15" s="9">
        <v>0.214</v>
      </c>
      <c r="DZ15" s="9">
        <v>0.33400000000000002</v>
      </c>
      <c r="EA15" s="9">
        <v>0.86699999999999999</v>
      </c>
      <c r="EB15" s="9">
        <v>0.42199999999999999</v>
      </c>
      <c r="EC15" s="9">
        <v>0.99199999999999999</v>
      </c>
      <c r="ED15" s="9">
        <v>0.63</v>
      </c>
      <c r="EE15" s="9">
        <v>3.431</v>
      </c>
      <c r="EF15" s="9">
        <v>13.955</v>
      </c>
      <c r="EG15" s="9">
        <v>13.509</v>
      </c>
      <c r="EH15" s="9">
        <v>13.007999999999999</v>
      </c>
      <c r="EI15" s="9">
        <v>0.30299999999999999</v>
      </c>
      <c r="EJ15" s="9">
        <v>0.19800000000000001</v>
      </c>
      <c r="EK15" s="9">
        <v>0.215</v>
      </c>
      <c r="EL15" s="9">
        <v>0.20200000000000001</v>
      </c>
      <c r="EM15" s="9">
        <v>8.4000000000000005E-2</v>
      </c>
      <c r="EN15" s="9">
        <v>11.077999999999999</v>
      </c>
      <c r="EO15" s="9">
        <v>0.73399999999999999</v>
      </c>
      <c r="EP15" s="9">
        <v>0.71699999999999997</v>
      </c>
      <c r="EQ15" s="9">
        <v>0.98</v>
      </c>
      <c r="ER15" s="9">
        <v>1.6639999999999999</v>
      </c>
      <c r="ES15" s="9">
        <v>11.845000000000001</v>
      </c>
      <c r="ET15" s="9">
        <v>0.44600000000000001</v>
      </c>
      <c r="EU15" s="9">
        <v>15.978999999999999</v>
      </c>
      <c r="EV15" s="9">
        <v>3.23</v>
      </c>
      <c r="EW15" s="9">
        <v>2.8849999999999998</v>
      </c>
      <c r="EX15" s="9">
        <v>2.8849999999999998</v>
      </c>
      <c r="EY15" s="9">
        <v>0.92</v>
      </c>
      <c r="EZ15" s="9">
        <v>0.21199999999999999</v>
      </c>
      <c r="FA15" s="9">
        <v>0</v>
      </c>
      <c r="FB15" s="9">
        <v>0.21199999999999999</v>
      </c>
      <c r="FC15" s="9">
        <v>0.21199999999999999</v>
      </c>
      <c r="FD15" s="9">
        <v>0</v>
      </c>
      <c r="FE15" s="9">
        <v>9.9000000000000005E-2</v>
      </c>
      <c r="FF15" s="9">
        <v>0.113</v>
      </c>
      <c r="FG15" s="9">
        <v>0</v>
      </c>
      <c r="FH15" s="9">
        <v>0.21199999999999999</v>
      </c>
      <c r="FI15" s="9">
        <v>0</v>
      </c>
      <c r="FJ15" s="9">
        <v>0</v>
      </c>
      <c r="FK15" s="9">
        <v>0.21199999999999999</v>
      </c>
      <c r="FL15" s="9">
        <v>0</v>
      </c>
      <c r="FM15" s="9">
        <v>0.70799999999999996</v>
      </c>
      <c r="FN15" s="9">
        <v>1.9650000000000001</v>
      </c>
      <c r="FO15" s="9">
        <v>1.462</v>
      </c>
      <c r="FP15" s="9">
        <v>1.462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1.462</v>
      </c>
      <c r="FW15" s="9">
        <v>0</v>
      </c>
      <c r="FX15" s="9">
        <v>0</v>
      </c>
      <c r="FY15" s="9">
        <v>0</v>
      </c>
      <c r="FZ15" s="9">
        <v>0.09</v>
      </c>
      <c r="GA15" s="9">
        <v>1.3720000000000001</v>
      </c>
      <c r="GB15" s="9">
        <v>0.503</v>
      </c>
      <c r="GC15" s="9">
        <v>2.177</v>
      </c>
      <c r="GD15" s="9">
        <v>0.70799999999999996</v>
      </c>
      <c r="GE15" s="9">
        <v>6.88</v>
      </c>
      <c r="GF15" s="9">
        <v>6.88</v>
      </c>
      <c r="GG15" s="9">
        <v>1.6779999999999999</v>
      </c>
      <c r="GH15" s="9">
        <v>0.46300000000000002</v>
      </c>
      <c r="GI15" s="9">
        <v>0</v>
      </c>
      <c r="GJ15" s="9">
        <v>0.46300000000000002</v>
      </c>
      <c r="GK15" s="9">
        <v>0.29199999999999998</v>
      </c>
      <c r="GL15" s="9">
        <v>0.17100000000000001</v>
      </c>
      <c r="GM15" s="9">
        <v>0.29199999999999998</v>
      </c>
      <c r="GN15" s="9">
        <v>0.17100000000000001</v>
      </c>
      <c r="GO15" s="9">
        <v>0</v>
      </c>
      <c r="GP15" s="9">
        <v>0.2</v>
      </c>
      <c r="GQ15" s="9">
        <v>9.1999999999999998E-2</v>
      </c>
      <c r="GR15" s="9">
        <v>0.17100000000000001</v>
      </c>
      <c r="GS15" s="9">
        <v>0.372</v>
      </c>
      <c r="GT15" s="9">
        <v>9.1999999999999998E-2</v>
      </c>
      <c r="GU15" s="9">
        <v>1.2150000000000001</v>
      </c>
      <c r="GV15" s="9">
        <v>5.2030000000000003</v>
      </c>
      <c r="GW15" s="9">
        <v>4.593</v>
      </c>
      <c r="GX15" s="9">
        <v>4.593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3.9889999999999999</v>
      </c>
      <c r="HE15" s="9">
        <v>0</v>
      </c>
      <c r="HF15" s="9">
        <v>9.6000000000000002E-2</v>
      </c>
      <c r="HG15" s="9">
        <v>0.50800000000000001</v>
      </c>
      <c r="HH15" s="9">
        <v>0.19900000000000001</v>
      </c>
      <c r="HI15" s="9">
        <v>4.3940000000000001</v>
      </c>
      <c r="HJ15" s="9">
        <v>0.61</v>
      </c>
      <c r="HK15" s="9">
        <v>5.6660000000000004</v>
      </c>
      <c r="HL15" s="9">
        <v>1.2150000000000001</v>
      </c>
      <c r="HM15" s="9">
        <v>8.8279999999999994</v>
      </c>
      <c r="HN15" s="9">
        <v>5.9279999999999999</v>
      </c>
      <c r="HO15" s="9">
        <v>2.9</v>
      </c>
      <c r="HP15" s="9">
        <v>242.85900000000001</v>
      </c>
      <c r="HQ15" s="9">
        <v>226.18</v>
      </c>
      <c r="HR15" s="9">
        <v>49.072000000000003</v>
      </c>
      <c r="HS15" s="9">
        <v>24.31</v>
      </c>
      <c r="HT15" s="9">
        <v>11.863</v>
      </c>
      <c r="HU15" s="9">
        <v>10.903</v>
      </c>
      <c r="HV15" s="9">
        <v>15.114000000000001</v>
      </c>
      <c r="HW15" s="9">
        <v>7.6520000000000001</v>
      </c>
      <c r="HX15" s="9">
        <v>16.335999999999999</v>
      </c>
      <c r="HY15" s="9">
        <v>3.9289999999999998</v>
      </c>
      <c r="HZ15" s="9">
        <v>2.5009999999999999</v>
      </c>
      <c r="IA15" s="9">
        <v>7.0149999999999997</v>
      </c>
      <c r="IB15" s="9">
        <v>9.5559999999999992</v>
      </c>
      <c r="IC15" s="9">
        <v>6.1950000000000003</v>
      </c>
      <c r="ID15" s="9">
        <v>17.088999999999999</v>
      </c>
      <c r="IE15" s="9">
        <v>5.6769999999999996</v>
      </c>
      <c r="IF15" s="9">
        <v>24.763000000000002</v>
      </c>
      <c r="IG15" s="9">
        <v>177.108</v>
      </c>
      <c r="IH15" s="9">
        <v>154.339</v>
      </c>
      <c r="II15" s="9">
        <v>144.065</v>
      </c>
      <c r="IJ15" s="9">
        <v>4.7519999999999998</v>
      </c>
      <c r="IK15" s="9">
        <v>5.0869999999999997</v>
      </c>
      <c r="IL15" s="9">
        <v>5.13</v>
      </c>
      <c r="IM15" s="9">
        <v>2.508</v>
      </c>
      <c r="IN15" s="9">
        <v>2.2000000000000002</v>
      </c>
      <c r="IO15" s="9">
        <v>117.15900000000001</v>
      </c>
      <c r="IP15" s="9">
        <v>9.6189999999999998</v>
      </c>
      <c r="IQ15" s="9">
        <v>10.233000000000001</v>
      </c>
    </row>
    <row r="16" spans="1:251">
      <c r="A16" s="10">
        <v>43862</v>
      </c>
      <c r="B16" s="9">
        <v>5.48</v>
      </c>
      <c r="C16" s="9">
        <v>8.2000000000000003E-2</v>
      </c>
      <c r="D16" s="9">
        <v>7.4999999999999997E-2</v>
      </c>
      <c r="E16" s="9">
        <v>8.2000000000000003E-2</v>
      </c>
      <c r="F16" s="9">
        <v>7.4999999999999997E-2</v>
      </c>
      <c r="G16" s="9">
        <v>0</v>
      </c>
      <c r="H16" s="9">
        <v>4.7610000000000001</v>
      </c>
      <c r="I16" s="9">
        <v>0.20799999999999999</v>
      </c>
      <c r="J16" s="9">
        <v>0.38500000000000001</v>
      </c>
      <c r="K16" s="9">
        <v>0.28299999999999997</v>
      </c>
      <c r="L16" s="9">
        <v>1.1359999999999999</v>
      </c>
      <c r="M16" s="9">
        <v>4.5010000000000003</v>
      </c>
      <c r="N16" s="9">
        <v>1.1950000000000001</v>
      </c>
      <c r="O16" s="9">
        <v>7.7729999999999997</v>
      </c>
      <c r="P16" s="9">
        <v>0.60099999999999998</v>
      </c>
      <c r="Q16" s="9">
        <v>3.343</v>
      </c>
      <c r="R16" s="9">
        <v>3.343</v>
      </c>
      <c r="S16" s="9">
        <v>1.1120000000000001</v>
      </c>
      <c r="T16" s="9">
        <v>0.40699999999999997</v>
      </c>
      <c r="U16" s="9">
        <v>0.13500000000000001</v>
      </c>
      <c r="V16" s="9">
        <v>0.192</v>
      </c>
      <c r="W16" s="9">
        <v>0.32700000000000001</v>
      </c>
      <c r="X16" s="9">
        <v>0</v>
      </c>
      <c r="Y16" s="9">
        <v>0.32700000000000001</v>
      </c>
      <c r="Z16" s="9">
        <v>0</v>
      </c>
      <c r="AA16" s="9">
        <v>0</v>
      </c>
      <c r="AB16" s="9">
        <v>0.13500000000000001</v>
      </c>
      <c r="AC16" s="9">
        <v>0</v>
      </c>
      <c r="AD16" s="9">
        <v>0.192</v>
      </c>
      <c r="AE16" s="9">
        <v>0.13500000000000001</v>
      </c>
      <c r="AF16" s="9">
        <v>0.192</v>
      </c>
      <c r="AG16" s="9">
        <v>0.70499999999999996</v>
      </c>
      <c r="AH16" s="9">
        <v>2.2309999999999999</v>
      </c>
      <c r="AI16" s="9">
        <v>1.617</v>
      </c>
      <c r="AJ16" s="9">
        <v>1.4830000000000001</v>
      </c>
      <c r="AK16" s="9">
        <v>0.13400000000000001</v>
      </c>
      <c r="AL16" s="9">
        <v>0</v>
      </c>
      <c r="AM16" s="9">
        <v>0.13400000000000001</v>
      </c>
      <c r="AN16" s="9">
        <v>0</v>
      </c>
      <c r="AO16" s="9">
        <v>0</v>
      </c>
      <c r="AP16" s="9">
        <v>1.113</v>
      </c>
      <c r="AQ16" s="9">
        <v>0.13400000000000001</v>
      </c>
      <c r="AR16" s="9">
        <v>0</v>
      </c>
      <c r="AS16" s="9">
        <v>0.37</v>
      </c>
      <c r="AT16" s="9">
        <v>0.28000000000000003</v>
      </c>
      <c r="AU16" s="9">
        <v>1.337</v>
      </c>
      <c r="AV16" s="9">
        <v>0.61399999999999999</v>
      </c>
      <c r="AW16" s="9">
        <v>2.6379999999999999</v>
      </c>
      <c r="AX16" s="9">
        <v>0.70499999999999996</v>
      </c>
      <c r="AY16" s="9">
        <v>20.855</v>
      </c>
      <c r="AZ16" s="9">
        <v>20.855</v>
      </c>
      <c r="BA16" s="9">
        <v>2.3959999999999999</v>
      </c>
      <c r="BB16" s="9">
        <v>1.3280000000000001</v>
      </c>
      <c r="BC16" s="9">
        <v>0.23300000000000001</v>
      </c>
      <c r="BD16" s="9">
        <v>1.042</v>
      </c>
      <c r="BE16" s="9">
        <v>0.38200000000000001</v>
      </c>
      <c r="BF16" s="9">
        <v>0.89300000000000002</v>
      </c>
      <c r="BG16" s="9">
        <v>0.10100000000000001</v>
      </c>
      <c r="BH16" s="9">
        <v>0.72799999999999998</v>
      </c>
      <c r="BI16" s="9">
        <v>0.44700000000000001</v>
      </c>
      <c r="BJ16" s="9">
        <v>0.45500000000000002</v>
      </c>
      <c r="BK16" s="9">
        <v>0.72799999999999998</v>
      </c>
      <c r="BL16" s="9">
        <v>9.1999999999999998E-2</v>
      </c>
      <c r="BM16" s="9">
        <v>0.79400000000000004</v>
      </c>
      <c r="BN16" s="9">
        <v>0.48199999999999998</v>
      </c>
      <c r="BO16" s="9">
        <v>1.0669999999999999</v>
      </c>
      <c r="BP16" s="9">
        <v>18.46</v>
      </c>
      <c r="BQ16" s="9">
        <v>18.46</v>
      </c>
      <c r="BR16" s="9">
        <v>17.071999999999999</v>
      </c>
      <c r="BS16" s="9">
        <v>8.6999999999999994E-2</v>
      </c>
      <c r="BT16" s="9">
        <v>1.3</v>
      </c>
      <c r="BU16" s="9">
        <v>0.73899999999999999</v>
      </c>
      <c r="BV16" s="9">
        <v>0.309</v>
      </c>
      <c r="BW16" s="9">
        <v>0.34</v>
      </c>
      <c r="BX16" s="9">
        <v>15.898</v>
      </c>
      <c r="BY16" s="9">
        <v>0.40400000000000003</v>
      </c>
      <c r="BZ16" s="9">
        <v>0.47599999999999998</v>
      </c>
      <c r="CA16" s="9">
        <v>1.6819999999999999</v>
      </c>
      <c r="CB16" s="9">
        <v>3.5409999999999999</v>
      </c>
      <c r="CC16" s="9">
        <v>14.919</v>
      </c>
      <c r="CD16" s="9">
        <v>0</v>
      </c>
      <c r="CE16" s="9">
        <v>19.734999999999999</v>
      </c>
      <c r="CF16" s="9">
        <v>1.1200000000000001</v>
      </c>
      <c r="CG16" s="9">
        <v>10.332000000000001</v>
      </c>
      <c r="CH16" s="9">
        <v>10.332000000000001</v>
      </c>
      <c r="CI16" s="9">
        <v>2.1160000000000001</v>
      </c>
      <c r="CJ16" s="9">
        <v>0.55200000000000005</v>
      </c>
      <c r="CK16" s="9">
        <v>0.31900000000000001</v>
      </c>
      <c r="CL16" s="9">
        <v>0.152</v>
      </c>
      <c r="CM16" s="9">
        <v>0.47099999999999997</v>
      </c>
      <c r="CN16" s="9">
        <v>0</v>
      </c>
      <c r="CO16" s="9">
        <v>0.317</v>
      </c>
      <c r="CP16" s="9">
        <v>0</v>
      </c>
      <c r="CQ16" s="9">
        <v>0.154</v>
      </c>
      <c r="CR16" s="9">
        <v>0</v>
      </c>
      <c r="CS16" s="9">
        <v>0.38</v>
      </c>
      <c r="CT16" s="9">
        <v>9.0999999999999998E-2</v>
      </c>
      <c r="CU16" s="9">
        <v>0.47099999999999997</v>
      </c>
      <c r="CV16" s="9">
        <v>0</v>
      </c>
      <c r="CW16" s="9">
        <v>1.5640000000000001</v>
      </c>
      <c r="CX16" s="9">
        <v>8.2159999999999993</v>
      </c>
      <c r="CY16" s="9">
        <v>8.2159999999999993</v>
      </c>
      <c r="CZ16" s="9">
        <v>7.8949999999999996</v>
      </c>
      <c r="DA16" s="9">
        <v>0.23100000000000001</v>
      </c>
      <c r="DB16" s="9">
        <v>8.8999999999999996E-2</v>
      </c>
      <c r="DC16" s="9">
        <v>0.32100000000000001</v>
      </c>
      <c r="DD16" s="9">
        <v>0</v>
      </c>
      <c r="DE16" s="9">
        <v>0</v>
      </c>
      <c r="DF16" s="9">
        <v>6.2210000000000001</v>
      </c>
      <c r="DG16" s="9">
        <v>1.1439999999999999</v>
      </c>
      <c r="DH16" s="9">
        <v>0.27900000000000003</v>
      </c>
      <c r="DI16" s="9">
        <v>0.57199999999999995</v>
      </c>
      <c r="DJ16" s="9">
        <v>1.9219999999999999</v>
      </c>
      <c r="DK16" s="9">
        <v>6.2939999999999996</v>
      </c>
      <c r="DL16" s="9">
        <v>0</v>
      </c>
      <c r="DM16" s="9">
        <v>8.7669999999999995</v>
      </c>
      <c r="DN16" s="9">
        <v>1.5640000000000001</v>
      </c>
      <c r="DO16" s="9">
        <v>19.149999999999999</v>
      </c>
      <c r="DP16" s="9">
        <v>19.149999999999999</v>
      </c>
      <c r="DQ16" s="9">
        <v>2.8719999999999999</v>
      </c>
      <c r="DR16" s="9">
        <v>1.226</v>
      </c>
      <c r="DS16" s="9">
        <v>0.76500000000000001</v>
      </c>
      <c r="DT16" s="9">
        <v>0.46100000000000002</v>
      </c>
      <c r="DU16" s="9">
        <v>0.9</v>
      </c>
      <c r="DV16" s="9">
        <v>0.32600000000000001</v>
      </c>
      <c r="DW16" s="9">
        <v>1.0820000000000001</v>
      </c>
      <c r="DX16" s="9">
        <v>0.14399999999999999</v>
      </c>
      <c r="DY16" s="9">
        <v>0</v>
      </c>
      <c r="DZ16" s="9">
        <v>0.17</v>
      </c>
      <c r="EA16" s="9">
        <v>0.35599999999999998</v>
      </c>
      <c r="EB16" s="9">
        <v>0.70099999999999996</v>
      </c>
      <c r="EC16" s="9">
        <v>1.056</v>
      </c>
      <c r="ED16" s="9">
        <v>0.17</v>
      </c>
      <c r="EE16" s="9">
        <v>1.6459999999999999</v>
      </c>
      <c r="EF16" s="9">
        <v>16.279</v>
      </c>
      <c r="EG16" s="9">
        <v>15.276</v>
      </c>
      <c r="EH16" s="9">
        <v>14.943</v>
      </c>
      <c r="EI16" s="9">
        <v>0.24399999999999999</v>
      </c>
      <c r="EJ16" s="9">
        <v>8.8999999999999996E-2</v>
      </c>
      <c r="EK16" s="9">
        <v>0.24399999999999999</v>
      </c>
      <c r="EL16" s="9">
        <v>0</v>
      </c>
      <c r="EM16" s="9">
        <v>8.8999999999999996E-2</v>
      </c>
      <c r="EN16" s="9">
        <v>12.128</v>
      </c>
      <c r="EO16" s="9">
        <v>0.73199999999999998</v>
      </c>
      <c r="EP16" s="9">
        <v>0.55100000000000005</v>
      </c>
      <c r="EQ16" s="9">
        <v>1.865</v>
      </c>
      <c r="ER16" s="9">
        <v>2.8130000000000002</v>
      </c>
      <c r="ES16" s="9">
        <v>12.462999999999999</v>
      </c>
      <c r="ET16" s="9">
        <v>1.002</v>
      </c>
      <c r="EU16" s="9">
        <v>17.504999999999999</v>
      </c>
      <c r="EV16" s="9">
        <v>1.6459999999999999</v>
      </c>
      <c r="EW16" s="9">
        <v>3.266</v>
      </c>
      <c r="EX16" s="9">
        <v>3.266</v>
      </c>
      <c r="EY16" s="9">
        <v>0.98199999999999998</v>
      </c>
      <c r="EZ16" s="9">
        <v>0.43</v>
      </c>
      <c r="FA16" s="9">
        <v>0.10299999999999999</v>
      </c>
      <c r="FB16" s="9">
        <v>0.32700000000000001</v>
      </c>
      <c r="FC16" s="9">
        <v>0.43</v>
      </c>
      <c r="FD16" s="9">
        <v>0</v>
      </c>
      <c r="FE16" s="9">
        <v>0.43</v>
      </c>
      <c r="FF16" s="9">
        <v>0</v>
      </c>
      <c r="FG16" s="9">
        <v>0</v>
      </c>
      <c r="FH16" s="9">
        <v>0.28100000000000003</v>
      </c>
      <c r="FI16" s="9">
        <v>0.14799999999999999</v>
      </c>
      <c r="FJ16" s="9">
        <v>0</v>
      </c>
      <c r="FK16" s="9">
        <v>0.32700000000000001</v>
      </c>
      <c r="FL16" s="9">
        <v>0.10299999999999999</v>
      </c>
      <c r="FM16" s="9">
        <v>0.55200000000000005</v>
      </c>
      <c r="FN16" s="9">
        <v>2.2850000000000001</v>
      </c>
      <c r="FO16" s="9">
        <v>2.15</v>
      </c>
      <c r="FP16" s="9">
        <v>1.9970000000000001</v>
      </c>
      <c r="FQ16" s="9">
        <v>0.153</v>
      </c>
      <c r="FR16" s="9">
        <v>0</v>
      </c>
      <c r="FS16" s="9">
        <v>0.153</v>
      </c>
      <c r="FT16" s="9">
        <v>0</v>
      </c>
      <c r="FU16" s="9">
        <v>0</v>
      </c>
      <c r="FV16" s="9">
        <v>1.337</v>
      </c>
      <c r="FW16" s="9">
        <v>0.28599999999999998</v>
      </c>
      <c r="FX16" s="9">
        <v>8.5999999999999993E-2</v>
      </c>
      <c r="FY16" s="9">
        <v>0.442</v>
      </c>
      <c r="FZ16" s="9">
        <v>0.52100000000000002</v>
      </c>
      <c r="GA16" s="9">
        <v>1.629</v>
      </c>
      <c r="GB16" s="9">
        <v>0.13400000000000001</v>
      </c>
      <c r="GC16" s="9">
        <v>2.714</v>
      </c>
      <c r="GD16" s="9">
        <v>0.55200000000000005</v>
      </c>
      <c r="GE16" s="9">
        <v>7.0949999999999998</v>
      </c>
      <c r="GF16" s="9">
        <v>7.0949999999999998</v>
      </c>
      <c r="GG16" s="9">
        <v>1.113</v>
      </c>
      <c r="GH16" s="9">
        <v>0.10100000000000001</v>
      </c>
      <c r="GI16" s="9">
        <v>0</v>
      </c>
      <c r="GJ16" s="9">
        <v>0.10100000000000001</v>
      </c>
      <c r="GK16" s="9">
        <v>0</v>
      </c>
      <c r="GL16" s="9">
        <v>0.10100000000000001</v>
      </c>
      <c r="GM16" s="9">
        <v>0</v>
      </c>
      <c r="GN16" s="9">
        <v>0</v>
      </c>
      <c r="GO16" s="9">
        <v>0.10100000000000001</v>
      </c>
      <c r="GP16" s="9">
        <v>0</v>
      </c>
      <c r="GQ16" s="9">
        <v>0</v>
      </c>
      <c r="GR16" s="9">
        <v>0.10100000000000001</v>
      </c>
      <c r="GS16" s="9">
        <v>0.10100000000000001</v>
      </c>
      <c r="GT16" s="9">
        <v>0</v>
      </c>
      <c r="GU16" s="9">
        <v>1.012</v>
      </c>
      <c r="GV16" s="9">
        <v>5.9820000000000002</v>
      </c>
      <c r="GW16" s="9">
        <v>4.718</v>
      </c>
      <c r="GX16" s="9">
        <v>4.2889999999999997</v>
      </c>
      <c r="GY16" s="9">
        <v>6.8000000000000005E-2</v>
      </c>
      <c r="GZ16" s="9">
        <v>0.36099999999999999</v>
      </c>
      <c r="HA16" s="9">
        <v>0.17499999999999999</v>
      </c>
      <c r="HB16" s="9">
        <v>9.5000000000000001E-2</v>
      </c>
      <c r="HC16" s="9">
        <v>0.159</v>
      </c>
      <c r="HD16" s="9">
        <v>3.4830000000000001</v>
      </c>
      <c r="HE16" s="9">
        <v>0.39300000000000002</v>
      </c>
      <c r="HF16" s="9">
        <v>0.161</v>
      </c>
      <c r="HG16" s="9">
        <v>0.68100000000000005</v>
      </c>
      <c r="HH16" s="9">
        <v>0.73899999999999999</v>
      </c>
      <c r="HI16" s="9">
        <v>3.9790000000000001</v>
      </c>
      <c r="HJ16" s="9">
        <v>1.2629999999999999</v>
      </c>
      <c r="HK16" s="9">
        <v>6.0819999999999999</v>
      </c>
      <c r="HL16" s="9">
        <v>1.012</v>
      </c>
      <c r="HM16" s="9">
        <v>9.6340000000000003</v>
      </c>
      <c r="HN16" s="9">
        <v>7.2359999999999998</v>
      </c>
      <c r="HO16" s="9">
        <v>2.3980000000000001</v>
      </c>
      <c r="HP16" s="9">
        <v>253.315</v>
      </c>
      <c r="HQ16" s="9">
        <v>237.858</v>
      </c>
      <c r="HR16" s="9">
        <v>47.497999999999998</v>
      </c>
      <c r="HS16" s="9">
        <v>21.390999999999998</v>
      </c>
      <c r="HT16" s="9">
        <v>8.7149999999999999</v>
      </c>
      <c r="HU16" s="9">
        <v>11.244999999999999</v>
      </c>
      <c r="HV16" s="9">
        <v>13.741</v>
      </c>
      <c r="HW16" s="9">
        <v>6.2190000000000003</v>
      </c>
      <c r="HX16" s="9">
        <v>13.811999999999999</v>
      </c>
      <c r="HY16" s="9">
        <v>2.2930000000000001</v>
      </c>
      <c r="HZ16" s="9">
        <v>3.6539999999999999</v>
      </c>
      <c r="IA16" s="9">
        <v>8.85</v>
      </c>
      <c r="IB16" s="9">
        <v>5.91</v>
      </c>
      <c r="IC16" s="9">
        <v>5.2</v>
      </c>
      <c r="ID16" s="9">
        <v>13.913</v>
      </c>
      <c r="IE16" s="9">
        <v>6.0469999999999997</v>
      </c>
      <c r="IF16" s="9">
        <v>26.108000000000001</v>
      </c>
      <c r="IG16" s="9">
        <v>190.36</v>
      </c>
      <c r="IH16" s="9">
        <v>166.53899999999999</v>
      </c>
      <c r="II16" s="9">
        <v>156.08199999999999</v>
      </c>
      <c r="IJ16" s="9">
        <v>6.5220000000000002</v>
      </c>
      <c r="IK16" s="9">
        <v>3.5009999999999999</v>
      </c>
      <c r="IL16" s="9">
        <v>6.4039999999999999</v>
      </c>
      <c r="IM16" s="9">
        <v>2.319</v>
      </c>
      <c r="IN16" s="9">
        <v>1.3</v>
      </c>
      <c r="IO16" s="9">
        <v>124.05</v>
      </c>
      <c r="IP16" s="9">
        <v>12.622999999999999</v>
      </c>
      <c r="IQ16" s="9">
        <v>7.5110000000000001</v>
      </c>
    </row>
    <row r="17" spans="1:251">
      <c r="A17" s="10">
        <v>44228</v>
      </c>
      <c r="B17" s="9">
        <v>4.0709999999999997</v>
      </c>
      <c r="C17" s="9">
        <v>0</v>
      </c>
      <c r="D17" s="9">
        <v>8.5999999999999993E-2</v>
      </c>
      <c r="E17" s="9">
        <v>0</v>
      </c>
      <c r="F17" s="9">
        <v>8.5999999999999993E-2</v>
      </c>
      <c r="G17" s="9">
        <v>0</v>
      </c>
      <c r="H17" s="9">
        <v>3.7490000000000001</v>
      </c>
      <c r="I17" s="9">
        <v>0.24</v>
      </c>
      <c r="J17" s="9">
        <v>7.9000000000000001E-2</v>
      </c>
      <c r="K17" s="9">
        <v>8.8999999999999996E-2</v>
      </c>
      <c r="L17" s="9">
        <v>0.7</v>
      </c>
      <c r="M17" s="9">
        <v>3.4580000000000002</v>
      </c>
      <c r="N17" s="9">
        <v>1.254</v>
      </c>
      <c r="O17" s="9">
        <v>6.6130000000000004</v>
      </c>
      <c r="P17" s="9">
        <v>0.55700000000000005</v>
      </c>
      <c r="Q17" s="9">
        <v>4.6289999999999996</v>
      </c>
      <c r="R17" s="9">
        <v>4.6289999999999996</v>
      </c>
      <c r="S17" s="9">
        <v>1.046</v>
      </c>
      <c r="T17" s="9">
        <v>0.23899999999999999</v>
      </c>
      <c r="U17" s="9">
        <v>0</v>
      </c>
      <c r="V17" s="9">
        <v>0.16600000000000001</v>
      </c>
      <c r="W17" s="9">
        <v>0.16600000000000001</v>
      </c>
      <c r="X17" s="9">
        <v>0</v>
      </c>
      <c r="Y17" s="9">
        <v>0.16600000000000001</v>
      </c>
      <c r="Z17" s="9">
        <v>0</v>
      </c>
      <c r="AA17" s="9">
        <v>0</v>
      </c>
      <c r="AB17" s="9">
        <v>8.7999999999999995E-2</v>
      </c>
      <c r="AC17" s="9">
        <v>0</v>
      </c>
      <c r="AD17" s="9">
        <v>7.8E-2</v>
      </c>
      <c r="AE17" s="9">
        <v>0.16600000000000001</v>
      </c>
      <c r="AF17" s="9">
        <v>0</v>
      </c>
      <c r="AG17" s="9">
        <v>0.80600000000000005</v>
      </c>
      <c r="AH17" s="9">
        <v>3.5840000000000001</v>
      </c>
      <c r="AI17" s="9">
        <v>2.5459999999999998</v>
      </c>
      <c r="AJ17" s="9">
        <v>2.3719999999999999</v>
      </c>
      <c r="AK17" s="9">
        <v>9.9000000000000005E-2</v>
      </c>
      <c r="AL17" s="9">
        <v>0</v>
      </c>
      <c r="AM17" s="9">
        <v>9.9000000000000005E-2</v>
      </c>
      <c r="AN17" s="9">
        <v>0</v>
      </c>
      <c r="AO17" s="9">
        <v>0</v>
      </c>
      <c r="AP17" s="9">
        <v>2.2549999999999999</v>
      </c>
      <c r="AQ17" s="9">
        <v>7.4999999999999997E-2</v>
      </c>
      <c r="AR17" s="9">
        <v>0</v>
      </c>
      <c r="AS17" s="9">
        <v>0.216</v>
      </c>
      <c r="AT17" s="9">
        <v>0.45300000000000001</v>
      </c>
      <c r="AU17" s="9">
        <v>2.093</v>
      </c>
      <c r="AV17" s="9">
        <v>1.038</v>
      </c>
      <c r="AW17" s="9">
        <v>3.75</v>
      </c>
      <c r="AX17" s="9">
        <v>0.88</v>
      </c>
      <c r="AY17" s="9">
        <v>18.724</v>
      </c>
      <c r="AZ17" s="9">
        <v>18.724</v>
      </c>
      <c r="BA17" s="9">
        <v>2.1720000000000002</v>
      </c>
      <c r="BB17" s="9">
        <v>1.4590000000000001</v>
      </c>
      <c r="BC17" s="9">
        <v>0.20699999999999999</v>
      </c>
      <c r="BD17" s="9">
        <v>1.129</v>
      </c>
      <c r="BE17" s="9">
        <v>0.67200000000000004</v>
      </c>
      <c r="BF17" s="9">
        <v>0.66400000000000003</v>
      </c>
      <c r="BG17" s="9">
        <v>0.73799999999999999</v>
      </c>
      <c r="BH17" s="9">
        <v>0.30299999999999999</v>
      </c>
      <c r="BI17" s="9">
        <v>0.29499999999999998</v>
      </c>
      <c r="BJ17" s="9">
        <v>0.373</v>
      </c>
      <c r="BK17" s="9">
        <v>0.73799999999999999</v>
      </c>
      <c r="BL17" s="9">
        <v>0.224</v>
      </c>
      <c r="BM17" s="9">
        <v>0.629</v>
      </c>
      <c r="BN17" s="9">
        <v>0.70699999999999996</v>
      </c>
      <c r="BO17" s="9">
        <v>0.71299999999999997</v>
      </c>
      <c r="BP17" s="9">
        <v>16.550999999999998</v>
      </c>
      <c r="BQ17" s="9">
        <v>16.436</v>
      </c>
      <c r="BR17" s="9">
        <v>14.29</v>
      </c>
      <c r="BS17" s="9">
        <v>0.59599999999999997</v>
      </c>
      <c r="BT17" s="9">
        <v>1.55</v>
      </c>
      <c r="BU17" s="9">
        <v>1.024</v>
      </c>
      <c r="BV17" s="9">
        <v>0.54500000000000004</v>
      </c>
      <c r="BW17" s="9">
        <v>0.47399999999999998</v>
      </c>
      <c r="BX17" s="9">
        <v>14.321999999999999</v>
      </c>
      <c r="BY17" s="9">
        <v>0.78100000000000003</v>
      </c>
      <c r="BZ17" s="9">
        <v>0.39100000000000001</v>
      </c>
      <c r="CA17" s="9">
        <v>0.94299999999999995</v>
      </c>
      <c r="CB17" s="9">
        <v>4.9390000000000001</v>
      </c>
      <c r="CC17" s="9">
        <v>11.497999999999999</v>
      </c>
      <c r="CD17" s="9">
        <v>0.115</v>
      </c>
      <c r="CE17" s="9">
        <v>17.888000000000002</v>
      </c>
      <c r="CF17" s="9">
        <v>0.83599999999999997</v>
      </c>
      <c r="CG17" s="9">
        <v>7.9850000000000003</v>
      </c>
      <c r="CH17" s="9">
        <v>7.9850000000000003</v>
      </c>
      <c r="CI17" s="9">
        <v>0.51100000000000001</v>
      </c>
      <c r="CJ17" s="9">
        <v>0.29199999999999998</v>
      </c>
      <c r="CK17" s="9">
        <v>0.21099999999999999</v>
      </c>
      <c r="CL17" s="9">
        <v>8.1000000000000003E-2</v>
      </c>
      <c r="CM17" s="9">
        <v>0.29199999999999998</v>
      </c>
      <c r="CN17" s="9">
        <v>0</v>
      </c>
      <c r="CO17" s="9">
        <v>0.29199999999999998</v>
      </c>
      <c r="CP17" s="9">
        <v>0</v>
      </c>
      <c r="CQ17" s="9">
        <v>0</v>
      </c>
      <c r="CR17" s="9">
        <v>7.9000000000000001E-2</v>
      </c>
      <c r="CS17" s="9">
        <v>6.2E-2</v>
      </c>
      <c r="CT17" s="9">
        <v>0.15</v>
      </c>
      <c r="CU17" s="9">
        <v>0.29199999999999998</v>
      </c>
      <c r="CV17" s="9">
        <v>0</v>
      </c>
      <c r="CW17" s="9">
        <v>0.219</v>
      </c>
      <c r="CX17" s="9">
        <v>7.4740000000000002</v>
      </c>
      <c r="CY17" s="9">
        <v>7.3869999999999996</v>
      </c>
      <c r="CZ17" s="9">
        <v>7.0759999999999996</v>
      </c>
      <c r="DA17" s="9">
        <v>0.254</v>
      </c>
      <c r="DB17" s="9">
        <v>5.8000000000000003E-2</v>
      </c>
      <c r="DC17" s="9">
        <v>0.254</v>
      </c>
      <c r="DD17" s="9">
        <v>5.8000000000000003E-2</v>
      </c>
      <c r="DE17" s="9">
        <v>0</v>
      </c>
      <c r="DF17" s="9">
        <v>6.5590000000000002</v>
      </c>
      <c r="DG17" s="9">
        <v>0.104</v>
      </c>
      <c r="DH17" s="9">
        <v>0.14399999999999999</v>
      </c>
      <c r="DI17" s="9">
        <v>0.57999999999999996</v>
      </c>
      <c r="DJ17" s="9">
        <v>1.091</v>
      </c>
      <c r="DK17" s="9">
        <v>6.2969999999999997</v>
      </c>
      <c r="DL17" s="9">
        <v>8.6999999999999994E-2</v>
      </c>
      <c r="DM17" s="9">
        <v>7.766</v>
      </c>
      <c r="DN17" s="9">
        <v>0.219</v>
      </c>
      <c r="DO17" s="9">
        <v>23.03</v>
      </c>
      <c r="DP17" s="9">
        <v>23.03</v>
      </c>
      <c r="DQ17" s="9">
        <v>3.7360000000000002</v>
      </c>
      <c r="DR17" s="9">
        <v>1.9319999999999999</v>
      </c>
      <c r="DS17" s="9">
        <v>1.1000000000000001</v>
      </c>
      <c r="DT17" s="9">
        <v>0.54100000000000004</v>
      </c>
      <c r="DU17" s="9">
        <v>1.222</v>
      </c>
      <c r="DV17" s="9">
        <v>0.41799999999999998</v>
      </c>
      <c r="DW17" s="9">
        <v>1.3049999999999999</v>
      </c>
      <c r="DX17" s="9">
        <v>7.0000000000000007E-2</v>
      </c>
      <c r="DY17" s="9">
        <v>0.26500000000000001</v>
      </c>
      <c r="DZ17" s="9">
        <v>0.157</v>
      </c>
      <c r="EA17" s="9">
        <v>0.499</v>
      </c>
      <c r="EB17" s="9">
        <v>0.98399999999999999</v>
      </c>
      <c r="EC17" s="9">
        <v>0.71799999999999997</v>
      </c>
      <c r="ED17" s="9">
        <v>0.92200000000000004</v>
      </c>
      <c r="EE17" s="9">
        <v>1.804</v>
      </c>
      <c r="EF17" s="9">
        <v>19.294</v>
      </c>
      <c r="EG17" s="9">
        <v>17.681000000000001</v>
      </c>
      <c r="EH17" s="9">
        <v>16.986999999999998</v>
      </c>
      <c r="EI17" s="9">
        <v>0.53</v>
      </c>
      <c r="EJ17" s="9">
        <v>0.16300000000000001</v>
      </c>
      <c r="EK17" s="9">
        <v>0.28499999999999998</v>
      </c>
      <c r="EL17" s="9">
        <v>0.40799999999999997</v>
      </c>
      <c r="EM17" s="9">
        <v>0</v>
      </c>
      <c r="EN17" s="9">
        <v>12.577999999999999</v>
      </c>
      <c r="EO17" s="9">
        <v>0.56899999999999995</v>
      </c>
      <c r="EP17" s="9">
        <v>0.55000000000000004</v>
      </c>
      <c r="EQ17" s="9">
        <v>3.9849999999999999</v>
      </c>
      <c r="ER17" s="9">
        <v>2.8730000000000002</v>
      </c>
      <c r="ES17" s="9">
        <v>14.808</v>
      </c>
      <c r="ET17" s="9">
        <v>1.613</v>
      </c>
      <c r="EU17" s="9">
        <v>20.934000000000001</v>
      </c>
      <c r="EV17" s="9">
        <v>2.0960000000000001</v>
      </c>
      <c r="EW17" s="9">
        <v>2.238</v>
      </c>
      <c r="EX17" s="9">
        <v>2.238</v>
      </c>
      <c r="EY17" s="9">
        <v>0.753</v>
      </c>
      <c r="EZ17" s="9">
        <v>0.17399999999999999</v>
      </c>
      <c r="FA17" s="9">
        <v>0</v>
      </c>
      <c r="FB17" s="9">
        <v>9.0999999999999998E-2</v>
      </c>
      <c r="FC17" s="9">
        <v>0</v>
      </c>
      <c r="FD17" s="9">
        <v>9.0999999999999998E-2</v>
      </c>
      <c r="FE17" s="9">
        <v>0</v>
      </c>
      <c r="FF17" s="9">
        <v>0</v>
      </c>
      <c r="FG17" s="9">
        <v>9.0999999999999998E-2</v>
      </c>
      <c r="FH17" s="9">
        <v>0</v>
      </c>
      <c r="FI17" s="9">
        <v>0</v>
      </c>
      <c r="FJ17" s="9">
        <v>9.0999999999999998E-2</v>
      </c>
      <c r="FK17" s="9">
        <v>0</v>
      </c>
      <c r="FL17" s="9">
        <v>9.0999999999999998E-2</v>
      </c>
      <c r="FM17" s="9">
        <v>0.57899999999999996</v>
      </c>
      <c r="FN17" s="9">
        <v>1.484</v>
      </c>
      <c r="FO17" s="9">
        <v>1.2010000000000001</v>
      </c>
      <c r="FP17" s="9">
        <v>1.099</v>
      </c>
      <c r="FQ17" s="9">
        <v>0</v>
      </c>
      <c r="FR17" s="9">
        <v>0.10100000000000001</v>
      </c>
      <c r="FS17" s="9">
        <v>0.10100000000000001</v>
      </c>
      <c r="FT17" s="9">
        <v>0</v>
      </c>
      <c r="FU17" s="9">
        <v>0</v>
      </c>
      <c r="FV17" s="9">
        <v>1.0029999999999999</v>
      </c>
      <c r="FW17" s="9">
        <v>0</v>
      </c>
      <c r="FX17" s="9">
        <v>0.10299999999999999</v>
      </c>
      <c r="FY17" s="9">
        <v>9.5000000000000001E-2</v>
      </c>
      <c r="FZ17" s="9">
        <v>0</v>
      </c>
      <c r="GA17" s="9">
        <v>1.2010000000000001</v>
      </c>
      <c r="GB17" s="9">
        <v>0.28399999999999997</v>
      </c>
      <c r="GC17" s="9">
        <v>1.5760000000000001</v>
      </c>
      <c r="GD17" s="9">
        <v>0.66200000000000003</v>
      </c>
      <c r="GE17" s="9">
        <v>6.8319999999999999</v>
      </c>
      <c r="GF17" s="9">
        <v>6.8319999999999999</v>
      </c>
      <c r="GG17" s="9">
        <v>1</v>
      </c>
      <c r="GH17" s="9">
        <v>0.41299999999999998</v>
      </c>
      <c r="GI17" s="9">
        <v>0</v>
      </c>
      <c r="GJ17" s="9">
        <v>0.41299999999999998</v>
      </c>
      <c r="GK17" s="9">
        <v>0</v>
      </c>
      <c r="GL17" s="9">
        <v>0.41299999999999998</v>
      </c>
      <c r="GM17" s="9">
        <v>0</v>
      </c>
      <c r="GN17" s="9">
        <v>0.33900000000000002</v>
      </c>
      <c r="GO17" s="9">
        <v>7.4999999999999997E-2</v>
      </c>
      <c r="GP17" s="9">
        <v>0.20300000000000001</v>
      </c>
      <c r="GQ17" s="9">
        <v>0.21</v>
      </c>
      <c r="GR17" s="9">
        <v>0</v>
      </c>
      <c r="GS17" s="9">
        <v>0.21</v>
      </c>
      <c r="GT17" s="9">
        <v>0.20300000000000001</v>
      </c>
      <c r="GU17" s="9">
        <v>0.58699999999999997</v>
      </c>
      <c r="GV17" s="9">
        <v>5.8310000000000004</v>
      </c>
      <c r="GW17" s="9">
        <v>4.12</v>
      </c>
      <c r="GX17" s="9">
        <v>4.0410000000000004</v>
      </c>
      <c r="GY17" s="9">
        <v>7.9000000000000001E-2</v>
      </c>
      <c r="GZ17" s="9">
        <v>0</v>
      </c>
      <c r="HA17" s="9">
        <v>7.9000000000000001E-2</v>
      </c>
      <c r="HB17" s="9">
        <v>0</v>
      </c>
      <c r="HC17" s="9">
        <v>0</v>
      </c>
      <c r="HD17" s="9">
        <v>3.6179999999999999</v>
      </c>
      <c r="HE17" s="9">
        <v>0</v>
      </c>
      <c r="HF17" s="9">
        <v>0</v>
      </c>
      <c r="HG17" s="9">
        <v>0.502</v>
      </c>
      <c r="HH17" s="9">
        <v>0.46600000000000003</v>
      </c>
      <c r="HI17" s="9">
        <v>3.6539999999999999</v>
      </c>
      <c r="HJ17" s="9">
        <v>1.7110000000000001</v>
      </c>
      <c r="HK17" s="9">
        <v>6.319</v>
      </c>
      <c r="HL17" s="9">
        <v>0.51300000000000001</v>
      </c>
      <c r="HM17" s="9">
        <v>6.5730000000000004</v>
      </c>
      <c r="HN17" s="9">
        <v>4.7480000000000002</v>
      </c>
      <c r="HO17" s="9">
        <v>1.8240000000000001</v>
      </c>
      <c r="HP17" s="9">
        <v>250.91900000000001</v>
      </c>
      <c r="HQ17" s="9">
        <v>235.60400000000001</v>
      </c>
      <c r="HR17" s="9">
        <v>46.256</v>
      </c>
      <c r="HS17" s="9">
        <v>23.373000000000001</v>
      </c>
      <c r="HT17" s="9">
        <v>8.5419999999999998</v>
      </c>
      <c r="HU17" s="9">
        <v>12.599</v>
      </c>
      <c r="HV17" s="9">
        <v>14.497999999999999</v>
      </c>
      <c r="HW17" s="9">
        <v>6.6429999999999998</v>
      </c>
      <c r="HX17" s="9">
        <v>14.714</v>
      </c>
      <c r="HY17" s="9">
        <v>3.508</v>
      </c>
      <c r="HZ17" s="9">
        <v>2.6829999999999998</v>
      </c>
      <c r="IA17" s="9">
        <v>7.5910000000000002</v>
      </c>
      <c r="IB17" s="9">
        <v>7.8109999999999999</v>
      </c>
      <c r="IC17" s="9">
        <v>5.9580000000000002</v>
      </c>
      <c r="ID17" s="9">
        <v>15.48</v>
      </c>
      <c r="IE17" s="9">
        <v>5.88</v>
      </c>
      <c r="IF17" s="9">
        <v>22.882999999999999</v>
      </c>
      <c r="IG17" s="9">
        <v>189.34899999999999</v>
      </c>
      <c r="IH17" s="9">
        <v>166.16900000000001</v>
      </c>
      <c r="II17" s="9">
        <v>156.941</v>
      </c>
      <c r="IJ17" s="9">
        <v>4.0880000000000001</v>
      </c>
      <c r="IK17" s="9">
        <v>4.915</v>
      </c>
      <c r="IL17" s="9">
        <v>4.2130000000000001</v>
      </c>
      <c r="IM17" s="9">
        <v>2.996</v>
      </c>
      <c r="IN17" s="9">
        <v>1.794</v>
      </c>
      <c r="IO17" s="9">
        <v>127.989</v>
      </c>
      <c r="IP17" s="9">
        <v>9.4390000000000001</v>
      </c>
      <c r="IQ17" s="9">
        <v>8.4670000000000005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14.157</v>
      </c>
      <c r="C11" s="9">
        <v>32.868000000000002</v>
      </c>
      <c r="D11" s="9">
        <v>118.58499999999999</v>
      </c>
      <c r="E11" s="9">
        <v>19.155999999999999</v>
      </c>
      <c r="F11" s="9">
        <v>16.004000000000001</v>
      </c>
      <c r="G11" s="9">
        <v>202.99199999999999</v>
      </c>
      <c r="H11" s="9">
        <v>22.696999999999999</v>
      </c>
      <c r="I11" s="9">
        <v>0.96599999999999997</v>
      </c>
      <c r="J11" s="9">
        <v>0.96599999999999997</v>
      </c>
      <c r="K11" s="9">
        <v>0.45400000000000001</v>
      </c>
      <c r="L11" s="9">
        <v>0.30099999999999999</v>
      </c>
      <c r="M11" s="9">
        <v>0</v>
      </c>
      <c r="N11" s="9">
        <v>0.30099999999999999</v>
      </c>
      <c r="O11" s="9">
        <v>0.30099999999999999</v>
      </c>
      <c r="P11" s="9">
        <v>0</v>
      </c>
      <c r="Q11" s="9">
        <v>0.30099999999999999</v>
      </c>
      <c r="R11" s="9">
        <v>0</v>
      </c>
      <c r="S11" s="9">
        <v>0</v>
      </c>
      <c r="T11" s="9">
        <v>0.30099999999999999</v>
      </c>
      <c r="U11" s="9">
        <v>0</v>
      </c>
      <c r="V11" s="9">
        <v>0</v>
      </c>
      <c r="W11" s="9">
        <v>0.30099999999999999</v>
      </c>
      <c r="X11" s="9">
        <v>0</v>
      </c>
      <c r="Y11" s="9">
        <v>0.153</v>
      </c>
      <c r="Z11" s="9">
        <v>0.51200000000000001</v>
      </c>
      <c r="AA11" s="9">
        <v>0.32300000000000001</v>
      </c>
      <c r="AB11" s="9">
        <v>0.32300000000000001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0.32300000000000001</v>
      </c>
      <c r="AI11" s="9">
        <v>0</v>
      </c>
      <c r="AJ11" s="9">
        <v>0</v>
      </c>
      <c r="AK11" s="9">
        <v>0</v>
      </c>
      <c r="AL11" s="9">
        <v>0</v>
      </c>
      <c r="AM11" s="9">
        <v>0.32300000000000001</v>
      </c>
      <c r="AN11" s="9">
        <v>0.189</v>
      </c>
      <c r="AO11" s="9">
        <v>0.81299999999999994</v>
      </c>
      <c r="AP11" s="9">
        <v>0.153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4.7880000000000003</v>
      </c>
      <c r="BZ11" s="9">
        <v>4.7880000000000003</v>
      </c>
      <c r="CA11" s="9">
        <v>0.51700000000000002</v>
      </c>
      <c r="CB11" s="9">
        <v>0.51700000000000002</v>
      </c>
      <c r="CC11" s="9">
        <v>0</v>
      </c>
      <c r="CD11" s="9">
        <v>0.51700000000000002</v>
      </c>
      <c r="CE11" s="9">
        <v>0.51700000000000002</v>
      </c>
      <c r="CF11" s="9">
        <v>0</v>
      </c>
      <c r="CG11" s="9">
        <v>0.51700000000000002</v>
      </c>
      <c r="CH11" s="9">
        <v>0</v>
      </c>
      <c r="CI11" s="9">
        <v>0</v>
      </c>
      <c r="CJ11" s="9">
        <v>0.51700000000000002</v>
      </c>
      <c r="CK11" s="9">
        <v>0</v>
      </c>
      <c r="CL11" s="9">
        <v>0</v>
      </c>
      <c r="CM11" s="9">
        <v>0.51700000000000002</v>
      </c>
      <c r="CN11" s="9">
        <v>0</v>
      </c>
      <c r="CO11" s="9">
        <v>0</v>
      </c>
      <c r="CP11" s="9">
        <v>4.2709999999999999</v>
      </c>
      <c r="CQ11" s="9">
        <v>3.3050000000000002</v>
      </c>
      <c r="CR11" s="9">
        <v>3.3050000000000002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2.589</v>
      </c>
      <c r="CY11" s="9">
        <v>0</v>
      </c>
      <c r="CZ11" s="9">
        <v>0.51300000000000001</v>
      </c>
      <c r="DA11" s="9">
        <v>0.20300000000000001</v>
      </c>
      <c r="DB11" s="9">
        <v>0</v>
      </c>
      <c r="DC11" s="9">
        <v>3.3050000000000002</v>
      </c>
      <c r="DD11" s="9">
        <v>0.96599999999999997</v>
      </c>
      <c r="DE11" s="9">
        <v>4.7880000000000003</v>
      </c>
      <c r="DF11" s="9">
        <v>0</v>
      </c>
      <c r="DG11" s="9">
        <v>2.8439999999999999</v>
      </c>
      <c r="DH11" s="9">
        <v>2.8439999999999999</v>
      </c>
      <c r="DI11" s="9">
        <v>0.33500000000000002</v>
      </c>
      <c r="DJ11" s="9">
        <v>0.153</v>
      </c>
      <c r="DK11" s="9">
        <v>0.153</v>
      </c>
      <c r="DL11" s="9">
        <v>0</v>
      </c>
      <c r="DM11" s="9">
        <v>0.153</v>
      </c>
      <c r="DN11" s="9">
        <v>0</v>
      </c>
      <c r="DO11" s="9">
        <v>0.153</v>
      </c>
      <c r="DP11" s="9">
        <v>0</v>
      </c>
      <c r="DQ11" s="9">
        <v>0</v>
      </c>
      <c r="DR11" s="9">
        <v>0</v>
      </c>
      <c r="DS11" s="9">
        <v>0</v>
      </c>
      <c r="DT11" s="9">
        <v>0.153</v>
      </c>
      <c r="DU11" s="9">
        <v>0.153</v>
      </c>
      <c r="DV11" s="9">
        <v>0</v>
      </c>
      <c r="DW11" s="9">
        <v>0.182</v>
      </c>
      <c r="DX11" s="9">
        <v>2.5089999999999999</v>
      </c>
      <c r="DY11" s="9">
        <v>2.5089999999999999</v>
      </c>
      <c r="DZ11" s="9">
        <v>2.5089999999999999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2.3039999999999998</v>
      </c>
      <c r="EG11" s="9">
        <v>0</v>
      </c>
      <c r="EH11" s="9">
        <v>0</v>
      </c>
      <c r="EI11" s="9">
        <v>0.20499999999999999</v>
      </c>
      <c r="EJ11" s="9">
        <v>1.2</v>
      </c>
      <c r="EK11" s="9">
        <v>1.3089999999999999</v>
      </c>
      <c r="EL11" s="9">
        <v>0</v>
      </c>
      <c r="EM11" s="9">
        <v>2.6619999999999999</v>
      </c>
      <c r="EN11" s="9">
        <v>0.182</v>
      </c>
      <c r="EO11" s="9">
        <v>17.677</v>
      </c>
      <c r="EP11" s="9">
        <v>17.677</v>
      </c>
      <c r="EQ11" s="9">
        <v>4.6829999999999998</v>
      </c>
      <c r="ER11" s="9">
        <v>2.1970000000000001</v>
      </c>
      <c r="ES11" s="9">
        <v>1.7310000000000001</v>
      </c>
      <c r="ET11" s="9">
        <v>0.46600000000000003</v>
      </c>
      <c r="EU11" s="9">
        <v>1.806</v>
      </c>
      <c r="EV11" s="9">
        <v>0.39100000000000001</v>
      </c>
      <c r="EW11" s="9">
        <v>1.806</v>
      </c>
      <c r="EX11" s="9">
        <v>0.39100000000000001</v>
      </c>
      <c r="EY11" s="9">
        <v>0</v>
      </c>
      <c r="EZ11" s="9">
        <v>1.276</v>
      </c>
      <c r="FA11" s="9">
        <v>0.57799999999999996</v>
      </c>
      <c r="FB11" s="9">
        <v>0.34200000000000003</v>
      </c>
      <c r="FC11" s="9">
        <v>1.603</v>
      </c>
      <c r="FD11" s="9">
        <v>0.59399999999999997</v>
      </c>
      <c r="FE11" s="9">
        <v>2.4860000000000002</v>
      </c>
      <c r="FF11" s="9">
        <v>12.994</v>
      </c>
      <c r="FG11" s="9">
        <v>8.3469999999999995</v>
      </c>
      <c r="FH11" s="9">
        <v>7.883</v>
      </c>
      <c r="FI11" s="9">
        <v>0.189</v>
      </c>
      <c r="FJ11" s="9">
        <v>0.27400000000000002</v>
      </c>
      <c r="FK11" s="9">
        <v>0.46300000000000002</v>
      </c>
      <c r="FL11" s="9">
        <v>0</v>
      </c>
      <c r="FM11" s="9">
        <v>0</v>
      </c>
      <c r="FN11" s="9">
        <v>7.109</v>
      </c>
      <c r="FO11" s="9">
        <v>0.157</v>
      </c>
      <c r="FP11" s="9">
        <v>0</v>
      </c>
      <c r="FQ11" s="9">
        <v>1.081</v>
      </c>
      <c r="FR11" s="9">
        <v>1.629</v>
      </c>
      <c r="FS11" s="9">
        <v>6.7169999999999996</v>
      </c>
      <c r="FT11" s="9">
        <v>4.6470000000000002</v>
      </c>
      <c r="FU11" s="9">
        <v>15.191000000000001</v>
      </c>
      <c r="FV11" s="9">
        <v>2.4860000000000002</v>
      </c>
      <c r="FW11" s="9">
        <v>2.4220000000000002</v>
      </c>
      <c r="FX11" s="9">
        <v>2.4220000000000002</v>
      </c>
      <c r="FY11" s="9">
        <v>0.88400000000000001</v>
      </c>
      <c r="FZ11" s="9">
        <v>0.184</v>
      </c>
      <c r="GA11" s="9">
        <v>0.184</v>
      </c>
      <c r="GB11" s="9">
        <v>0</v>
      </c>
      <c r="GC11" s="9">
        <v>0</v>
      </c>
      <c r="GD11" s="9">
        <v>0.184</v>
      </c>
      <c r="GE11" s="9">
        <v>0</v>
      </c>
      <c r="GF11" s="9">
        <v>0.184</v>
      </c>
      <c r="GG11" s="9">
        <v>0</v>
      </c>
      <c r="GH11" s="9">
        <v>0</v>
      </c>
      <c r="GI11" s="9">
        <v>0.184</v>
      </c>
      <c r="GJ11" s="9">
        <v>0</v>
      </c>
      <c r="GK11" s="9">
        <v>0.184</v>
      </c>
      <c r="GL11" s="9">
        <v>0</v>
      </c>
      <c r="GM11" s="9">
        <v>0.7</v>
      </c>
      <c r="GN11" s="9">
        <v>1.538</v>
      </c>
      <c r="GO11" s="9">
        <v>0.98399999999999999</v>
      </c>
      <c r="GP11" s="9">
        <v>0.98399999999999999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0.76700000000000002</v>
      </c>
      <c r="GW11" s="9">
        <v>0</v>
      </c>
      <c r="GX11" s="9">
        <v>0</v>
      </c>
      <c r="GY11" s="9">
        <v>0.216</v>
      </c>
      <c r="GZ11" s="9">
        <v>0.16600000000000001</v>
      </c>
      <c r="HA11" s="9">
        <v>0.81699999999999995</v>
      </c>
      <c r="HB11" s="9">
        <v>0.55400000000000005</v>
      </c>
      <c r="HC11" s="9">
        <v>1.722</v>
      </c>
      <c r="HD11" s="9">
        <v>0.7</v>
      </c>
      <c r="HE11" s="9">
        <v>17.030999999999999</v>
      </c>
      <c r="HF11" s="9">
        <v>17.030999999999999</v>
      </c>
      <c r="HG11" s="9">
        <v>3.1739999999999999</v>
      </c>
      <c r="HH11" s="9">
        <v>0.747</v>
      </c>
      <c r="HI11" s="9">
        <v>0</v>
      </c>
      <c r="HJ11" s="9">
        <v>0.747</v>
      </c>
      <c r="HK11" s="9">
        <v>0.54400000000000004</v>
      </c>
      <c r="HL11" s="9">
        <v>0.20300000000000001</v>
      </c>
      <c r="HM11" s="9">
        <v>0.54400000000000004</v>
      </c>
      <c r="HN11" s="9">
        <v>0.20300000000000001</v>
      </c>
      <c r="HO11" s="9">
        <v>0</v>
      </c>
      <c r="HP11" s="9">
        <v>0</v>
      </c>
      <c r="HQ11" s="9">
        <v>0.36899999999999999</v>
      </c>
      <c r="HR11" s="9">
        <v>0.378</v>
      </c>
      <c r="HS11" s="9">
        <v>0.747</v>
      </c>
      <c r="HT11" s="9">
        <v>0</v>
      </c>
      <c r="HU11" s="9">
        <v>2.427</v>
      </c>
      <c r="HV11" s="9">
        <v>13.856</v>
      </c>
      <c r="HW11" s="9">
        <v>12.999000000000001</v>
      </c>
      <c r="HX11" s="9">
        <v>11.874000000000001</v>
      </c>
      <c r="HY11" s="9">
        <v>0.442</v>
      </c>
      <c r="HZ11" s="9">
        <v>0.68300000000000005</v>
      </c>
      <c r="IA11" s="9">
        <v>0.28899999999999998</v>
      </c>
      <c r="IB11" s="9">
        <v>0</v>
      </c>
      <c r="IC11" s="9">
        <v>0.63200000000000001</v>
      </c>
      <c r="ID11" s="9">
        <v>9.1039999999999992</v>
      </c>
      <c r="IE11" s="9">
        <v>0.75800000000000001</v>
      </c>
      <c r="IF11" s="9">
        <v>1.1839999999999999</v>
      </c>
      <c r="IG11" s="9">
        <v>1.954</v>
      </c>
      <c r="IH11" s="9">
        <v>2.8719999999999999</v>
      </c>
      <c r="II11" s="9">
        <v>10.127000000000001</v>
      </c>
      <c r="IJ11" s="9">
        <v>0.85699999999999998</v>
      </c>
      <c r="IK11" s="9">
        <v>14.603</v>
      </c>
      <c r="IL11" s="9">
        <v>2.427</v>
      </c>
      <c r="IM11" s="9">
        <v>10.786</v>
      </c>
      <c r="IN11" s="9">
        <v>10.786</v>
      </c>
      <c r="IO11" s="9">
        <v>5.2030000000000003</v>
      </c>
      <c r="IP11" s="9">
        <v>1.155</v>
      </c>
      <c r="IQ11" s="9">
        <v>0.82499999999999996</v>
      </c>
    </row>
    <row r="12" spans="1:251">
      <c r="A12" s="10">
        <v>42401</v>
      </c>
      <c r="B12" s="9">
        <v>16.481000000000002</v>
      </c>
      <c r="C12" s="9">
        <v>36.737000000000002</v>
      </c>
      <c r="D12" s="9">
        <v>110.497</v>
      </c>
      <c r="E12" s="9">
        <v>20.398</v>
      </c>
      <c r="F12" s="9">
        <v>14.964</v>
      </c>
      <c r="G12" s="9">
        <v>203.93799999999999</v>
      </c>
      <c r="H12" s="9">
        <v>23.634</v>
      </c>
      <c r="I12" s="9">
        <v>1.0649999999999999</v>
      </c>
      <c r="J12" s="9">
        <v>1.0649999999999999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1.0649999999999999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1.0649999999999999</v>
      </c>
      <c r="AO12" s="9">
        <v>1.0649999999999999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4.4870000000000001</v>
      </c>
      <c r="BZ12" s="9">
        <v>4.4870000000000001</v>
      </c>
      <c r="CA12" s="9">
        <v>1.2170000000000001</v>
      </c>
      <c r="CB12" s="9">
        <v>0.754</v>
      </c>
      <c r="CC12" s="9">
        <v>0.34499999999999997</v>
      </c>
      <c r="CD12" s="9">
        <v>0.40899999999999997</v>
      </c>
      <c r="CE12" s="9">
        <v>0.32500000000000001</v>
      </c>
      <c r="CF12" s="9">
        <v>0.42899999999999999</v>
      </c>
      <c r="CG12" s="9">
        <v>0.32500000000000001</v>
      </c>
      <c r="CH12" s="9">
        <v>0</v>
      </c>
      <c r="CI12" s="9">
        <v>0.42899999999999999</v>
      </c>
      <c r="CJ12" s="9">
        <v>0.20499999999999999</v>
      </c>
      <c r="CK12" s="9">
        <v>0.32400000000000001</v>
      </c>
      <c r="CL12" s="9">
        <v>0.22500000000000001</v>
      </c>
      <c r="CM12" s="9">
        <v>0.42899999999999999</v>
      </c>
      <c r="CN12" s="9">
        <v>0.32400000000000001</v>
      </c>
      <c r="CO12" s="9">
        <v>0.46300000000000002</v>
      </c>
      <c r="CP12" s="9">
        <v>3.27</v>
      </c>
      <c r="CQ12" s="9">
        <v>2.2890000000000001</v>
      </c>
      <c r="CR12" s="9">
        <v>2.2890000000000001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1.581</v>
      </c>
      <c r="CY12" s="9">
        <v>0.16200000000000001</v>
      </c>
      <c r="CZ12" s="9">
        <v>0.14599999999999999</v>
      </c>
      <c r="DA12" s="9">
        <v>0.4</v>
      </c>
      <c r="DB12" s="9">
        <v>0.36599999999999999</v>
      </c>
      <c r="DC12" s="9">
        <v>1.923</v>
      </c>
      <c r="DD12" s="9">
        <v>0.98099999999999998</v>
      </c>
      <c r="DE12" s="9">
        <v>4.0229999999999997</v>
      </c>
      <c r="DF12" s="9">
        <v>0.46300000000000002</v>
      </c>
      <c r="DG12" s="9">
        <v>1.6619999999999999</v>
      </c>
      <c r="DH12" s="9">
        <v>1.6619999999999999</v>
      </c>
      <c r="DI12" s="9">
        <v>0.35199999999999998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0.35199999999999998</v>
      </c>
      <c r="DX12" s="9">
        <v>1.31</v>
      </c>
      <c r="DY12" s="9">
        <v>1.31</v>
      </c>
      <c r="DZ12" s="9">
        <v>1.31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1.1479999999999999</v>
      </c>
      <c r="EG12" s="9">
        <v>0</v>
      </c>
      <c r="EH12" s="9">
        <v>0</v>
      </c>
      <c r="EI12" s="9">
        <v>0.16200000000000001</v>
      </c>
      <c r="EJ12" s="9">
        <v>0</v>
      </c>
      <c r="EK12" s="9">
        <v>1.31</v>
      </c>
      <c r="EL12" s="9">
        <v>0</v>
      </c>
      <c r="EM12" s="9">
        <v>1.31</v>
      </c>
      <c r="EN12" s="9">
        <v>0.35199999999999998</v>
      </c>
      <c r="EO12" s="9">
        <v>13.416</v>
      </c>
      <c r="EP12" s="9">
        <v>13.416</v>
      </c>
      <c r="EQ12" s="9">
        <v>2.3639999999999999</v>
      </c>
      <c r="ER12" s="9">
        <v>1.772</v>
      </c>
      <c r="ES12" s="9">
        <v>1.609</v>
      </c>
      <c r="ET12" s="9">
        <v>0.16300000000000001</v>
      </c>
      <c r="EU12" s="9">
        <v>1.4119999999999999</v>
      </c>
      <c r="EV12" s="9">
        <v>0.35899999999999999</v>
      </c>
      <c r="EW12" s="9">
        <v>1.4119999999999999</v>
      </c>
      <c r="EX12" s="9">
        <v>0.16300000000000001</v>
      </c>
      <c r="EY12" s="9">
        <v>0.19700000000000001</v>
      </c>
      <c r="EZ12" s="9">
        <v>0.96199999999999997</v>
      </c>
      <c r="FA12" s="9">
        <v>0.58199999999999996</v>
      </c>
      <c r="FB12" s="9">
        <v>0.22800000000000001</v>
      </c>
      <c r="FC12" s="9">
        <v>1.4119999999999999</v>
      </c>
      <c r="FD12" s="9">
        <v>0.35899999999999999</v>
      </c>
      <c r="FE12" s="9">
        <v>0.59199999999999997</v>
      </c>
      <c r="FF12" s="9">
        <v>11.052</v>
      </c>
      <c r="FG12" s="9">
        <v>7.0670000000000002</v>
      </c>
      <c r="FH12" s="9">
        <v>6.7030000000000003</v>
      </c>
      <c r="FI12" s="9">
        <v>0.16200000000000001</v>
      </c>
      <c r="FJ12" s="9">
        <v>0.20300000000000001</v>
      </c>
      <c r="FK12" s="9">
        <v>0.16200000000000001</v>
      </c>
      <c r="FL12" s="9">
        <v>0.20300000000000001</v>
      </c>
      <c r="FM12" s="9">
        <v>0</v>
      </c>
      <c r="FN12" s="9">
        <v>5.9189999999999996</v>
      </c>
      <c r="FO12" s="9">
        <v>0</v>
      </c>
      <c r="FP12" s="9">
        <v>0.41</v>
      </c>
      <c r="FQ12" s="9">
        <v>0.73799999999999999</v>
      </c>
      <c r="FR12" s="9">
        <v>1.2</v>
      </c>
      <c r="FS12" s="9">
        <v>5.867</v>
      </c>
      <c r="FT12" s="9">
        <v>3.9849999999999999</v>
      </c>
      <c r="FU12" s="9">
        <v>12.824</v>
      </c>
      <c r="FV12" s="9">
        <v>0.59199999999999997</v>
      </c>
      <c r="FW12" s="9">
        <v>2.59</v>
      </c>
      <c r="FX12" s="9">
        <v>2.59</v>
      </c>
      <c r="FY12" s="9">
        <v>0.998</v>
      </c>
      <c r="FZ12" s="9">
        <v>0.32100000000000001</v>
      </c>
      <c r="GA12" s="9">
        <v>0</v>
      </c>
      <c r="GB12" s="9">
        <v>0.32100000000000001</v>
      </c>
      <c r="GC12" s="9">
        <v>0.32100000000000001</v>
      </c>
      <c r="GD12" s="9">
        <v>0</v>
      </c>
      <c r="GE12" s="9">
        <v>0.32100000000000001</v>
      </c>
      <c r="GF12" s="9">
        <v>0</v>
      </c>
      <c r="GG12" s="9">
        <v>0</v>
      </c>
      <c r="GH12" s="9">
        <v>0.158</v>
      </c>
      <c r="GI12" s="9">
        <v>0</v>
      </c>
      <c r="GJ12" s="9">
        <v>0.16200000000000001</v>
      </c>
      <c r="GK12" s="9">
        <v>0.32100000000000001</v>
      </c>
      <c r="GL12" s="9">
        <v>0</v>
      </c>
      <c r="GM12" s="9">
        <v>0.67800000000000005</v>
      </c>
      <c r="GN12" s="9">
        <v>1.5920000000000001</v>
      </c>
      <c r="GO12" s="9">
        <v>1.3919999999999999</v>
      </c>
      <c r="GP12" s="9">
        <v>1.3919999999999999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1.3919999999999999</v>
      </c>
      <c r="GW12" s="9">
        <v>0</v>
      </c>
      <c r="GX12" s="9">
        <v>0</v>
      </c>
      <c r="GY12" s="9">
        <v>0</v>
      </c>
      <c r="GZ12" s="9">
        <v>0</v>
      </c>
      <c r="HA12" s="9">
        <v>1.3919999999999999</v>
      </c>
      <c r="HB12" s="9">
        <v>0.2</v>
      </c>
      <c r="HC12" s="9">
        <v>1.913</v>
      </c>
      <c r="HD12" s="9">
        <v>0.67800000000000005</v>
      </c>
      <c r="HE12" s="9">
        <v>16.948</v>
      </c>
      <c r="HF12" s="9">
        <v>16.948</v>
      </c>
      <c r="HG12" s="9">
        <v>4.867</v>
      </c>
      <c r="HH12" s="9">
        <v>1.502</v>
      </c>
      <c r="HI12" s="9">
        <v>0.41099999999999998</v>
      </c>
      <c r="HJ12" s="9">
        <v>0.39100000000000001</v>
      </c>
      <c r="HK12" s="9">
        <v>0.59899999999999998</v>
      </c>
      <c r="HL12" s="9">
        <v>0.20399999999999999</v>
      </c>
      <c r="HM12" s="9">
        <v>0.59899999999999998</v>
      </c>
      <c r="HN12" s="9">
        <v>0</v>
      </c>
      <c r="HO12" s="9">
        <v>0.20399999999999999</v>
      </c>
      <c r="HP12" s="9">
        <v>0.188</v>
      </c>
      <c r="HQ12" s="9">
        <v>0.61399999999999999</v>
      </c>
      <c r="HR12" s="9">
        <v>0</v>
      </c>
      <c r="HS12" s="9">
        <v>0.57999999999999996</v>
      </c>
      <c r="HT12" s="9">
        <v>0.223</v>
      </c>
      <c r="HU12" s="9">
        <v>3.3639999999999999</v>
      </c>
      <c r="HV12" s="9">
        <v>12.081</v>
      </c>
      <c r="HW12" s="9">
        <v>11.105</v>
      </c>
      <c r="HX12" s="9">
        <v>10.378</v>
      </c>
      <c r="HY12" s="9">
        <v>0.22800000000000001</v>
      </c>
      <c r="HZ12" s="9">
        <v>0.499</v>
      </c>
      <c r="IA12" s="9">
        <v>0.499</v>
      </c>
      <c r="IB12" s="9">
        <v>0.22800000000000001</v>
      </c>
      <c r="IC12" s="9">
        <v>0</v>
      </c>
      <c r="ID12" s="9">
        <v>7.2320000000000002</v>
      </c>
      <c r="IE12" s="9">
        <v>1.0029999999999999</v>
      </c>
      <c r="IF12" s="9">
        <v>0.64100000000000001</v>
      </c>
      <c r="IG12" s="9">
        <v>2.2280000000000002</v>
      </c>
      <c r="IH12" s="9">
        <v>2.2970000000000002</v>
      </c>
      <c r="II12" s="9">
        <v>8.8079999999999998</v>
      </c>
      <c r="IJ12" s="9">
        <v>0.97599999999999998</v>
      </c>
      <c r="IK12" s="9">
        <v>13.308999999999999</v>
      </c>
      <c r="IL12" s="9">
        <v>3.6389999999999998</v>
      </c>
      <c r="IM12" s="9">
        <v>14.423999999999999</v>
      </c>
      <c r="IN12" s="9">
        <v>14.423999999999999</v>
      </c>
      <c r="IO12" s="9">
        <v>6.9569999999999999</v>
      </c>
      <c r="IP12" s="9">
        <v>3.7549999999999999</v>
      </c>
      <c r="IQ12" s="9">
        <v>2.488</v>
      </c>
    </row>
    <row r="13" spans="1:251">
      <c r="A13" s="10">
        <v>42767</v>
      </c>
      <c r="B13" s="9">
        <v>21.006</v>
      </c>
      <c r="C13" s="9">
        <v>35.387999999999998</v>
      </c>
      <c r="D13" s="9">
        <v>118.654</v>
      </c>
      <c r="E13" s="9">
        <v>24.512</v>
      </c>
      <c r="F13" s="9">
        <v>17.902000000000001</v>
      </c>
      <c r="G13" s="9">
        <v>211.68899999999999</v>
      </c>
      <c r="H13" s="9">
        <v>27.617000000000001</v>
      </c>
      <c r="I13" s="9">
        <v>0.63</v>
      </c>
      <c r="J13" s="9">
        <v>0.63</v>
      </c>
      <c r="K13" s="9">
        <v>0.245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0.245</v>
      </c>
      <c r="Z13" s="9">
        <v>0.38500000000000001</v>
      </c>
      <c r="AA13" s="9">
        <v>0.21299999999999999</v>
      </c>
      <c r="AB13" s="9">
        <v>0.21299999999999999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0.21299999999999999</v>
      </c>
      <c r="AI13" s="9">
        <v>0</v>
      </c>
      <c r="AJ13" s="9">
        <v>0</v>
      </c>
      <c r="AK13" s="9">
        <v>0</v>
      </c>
      <c r="AL13" s="9">
        <v>0</v>
      </c>
      <c r="AM13" s="9">
        <v>0.21299999999999999</v>
      </c>
      <c r="AN13" s="9">
        <v>0.17199999999999999</v>
      </c>
      <c r="AO13" s="9">
        <v>0.38500000000000001</v>
      </c>
      <c r="AP13" s="9">
        <v>0.245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3.6219999999999999</v>
      </c>
      <c r="BZ13" s="9">
        <v>3.6219999999999999</v>
      </c>
      <c r="CA13" s="9">
        <v>1.077</v>
      </c>
      <c r="CB13" s="9">
        <v>0.83899999999999997</v>
      </c>
      <c r="CC13" s="9">
        <v>0.42599999999999999</v>
      </c>
      <c r="CD13" s="9">
        <v>0.41299999999999998</v>
      </c>
      <c r="CE13" s="9">
        <v>0.83899999999999997</v>
      </c>
      <c r="CF13" s="9">
        <v>0</v>
      </c>
      <c r="CG13" s="9">
        <v>0.83899999999999997</v>
      </c>
      <c r="CH13" s="9">
        <v>0</v>
      </c>
      <c r="CI13" s="9">
        <v>0</v>
      </c>
      <c r="CJ13" s="9">
        <v>0.63900000000000001</v>
      </c>
      <c r="CK13" s="9">
        <v>0.2</v>
      </c>
      <c r="CL13" s="9">
        <v>0</v>
      </c>
      <c r="CM13" s="9">
        <v>0.83899999999999997</v>
      </c>
      <c r="CN13" s="9">
        <v>0</v>
      </c>
      <c r="CO13" s="9">
        <v>0.23899999999999999</v>
      </c>
      <c r="CP13" s="9">
        <v>2.5449999999999999</v>
      </c>
      <c r="CQ13" s="9">
        <v>2.177</v>
      </c>
      <c r="CR13" s="9">
        <v>2.177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1.8480000000000001</v>
      </c>
      <c r="CY13" s="9">
        <v>0</v>
      </c>
      <c r="CZ13" s="9">
        <v>0</v>
      </c>
      <c r="DA13" s="9">
        <v>0.32900000000000001</v>
      </c>
      <c r="DB13" s="9">
        <v>0.182</v>
      </c>
      <c r="DC13" s="9">
        <v>1.9950000000000001</v>
      </c>
      <c r="DD13" s="9">
        <v>0.36699999999999999</v>
      </c>
      <c r="DE13" s="9">
        <v>3.383</v>
      </c>
      <c r="DF13" s="9">
        <v>0.23899999999999999</v>
      </c>
      <c r="DG13" s="9">
        <v>1.22</v>
      </c>
      <c r="DH13" s="9">
        <v>1.22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1.22</v>
      </c>
      <c r="DY13" s="9">
        <v>1.22</v>
      </c>
      <c r="DZ13" s="9">
        <v>1.22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1.22</v>
      </c>
      <c r="EG13" s="9">
        <v>0</v>
      </c>
      <c r="EH13" s="9">
        <v>0</v>
      </c>
      <c r="EI13" s="9">
        <v>0</v>
      </c>
      <c r="EJ13" s="9">
        <v>0.437</v>
      </c>
      <c r="EK13" s="9">
        <v>0.78300000000000003</v>
      </c>
      <c r="EL13" s="9">
        <v>0</v>
      </c>
      <c r="EM13" s="9">
        <v>1.22</v>
      </c>
      <c r="EN13" s="9">
        <v>0</v>
      </c>
      <c r="EO13" s="9">
        <v>15.222</v>
      </c>
      <c r="EP13" s="9">
        <v>15.222</v>
      </c>
      <c r="EQ13" s="9">
        <v>2.8969999999999998</v>
      </c>
      <c r="ER13" s="9">
        <v>0.88600000000000001</v>
      </c>
      <c r="ES13" s="9">
        <v>0</v>
      </c>
      <c r="ET13" s="9">
        <v>0.51300000000000001</v>
      </c>
      <c r="EU13" s="9">
        <v>0.36799999999999999</v>
      </c>
      <c r="EV13" s="9">
        <v>0.14499999999999999</v>
      </c>
      <c r="EW13" s="9">
        <v>0.36799999999999999</v>
      </c>
      <c r="EX13" s="9">
        <v>0.14499999999999999</v>
      </c>
      <c r="EY13" s="9">
        <v>0</v>
      </c>
      <c r="EZ13" s="9">
        <v>0</v>
      </c>
      <c r="FA13" s="9">
        <v>0.36799999999999999</v>
      </c>
      <c r="FB13" s="9">
        <v>0.14499999999999999</v>
      </c>
      <c r="FC13" s="9">
        <v>0.14499999999999999</v>
      </c>
      <c r="FD13" s="9">
        <v>0.36799999999999999</v>
      </c>
      <c r="FE13" s="9">
        <v>2.0110000000000001</v>
      </c>
      <c r="FF13" s="9">
        <v>12.324999999999999</v>
      </c>
      <c r="FG13" s="9">
        <v>7.2389999999999999</v>
      </c>
      <c r="FH13" s="9">
        <v>7.2389999999999999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6.2830000000000004</v>
      </c>
      <c r="FO13" s="9">
        <v>0</v>
      </c>
      <c r="FP13" s="9">
        <v>0</v>
      </c>
      <c r="FQ13" s="9">
        <v>0.95499999999999996</v>
      </c>
      <c r="FR13" s="9">
        <v>1.702</v>
      </c>
      <c r="FS13" s="9">
        <v>5.5359999999999996</v>
      </c>
      <c r="FT13" s="9">
        <v>5.0869999999999997</v>
      </c>
      <c r="FU13" s="9">
        <v>12.839</v>
      </c>
      <c r="FV13" s="9">
        <v>2.3839999999999999</v>
      </c>
      <c r="FW13" s="9">
        <v>1.952</v>
      </c>
      <c r="FX13" s="9">
        <v>1.952</v>
      </c>
      <c r="FY13" s="9">
        <v>0.28899999999999998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0.28899999999999998</v>
      </c>
      <c r="GN13" s="9">
        <v>1.663</v>
      </c>
      <c r="GO13" s="9">
        <v>1.29</v>
      </c>
      <c r="GP13" s="9">
        <v>1.29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1.0009999999999999</v>
      </c>
      <c r="GW13" s="9">
        <v>0</v>
      </c>
      <c r="GX13" s="9">
        <v>0.28899999999999998</v>
      </c>
      <c r="GY13" s="9">
        <v>0</v>
      </c>
      <c r="GZ13" s="9">
        <v>0.24099999999999999</v>
      </c>
      <c r="HA13" s="9">
        <v>1.0489999999999999</v>
      </c>
      <c r="HB13" s="9">
        <v>0.373</v>
      </c>
      <c r="HC13" s="9">
        <v>1.952</v>
      </c>
      <c r="HD13" s="9">
        <v>0</v>
      </c>
      <c r="HE13" s="9">
        <v>16.074000000000002</v>
      </c>
      <c r="HF13" s="9">
        <v>16.074000000000002</v>
      </c>
      <c r="HG13" s="9">
        <v>4.25</v>
      </c>
      <c r="HH13" s="9">
        <v>1.3859999999999999</v>
      </c>
      <c r="HI13" s="9">
        <v>0.79700000000000004</v>
      </c>
      <c r="HJ13" s="9">
        <v>0.59</v>
      </c>
      <c r="HK13" s="9">
        <v>0.432</v>
      </c>
      <c r="HL13" s="9">
        <v>0.95399999999999996</v>
      </c>
      <c r="HM13" s="9">
        <v>0.73899999999999999</v>
      </c>
      <c r="HN13" s="9">
        <v>0.27600000000000002</v>
      </c>
      <c r="HO13" s="9">
        <v>0.372</v>
      </c>
      <c r="HP13" s="9">
        <v>0.218</v>
      </c>
      <c r="HQ13" s="9">
        <v>0.71499999999999997</v>
      </c>
      <c r="HR13" s="9">
        <v>0.45300000000000001</v>
      </c>
      <c r="HS13" s="9">
        <v>1.147</v>
      </c>
      <c r="HT13" s="9">
        <v>0.23899999999999999</v>
      </c>
      <c r="HU13" s="9">
        <v>2.8639999999999999</v>
      </c>
      <c r="HV13" s="9">
        <v>11.824999999999999</v>
      </c>
      <c r="HW13" s="9">
        <v>10.226000000000001</v>
      </c>
      <c r="HX13" s="9">
        <v>9.7010000000000005</v>
      </c>
      <c r="HY13" s="9">
        <v>0.21299999999999999</v>
      </c>
      <c r="HZ13" s="9">
        <v>0.312</v>
      </c>
      <c r="IA13" s="9">
        <v>0.21299999999999999</v>
      </c>
      <c r="IB13" s="9">
        <v>0.312</v>
      </c>
      <c r="IC13" s="9">
        <v>0</v>
      </c>
      <c r="ID13" s="9">
        <v>5.46</v>
      </c>
      <c r="IE13" s="9">
        <v>0.96899999999999997</v>
      </c>
      <c r="IF13" s="9">
        <v>0.38900000000000001</v>
      </c>
      <c r="IG13" s="9">
        <v>3.4079999999999999</v>
      </c>
      <c r="IH13" s="9">
        <v>1.925</v>
      </c>
      <c r="II13" s="9">
        <v>8.3010000000000002</v>
      </c>
      <c r="IJ13" s="9">
        <v>1.599</v>
      </c>
      <c r="IK13" s="9">
        <v>13.211</v>
      </c>
      <c r="IL13" s="9">
        <v>2.8639999999999999</v>
      </c>
      <c r="IM13" s="9">
        <v>17.454999999999998</v>
      </c>
      <c r="IN13" s="9">
        <v>17.454999999999998</v>
      </c>
      <c r="IO13" s="9">
        <v>5.5519999999999996</v>
      </c>
      <c r="IP13" s="9">
        <v>1.6140000000000001</v>
      </c>
      <c r="IQ13" s="9">
        <v>0.61099999999999999</v>
      </c>
    </row>
    <row r="14" spans="1:251">
      <c r="A14" s="10">
        <v>43132</v>
      </c>
      <c r="B14" s="9">
        <v>16.649000000000001</v>
      </c>
      <c r="C14" s="9">
        <v>41.22</v>
      </c>
      <c r="D14" s="9">
        <v>119.035</v>
      </c>
      <c r="E14" s="9">
        <v>21.847000000000001</v>
      </c>
      <c r="F14" s="9">
        <v>15.638999999999999</v>
      </c>
      <c r="G14" s="9">
        <v>218.57400000000001</v>
      </c>
      <c r="H14" s="9">
        <v>28.155000000000001</v>
      </c>
      <c r="I14" s="9">
        <v>0.79600000000000004</v>
      </c>
      <c r="J14" s="9">
        <v>0.79600000000000004</v>
      </c>
      <c r="K14" s="9">
        <v>0.13400000000000001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0.13400000000000001</v>
      </c>
      <c r="Z14" s="9">
        <v>0.66300000000000003</v>
      </c>
      <c r="AA14" s="9">
        <v>0.51800000000000002</v>
      </c>
      <c r="AB14" s="9">
        <v>0.51800000000000002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0.19400000000000001</v>
      </c>
      <c r="AI14" s="9">
        <v>0.14799999999999999</v>
      </c>
      <c r="AJ14" s="9">
        <v>0.17599999999999999</v>
      </c>
      <c r="AK14" s="9">
        <v>0</v>
      </c>
      <c r="AL14" s="9">
        <v>0</v>
      </c>
      <c r="AM14" s="9">
        <v>0.51800000000000002</v>
      </c>
      <c r="AN14" s="9">
        <v>0.14499999999999999</v>
      </c>
      <c r="AO14" s="9">
        <v>0.66300000000000003</v>
      </c>
      <c r="AP14" s="9">
        <v>0.13400000000000001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3.6739999999999999</v>
      </c>
      <c r="BZ14" s="9">
        <v>3.6739999999999999</v>
      </c>
      <c r="CA14" s="9">
        <v>0.96499999999999997</v>
      </c>
      <c r="CB14" s="9">
        <v>0.59699999999999998</v>
      </c>
      <c r="CC14" s="9">
        <v>0</v>
      </c>
      <c r="CD14" s="9">
        <v>0.59699999999999998</v>
      </c>
      <c r="CE14" s="9">
        <v>0.59699999999999998</v>
      </c>
      <c r="CF14" s="9">
        <v>0</v>
      </c>
      <c r="CG14" s="9">
        <v>0.59699999999999998</v>
      </c>
      <c r="CH14" s="9">
        <v>0</v>
      </c>
      <c r="CI14" s="9">
        <v>0</v>
      </c>
      <c r="CJ14" s="9">
        <v>0</v>
      </c>
      <c r="CK14" s="9">
        <v>0.19900000000000001</v>
      </c>
      <c r="CL14" s="9">
        <v>0.39700000000000002</v>
      </c>
      <c r="CM14" s="9">
        <v>0.39700000000000002</v>
      </c>
      <c r="CN14" s="9">
        <v>0.2</v>
      </c>
      <c r="CO14" s="9">
        <v>0.36899999999999999</v>
      </c>
      <c r="CP14" s="9">
        <v>2.7090000000000001</v>
      </c>
      <c r="CQ14" s="9">
        <v>1.6859999999999999</v>
      </c>
      <c r="CR14" s="9">
        <v>1.492</v>
      </c>
      <c r="CS14" s="9">
        <v>0</v>
      </c>
      <c r="CT14" s="9">
        <v>0.19400000000000001</v>
      </c>
      <c r="CU14" s="9">
        <v>0</v>
      </c>
      <c r="CV14" s="9">
        <v>0.19400000000000001</v>
      </c>
      <c r="CW14" s="9">
        <v>0</v>
      </c>
      <c r="CX14" s="9">
        <v>1.6859999999999999</v>
      </c>
      <c r="CY14" s="9">
        <v>0</v>
      </c>
      <c r="CZ14" s="9">
        <v>0</v>
      </c>
      <c r="DA14" s="9">
        <v>0</v>
      </c>
      <c r="DB14" s="9">
        <v>0.38600000000000001</v>
      </c>
      <c r="DC14" s="9">
        <v>1.3</v>
      </c>
      <c r="DD14" s="9">
        <v>1.0229999999999999</v>
      </c>
      <c r="DE14" s="9">
        <v>3.4769999999999999</v>
      </c>
      <c r="DF14" s="9">
        <v>0.19700000000000001</v>
      </c>
      <c r="DG14" s="9">
        <v>2.8370000000000002</v>
      </c>
      <c r="DH14" s="9">
        <v>2.8370000000000002</v>
      </c>
      <c r="DI14" s="9">
        <v>0.35899999999999999</v>
      </c>
      <c r="DJ14" s="9">
        <v>0.17199999999999999</v>
      </c>
      <c r="DK14" s="9">
        <v>0</v>
      </c>
      <c r="DL14" s="9">
        <v>0.17199999999999999</v>
      </c>
      <c r="DM14" s="9">
        <v>0.17199999999999999</v>
      </c>
      <c r="DN14" s="9">
        <v>0</v>
      </c>
      <c r="DO14" s="9">
        <v>0.17199999999999999</v>
      </c>
      <c r="DP14" s="9">
        <v>0</v>
      </c>
      <c r="DQ14" s="9">
        <v>0</v>
      </c>
      <c r="DR14" s="9">
        <v>0.17199999999999999</v>
      </c>
      <c r="DS14" s="9">
        <v>0</v>
      </c>
      <c r="DT14" s="9">
        <v>0</v>
      </c>
      <c r="DU14" s="9">
        <v>0.17199999999999999</v>
      </c>
      <c r="DV14" s="9">
        <v>0</v>
      </c>
      <c r="DW14" s="9">
        <v>0.187</v>
      </c>
      <c r="DX14" s="9">
        <v>2.4780000000000002</v>
      </c>
      <c r="DY14" s="9">
        <v>2.4780000000000002</v>
      </c>
      <c r="DZ14" s="9">
        <v>2.2879999999999998</v>
      </c>
      <c r="EA14" s="9">
        <v>0.19</v>
      </c>
      <c r="EB14" s="9">
        <v>0</v>
      </c>
      <c r="EC14" s="9">
        <v>0</v>
      </c>
      <c r="ED14" s="9">
        <v>0.19</v>
      </c>
      <c r="EE14" s="9">
        <v>0</v>
      </c>
      <c r="EF14" s="9">
        <v>2.1080000000000001</v>
      </c>
      <c r="EG14" s="9">
        <v>0.17599999999999999</v>
      </c>
      <c r="EH14" s="9">
        <v>0</v>
      </c>
      <c r="EI14" s="9">
        <v>0.19400000000000001</v>
      </c>
      <c r="EJ14" s="9">
        <v>0.96699999999999997</v>
      </c>
      <c r="EK14" s="9">
        <v>1.51</v>
      </c>
      <c r="EL14" s="9">
        <v>0</v>
      </c>
      <c r="EM14" s="9">
        <v>2.649</v>
      </c>
      <c r="EN14" s="9">
        <v>0.187</v>
      </c>
      <c r="EO14" s="9">
        <v>14.416</v>
      </c>
      <c r="EP14" s="9">
        <v>14.416</v>
      </c>
      <c r="EQ14" s="9">
        <v>3.5</v>
      </c>
      <c r="ER14" s="9">
        <v>2.3490000000000002</v>
      </c>
      <c r="ES14" s="9">
        <v>1.36</v>
      </c>
      <c r="ET14" s="9">
        <v>0.99</v>
      </c>
      <c r="EU14" s="9">
        <v>1.766</v>
      </c>
      <c r="EV14" s="9">
        <v>0.58399999999999996</v>
      </c>
      <c r="EW14" s="9">
        <v>1.5660000000000001</v>
      </c>
      <c r="EX14" s="9">
        <v>0.78300000000000003</v>
      </c>
      <c r="EY14" s="9">
        <v>0</v>
      </c>
      <c r="EZ14" s="9">
        <v>1.159</v>
      </c>
      <c r="FA14" s="9">
        <v>0.79600000000000004</v>
      </c>
      <c r="FB14" s="9">
        <v>0.39500000000000002</v>
      </c>
      <c r="FC14" s="9">
        <v>1.7470000000000001</v>
      </c>
      <c r="FD14" s="9">
        <v>0.60199999999999998</v>
      </c>
      <c r="FE14" s="9">
        <v>1.151</v>
      </c>
      <c r="FF14" s="9">
        <v>10.916</v>
      </c>
      <c r="FG14" s="9">
        <v>7.1050000000000004</v>
      </c>
      <c r="FH14" s="9">
        <v>7.1050000000000004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5.4859999999999998</v>
      </c>
      <c r="FO14" s="9">
        <v>0.18</v>
      </c>
      <c r="FP14" s="9">
        <v>0.48499999999999999</v>
      </c>
      <c r="FQ14" s="9">
        <v>0.95499999999999996</v>
      </c>
      <c r="FR14" s="9">
        <v>0.57199999999999995</v>
      </c>
      <c r="FS14" s="9">
        <v>6.5330000000000004</v>
      </c>
      <c r="FT14" s="9">
        <v>3.8109999999999999</v>
      </c>
      <c r="FU14" s="9">
        <v>13.266</v>
      </c>
      <c r="FV14" s="9">
        <v>1.151</v>
      </c>
      <c r="FW14" s="9">
        <v>1.6859999999999999</v>
      </c>
      <c r="FX14" s="9">
        <v>1.6859999999999999</v>
      </c>
      <c r="FY14" s="9">
        <v>0.20300000000000001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0.20300000000000001</v>
      </c>
      <c r="GN14" s="9">
        <v>1.4830000000000001</v>
      </c>
      <c r="GO14" s="9">
        <v>1.2949999999999999</v>
      </c>
      <c r="GP14" s="9">
        <v>1.105</v>
      </c>
      <c r="GQ14" s="9">
        <v>0.19</v>
      </c>
      <c r="GR14" s="9">
        <v>0</v>
      </c>
      <c r="GS14" s="9">
        <v>0.19</v>
      </c>
      <c r="GT14" s="9">
        <v>0</v>
      </c>
      <c r="GU14" s="9">
        <v>0</v>
      </c>
      <c r="GV14" s="9">
        <v>0.78300000000000003</v>
      </c>
      <c r="GW14" s="9">
        <v>0.24299999999999999</v>
      </c>
      <c r="GX14" s="9">
        <v>0</v>
      </c>
      <c r="GY14" s="9">
        <v>0.26900000000000002</v>
      </c>
      <c r="GZ14" s="9">
        <v>0.38</v>
      </c>
      <c r="HA14" s="9">
        <v>0.91500000000000004</v>
      </c>
      <c r="HB14" s="9">
        <v>0.188</v>
      </c>
      <c r="HC14" s="9">
        <v>1.4830000000000001</v>
      </c>
      <c r="HD14" s="9">
        <v>0.20300000000000001</v>
      </c>
      <c r="HE14" s="9">
        <v>19.257000000000001</v>
      </c>
      <c r="HF14" s="9">
        <v>19.257000000000001</v>
      </c>
      <c r="HG14" s="9">
        <v>6.5140000000000002</v>
      </c>
      <c r="HH14" s="9">
        <v>1.772</v>
      </c>
      <c r="HI14" s="9">
        <v>0.38400000000000001</v>
      </c>
      <c r="HJ14" s="9">
        <v>0.996</v>
      </c>
      <c r="HK14" s="9">
        <v>0.629</v>
      </c>
      <c r="HL14" s="9">
        <v>0.751</v>
      </c>
      <c r="HM14" s="9">
        <v>0.998</v>
      </c>
      <c r="HN14" s="9">
        <v>0</v>
      </c>
      <c r="HO14" s="9">
        <v>0.192</v>
      </c>
      <c r="HP14" s="9">
        <v>0.192</v>
      </c>
      <c r="HQ14" s="9">
        <v>0.628</v>
      </c>
      <c r="HR14" s="9">
        <v>0.56100000000000005</v>
      </c>
      <c r="HS14" s="9">
        <v>0.998</v>
      </c>
      <c r="HT14" s="9">
        <v>0.38300000000000001</v>
      </c>
      <c r="HU14" s="9">
        <v>4.742</v>
      </c>
      <c r="HV14" s="9">
        <v>12.744</v>
      </c>
      <c r="HW14" s="9">
        <v>11.281000000000001</v>
      </c>
      <c r="HX14" s="9">
        <v>11.09</v>
      </c>
      <c r="HY14" s="9">
        <v>0</v>
      </c>
      <c r="HZ14" s="9">
        <v>0.191</v>
      </c>
      <c r="IA14" s="9">
        <v>0</v>
      </c>
      <c r="IB14" s="9">
        <v>0</v>
      </c>
      <c r="IC14" s="9">
        <v>0.191</v>
      </c>
      <c r="ID14" s="9">
        <v>7.9059999999999997</v>
      </c>
      <c r="IE14" s="9">
        <v>0.45100000000000001</v>
      </c>
      <c r="IF14" s="9">
        <v>1.0669999999999999</v>
      </c>
      <c r="IG14" s="9">
        <v>1.8560000000000001</v>
      </c>
      <c r="IH14" s="9">
        <v>2.17</v>
      </c>
      <c r="II14" s="9">
        <v>9.11</v>
      </c>
      <c r="IJ14" s="9">
        <v>1.4630000000000001</v>
      </c>
      <c r="IK14" s="9">
        <v>14.250999999999999</v>
      </c>
      <c r="IL14" s="9">
        <v>5.0060000000000002</v>
      </c>
      <c r="IM14" s="9">
        <v>17.927</v>
      </c>
      <c r="IN14" s="9">
        <v>17.927</v>
      </c>
      <c r="IO14" s="9">
        <v>7.8710000000000004</v>
      </c>
      <c r="IP14" s="9">
        <v>2.8730000000000002</v>
      </c>
      <c r="IQ14" s="9">
        <v>1.6639999999999999</v>
      </c>
    </row>
    <row r="15" spans="1:251">
      <c r="A15" s="10">
        <v>43497</v>
      </c>
      <c r="B15" s="9">
        <v>17.327999999999999</v>
      </c>
      <c r="C15" s="9">
        <v>40.840000000000003</v>
      </c>
      <c r="D15" s="9">
        <v>113.5</v>
      </c>
      <c r="E15" s="9">
        <v>22.768999999999998</v>
      </c>
      <c r="F15" s="9">
        <v>16.678000000000001</v>
      </c>
      <c r="G15" s="9">
        <v>213.00299999999999</v>
      </c>
      <c r="H15" s="9">
        <v>29.856000000000002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4.194</v>
      </c>
      <c r="BZ15" s="9">
        <v>4.194</v>
      </c>
      <c r="CA15" s="9">
        <v>1.0549999999999999</v>
      </c>
      <c r="CB15" s="9">
        <v>0.251</v>
      </c>
      <c r="CC15" s="9">
        <v>0</v>
      </c>
      <c r="CD15" s="9">
        <v>0.251</v>
      </c>
      <c r="CE15" s="9">
        <v>0.251</v>
      </c>
      <c r="CF15" s="9">
        <v>0</v>
      </c>
      <c r="CG15" s="9">
        <v>0.251</v>
      </c>
      <c r="CH15" s="9">
        <v>0</v>
      </c>
      <c r="CI15" s="9">
        <v>0</v>
      </c>
      <c r="CJ15" s="9">
        <v>0</v>
      </c>
      <c r="CK15" s="9">
        <v>0</v>
      </c>
      <c r="CL15" s="9">
        <v>0.251</v>
      </c>
      <c r="CM15" s="9">
        <v>0.251</v>
      </c>
      <c r="CN15" s="9">
        <v>0</v>
      </c>
      <c r="CO15" s="9">
        <v>0.80500000000000005</v>
      </c>
      <c r="CP15" s="9">
        <v>3.1379999999999999</v>
      </c>
      <c r="CQ15" s="9">
        <v>2.3660000000000001</v>
      </c>
      <c r="CR15" s="9">
        <v>2.1160000000000001</v>
      </c>
      <c r="CS15" s="9">
        <v>0.251</v>
      </c>
      <c r="CT15" s="9">
        <v>0</v>
      </c>
      <c r="CU15" s="9">
        <v>0</v>
      </c>
      <c r="CV15" s="9">
        <v>0.251</v>
      </c>
      <c r="CW15" s="9">
        <v>0</v>
      </c>
      <c r="CX15" s="9">
        <v>1.8740000000000001</v>
      </c>
      <c r="CY15" s="9">
        <v>0</v>
      </c>
      <c r="CZ15" s="9">
        <v>0.251</v>
      </c>
      <c r="DA15" s="9">
        <v>0.24199999999999999</v>
      </c>
      <c r="DB15" s="9">
        <v>0.53400000000000003</v>
      </c>
      <c r="DC15" s="9">
        <v>1.833</v>
      </c>
      <c r="DD15" s="9">
        <v>0.77200000000000002</v>
      </c>
      <c r="DE15" s="9">
        <v>3.3889999999999998</v>
      </c>
      <c r="DF15" s="9">
        <v>0.80500000000000005</v>
      </c>
      <c r="DG15" s="9">
        <v>1.35</v>
      </c>
      <c r="DH15" s="9">
        <v>1.35</v>
      </c>
      <c r="DI15" s="9">
        <v>0.69099999999999995</v>
      </c>
      <c r="DJ15" s="9">
        <v>0.69099999999999995</v>
      </c>
      <c r="DK15" s="9">
        <v>0</v>
      </c>
      <c r="DL15" s="9">
        <v>0.44800000000000001</v>
      </c>
      <c r="DM15" s="9">
        <v>0</v>
      </c>
      <c r="DN15" s="9">
        <v>0.44800000000000001</v>
      </c>
      <c r="DO15" s="9">
        <v>0.23699999999999999</v>
      </c>
      <c r="DP15" s="9">
        <v>0.21199999999999999</v>
      </c>
      <c r="DQ15" s="9">
        <v>0</v>
      </c>
      <c r="DR15" s="9">
        <v>0</v>
      </c>
      <c r="DS15" s="9">
        <v>0.44800000000000001</v>
      </c>
      <c r="DT15" s="9">
        <v>0</v>
      </c>
      <c r="DU15" s="9">
        <v>0.21199999999999999</v>
      </c>
      <c r="DV15" s="9">
        <v>0.23699999999999999</v>
      </c>
      <c r="DW15" s="9">
        <v>0</v>
      </c>
      <c r="DX15" s="9">
        <v>0.65900000000000003</v>
      </c>
      <c r="DY15" s="9">
        <v>0.439</v>
      </c>
      <c r="DZ15" s="9">
        <v>0.20399999999999999</v>
      </c>
      <c r="EA15" s="9">
        <v>0</v>
      </c>
      <c r="EB15" s="9">
        <v>0.23499999999999999</v>
      </c>
      <c r="EC15" s="9">
        <v>0</v>
      </c>
      <c r="ED15" s="9">
        <v>0.23499999999999999</v>
      </c>
      <c r="EE15" s="9">
        <v>0</v>
      </c>
      <c r="EF15" s="9">
        <v>0</v>
      </c>
      <c r="EG15" s="9">
        <v>0.23499999999999999</v>
      </c>
      <c r="EH15" s="9">
        <v>0</v>
      </c>
      <c r="EI15" s="9">
        <v>0.20399999999999999</v>
      </c>
      <c r="EJ15" s="9">
        <v>0.23499999999999999</v>
      </c>
      <c r="EK15" s="9">
        <v>0.20399999999999999</v>
      </c>
      <c r="EL15" s="9">
        <v>0.22</v>
      </c>
      <c r="EM15" s="9">
        <v>1.1080000000000001</v>
      </c>
      <c r="EN15" s="9">
        <v>0.24199999999999999</v>
      </c>
      <c r="EO15" s="9">
        <v>17.356999999999999</v>
      </c>
      <c r="EP15" s="9">
        <v>17.356999999999999</v>
      </c>
      <c r="EQ15" s="9">
        <v>4.3520000000000003</v>
      </c>
      <c r="ER15" s="9">
        <v>2.5830000000000002</v>
      </c>
      <c r="ES15" s="9">
        <v>1.954</v>
      </c>
      <c r="ET15" s="9">
        <v>0.629</v>
      </c>
      <c r="EU15" s="9">
        <v>1.9550000000000001</v>
      </c>
      <c r="EV15" s="9">
        <v>0.628</v>
      </c>
      <c r="EW15" s="9">
        <v>1.9550000000000001</v>
      </c>
      <c r="EX15" s="9">
        <v>0.49199999999999999</v>
      </c>
      <c r="EY15" s="9">
        <v>0.13600000000000001</v>
      </c>
      <c r="EZ15" s="9">
        <v>0.78900000000000003</v>
      </c>
      <c r="FA15" s="9">
        <v>1.075</v>
      </c>
      <c r="FB15" s="9">
        <v>0.71899999999999997</v>
      </c>
      <c r="FC15" s="9">
        <v>1.7569999999999999</v>
      </c>
      <c r="FD15" s="9">
        <v>0.82599999999999996</v>
      </c>
      <c r="FE15" s="9">
        <v>1.77</v>
      </c>
      <c r="FF15" s="9">
        <v>13.005000000000001</v>
      </c>
      <c r="FG15" s="9">
        <v>9.718</v>
      </c>
      <c r="FH15" s="9">
        <v>9.51</v>
      </c>
      <c r="FI15" s="9">
        <v>0</v>
      </c>
      <c r="FJ15" s="9">
        <v>0.20899999999999999</v>
      </c>
      <c r="FK15" s="9">
        <v>0</v>
      </c>
      <c r="FL15" s="9">
        <v>0.20899999999999999</v>
      </c>
      <c r="FM15" s="9">
        <v>0</v>
      </c>
      <c r="FN15" s="9">
        <v>7.6210000000000004</v>
      </c>
      <c r="FO15" s="9">
        <v>0</v>
      </c>
      <c r="FP15" s="9">
        <v>0</v>
      </c>
      <c r="FQ15" s="9">
        <v>2.0979999999999999</v>
      </c>
      <c r="FR15" s="9">
        <v>0.86699999999999999</v>
      </c>
      <c r="FS15" s="9">
        <v>8.8510000000000009</v>
      </c>
      <c r="FT15" s="9">
        <v>3.286</v>
      </c>
      <c r="FU15" s="9">
        <v>15.587999999999999</v>
      </c>
      <c r="FV15" s="9">
        <v>1.77</v>
      </c>
      <c r="FW15" s="9">
        <v>1.6970000000000001</v>
      </c>
      <c r="FX15" s="9">
        <v>1.6970000000000001</v>
      </c>
      <c r="FY15" s="9">
        <v>0.249</v>
      </c>
      <c r="FZ15" s="9">
        <v>0.249</v>
      </c>
      <c r="GA15" s="9">
        <v>0.249</v>
      </c>
      <c r="GB15" s="9">
        <v>0</v>
      </c>
      <c r="GC15" s="9">
        <v>0.249</v>
      </c>
      <c r="GD15" s="9">
        <v>0</v>
      </c>
      <c r="GE15" s="9">
        <v>0.249</v>
      </c>
      <c r="GF15" s="9">
        <v>0</v>
      </c>
      <c r="GG15" s="9">
        <v>0</v>
      </c>
      <c r="GH15" s="9">
        <v>0.249</v>
      </c>
      <c r="GI15" s="9">
        <v>0</v>
      </c>
      <c r="GJ15" s="9">
        <v>0</v>
      </c>
      <c r="GK15" s="9">
        <v>0.249</v>
      </c>
      <c r="GL15" s="9">
        <v>0</v>
      </c>
      <c r="GM15" s="9">
        <v>0</v>
      </c>
      <c r="GN15" s="9">
        <v>1.448</v>
      </c>
      <c r="GO15" s="9">
        <v>1.1180000000000001</v>
      </c>
      <c r="GP15" s="9">
        <v>1.1180000000000001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0.91700000000000004</v>
      </c>
      <c r="GW15" s="9">
        <v>0.20100000000000001</v>
      </c>
      <c r="GX15" s="9">
        <v>0</v>
      </c>
      <c r="GY15" s="9">
        <v>0</v>
      </c>
      <c r="GZ15" s="9">
        <v>0</v>
      </c>
      <c r="HA15" s="9">
        <v>1.1180000000000001</v>
      </c>
      <c r="HB15" s="9">
        <v>0.33</v>
      </c>
      <c r="HC15" s="9">
        <v>1.6970000000000001</v>
      </c>
      <c r="HD15" s="9">
        <v>0</v>
      </c>
      <c r="HE15" s="9">
        <v>17.931999999999999</v>
      </c>
      <c r="HF15" s="9">
        <v>17.931999999999999</v>
      </c>
      <c r="HG15" s="9">
        <v>5.5750000000000002</v>
      </c>
      <c r="HH15" s="9">
        <v>2.528</v>
      </c>
      <c r="HI15" s="9">
        <v>0.59099999999999997</v>
      </c>
      <c r="HJ15" s="9">
        <v>1.421</v>
      </c>
      <c r="HK15" s="9">
        <v>1.1000000000000001</v>
      </c>
      <c r="HL15" s="9">
        <v>0.91200000000000003</v>
      </c>
      <c r="HM15" s="9">
        <v>1.1000000000000001</v>
      </c>
      <c r="HN15" s="9">
        <v>0</v>
      </c>
      <c r="HO15" s="9">
        <v>0.91200000000000003</v>
      </c>
      <c r="HP15" s="9">
        <v>0.23200000000000001</v>
      </c>
      <c r="HQ15" s="9">
        <v>1.528</v>
      </c>
      <c r="HR15" s="9">
        <v>0.252</v>
      </c>
      <c r="HS15" s="9">
        <v>1.54</v>
      </c>
      <c r="HT15" s="9">
        <v>0.47199999999999998</v>
      </c>
      <c r="HU15" s="9">
        <v>3.0470000000000002</v>
      </c>
      <c r="HV15" s="9">
        <v>12.356999999999999</v>
      </c>
      <c r="HW15" s="9">
        <v>11.16</v>
      </c>
      <c r="HX15" s="9">
        <v>10.707000000000001</v>
      </c>
      <c r="HY15" s="9">
        <v>0</v>
      </c>
      <c r="HZ15" s="9">
        <v>0.45300000000000001</v>
      </c>
      <c r="IA15" s="9">
        <v>0.22900000000000001</v>
      </c>
      <c r="IB15" s="9">
        <v>0.22500000000000001</v>
      </c>
      <c r="IC15" s="9">
        <v>0</v>
      </c>
      <c r="ID15" s="9">
        <v>7.4710000000000001</v>
      </c>
      <c r="IE15" s="9">
        <v>1.097</v>
      </c>
      <c r="IF15" s="9">
        <v>1.1499999999999999</v>
      </c>
      <c r="IG15" s="9">
        <v>1.4419999999999999</v>
      </c>
      <c r="IH15" s="9">
        <v>1.962</v>
      </c>
      <c r="II15" s="9">
        <v>9.1980000000000004</v>
      </c>
      <c r="IJ15" s="9">
        <v>1.1970000000000001</v>
      </c>
      <c r="IK15" s="9">
        <v>14.734</v>
      </c>
      <c r="IL15" s="9">
        <v>3.198</v>
      </c>
      <c r="IM15" s="9">
        <v>13.989000000000001</v>
      </c>
      <c r="IN15" s="9">
        <v>13.989000000000001</v>
      </c>
      <c r="IO15" s="9">
        <v>7.1619999999999999</v>
      </c>
      <c r="IP15" s="9">
        <v>2.6579999999999999</v>
      </c>
      <c r="IQ15" s="9">
        <v>2.2650000000000001</v>
      </c>
    </row>
    <row r="16" spans="1:251">
      <c r="A16" s="10">
        <v>43862</v>
      </c>
      <c r="B16" s="9">
        <v>22.355</v>
      </c>
      <c r="C16" s="9">
        <v>38.799999999999997</v>
      </c>
      <c r="D16" s="9">
        <v>127.739</v>
      </c>
      <c r="E16" s="9">
        <v>23.821000000000002</v>
      </c>
      <c r="F16" s="9">
        <v>15.456</v>
      </c>
      <c r="G16" s="9">
        <v>224.11500000000001</v>
      </c>
      <c r="H16" s="9">
        <v>29.2</v>
      </c>
      <c r="I16" s="9">
        <v>0.20200000000000001</v>
      </c>
      <c r="J16" s="9">
        <v>0.20200000000000001</v>
      </c>
      <c r="K16" s="9">
        <v>0.20200000000000001</v>
      </c>
      <c r="L16" s="9">
        <v>0.20200000000000001</v>
      </c>
      <c r="M16" s="9">
        <v>0</v>
      </c>
      <c r="N16" s="9">
        <v>0.20200000000000001</v>
      </c>
      <c r="O16" s="9">
        <v>0.20200000000000001</v>
      </c>
      <c r="P16" s="9">
        <v>0</v>
      </c>
      <c r="Q16" s="9">
        <v>0.20200000000000001</v>
      </c>
      <c r="R16" s="9">
        <v>0</v>
      </c>
      <c r="S16" s="9">
        <v>0</v>
      </c>
      <c r="T16" s="9">
        <v>0</v>
      </c>
      <c r="U16" s="9">
        <v>0</v>
      </c>
      <c r="V16" s="9">
        <v>0.20200000000000001</v>
      </c>
      <c r="W16" s="9">
        <v>0</v>
      </c>
      <c r="X16" s="9">
        <v>0.20200000000000001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0.20200000000000001</v>
      </c>
      <c r="AP16" s="9">
        <v>0</v>
      </c>
      <c r="AQ16" s="9">
        <v>0.19700000000000001</v>
      </c>
      <c r="AR16" s="9">
        <v>0.19700000000000001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0.19700000000000001</v>
      </c>
      <c r="BI16" s="9">
        <v>0.19700000000000001</v>
      </c>
      <c r="BJ16" s="9">
        <v>0.19700000000000001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0.19700000000000001</v>
      </c>
      <c r="BT16" s="9">
        <v>0</v>
      </c>
      <c r="BU16" s="9">
        <v>0.19700000000000001</v>
      </c>
      <c r="BV16" s="9">
        <v>0</v>
      </c>
      <c r="BW16" s="9">
        <v>0.19700000000000001</v>
      </c>
      <c r="BX16" s="9">
        <v>0</v>
      </c>
      <c r="BY16" s="9">
        <v>2.8940000000000001</v>
      </c>
      <c r="BZ16" s="9">
        <v>2.8940000000000001</v>
      </c>
      <c r="CA16" s="9">
        <v>0.58299999999999996</v>
      </c>
      <c r="CB16" s="9">
        <v>0.251</v>
      </c>
      <c r="CC16" s="9">
        <v>0.251</v>
      </c>
      <c r="CD16" s="9">
        <v>0</v>
      </c>
      <c r="CE16" s="9">
        <v>0.251</v>
      </c>
      <c r="CF16" s="9">
        <v>0</v>
      </c>
      <c r="CG16" s="9">
        <v>0.251</v>
      </c>
      <c r="CH16" s="9">
        <v>0</v>
      </c>
      <c r="CI16" s="9">
        <v>0</v>
      </c>
      <c r="CJ16" s="9">
        <v>0.251</v>
      </c>
      <c r="CK16" s="9">
        <v>0</v>
      </c>
      <c r="CL16" s="9">
        <v>0</v>
      </c>
      <c r="CM16" s="9">
        <v>0.251</v>
      </c>
      <c r="CN16" s="9">
        <v>0</v>
      </c>
      <c r="CO16" s="9">
        <v>0.33300000000000002</v>
      </c>
      <c r="CP16" s="9">
        <v>2.31</v>
      </c>
      <c r="CQ16" s="9">
        <v>2.0870000000000002</v>
      </c>
      <c r="CR16" s="9">
        <v>2.0870000000000002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1.0529999999999999</v>
      </c>
      <c r="CY16" s="9">
        <v>0</v>
      </c>
      <c r="CZ16" s="9">
        <v>0.20300000000000001</v>
      </c>
      <c r="DA16" s="9">
        <v>0.83099999999999996</v>
      </c>
      <c r="DB16" s="9">
        <v>0</v>
      </c>
      <c r="DC16" s="9">
        <v>2.0870000000000002</v>
      </c>
      <c r="DD16" s="9">
        <v>0.223</v>
      </c>
      <c r="DE16" s="9">
        <v>2.5609999999999999</v>
      </c>
      <c r="DF16" s="9">
        <v>0.33300000000000002</v>
      </c>
      <c r="DG16" s="9">
        <v>1.605</v>
      </c>
      <c r="DH16" s="9">
        <v>1.605</v>
      </c>
      <c r="DI16" s="9">
        <v>0.40400000000000003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0.40400000000000003</v>
      </c>
      <c r="DX16" s="9">
        <v>1.2010000000000001</v>
      </c>
      <c r="DY16" s="9">
        <v>1.2010000000000001</v>
      </c>
      <c r="DZ16" s="9">
        <v>1.2010000000000001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0.82099999999999995</v>
      </c>
      <c r="EG16" s="9">
        <v>0.22900000000000001</v>
      </c>
      <c r="EH16" s="9">
        <v>0</v>
      </c>
      <c r="EI16" s="9">
        <v>0.151</v>
      </c>
      <c r="EJ16" s="9">
        <v>0.219</v>
      </c>
      <c r="EK16" s="9">
        <v>0.98299999999999998</v>
      </c>
      <c r="EL16" s="9">
        <v>0</v>
      </c>
      <c r="EM16" s="9">
        <v>1.2010000000000001</v>
      </c>
      <c r="EN16" s="9">
        <v>0.40400000000000003</v>
      </c>
      <c r="EO16" s="9">
        <v>18.978999999999999</v>
      </c>
      <c r="EP16" s="9">
        <v>18.978999999999999</v>
      </c>
      <c r="EQ16" s="9">
        <v>4.9039999999999999</v>
      </c>
      <c r="ER16" s="9">
        <v>3.3109999999999999</v>
      </c>
      <c r="ES16" s="9">
        <v>1.51</v>
      </c>
      <c r="ET16" s="9">
        <v>1.605</v>
      </c>
      <c r="EU16" s="9">
        <v>1.8640000000000001</v>
      </c>
      <c r="EV16" s="9">
        <v>1.2509999999999999</v>
      </c>
      <c r="EW16" s="9">
        <v>1.8640000000000001</v>
      </c>
      <c r="EX16" s="9">
        <v>0.78100000000000003</v>
      </c>
      <c r="EY16" s="9">
        <v>0.47</v>
      </c>
      <c r="EZ16" s="9">
        <v>1.1200000000000001</v>
      </c>
      <c r="FA16" s="9">
        <v>1.351</v>
      </c>
      <c r="FB16" s="9">
        <v>0.64400000000000002</v>
      </c>
      <c r="FC16" s="9">
        <v>1.101</v>
      </c>
      <c r="FD16" s="9">
        <v>2.0139999999999998</v>
      </c>
      <c r="FE16" s="9">
        <v>1.593</v>
      </c>
      <c r="FF16" s="9">
        <v>14.074</v>
      </c>
      <c r="FG16" s="9">
        <v>9.76</v>
      </c>
      <c r="FH16" s="9">
        <v>9.1419999999999995</v>
      </c>
      <c r="FI16" s="9">
        <v>0.186</v>
      </c>
      <c r="FJ16" s="9">
        <v>0.20100000000000001</v>
      </c>
      <c r="FK16" s="9">
        <v>0.186</v>
      </c>
      <c r="FL16" s="9">
        <v>0.20100000000000001</v>
      </c>
      <c r="FM16" s="9">
        <v>0</v>
      </c>
      <c r="FN16" s="9">
        <v>7.4729999999999999</v>
      </c>
      <c r="FO16" s="9">
        <v>0.186</v>
      </c>
      <c r="FP16" s="9">
        <v>0.63600000000000001</v>
      </c>
      <c r="FQ16" s="9">
        <v>1.4650000000000001</v>
      </c>
      <c r="FR16" s="9">
        <v>2.319</v>
      </c>
      <c r="FS16" s="9">
        <v>7.4420000000000002</v>
      </c>
      <c r="FT16" s="9">
        <v>4.3140000000000001</v>
      </c>
      <c r="FU16" s="9">
        <v>17.189</v>
      </c>
      <c r="FV16" s="9">
        <v>1.79</v>
      </c>
      <c r="FW16" s="9">
        <v>2.1720000000000002</v>
      </c>
      <c r="FX16" s="9">
        <v>2.1720000000000002</v>
      </c>
      <c r="FY16" s="9">
        <v>0.83699999999999997</v>
      </c>
      <c r="FZ16" s="9">
        <v>0.626</v>
      </c>
      <c r="GA16" s="9">
        <v>0</v>
      </c>
      <c r="GB16" s="9">
        <v>0.626</v>
      </c>
      <c r="GC16" s="9">
        <v>0</v>
      </c>
      <c r="GD16" s="9">
        <v>0.626</v>
      </c>
      <c r="GE16" s="9">
        <v>0</v>
      </c>
      <c r="GF16" s="9">
        <v>0.43099999999999999</v>
      </c>
      <c r="GG16" s="9">
        <v>0.19500000000000001</v>
      </c>
      <c r="GH16" s="9">
        <v>0.42299999999999999</v>
      </c>
      <c r="GI16" s="9">
        <v>0</v>
      </c>
      <c r="GJ16" s="9">
        <v>0.20200000000000001</v>
      </c>
      <c r="GK16" s="9">
        <v>0.43099999999999999</v>
      </c>
      <c r="GL16" s="9">
        <v>0.19500000000000001</v>
      </c>
      <c r="GM16" s="9">
        <v>0.21199999999999999</v>
      </c>
      <c r="GN16" s="9">
        <v>1.3340000000000001</v>
      </c>
      <c r="GO16" s="9">
        <v>1.125</v>
      </c>
      <c r="GP16" s="9">
        <v>1.125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0.89200000000000002</v>
      </c>
      <c r="GW16" s="9">
        <v>0</v>
      </c>
      <c r="GX16" s="9">
        <v>0</v>
      </c>
      <c r="GY16" s="9">
        <v>0.23300000000000001</v>
      </c>
      <c r="GZ16" s="9">
        <v>0</v>
      </c>
      <c r="HA16" s="9">
        <v>1.125</v>
      </c>
      <c r="HB16" s="9">
        <v>0.20899999999999999</v>
      </c>
      <c r="HC16" s="9">
        <v>1.96</v>
      </c>
      <c r="HD16" s="9">
        <v>0.21199999999999999</v>
      </c>
      <c r="HE16" s="9">
        <v>14.871</v>
      </c>
      <c r="HF16" s="9">
        <v>14.871</v>
      </c>
      <c r="HG16" s="9">
        <v>5.0110000000000001</v>
      </c>
      <c r="HH16" s="9">
        <v>0.81200000000000006</v>
      </c>
      <c r="HI16" s="9">
        <v>0.48699999999999999</v>
      </c>
      <c r="HJ16" s="9">
        <v>0</v>
      </c>
      <c r="HK16" s="9">
        <v>0.48699999999999999</v>
      </c>
      <c r="HL16" s="9">
        <v>0</v>
      </c>
      <c r="HM16" s="9">
        <v>0.48699999999999999</v>
      </c>
      <c r="HN16" s="9">
        <v>0</v>
      </c>
      <c r="HO16" s="9">
        <v>0</v>
      </c>
      <c r="HP16" s="9">
        <v>0.23100000000000001</v>
      </c>
      <c r="HQ16" s="9">
        <v>0.25600000000000001</v>
      </c>
      <c r="HR16" s="9">
        <v>0</v>
      </c>
      <c r="HS16" s="9">
        <v>0.48699999999999999</v>
      </c>
      <c r="HT16" s="9">
        <v>0</v>
      </c>
      <c r="HU16" s="9">
        <v>4.1989999999999998</v>
      </c>
      <c r="HV16" s="9">
        <v>9.859</v>
      </c>
      <c r="HW16" s="9">
        <v>9.32</v>
      </c>
      <c r="HX16" s="9">
        <v>9.1859999999999999</v>
      </c>
      <c r="HY16" s="9">
        <v>0.13400000000000001</v>
      </c>
      <c r="HZ16" s="9">
        <v>0</v>
      </c>
      <c r="IA16" s="9">
        <v>0.13400000000000001</v>
      </c>
      <c r="IB16" s="9">
        <v>0</v>
      </c>
      <c r="IC16" s="9">
        <v>0</v>
      </c>
      <c r="ID16" s="9">
        <v>4.9539999999999997</v>
      </c>
      <c r="IE16" s="9">
        <v>1.85</v>
      </c>
      <c r="IF16" s="9">
        <v>0.751</v>
      </c>
      <c r="IG16" s="9">
        <v>1.7649999999999999</v>
      </c>
      <c r="IH16" s="9">
        <v>2.0990000000000002</v>
      </c>
      <c r="II16" s="9">
        <v>7.2210000000000001</v>
      </c>
      <c r="IJ16" s="9">
        <v>0.53900000000000003</v>
      </c>
      <c r="IK16" s="9">
        <v>10.545999999999999</v>
      </c>
      <c r="IL16" s="9">
        <v>4.3239999999999998</v>
      </c>
      <c r="IM16" s="9">
        <v>16.893999999999998</v>
      </c>
      <c r="IN16" s="9">
        <v>16.893999999999998</v>
      </c>
      <c r="IO16" s="9">
        <v>4.7279999999999998</v>
      </c>
      <c r="IP16" s="9">
        <v>1.18</v>
      </c>
      <c r="IQ16" s="9">
        <v>0.33500000000000002</v>
      </c>
    </row>
    <row r="17" spans="1:251">
      <c r="A17" s="10">
        <v>44228</v>
      </c>
      <c r="B17" s="9">
        <v>20.273</v>
      </c>
      <c r="C17" s="9">
        <v>34.795000000000002</v>
      </c>
      <c r="D17" s="9">
        <v>131.374</v>
      </c>
      <c r="E17" s="9">
        <v>23.18</v>
      </c>
      <c r="F17" s="9">
        <v>15.314</v>
      </c>
      <c r="G17" s="9">
        <v>226.34700000000001</v>
      </c>
      <c r="H17" s="9">
        <v>24.571000000000002</v>
      </c>
      <c r="I17" s="9">
        <v>1.627</v>
      </c>
      <c r="J17" s="9">
        <v>1.627</v>
      </c>
      <c r="K17" s="9">
        <v>0.19700000000000001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0.19700000000000001</v>
      </c>
      <c r="Z17" s="9">
        <v>1.43</v>
      </c>
      <c r="AA17" s="9">
        <v>0.20799999999999999</v>
      </c>
      <c r="AB17" s="9">
        <v>0.20799999999999999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0.20799999999999999</v>
      </c>
      <c r="AK17" s="9">
        <v>0</v>
      </c>
      <c r="AL17" s="9">
        <v>0</v>
      </c>
      <c r="AM17" s="9">
        <v>0.20799999999999999</v>
      </c>
      <c r="AN17" s="9">
        <v>1.2230000000000001</v>
      </c>
      <c r="AO17" s="9">
        <v>1.43</v>
      </c>
      <c r="AP17" s="9">
        <v>0.19700000000000001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1.615</v>
      </c>
      <c r="BZ17" s="9">
        <v>1.615</v>
      </c>
      <c r="CA17" s="9">
        <v>0.311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0.311</v>
      </c>
      <c r="CP17" s="9">
        <v>1.304</v>
      </c>
      <c r="CQ17" s="9">
        <v>0.72599999999999998</v>
      </c>
      <c r="CR17" s="9">
        <v>0.72599999999999998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0.372</v>
      </c>
      <c r="CY17" s="9">
        <v>0.19500000000000001</v>
      </c>
      <c r="CZ17" s="9">
        <v>0.159</v>
      </c>
      <c r="DA17" s="9">
        <v>0</v>
      </c>
      <c r="DB17" s="9">
        <v>0</v>
      </c>
      <c r="DC17" s="9">
        <v>0.72599999999999998</v>
      </c>
      <c r="DD17" s="9">
        <v>0.57799999999999996</v>
      </c>
      <c r="DE17" s="9">
        <v>1.304</v>
      </c>
      <c r="DF17" s="9">
        <v>0.311</v>
      </c>
      <c r="DG17" s="9">
        <v>1.8109999999999999</v>
      </c>
      <c r="DH17" s="9">
        <v>1.8109999999999999</v>
      </c>
      <c r="DI17" s="9">
        <v>0.57199999999999995</v>
      </c>
      <c r="DJ17" s="9">
        <v>0.57199999999999995</v>
      </c>
      <c r="DK17" s="9">
        <v>0</v>
      </c>
      <c r="DL17" s="9">
        <v>0.57199999999999995</v>
      </c>
      <c r="DM17" s="9">
        <v>0.36199999999999999</v>
      </c>
      <c r="DN17" s="9">
        <v>0.21099999999999999</v>
      </c>
      <c r="DO17" s="9">
        <v>0.36199999999999999</v>
      </c>
      <c r="DP17" s="9">
        <v>0.21099999999999999</v>
      </c>
      <c r="DQ17" s="9">
        <v>0</v>
      </c>
      <c r="DR17" s="9">
        <v>0.57199999999999995</v>
      </c>
      <c r="DS17" s="9">
        <v>0</v>
      </c>
      <c r="DT17" s="9">
        <v>0</v>
      </c>
      <c r="DU17" s="9">
        <v>0.57199999999999995</v>
      </c>
      <c r="DV17" s="9">
        <v>0</v>
      </c>
      <c r="DW17" s="9">
        <v>0</v>
      </c>
      <c r="DX17" s="9">
        <v>1.2390000000000001</v>
      </c>
      <c r="DY17" s="9">
        <v>1.2390000000000001</v>
      </c>
      <c r="DZ17" s="9">
        <v>1.048</v>
      </c>
      <c r="EA17" s="9">
        <v>0.191</v>
      </c>
      <c r="EB17" s="9">
        <v>0</v>
      </c>
      <c r="EC17" s="9">
        <v>0.191</v>
      </c>
      <c r="ED17" s="9">
        <v>0</v>
      </c>
      <c r="EE17" s="9">
        <v>0</v>
      </c>
      <c r="EF17" s="9">
        <v>0.85299999999999998</v>
      </c>
      <c r="EG17" s="9">
        <v>0</v>
      </c>
      <c r="EH17" s="9">
        <v>0</v>
      </c>
      <c r="EI17" s="9">
        <v>0.38500000000000001</v>
      </c>
      <c r="EJ17" s="9">
        <v>0.59099999999999997</v>
      </c>
      <c r="EK17" s="9">
        <v>0.64800000000000002</v>
      </c>
      <c r="EL17" s="9">
        <v>0</v>
      </c>
      <c r="EM17" s="9">
        <v>1.8109999999999999</v>
      </c>
      <c r="EN17" s="9">
        <v>0</v>
      </c>
      <c r="EO17" s="9">
        <v>14.877000000000001</v>
      </c>
      <c r="EP17" s="9">
        <v>14.877000000000001</v>
      </c>
      <c r="EQ17" s="9">
        <v>2.335</v>
      </c>
      <c r="ER17" s="9">
        <v>1.5449999999999999</v>
      </c>
      <c r="ES17" s="9">
        <v>0.40100000000000002</v>
      </c>
      <c r="ET17" s="9">
        <v>0.90300000000000002</v>
      </c>
      <c r="EU17" s="9">
        <v>0.64200000000000002</v>
      </c>
      <c r="EV17" s="9">
        <v>0.66200000000000003</v>
      </c>
      <c r="EW17" s="9">
        <v>0.64200000000000002</v>
      </c>
      <c r="EX17" s="9">
        <v>0.48499999999999999</v>
      </c>
      <c r="EY17" s="9">
        <v>0.17799999999999999</v>
      </c>
      <c r="EZ17" s="9">
        <v>0.65600000000000003</v>
      </c>
      <c r="FA17" s="9">
        <v>0.19500000000000001</v>
      </c>
      <c r="FB17" s="9">
        <v>0.45400000000000001</v>
      </c>
      <c r="FC17" s="9">
        <v>0.38400000000000001</v>
      </c>
      <c r="FD17" s="9">
        <v>0.92</v>
      </c>
      <c r="FE17" s="9">
        <v>0.79</v>
      </c>
      <c r="FF17" s="9">
        <v>12.542</v>
      </c>
      <c r="FG17" s="9">
        <v>8.0370000000000008</v>
      </c>
      <c r="FH17" s="9">
        <v>8.0370000000000008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6.1929999999999996</v>
      </c>
      <c r="FO17" s="9">
        <v>0.19700000000000001</v>
      </c>
      <c r="FP17" s="9">
        <v>0</v>
      </c>
      <c r="FQ17" s="9">
        <v>1.647</v>
      </c>
      <c r="FR17" s="9">
        <v>0.65300000000000002</v>
      </c>
      <c r="FS17" s="9">
        <v>7.3840000000000003</v>
      </c>
      <c r="FT17" s="9">
        <v>4.5049999999999999</v>
      </c>
      <c r="FU17" s="9">
        <v>14.106</v>
      </c>
      <c r="FV17" s="9">
        <v>0.77100000000000002</v>
      </c>
      <c r="FW17" s="9">
        <v>1.679</v>
      </c>
      <c r="FX17" s="9">
        <v>1.679</v>
      </c>
      <c r="FY17" s="9">
        <v>0.22600000000000001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0.22600000000000001</v>
      </c>
      <c r="GN17" s="9">
        <v>1.452</v>
      </c>
      <c r="GO17" s="9">
        <v>1.2390000000000001</v>
      </c>
      <c r="GP17" s="9">
        <v>0.45600000000000002</v>
      </c>
      <c r="GQ17" s="9">
        <v>0.58799999999999997</v>
      </c>
      <c r="GR17" s="9">
        <v>0.19500000000000001</v>
      </c>
      <c r="GS17" s="9">
        <v>0.34799999999999998</v>
      </c>
      <c r="GT17" s="9">
        <v>0.435</v>
      </c>
      <c r="GU17" s="9">
        <v>0</v>
      </c>
      <c r="GV17" s="9">
        <v>0.89</v>
      </c>
      <c r="GW17" s="9">
        <v>0</v>
      </c>
      <c r="GX17" s="9">
        <v>0</v>
      </c>
      <c r="GY17" s="9">
        <v>0.34799999999999998</v>
      </c>
      <c r="GZ17" s="9">
        <v>0.78300000000000003</v>
      </c>
      <c r="HA17" s="9">
        <v>0.45600000000000002</v>
      </c>
      <c r="HB17" s="9">
        <v>0.214</v>
      </c>
      <c r="HC17" s="9">
        <v>1.452</v>
      </c>
      <c r="HD17" s="9">
        <v>0.22600000000000001</v>
      </c>
      <c r="HE17" s="9">
        <v>17.012</v>
      </c>
      <c r="HF17" s="9">
        <v>17.012</v>
      </c>
      <c r="HG17" s="9">
        <v>4.5359999999999996</v>
      </c>
      <c r="HH17" s="9">
        <v>1.4550000000000001</v>
      </c>
      <c r="HI17" s="9">
        <v>0.68100000000000005</v>
      </c>
      <c r="HJ17" s="9">
        <v>0.77400000000000002</v>
      </c>
      <c r="HK17" s="9">
        <v>1.4550000000000001</v>
      </c>
      <c r="HL17" s="9">
        <v>0</v>
      </c>
      <c r="HM17" s="9">
        <v>1.4550000000000001</v>
      </c>
      <c r="HN17" s="9">
        <v>0</v>
      </c>
      <c r="HO17" s="9">
        <v>0</v>
      </c>
      <c r="HP17" s="9">
        <v>0.58199999999999996</v>
      </c>
      <c r="HQ17" s="9">
        <v>0.873</v>
      </c>
      <c r="HR17" s="9">
        <v>0</v>
      </c>
      <c r="HS17" s="9">
        <v>0.89200000000000002</v>
      </c>
      <c r="HT17" s="9">
        <v>0.56200000000000006</v>
      </c>
      <c r="HU17" s="9">
        <v>3.081</v>
      </c>
      <c r="HV17" s="9">
        <v>12.476000000000001</v>
      </c>
      <c r="HW17" s="9">
        <v>12.476000000000001</v>
      </c>
      <c r="HX17" s="9">
        <v>11.198</v>
      </c>
      <c r="HY17" s="9">
        <v>0.218</v>
      </c>
      <c r="HZ17" s="9">
        <v>0.83499999999999996</v>
      </c>
      <c r="IA17" s="9">
        <v>0.218</v>
      </c>
      <c r="IB17" s="9">
        <v>0.65</v>
      </c>
      <c r="IC17" s="9">
        <v>0.185</v>
      </c>
      <c r="ID17" s="9">
        <v>7.6319999999999997</v>
      </c>
      <c r="IE17" s="9">
        <v>0.77800000000000002</v>
      </c>
      <c r="IF17" s="9">
        <v>0.54100000000000004</v>
      </c>
      <c r="IG17" s="9">
        <v>3.5249999999999999</v>
      </c>
      <c r="IH17" s="9">
        <v>1.9550000000000001</v>
      </c>
      <c r="II17" s="9">
        <v>10.521000000000001</v>
      </c>
      <c r="IJ17" s="9">
        <v>0</v>
      </c>
      <c r="IK17" s="9">
        <v>14.425000000000001</v>
      </c>
      <c r="IL17" s="9">
        <v>2.5870000000000002</v>
      </c>
      <c r="IM17" s="9">
        <v>11.311999999999999</v>
      </c>
      <c r="IN17" s="9">
        <v>11.311999999999999</v>
      </c>
      <c r="IO17" s="9">
        <v>2.976</v>
      </c>
      <c r="IP17" s="9">
        <v>0.69699999999999995</v>
      </c>
      <c r="IQ17" s="9">
        <v>0.14199999999999999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0.13</v>
      </c>
      <c r="C11" s="9">
        <v>0.95599999999999996</v>
      </c>
      <c r="D11" s="9">
        <v>0</v>
      </c>
      <c r="E11" s="9">
        <v>0.95599999999999996</v>
      </c>
      <c r="F11" s="9">
        <v>0</v>
      </c>
      <c r="G11" s="9">
        <v>0</v>
      </c>
      <c r="H11" s="9">
        <v>0.13</v>
      </c>
      <c r="I11" s="9">
        <v>0.17299999999999999</v>
      </c>
      <c r="J11" s="9">
        <v>0.65200000000000002</v>
      </c>
      <c r="K11" s="9">
        <v>0.50700000000000001</v>
      </c>
      <c r="L11" s="9">
        <v>0.44900000000000001</v>
      </c>
      <c r="M11" s="9">
        <v>4.0490000000000004</v>
      </c>
      <c r="N11" s="9">
        <v>5.5830000000000002</v>
      </c>
      <c r="O11" s="9">
        <v>4.923</v>
      </c>
      <c r="P11" s="9">
        <v>4.7460000000000004</v>
      </c>
      <c r="Q11" s="9">
        <v>0</v>
      </c>
      <c r="R11" s="9">
        <v>0.17699999999999999</v>
      </c>
      <c r="S11" s="9">
        <v>0.17699999999999999</v>
      </c>
      <c r="T11" s="9">
        <v>0</v>
      </c>
      <c r="U11" s="9">
        <v>0</v>
      </c>
      <c r="V11" s="9">
        <v>2.226</v>
      </c>
      <c r="W11" s="9">
        <v>0.66400000000000003</v>
      </c>
      <c r="X11" s="9">
        <v>0.48799999999999999</v>
      </c>
      <c r="Y11" s="9">
        <v>1.5449999999999999</v>
      </c>
      <c r="Z11" s="9">
        <v>0.53900000000000003</v>
      </c>
      <c r="AA11" s="9">
        <v>4.3840000000000003</v>
      </c>
      <c r="AB11" s="9">
        <v>0.66</v>
      </c>
      <c r="AC11" s="9">
        <v>6.7649999999999997</v>
      </c>
      <c r="AD11" s="9">
        <v>4.0209999999999999</v>
      </c>
      <c r="AE11" s="9">
        <v>4.2350000000000003</v>
      </c>
      <c r="AF11" s="9">
        <v>4.2350000000000003</v>
      </c>
      <c r="AG11" s="9">
        <v>0.92400000000000004</v>
      </c>
      <c r="AH11" s="9">
        <v>0.20300000000000001</v>
      </c>
      <c r="AI11" s="9">
        <v>0.20300000000000001</v>
      </c>
      <c r="AJ11" s="9">
        <v>0</v>
      </c>
      <c r="AK11" s="9">
        <v>0.20300000000000001</v>
      </c>
      <c r="AL11" s="9">
        <v>0</v>
      </c>
      <c r="AM11" s="9">
        <v>0.20300000000000001</v>
      </c>
      <c r="AN11" s="9">
        <v>0</v>
      </c>
      <c r="AO11" s="9">
        <v>0</v>
      </c>
      <c r="AP11" s="9">
        <v>0</v>
      </c>
      <c r="AQ11" s="9">
        <v>0</v>
      </c>
      <c r="AR11" s="9">
        <v>0.20300000000000001</v>
      </c>
      <c r="AS11" s="9">
        <v>0.20300000000000001</v>
      </c>
      <c r="AT11" s="9">
        <v>0</v>
      </c>
      <c r="AU11" s="9">
        <v>0.72199999999999998</v>
      </c>
      <c r="AV11" s="9">
        <v>3.3109999999999999</v>
      </c>
      <c r="AW11" s="9">
        <v>2.9449999999999998</v>
      </c>
      <c r="AX11" s="9">
        <v>2.758</v>
      </c>
      <c r="AY11" s="9">
        <v>0</v>
      </c>
      <c r="AZ11" s="9">
        <v>0.187</v>
      </c>
      <c r="BA11" s="9">
        <v>0</v>
      </c>
      <c r="BB11" s="9">
        <v>0.187</v>
      </c>
      <c r="BC11" s="9">
        <v>0</v>
      </c>
      <c r="BD11" s="9">
        <v>2.1469999999999998</v>
      </c>
      <c r="BE11" s="9">
        <v>0.13</v>
      </c>
      <c r="BF11" s="9">
        <v>0.22700000000000001</v>
      </c>
      <c r="BG11" s="9">
        <v>0.441</v>
      </c>
      <c r="BH11" s="9">
        <v>0.95399999999999996</v>
      </c>
      <c r="BI11" s="9">
        <v>1.99</v>
      </c>
      <c r="BJ11" s="9">
        <v>0.36599999999999999</v>
      </c>
      <c r="BK11" s="9">
        <v>3.5129999999999999</v>
      </c>
      <c r="BL11" s="9">
        <v>0.72199999999999998</v>
      </c>
      <c r="BM11" s="9">
        <v>4.3570000000000002</v>
      </c>
      <c r="BN11" s="9">
        <v>4.3570000000000002</v>
      </c>
      <c r="BO11" s="9">
        <v>0.80800000000000005</v>
      </c>
      <c r="BP11" s="9">
        <v>0.65500000000000003</v>
      </c>
      <c r="BQ11" s="9">
        <v>0</v>
      </c>
      <c r="BR11" s="9">
        <v>0.65500000000000003</v>
      </c>
      <c r="BS11" s="9">
        <v>0.216</v>
      </c>
      <c r="BT11" s="9">
        <v>0.439</v>
      </c>
      <c r="BU11" s="9">
        <v>0.40400000000000003</v>
      </c>
      <c r="BV11" s="9">
        <v>0</v>
      </c>
      <c r="BW11" s="9">
        <v>0.251</v>
      </c>
      <c r="BX11" s="9">
        <v>0.216</v>
      </c>
      <c r="BY11" s="9">
        <v>0</v>
      </c>
      <c r="BZ11" s="9">
        <v>0.439</v>
      </c>
      <c r="CA11" s="9">
        <v>0.40400000000000003</v>
      </c>
      <c r="CB11" s="9">
        <v>0.251</v>
      </c>
      <c r="CC11" s="9">
        <v>0.153</v>
      </c>
      <c r="CD11" s="9">
        <v>3.55</v>
      </c>
      <c r="CE11" s="9">
        <v>3.3359999999999999</v>
      </c>
      <c r="CF11" s="9">
        <v>3.153</v>
      </c>
      <c r="CG11" s="9">
        <v>0</v>
      </c>
      <c r="CH11" s="9">
        <v>0.184</v>
      </c>
      <c r="CI11" s="9">
        <v>0.184</v>
      </c>
      <c r="CJ11" s="9">
        <v>0</v>
      </c>
      <c r="CK11" s="9">
        <v>0</v>
      </c>
      <c r="CL11" s="9">
        <v>2.67</v>
      </c>
      <c r="CM11" s="9">
        <v>0.33300000000000002</v>
      </c>
      <c r="CN11" s="9">
        <v>0.15</v>
      </c>
      <c r="CO11" s="9">
        <v>0.184</v>
      </c>
      <c r="CP11" s="9">
        <v>0.23100000000000001</v>
      </c>
      <c r="CQ11" s="9">
        <v>3.1059999999999999</v>
      </c>
      <c r="CR11" s="9">
        <v>0.21299999999999999</v>
      </c>
      <c r="CS11" s="9">
        <v>4.2039999999999997</v>
      </c>
      <c r="CT11" s="9">
        <v>0.153</v>
      </c>
      <c r="CU11" s="9">
        <v>2.2429999999999999</v>
      </c>
      <c r="CV11" s="9">
        <v>2.2429999999999999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2.2429999999999999</v>
      </c>
      <c r="DM11" s="9">
        <v>2.2429999999999999</v>
      </c>
      <c r="DN11" s="9">
        <v>1.857</v>
      </c>
      <c r="DO11" s="9">
        <v>0.158</v>
      </c>
      <c r="DP11" s="9">
        <v>0</v>
      </c>
      <c r="DQ11" s="9">
        <v>0</v>
      </c>
      <c r="DR11" s="9">
        <v>0</v>
      </c>
      <c r="DS11" s="9">
        <v>0.158</v>
      </c>
      <c r="DT11" s="9">
        <v>1.9390000000000001</v>
      </c>
      <c r="DU11" s="9">
        <v>0</v>
      </c>
      <c r="DV11" s="9">
        <v>0.151</v>
      </c>
      <c r="DW11" s="9">
        <v>0.153</v>
      </c>
      <c r="DX11" s="9">
        <v>0.38600000000000001</v>
      </c>
      <c r="DY11" s="9">
        <v>1.857</v>
      </c>
      <c r="DZ11" s="9">
        <v>0</v>
      </c>
      <c r="EA11" s="9">
        <v>2.2429999999999999</v>
      </c>
      <c r="EB11" s="9">
        <v>0</v>
      </c>
      <c r="EC11" s="9">
        <v>4.298</v>
      </c>
      <c r="ED11" s="9">
        <v>4.298</v>
      </c>
      <c r="EE11" s="9">
        <v>0.90300000000000002</v>
      </c>
      <c r="EF11" s="9">
        <v>0.44700000000000001</v>
      </c>
      <c r="EG11" s="9">
        <v>0.25800000000000001</v>
      </c>
      <c r="EH11" s="9">
        <v>0.189</v>
      </c>
      <c r="EI11" s="9">
        <v>0.44700000000000001</v>
      </c>
      <c r="EJ11" s="9">
        <v>0</v>
      </c>
      <c r="EK11" s="9">
        <v>0.44700000000000001</v>
      </c>
      <c r="EL11" s="9">
        <v>0</v>
      </c>
      <c r="EM11" s="9">
        <v>0</v>
      </c>
      <c r="EN11" s="9">
        <v>0.25800000000000001</v>
      </c>
      <c r="EO11" s="9">
        <v>0</v>
      </c>
      <c r="EP11" s="9">
        <v>0.189</v>
      </c>
      <c r="EQ11" s="9">
        <v>0.44700000000000001</v>
      </c>
      <c r="ER11" s="9">
        <v>0</v>
      </c>
      <c r="ES11" s="9">
        <v>0.45600000000000002</v>
      </c>
      <c r="ET11" s="9">
        <v>3.3940000000000001</v>
      </c>
      <c r="EU11" s="9">
        <v>2.6219999999999999</v>
      </c>
      <c r="EV11" s="9">
        <v>2.6219999999999999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1.9119999999999999</v>
      </c>
      <c r="FC11" s="9">
        <v>0</v>
      </c>
      <c r="FD11" s="9">
        <v>0.20300000000000001</v>
      </c>
      <c r="FE11" s="9">
        <v>0.50800000000000001</v>
      </c>
      <c r="FF11" s="9">
        <v>0</v>
      </c>
      <c r="FG11" s="9">
        <v>2.6219999999999999</v>
      </c>
      <c r="FH11" s="9">
        <v>0.77200000000000002</v>
      </c>
      <c r="FI11" s="9">
        <v>3.9969999999999999</v>
      </c>
      <c r="FJ11" s="9">
        <v>0.3</v>
      </c>
      <c r="FK11" s="9">
        <v>18.029</v>
      </c>
      <c r="FL11" s="9">
        <v>18.029</v>
      </c>
      <c r="FM11" s="9">
        <v>3.6890000000000001</v>
      </c>
      <c r="FN11" s="9">
        <v>2.1840000000000002</v>
      </c>
      <c r="FO11" s="9">
        <v>0.878</v>
      </c>
      <c r="FP11" s="9">
        <v>1.306</v>
      </c>
      <c r="FQ11" s="9">
        <v>1.6080000000000001</v>
      </c>
      <c r="FR11" s="9">
        <v>0.57699999999999996</v>
      </c>
      <c r="FS11" s="9">
        <v>1.9810000000000001</v>
      </c>
      <c r="FT11" s="9">
        <v>0.20300000000000001</v>
      </c>
      <c r="FU11" s="9">
        <v>0</v>
      </c>
      <c r="FV11" s="9">
        <v>0.67500000000000004</v>
      </c>
      <c r="FW11" s="9">
        <v>0.81699999999999995</v>
      </c>
      <c r="FX11" s="9">
        <v>0.69199999999999995</v>
      </c>
      <c r="FY11" s="9">
        <v>1.1020000000000001</v>
      </c>
      <c r="FZ11" s="9">
        <v>1.083</v>
      </c>
      <c r="GA11" s="9">
        <v>1.5049999999999999</v>
      </c>
      <c r="GB11" s="9">
        <v>14.34</v>
      </c>
      <c r="GC11" s="9">
        <v>11.243</v>
      </c>
      <c r="GD11" s="9">
        <v>10.314</v>
      </c>
      <c r="GE11" s="9">
        <v>0.32500000000000001</v>
      </c>
      <c r="GF11" s="9">
        <v>0.60399999999999998</v>
      </c>
      <c r="GG11" s="9">
        <v>0.496</v>
      </c>
      <c r="GH11" s="9">
        <v>0.433</v>
      </c>
      <c r="GI11" s="9">
        <v>0</v>
      </c>
      <c r="GJ11" s="9">
        <v>9.6039999999999992</v>
      </c>
      <c r="GK11" s="9">
        <v>1.1279999999999999</v>
      </c>
      <c r="GL11" s="9">
        <v>0</v>
      </c>
      <c r="GM11" s="9">
        <v>0.51100000000000001</v>
      </c>
      <c r="GN11" s="9">
        <v>1.839</v>
      </c>
      <c r="GO11" s="9">
        <v>9.4039999999999999</v>
      </c>
      <c r="GP11" s="9">
        <v>3.097</v>
      </c>
      <c r="GQ11" s="9">
        <v>16.524999999999999</v>
      </c>
      <c r="GR11" s="9">
        <v>1.5049999999999999</v>
      </c>
      <c r="GS11" s="9">
        <v>4.3319999999999999</v>
      </c>
      <c r="GT11" s="9">
        <v>4.3319999999999999</v>
      </c>
      <c r="GU11" s="9">
        <v>1.1459999999999999</v>
      </c>
      <c r="GV11" s="9">
        <v>0.20399999999999999</v>
      </c>
      <c r="GW11" s="9">
        <v>0</v>
      </c>
      <c r="GX11" s="9">
        <v>0.20399999999999999</v>
      </c>
      <c r="GY11" s="9">
        <v>0.20399999999999999</v>
      </c>
      <c r="GZ11" s="9">
        <v>0</v>
      </c>
      <c r="HA11" s="9">
        <v>0.20399999999999999</v>
      </c>
      <c r="HB11" s="9">
        <v>0</v>
      </c>
      <c r="HC11" s="9">
        <v>0</v>
      </c>
      <c r="HD11" s="9">
        <v>0</v>
      </c>
      <c r="HE11" s="9">
        <v>0.20399999999999999</v>
      </c>
      <c r="HF11" s="9">
        <v>0</v>
      </c>
      <c r="HG11" s="9">
        <v>0</v>
      </c>
      <c r="HH11" s="9">
        <v>0.20399999999999999</v>
      </c>
      <c r="HI11" s="9">
        <v>0.94199999999999995</v>
      </c>
      <c r="HJ11" s="9">
        <v>3.1859999999999999</v>
      </c>
      <c r="HK11" s="9">
        <v>2.61</v>
      </c>
      <c r="HL11" s="9">
        <v>2.379</v>
      </c>
      <c r="HM11" s="9">
        <v>0</v>
      </c>
      <c r="HN11" s="9">
        <v>0.23</v>
      </c>
      <c r="HO11" s="9">
        <v>0</v>
      </c>
      <c r="HP11" s="9">
        <v>0</v>
      </c>
      <c r="HQ11" s="9">
        <v>0.23</v>
      </c>
      <c r="HR11" s="9">
        <v>1.802</v>
      </c>
      <c r="HS11" s="9">
        <v>0.23</v>
      </c>
      <c r="HT11" s="9">
        <v>0.40799999999999997</v>
      </c>
      <c r="HU11" s="9">
        <v>0.16900000000000001</v>
      </c>
      <c r="HV11" s="9">
        <v>0.23</v>
      </c>
      <c r="HW11" s="9">
        <v>2.379</v>
      </c>
      <c r="HX11" s="9">
        <v>0.57599999999999996</v>
      </c>
      <c r="HY11" s="9">
        <v>3.39</v>
      </c>
      <c r="HZ11" s="9">
        <v>0.94199999999999995</v>
      </c>
      <c r="IA11" s="9">
        <v>61.5</v>
      </c>
      <c r="IB11" s="9">
        <v>61.5</v>
      </c>
      <c r="IC11" s="9">
        <v>5.6390000000000002</v>
      </c>
      <c r="ID11" s="9">
        <v>4.0860000000000003</v>
      </c>
      <c r="IE11" s="9">
        <v>1.3979999999999999</v>
      </c>
      <c r="IF11" s="9">
        <v>2.6869999999999998</v>
      </c>
      <c r="IG11" s="9">
        <v>3.1880000000000002</v>
      </c>
      <c r="IH11" s="9">
        <v>0.89700000000000002</v>
      </c>
      <c r="II11" s="9">
        <v>2.9</v>
      </c>
      <c r="IJ11" s="9">
        <v>0</v>
      </c>
      <c r="IK11" s="9">
        <v>1.014</v>
      </c>
      <c r="IL11" s="9">
        <v>1.3109999999999999</v>
      </c>
      <c r="IM11" s="9">
        <v>0.78800000000000003</v>
      </c>
      <c r="IN11" s="9">
        <v>1.9870000000000001</v>
      </c>
      <c r="IO11" s="9">
        <v>3.4820000000000002</v>
      </c>
      <c r="IP11" s="9">
        <v>0.60399999999999998</v>
      </c>
      <c r="IQ11" s="9">
        <v>1.554</v>
      </c>
    </row>
    <row r="12" spans="1:251">
      <c r="A12" s="10">
        <v>42401</v>
      </c>
      <c r="B12" s="9">
        <v>1.2669999999999999</v>
      </c>
      <c r="C12" s="9">
        <v>2.8</v>
      </c>
      <c r="D12" s="9">
        <v>0.95599999999999996</v>
      </c>
      <c r="E12" s="9">
        <v>2.8</v>
      </c>
      <c r="F12" s="9">
        <v>0.20699999999999999</v>
      </c>
      <c r="G12" s="9">
        <v>0.748</v>
      </c>
      <c r="H12" s="9">
        <v>0.48199999999999998</v>
      </c>
      <c r="I12" s="9">
        <v>1.46</v>
      </c>
      <c r="J12" s="9">
        <v>1.8129999999999999</v>
      </c>
      <c r="K12" s="9">
        <v>2.3969999999999998</v>
      </c>
      <c r="L12" s="9">
        <v>1.359</v>
      </c>
      <c r="M12" s="9">
        <v>3.202</v>
      </c>
      <c r="N12" s="9">
        <v>7.4669999999999996</v>
      </c>
      <c r="O12" s="9">
        <v>6.8460000000000001</v>
      </c>
      <c r="P12" s="9">
        <v>6.4850000000000003</v>
      </c>
      <c r="Q12" s="9">
        <v>0.13200000000000001</v>
      </c>
      <c r="R12" s="9">
        <v>0.22800000000000001</v>
      </c>
      <c r="S12" s="9">
        <v>0.13200000000000001</v>
      </c>
      <c r="T12" s="9">
        <v>0.22800000000000001</v>
      </c>
      <c r="U12" s="9">
        <v>0</v>
      </c>
      <c r="V12" s="9">
        <v>4.2649999999999997</v>
      </c>
      <c r="W12" s="9">
        <v>0.35499999999999998</v>
      </c>
      <c r="X12" s="9">
        <v>0.53200000000000003</v>
      </c>
      <c r="Y12" s="9">
        <v>1.694</v>
      </c>
      <c r="Z12" s="9">
        <v>1.323</v>
      </c>
      <c r="AA12" s="9">
        <v>5.5229999999999997</v>
      </c>
      <c r="AB12" s="9">
        <v>0.621</v>
      </c>
      <c r="AC12" s="9">
        <v>11.476000000000001</v>
      </c>
      <c r="AD12" s="9">
        <v>2.948</v>
      </c>
      <c r="AE12" s="9">
        <v>5.0430000000000001</v>
      </c>
      <c r="AF12" s="9">
        <v>5.0430000000000001</v>
      </c>
      <c r="AG12" s="9">
        <v>0.77400000000000002</v>
      </c>
      <c r="AH12" s="9">
        <v>0.41199999999999998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0.36199999999999999</v>
      </c>
      <c r="AV12" s="9">
        <v>4.2699999999999996</v>
      </c>
      <c r="AW12" s="9">
        <v>3.419</v>
      </c>
      <c r="AX12" s="9">
        <v>3.419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1.9670000000000001</v>
      </c>
      <c r="BE12" s="9">
        <v>0.20699999999999999</v>
      </c>
      <c r="BF12" s="9">
        <v>0.64900000000000002</v>
      </c>
      <c r="BG12" s="9">
        <v>0.59599999999999997</v>
      </c>
      <c r="BH12" s="9">
        <v>0</v>
      </c>
      <c r="BI12" s="9">
        <v>3.419</v>
      </c>
      <c r="BJ12" s="9">
        <v>0.85099999999999998</v>
      </c>
      <c r="BK12" s="9">
        <v>4.47</v>
      </c>
      <c r="BL12" s="9">
        <v>0.57399999999999995</v>
      </c>
      <c r="BM12" s="9">
        <v>3.609</v>
      </c>
      <c r="BN12" s="9">
        <v>3.609</v>
      </c>
      <c r="BO12" s="9">
        <v>0.60599999999999998</v>
      </c>
      <c r="BP12" s="9">
        <v>0.16</v>
      </c>
      <c r="BQ12" s="9">
        <v>0</v>
      </c>
      <c r="BR12" s="9">
        <v>0.16</v>
      </c>
      <c r="BS12" s="9">
        <v>0.16</v>
      </c>
      <c r="BT12" s="9">
        <v>0</v>
      </c>
      <c r="BU12" s="9">
        <v>0.16</v>
      </c>
      <c r="BV12" s="9">
        <v>0</v>
      </c>
      <c r="BW12" s="9">
        <v>0</v>
      </c>
      <c r="BX12" s="9">
        <v>0</v>
      </c>
      <c r="BY12" s="9">
        <v>0.16</v>
      </c>
      <c r="BZ12" s="9">
        <v>0</v>
      </c>
      <c r="CA12" s="9">
        <v>0</v>
      </c>
      <c r="CB12" s="9">
        <v>0.16</v>
      </c>
      <c r="CC12" s="9">
        <v>0.44600000000000001</v>
      </c>
      <c r="CD12" s="9">
        <v>3.0030000000000001</v>
      </c>
      <c r="CE12" s="9">
        <v>2.831</v>
      </c>
      <c r="CF12" s="9">
        <v>2.37</v>
      </c>
      <c r="CG12" s="9">
        <v>0</v>
      </c>
      <c r="CH12" s="9">
        <v>0.46100000000000002</v>
      </c>
      <c r="CI12" s="9">
        <v>0.24</v>
      </c>
      <c r="CJ12" s="9">
        <v>0.221</v>
      </c>
      <c r="CK12" s="9">
        <v>0</v>
      </c>
      <c r="CL12" s="9">
        <v>2.3450000000000002</v>
      </c>
      <c r="CM12" s="9">
        <v>0.24</v>
      </c>
      <c r="CN12" s="9">
        <v>0</v>
      </c>
      <c r="CO12" s="9">
        <v>0.245</v>
      </c>
      <c r="CP12" s="9">
        <v>0.66500000000000004</v>
      </c>
      <c r="CQ12" s="9">
        <v>2.1659999999999999</v>
      </c>
      <c r="CR12" s="9">
        <v>0.17199999999999999</v>
      </c>
      <c r="CS12" s="9">
        <v>3.609</v>
      </c>
      <c r="CT12" s="9">
        <v>0</v>
      </c>
      <c r="CU12" s="9">
        <v>5.7460000000000004</v>
      </c>
      <c r="CV12" s="9">
        <v>5.7460000000000004</v>
      </c>
      <c r="CW12" s="9">
        <v>1.1319999999999999</v>
      </c>
      <c r="CX12" s="9">
        <v>0.71899999999999997</v>
      </c>
      <c r="CY12" s="9">
        <v>0.22800000000000001</v>
      </c>
      <c r="CZ12" s="9">
        <v>0.49099999999999999</v>
      </c>
      <c r="DA12" s="9">
        <v>0.22800000000000001</v>
      </c>
      <c r="DB12" s="9">
        <v>0.49099999999999999</v>
      </c>
      <c r="DC12" s="9">
        <v>0.45600000000000002</v>
      </c>
      <c r="DD12" s="9">
        <v>0</v>
      </c>
      <c r="DE12" s="9">
        <v>0.26300000000000001</v>
      </c>
      <c r="DF12" s="9">
        <v>0</v>
      </c>
      <c r="DG12" s="9">
        <v>0</v>
      </c>
      <c r="DH12" s="9">
        <v>0.71899999999999997</v>
      </c>
      <c r="DI12" s="9">
        <v>0.71899999999999997</v>
      </c>
      <c r="DJ12" s="9">
        <v>0</v>
      </c>
      <c r="DK12" s="9">
        <v>0.41299999999999998</v>
      </c>
      <c r="DL12" s="9">
        <v>4.6139999999999999</v>
      </c>
      <c r="DM12" s="9">
        <v>3.8</v>
      </c>
      <c r="DN12" s="9">
        <v>3.4820000000000002</v>
      </c>
      <c r="DO12" s="9">
        <v>0</v>
      </c>
      <c r="DP12" s="9">
        <v>0.31900000000000001</v>
      </c>
      <c r="DQ12" s="9">
        <v>0</v>
      </c>
      <c r="DR12" s="9">
        <v>0.16</v>
      </c>
      <c r="DS12" s="9">
        <v>0.158</v>
      </c>
      <c r="DT12" s="9">
        <v>2.7610000000000001</v>
      </c>
      <c r="DU12" s="9">
        <v>0.22600000000000001</v>
      </c>
      <c r="DV12" s="9">
        <v>0.60899999999999999</v>
      </c>
      <c r="DW12" s="9">
        <v>0.20399999999999999</v>
      </c>
      <c r="DX12" s="9">
        <v>1.6220000000000001</v>
      </c>
      <c r="DY12" s="9">
        <v>2.1779999999999999</v>
      </c>
      <c r="DZ12" s="9">
        <v>0.81399999999999995</v>
      </c>
      <c r="EA12" s="9">
        <v>5.3330000000000002</v>
      </c>
      <c r="EB12" s="9">
        <v>0.41299999999999998</v>
      </c>
      <c r="EC12" s="9">
        <v>3.9420000000000002</v>
      </c>
      <c r="ED12" s="9">
        <v>3.9420000000000002</v>
      </c>
      <c r="EE12" s="9">
        <v>0.83499999999999996</v>
      </c>
      <c r="EF12" s="9">
        <v>0.83499999999999996</v>
      </c>
      <c r="EG12" s="9">
        <v>0</v>
      </c>
      <c r="EH12" s="9">
        <v>0.83499999999999996</v>
      </c>
      <c r="EI12" s="9">
        <v>0.16600000000000001</v>
      </c>
      <c r="EJ12" s="9">
        <v>0.66900000000000004</v>
      </c>
      <c r="EK12" s="9">
        <v>0.16600000000000001</v>
      </c>
      <c r="EL12" s="9">
        <v>0.45600000000000002</v>
      </c>
      <c r="EM12" s="9">
        <v>0.21299999999999999</v>
      </c>
      <c r="EN12" s="9">
        <v>0.21299999999999999</v>
      </c>
      <c r="EO12" s="9">
        <v>0.622</v>
      </c>
      <c r="EP12" s="9">
        <v>0</v>
      </c>
      <c r="EQ12" s="9">
        <v>0.66900000000000004</v>
      </c>
      <c r="ER12" s="9">
        <v>0.16600000000000001</v>
      </c>
      <c r="ES12" s="9">
        <v>0</v>
      </c>
      <c r="ET12" s="9">
        <v>3.1070000000000002</v>
      </c>
      <c r="EU12" s="9">
        <v>2.48</v>
      </c>
      <c r="EV12" s="9">
        <v>2.2770000000000001</v>
      </c>
      <c r="EW12" s="9">
        <v>0.20399999999999999</v>
      </c>
      <c r="EX12" s="9">
        <v>0</v>
      </c>
      <c r="EY12" s="9">
        <v>0.20399999999999999</v>
      </c>
      <c r="EZ12" s="9">
        <v>0</v>
      </c>
      <c r="FA12" s="9">
        <v>0</v>
      </c>
      <c r="FB12" s="9">
        <v>2.29</v>
      </c>
      <c r="FC12" s="9">
        <v>0.19</v>
      </c>
      <c r="FD12" s="9">
        <v>0</v>
      </c>
      <c r="FE12" s="9">
        <v>0</v>
      </c>
      <c r="FF12" s="9">
        <v>0.311</v>
      </c>
      <c r="FG12" s="9">
        <v>2.17</v>
      </c>
      <c r="FH12" s="9">
        <v>0.627</v>
      </c>
      <c r="FI12" s="9">
        <v>3.9420000000000002</v>
      </c>
      <c r="FJ12" s="9">
        <v>0</v>
      </c>
      <c r="FK12" s="9">
        <v>23.199000000000002</v>
      </c>
      <c r="FL12" s="9">
        <v>23.199000000000002</v>
      </c>
      <c r="FM12" s="9">
        <v>5.8230000000000004</v>
      </c>
      <c r="FN12" s="9">
        <v>4.5389999999999997</v>
      </c>
      <c r="FO12" s="9">
        <v>2.0249999999999999</v>
      </c>
      <c r="FP12" s="9">
        <v>2.5150000000000001</v>
      </c>
      <c r="FQ12" s="9">
        <v>2.9940000000000002</v>
      </c>
      <c r="FR12" s="9">
        <v>1.5449999999999999</v>
      </c>
      <c r="FS12" s="9">
        <v>3.2090000000000001</v>
      </c>
      <c r="FT12" s="9">
        <v>0.41099999999999998</v>
      </c>
      <c r="FU12" s="9">
        <v>0.72299999999999998</v>
      </c>
      <c r="FV12" s="9">
        <v>1.988</v>
      </c>
      <c r="FW12" s="9">
        <v>1.577</v>
      </c>
      <c r="FX12" s="9">
        <v>0.97399999999999998</v>
      </c>
      <c r="FY12" s="9">
        <v>3.1920000000000002</v>
      </c>
      <c r="FZ12" s="9">
        <v>1.3480000000000001</v>
      </c>
      <c r="GA12" s="9">
        <v>1.284</v>
      </c>
      <c r="GB12" s="9">
        <v>17.376000000000001</v>
      </c>
      <c r="GC12" s="9">
        <v>14.289</v>
      </c>
      <c r="GD12" s="9">
        <v>13.864000000000001</v>
      </c>
      <c r="GE12" s="9">
        <v>0.21299999999999999</v>
      </c>
      <c r="GF12" s="9">
        <v>0.21299999999999999</v>
      </c>
      <c r="GG12" s="9">
        <v>0.42499999999999999</v>
      </c>
      <c r="GH12" s="9">
        <v>0</v>
      </c>
      <c r="GI12" s="9">
        <v>0</v>
      </c>
      <c r="GJ12" s="9">
        <v>10.327</v>
      </c>
      <c r="GK12" s="9">
        <v>0.95899999999999996</v>
      </c>
      <c r="GL12" s="9">
        <v>0.88</v>
      </c>
      <c r="GM12" s="9">
        <v>2.1230000000000002</v>
      </c>
      <c r="GN12" s="9">
        <v>3.08</v>
      </c>
      <c r="GO12" s="9">
        <v>11.209</v>
      </c>
      <c r="GP12" s="9">
        <v>3.0870000000000002</v>
      </c>
      <c r="GQ12" s="9">
        <v>22.119</v>
      </c>
      <c r="GR12" s="9">
        <v>1.08</v>
      </c>
      <c r="GS12" s="9">
        <v>4.6909999999999998</v>
      </c>
      <c r="GT12" s="9">
        <v>4.6909999999999998</v>
      </c>
      <c r="GU12" s="9">
        <v>2.089</v>
      </c>
      <c r="GV12" s="9">
        <v>0.35599999999999998</v>
      </c>
      <c r="GW12" s="9">
        <v>0.35599999999999998</v>
      </c>
      <c r="GX12" s="9">
        <v>0</v>
      </c>
      <c r="GY12" s="9">
        <v>0.35599999999999998</v>
      </c>
      <c r="GZ12" s="9">
        <v>0</v>
      </c>
      <c r="HA12" s="9">
        <v>0.35599999999999998</v>
      </c>
      <c r="HB12" s="9">
        <v>0</v>
      </c>
      <c r="HC12" s="9">
        <v>0</v>
      </c>
      <c r="HD12" s="9">
        <v>0</v>
      </c>
      <c r="HE12" s="9">
        <v>0.187</v>
      </c>
      <c r="HF12" s="9">
        <v>0.16900000000000001</v>
      </c>
      <c r="HG12" s="9">
        <v>0.16900000000000001</v>
      </c>
      <c r="HH12" s="9">
        <v>0.187</v>
      </c>
      <c r="HI12" s="9">
        <v>1.7330000000000001</v>
      </c>
      <c r="HJ12" s="9">
        <v>2.6019999999999999</v>
      </c>
      <c r="HK12" s="9">
        <v>1.2230000000000001</v>
      </c>
      <c r="HL12" s="9">
        <v>1.2230000000000001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0.81299999999999994</v>
      </c>
      <c r="HS12" s="9">
        <v>0.2</v>
      </c>
      <c r="HT12" s="9">
        <v>0.21</v>
      </c>
      <c r="HU12" s="9">
        <v>0</v>
      </c>
      <c r="HV12" s="9">
        <v>0.2</v>
      </c>
      <c r="HW12" s="9">
        <v>1.0229999999999999</v>
      </c>
      <c r="HX12" s="9">
        <v>1.38</v>
      </c>
      <c r="HY12" s="9">
        <v>3.161</v>
      </c>
      <c r="HZ12" s="9">
        <v>1.53</v>
      </c>
      <c r="IA12" s="9">
        <v>60.32</v>
      </c>
      <c r="IB12" s="9">
        <v>60.32</v>
      </c>
      <c r="IC12" s="9">
        <v>6.14</v>
      </c>
      <c r="ID12" s="9">
        <v>3.5579999999999998</v>
      </c>
      <c r="IE12" s="9">
        <v>2.19</v>
      </c>
      <c r="IF12" s="9">
        <v>1.3680000000000001</v>
      </c>
      <c r="IG12" s="9">
        <v>2.1219999999999999</v>
      </c>
      <c r="IH12" s="9">
        <v>1.4359999999999999</v>
      </c>
      <c r="II12" s="9">
        <v>1.651</v>
      </c>
      <c r="IJ12" s="9">
        <v>0.55300000000000005</v>
      </c>
      <c r="IK12" s="9">
        <v>1.143</v>
      </c>
      <c r="IL12" s="9">
        <v>1.2849999999999999</v>
      </c>
      <c r="IM12" s="9">
        <v>1.5669999999999999</v>
      </c>
      <c r="IN12" s="9">
        <v>0.70499999999999996</v>
      </c>
      <c r="IO12" s="9">
        <v>3.2370000000000001</v>
      </c>
      <c r="IP12" s="9">
        <v>0.32100000000000001</v>
      </c>
      <c r="IQ12" s="9">
        <v>2.5819999999999999</v>
      </c>
    </row>
    <row r="13" spans="1:251">
      <c r="A13" s="10">
        <v>42767</v>
      </c>
      <c r="B13" s="9">
        <v>0.58899999999999997</v>
      </c>
      <c r="C13" s="9">
        <v>0.61099999999999999</v>
      </c>
      <c r="D13" s="9">
        <v>0.58899999999999997</v>
      </c>
      <c r="E13" s="9">
        <v>1.2</v>
      </c>
      <c r="F13" s="9">
        <v>0</v>
      </c>
      <c r="G13" s="9">
        <v>0</v>
      </c>
      <c r="H13" s="9">
        <v>0.249</v>
      </c>
      <c r="I13" s="9">
        <v>0.49</v>
      </c>
      <c r="J13" s="9">
        <v>0.46100000000000002</v>
      </c>
      <c r="K13" s="9">
        <v>0.73899999999999999</v>
      </c>
      <c r="L13" s="9">
        <v>0.46100000000000002</v>
      </c>
      <c r="M13" s="9">
        <v>3.9380000000000002</v>
      </c>
      <c r="N13" s="9">
        <v>11.903</v>
      </c>
      <c r="O13" s="9">
        <v>10.194000000000001</v>
      </c>
      <c r="P13" s="9">
        <v>9.7989999999999995</v>
      </c>
      <c r="Q13" s="9">
        <v>0.39500000000000002</v>
      </c>
      <c r="R13" s="9">
        <v>0</v>
      </c>
      <c r="S13" s="9">
        <v>0</v>
      </c>
      <c r="T13" s="9">
        <v>0.39500000000000002</v>
      </c>
      <c r="U13" s="9">
        <v>0</v>
      </c>
      <c r="V13" s="9">
        <v>6.0750000000000002</v>
      </c>
      <c r="W13" s="9">
        <v>0.85199999999999998</v>
      </c>
      <c r="X13" s="9">
        <v>0.17299999999999999</v>
      </c>
      <c r="Y13" s="9">
        <v>3.093</v>
      </c>
      <c r="Z13" s="9">
        <v>1.077</v>
      </c>
      <c r="AA13" s="9">
        <v>9.1170000000000009</v>
      </c>
      <c r="AB13" s="9">
        <v>1.7090000000000001</v>
      </c>
      <c r="AC13" s="9">
        <v>13.287000000000001</v>
      </c>
      <c r="AD13" s="9">
        <v>4.1680000000000001</v>
      </c>
      <c r="AE13" s="9">
        <v>5.0659999999999998</v>
      </c>
      <c r="AF13" s="9">
        <v>5.0659999999999998</v>
      </c>
      <c r="AG13" s="9">
        <v>0.94699999999999995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0.94699999999999995</v>
      </c>
      <c r="AV13" s="9">
        <v>4.1189999999999998</v>
      </c>
      <c r="AW13" s="9">
        <v>2.71</v>
      </c>
      <c r="AX13" s="9">
        <v>1.905</v>
      </c>
      <c r="AY13" s="9">
        <v>0.41899999999999998</v>
      </c>
      <c r="AZ13" s="9">
        <v>0.38600000000000001</v>
      </c>
      <c r="BA13" s="9">
        <v>0</v>
      </c>
      <c r="BB13" s="9">
        <v>0.41899999999999998</v>
      </c>
      <c r="BC13" s="9">
        <v>0.38600000000000001</v>
      </c>
      <c r="BD13" s="9">
        <v>1.9350000000000001</v>
      </c>
      <c r="BE13" s="9">
        <v>0.188</v>
      </c>
      <c r="BF13" s="9">
        <v>0.183</v>
      </c>
      <c r="BG13" s="9">
        <v>0.40500000000000003</v>
      </c>
      <c r="BH13" s="9">
        <v>0.80500000000000005</v>
      </c>
      <c r="BI13" s="9">
        <v>1.905</v>
      </c>
      <c r="BJ13" s="9">
        <v>1.409</v>
      </c>
      <c r="BK13" s="9">
        <v>4.1189999999999998</v>
      </c>
      <c r="BL13" s="9">
        <v>0.94699999999999995</v>
      </c>
      <c r="BM13" s="9">
        <v>2.625</v>
      </c>
      <c r="BN13" s="9">
        <v>2.625</v>
      </c>
      <c r="BO13" s="9">
        <v>1.31</v>
      </c>
      <c r="BP13" s="9">
        <v>0.628</v>
      </c>
      <c r="BQ13" s="9">
        <v>0.42399999999999999</v>
      </c>
      <c r="BR13" s="9">
        <v>0.20399999999999999</v>
      </c>
      <c r="BS13" s="9">
        <v>0.628</v>
      </c>
      <c r="BT13" s="9">
        <v>0</v>
      </c>
      <c r="BU13" s="9">
        <v>0.42399999999999999</v>
      </c>
      <c r="BV13" s="9">
        <v>0</v>
      </c>
      <c r="BW13" s="9">
        <v>0.20399999999999999</v>
      </c>
      <c r="BX13" s="9">
        <v>0</v>
      </c>
      <c r="BY13" s="9">
        <v>0.443</v>
      </c>
      <c r="BZ13" s="9">
        <v>0.184</v>
      </c>
      <c r="CA13" s="9">
        <v>0.38800000000000001</v>
      </c>
      <c r="CB13" s="9">
        <v>0.24</v>
      </c>
      <c r="CC13" s="9">
        <v>0.68200000000000005</v>
      </c>
      <c r="CD13" s="9">
        <v>1.3149999999999999</v>
      </c>
      <c r="CE13" s="9">
        <v>0.99</v>
      </c>
      <c r="CF13" s="9">
        <v>0.99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0.99</v>
      </c>
      <c r="CM13" s="9">
        <v>0</v>
      </c>
      <c r="CN13" s="9">
        <v>0</v>
      </c>
      <c r="CO13" s="9">
        <v>0</v>
      </c>
      <c r="CP13" s="9">
        <v>0.185</v>
      </c>
      <c r="CQ13" s="9">
        <v>0.80600000000000005</v>
      </c>
      <c r="CR13" s="9">
        <v>0.32400000000000001</v>
      </c>
      <c r="CS13" s="9">
        <v>1.9419999999999999</v>
      </c>
      <c r="CT13" s="9">
        <v>0.68200000000000005</v>
      </c>
      <c r="CU13" s="9">
        <v>3.105</v>
      </c>
      <c r="CV13" s="9">
        <v>3.105</v>
      </c>
      <c r="CW13" s="9">
        <v>0.41</v>
      </c>
      <c r="CX13" s="9">
        <v>0.41</v>
      </c>
      <c r="CY13" s="9">
        <v>0.20699999999999999</v>
      </c>
      <c r="CZ13" s="9">
        <v>0.20300000000000001</v>
      </c>
      <c r="DA13" s="9">
        <v>0.41</v>
      </c>
      <c r="DB13" s="9">
        <v>0</v>
      </c>
      <c r="DC13" s="9">
        <v>0.41</v>
      </c>
      <c r="DD13" s="9">
        <v>0</v>
      </c>
      <c r="DE13" s="9">
        <v>0</v>
      </c>
      <c r="DF13" s="9">
        <v>0.20699999999999999</v>
      </c>
      <c r="DG13" s="9">
        <v>0.20300000000000001</v>
      </c>
      <c r="DH13" s="9">
        <v>0</v>
      </c>
      <c r="DI13" s="9">
        <v>0.20699999999999999</v>
      </c>
      <c r="DJ13" s="9">
        <v>0.20300000000000001</v>
      </c>
      <c r="DK13" s="9">
        <v>0</v>
      </c>
      <c r="DL13" s="9">
        <v>2.6949999999999998</v>
      </c>
      <c r="DM13" s="9">
        <v>2.2690000000000001</v>
      </c>
      <c r="DN13" s="9">
        <v>1.637</v>
      </c>
      <c r="DO13" s="9">
        <v>0.42699999999999999</v>
      </c>
      <c r="DP13" s="9">
        <v>0.20499999999999999</v>
      </c>
      <c r="DQ13" s="9">
        <v>0.63200000000000001</v>
      </c>
      <c r="DR13" s="9">
        <v>0</v>
      </c>
      <c r="DS13" s="9">
        <v>0</v>
      </c>
      <c r="DT13" s="9">
        <v>1.8460000000000001</v>
      </c>
      <c r="DU13" s="9">
        <v>0.214</v>
      </c>
      <c r="DV13" s="9">
        <v>0.20899999999999999</v>
      </c>
      <c r="DW13" s="9">
        <v>0</v>
      </c>
      <c r="DX13" s="9">
        <v>0.83199999999999996</v>
      </c>
      <c r="DY13" s="9">
        <v>1.4370000000000001</v>
      </c>
      <c r="DZ13" s="9">
        <v>0.42599999999999999</v>
      </c>
      <c r="EA13" s="9">
        <v>3.105</v>
      </c>
      <c r="EB13" s="9">
        <v>0</v>
      </c>
      <c r="EC13" s="9">
        <v>3.887</v>
      </c>
      <c r="ED13" s="9">
        <v>3.887</v>
      </c>
      <c r="EE13" s="9">
        <v>1.321</v>
      </c>
      <c r="EF13" s="9">
        <v>0.41399999999999998</v>
      </c>
      <c r="EG13" s="9">
        <v>0.2</v>
      </c>
      <c r="EH13" s="9">
        <v>0</v>
      </c>
      <c r="EI13" s="9">
        <v>0.2</v>
      </c>
      <c r="EJ13" s="9">
        <v>0</v>
      </c>
      <c r="EK13" s="9">
        <v>0.2</v>
      </c>
      <c r="EL13" s="9">
        <v>0</v>
      </c>
      <c r="EM13" s="9">
        <v>0</v>
      </c>
      <c r="EN13" s="9">
        <v>0</v>
      </c>
      <c r="EO13" s="9">
        <v>0</v>
      </c>
      <c r="EP13" s="9">
        <v>0.2</v>
      </c>
      <c r="EQ13" s="9">
        <v>0.2</v>
      </c>
      <c r="ER13" s="9">
        <v>0</v>
      </c>
      <c r="ES13" s="9">
        <v>0.90700000000000003</v>
      </c>
      <c r="ET13" s="9">
        <v>2.5659999999999998</v>
      </c>
      <c r="EU13" s="9">
        <v>1.913</v>
      </c>
      <c r="EV13" s="9">
        <v>1.913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1.7090000000000001</v>
      </c>
      <c r="FC13" s="9">
        <v>0.20399999999999999</v>
      </c>
      <c r="FD13" s="9">
        <v>0</v>
      </c>
      <c r="FE13" s="9">
        <v>0</v>
      </c>
      <c r="FF13" s="9">
        <v>0.20599999999999999</v>
      </c>
      <c r="FG13" s="9">
        <v>1.706</v>
      </c>
      <c r="FH13" s="9">
        <v>0.65300000000000002</v>
      </c>
      <c r="FI13" s="9">
        <v>2.984</v>
      </c>
      <c r="FJ13" s="9">
        <v>0.90300000000000002</v>
      </c>
      <c r="FK13" s="9">
        <v>29.376000000000001</v>
      </c>
      <c r="FL13" s="9">
        <v>29.376000000000001</v>
      </c>
      <c r="FM13" s="9">
        <v>6.8109999999999999</v>
      </c>
      <c r="FN13" s="9">
        <v>3.4209999999999998</v>
      </c>
      <c r="FO13" s="9">
        <v>0.95099999999999996</v>
      </c>
      <c r="FP13" s="9">
        <v>2.286</v>
      </c>
      <c r="FQ13" s="9">
        <v>2.5209999999999999</v>
      </c>
      <c r="FR13" s="9">
        <v>0.71599999999999997</v>
      </c>
      <c r="FS13" s="9">
        <v>1.9810000000000001</v>
      </c>
      <c r="FT13" s="9">
        <v>1.052</v>
      </c>
      <c r="FU13" s="9">
        <v>0.20399999999999999</v>
      </c>
      <c r="FV13" s="9">
        <v>0.64400000000000002</v>
      </c>
      <c r="FW13" s="9">
        <v>2.5920000000000001</v>
      </c>
      <c r="FX13" s="9">
        <v>0</v>
      </c>
      <c r="FY13" s="9">
        <v>1.391</v>
      </c>
      <c r="FZ13" s="9">
        <v>1.845</v>
      </c>
      <c r="GA13" s="9">
        <v>3.3889999999999998</v>
      </c>
      <c r="GB13" s="9">
        <v>22.565000000000001</v>
      </c>
      <c r="GC13" s="9">
        <v>16.946000000000002</v>
      </c>
      <c r="GD13" s="9">
        <v>15.878</v>
      </c>
      <c r="GE13" s="9">
        <v>0.89900000000000002</v>
      </c>
      <c r="GF13" s="9">
        <v>0.16800000000000001</v>
      </c>
      <c r="GG13" s="9">
        <v>0.88800000000000001</v>
      </c>
      <c r="GH13" s="9">
        <v>0</v>
      </c>
      <c r="GI13" s="9">
        <v>0</v>
      </c>
      <c r="GJ13" s="9">
        <v>13.177</v>
      </c>
      <c r="GK13" s="9">
        <v>0.74299999999999999</v>
      </c>
      <c r="GL13" s="9">
        <v>1.151</v>
      </c>
      <c r="GM13" s="9">
        <v>1.875</v>
      </c>
      <c r="GN13" s="9">
        <v>3.7589999999999999</v>
      </c>
      <c r="GO13" s="9">
        <v>13.186999999999999</v>
      </c>
      <c r="GP13" s="9">
        <v>5.6189999999999998</v>
      </c>
      <c r="GQ13" s="9">
        <v>25.802</v>
      </c>
      <c r="GR13" s="9">
        <v>3.5739999999999998</v>
      </c>
      <c r="GS13" s="9">
        <v>6.0039999999999996</v>
      </c>
      <c r="GT13" s="9">
        <v>6.0039999999999996</v>
      </c>
      <c r="GU13" s="9">
        <v>2.78</v>
      </c>
      <c r="GV13" s="9">
        <v>1.956</v>
      </c>
      <c r="GW13" s="9">
        <v>0.20499999999999999</v>
      </c>
      <c r="GX13" s="9">
        <v>1.27</v>
      </c>
      <c r="GY13" s="9">
        <v>0.59899999999999998</v>
      </c>
      <c r="GZ13" s="9">
        <v>0.875</v>
      </c>
      <c r="HA13" s="9">
        <v>1.04</v>
      </c>
      <c r="HB13" s="9">
        <v>0</v>
      </c>
      <c r="HC13" s="9">
        <v>0.20399999999999999</v>
      </c>
      <c r="HD13" s="9">
        <v>0.20200000000000001</v>
      </c>
      <c r="HE13" s="9">
        <v>0.23899999999999999</v>
      </c>
      <c r="HF13" s="9">
        <v>1.0329999999999999</v>
      </c>
      <c r="HG13" s="9">
        <v>0.81899999999999995</v>
      </c>
      <c r="HH13" s="9">
        <v>0.65500000000000003</v>
      </c>
      <c r="HI13" s="9">
        <v>0.82399999999999995</v>
      </c>
      <c r="HJ13" s="9">
        <v>3.2240000000000002</v>
      </c>
      <c r="HK13" s="9">
        <v>1.7529999999999999</v>
      </c>
      <c r="HL13" s="9">
        <v>1.7529999999999999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1.349</v>
      </c>
      <c r="HS13" s="9">
        <v>0</v>
      </c>
      <c r="HT13" s="9">
        <v>0.222</v>
      </c>
      <c r="HU13" s="9">
        <v>0.182</v>
      </c>
      <c r="HV13" s="9">
        <v>0.14099999999999999</v>
      </c>
      <c r="HW13" s="9">
        <v>1.6120000000000001</v>
      </c>
      <c r="HX13" s="9">
        <v>1.4710000000000001</v>
      </c>
      <c r="HY13" s="9">
        <v>4.6980000000000004</v>
      </c>
      <c r="HZ13" s="9">
        <v>1.306</v>
      </c>
      <c r="IA13" s="9">
        <v>60.301000000000002</v>
      </c>
      <c r="IB13" s="9">
        <v>60.301000000000002</v>
      </c>
      <c r="IC13" s="9">
        <v>5.2789999999999999</v>
      </c>
      <c r="ID13" s="9">
        <v>4.2080000000000002</v>
      </c>
      <c r="IE13" s="9">
        <v>1.919</v>
      </c>
      <c r="IF13" s="9">
        <v>2.2890000000000001</v>
      </c>
      <c r="IG13" s="9">
        <v>3.653</v>
      </c>
      <c r="IH13" s="9">
        <v>0.55500000000000005</v>
      </c>
      <c r="II13" s="9">
        <v>3.6419999999999999</v>
      </c>
      <c r="IJ13" s="9">
        <v>0.19600000000000001</v>
      </c>
      <c r="IK13" s="9">
        <v>0.37</v>
      </c>
      <c r="IL13" s="9">
        <v>2.5670000000000002</v>
      </c>
      <c r="IM13" s="9">
        <v>1.091</v>
      </c>
      <c r="IN13" s="9">
        <v>0.54900000000000004</v>
      </c>
      <c r="IO13" s="9">
        <v>3.3580000000000001</v>
      </c>
      <c r="IP13" s="9">
        <v>0.84899999999999998</v>
      </c>
      <c r="IQ13" s="9">
        <v>1.071</v>
      </c>
    </row>
    <row r="14" spans="1:251">
      <c r="A14" s="10">
        <v>43132</v>
      </c>
      <c r="B14" s="9">
        <v>0.58099999999999996</v>
      </c>
      <c r="C14" s="9">
        <v>1.871</v>
      </c>
      <c r="D14" s="9">
        <v>0.374</v>
      </c>
      <c r="E14" s="9">
        <v>1.893</v>
      </c>
      <c r="F14" s="9">
        <v>0.125</v>
      </c>
      <c r="G14" s="9">
        <v>0.22700000000000001</v>
      </c>
      <c r="H14" s="9">
        <v>0.442</v>
      </c>
      <c r="I14" s="9">
        <v>1.1100000000000001</v>
      </c>
      <c r="J14" s="9">
        <v>0.69299999999999995</v>
      </c>
      <c r="K14" s="9">
        <v>1.8320000000000001</v>
      </c>
      <c r="L14" s="9">
        <v>0.41199999999999998</v>
      </c>
      <c r="M14" s="9">
        <v>4.9980000000000002</v>
      </c>
      <c r="N14" s="9">
        <v>10.055999999999999</v>
      </c>
      <c r="O14" s="9">
        <v>8.5079999999999991</v>
      </c>
      <c r="P14" s="9">
        <v>6.9269999999999996</v>
      </c>
      <c r="Q14" s="9">
        <v>1.0309999999999999</v>
      </c>
      <c r="R14" s="9">
        <v>0.55000000000000004</v>
      </c>
      <c r="S14" s="9">
        <v>0.41499999999999998</v>
      </c>
      <c r="T14" s="9">
        <v>0.86099999999999999</v>
      </c>
      <c r="U14" s="9">
        <v>0.30499999999999999</v>
      </c>
      <c r="V14" s="9">
        <v>5.28</v>
      </c>
      <c r="W14" s="9">
        <v>0.28899999999999998</v>
      </c>
      <c r="X14" s="9">
        <v>0.51300000000000001</v>
      </c>
      <c r="Y14" s="9">
        <v>2.4260000000000002</v>
      </c>
      <c r="Z14" s="9">
        <v>2.734</v>
      </c>
      <c r="AA14" s="9">
        <v>5.774</v>
      </c>
      <c r="AB14" s="9">
        <v>1.548</v>
      </c>
      <c r="AC14" s="9">
        <v>12.461</v>
      </c>
      <c r="AD14" s="9">
        <v>5.4660000000000002</v>
      </c>
      <c r="AE14" s="9">
        <v>6.8079999999999998</v>
      </c>
      <c r="AF14" s="9">
        <v>6.8079999999999998</v>
      </c>
      <c r="AG14" s="9">
        <v>2.0499999999999998</v>
      </c>
      <c r="AH14" s="9">
        <v>1.0089999999999999</v>
      </c>
      <c r="AI14" s="9">
        <v>0.39500000000000002</v>
      </c>
      <c r="AJ14" s="9">
        <v>0.61399999999999999</v>
      </c>
      <c r="AK14" s="9">
        <v>0.58899999999999997</v>
      </c>
      <c r="AL14" s="9">
        <v>0.41899999999999998</v>
      </c>
      <c r="AM14" s="9">
        <v>0.58899999999999997</v>
      </c>
      <c r="AN14" s="9">
        <v>0.20899999999999999</v>
      </c>
      <c r="AO14" s="9">
        <v>0</v>
      </c>
      <c r="AP14" s="9">
        <v>0.21099999999999999</v>
      </c>
      <c r="AQ14" s="9">
        <v>0.60399999999999998</v>
      </c>
      <c r="AR14" s="9">
        <v>0.19400000000000001</v>
      </c>
      <c r="AS14" s="9">
        <v>0.40300000000000002</v>
      </c>
      <c r="AT14" s="9">
        <v>0.60599999999999998</v>
      </c>
      <c r="AU14" s="9">
        <v>1.042</v>
      </c>
      <c r="AV14" s="9">
        <v>4.7569999999999997</v>
      </c>
      <c r="AW14" s="9">
        <v>3.887</v>
      </c>
      <c r="AX14" s="9">
        <v>3.887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3.032</v>
      </c>
      <c r="BE14" s="9">
        <v>0</v>
      </c>
      <c r="BF14" s="9">
        <v>0.34200000000000003</v>
      </c>
      <c r="BG14" s="9">
        <v>0.51300000000000001</v>
      </c>
      <c r="BH14" s="9">
        <v>0.34399999999999997</v>
      </c>
      <c r="BI14" s="9">
        <v>3.5430000000000001</v>
      </c>
      <c r="BJ14" s="9">
        <v>0.871</v>
      </c>
      <c r="BK14" s="9">
        <v>5.9509999999999996</v>
      </c>
      <c r="BL14" s="9">
        <v>0.85699999999999998</v>
      </c>
      <c r="BM14" s="9">
        <v>4.6429999999999998</v>
      </c>
      <c r="BN14" s="9">
        <v>4.6429999999999998</v>
      </c>
      <c r="BO14" s="9">
        <v>0.375</v>
      </c>
      <c r="BP14" s="9">
        <v>0.375</v>
      </c>
      <c r="BQ14" s="9">
        <v>0</v>
      </c>
      <c r="BR14" s="9">
        <v>0.375</v>
      </c>
      <c r="BS14" s="9">
        <v>0</v>
      </c>
      <c r="BT14" s="9">
        <v>0.375</v>
      </c>
      <c r="BU14" s="9">
        <v>0.183</v>
      </c>
      <c r="BV14" s="9">
        <v>0.192</v>
      </c>
      <c r="BW14" s="9">
        <v>0</v>
      </c>
      <c r="BX14" s="9">
        <v>0.183</v>
      </c>
      <c r="BY14" s="9">
        <v>0.192</v>
      </c>
      <c r="BZ14" s="9">
        <v>0</v>
      </c>
      <c r="CA14" s="9">
        <v>0</v>
      </c>
      <c r="CB14" s="9">
        <v>0.375</v>
      </c>
      <c r="CC14" s="9">
        <v>0</v>
      </c>
      <c r="CD14" s="9">
        <v>4.2679999999999998</v>
      </c>
      <c r="CE14" s="9">
        <v>3.6070000000000002</v>
      </c>
      <c r="CF14" s="9">
        <v>3.0209999999999999</v>
      </c>
      <c r="CG14" s="9">
        <v>0.19800000000000001</v>
      </c>
      <c r="CH14" s="9">
        <v>0.38800000000000001</v>
      </c>
      <c r="CI14" s="9">
        <v>0.38900000000000001</v>
      </c>
      <c r="CJ14" s="9">
        <v>0</v>
      </c>
      <c r="CK14" s="9">
        <v>0</v>
      </c>
      <c r="CL14" s="9">
        <v>2.964</v>
      </c>
      <c r="CM14" s="9">
        <v>0.20100000000000001</v>
      </c>
      <c r="CN14" s="9">
        <v>0</v>
      </c>
      <c r="CO14" s="9">
        <v>0.442</v>
      </c>
      <c r="CP14" s="9">
        <v>0.97199999999999998</v>
      </c>
      <c r="CQ14" s="9">
        <v>2.6349999999999998</v>
      </c>
      <c r="CR14" s="9">
        <v>0.66100000000000003</v>
      </c>
      <c r="CS14" s="9">
        <v>4.6429999999999998</v>
      </c>
      <c r="CT14" s="9">
        <v>0</v>
      </c>
      <c r="CU14" s="9">
        <v>3.734</v>
      </c>
      <c r="CV14" s="9">
        <v>3.734</v>
      </c>
      <c r="CW14" s="9">
        <v>1.177</v>
      </c>
      <c r="CX14" s="9">
        <v>1.0069999999999999</v>
      </c>
      <c r="CY14" s="9">
        <v>0.56899999999999995</v>
      </c>
      <c r="CZ14" s="9">
        <v>0.438</v>
      </c>
      <c r="DA14" s="9">
        <v>0.76700000000000002</v>
      </c>
      <c r="DB14" s="9">
        <v>0.24</v>
      </c>
      <c r="DC14" s="9">
        <v>0.19800000000000001</v>
      </c>
      <c r="DD14" s="9">
        <v>0.247</v>
      </c>
      <c r="DE14" s="9">
        <v>0.56100000000000005</v>
      </c>
      <c r="DF14" s="9">
        <v>0.39700000000000002</v>
      </c>
      <c r="DG14" s="9">
        <v>0.41099999999999998</v>
      </c>
      <c r="DH14" s="9">
        <v>0.19800000000000001</v>
      </c>
      <c r="DI14" s="9">
        <v>0.76700000000000002</v>
      </c>
      <c r="DJ14" s="9">
        <v>0.24</v>
      </c>
      <c r="DK14" s="9">
        <v>0.17100000000000001</v>
      </c>
      <c r="DL14" s="9">
        <v>2.5569999999999999</v>
      </c>
      <c r="DM14" s="9">
        <v>2.0790000000000002</v>
      </c>
      <c r="DN14" s="9">
        <v>1.9079999999999999</v>
      </c>
      <c r="DO14" s="9">
        <v>0.17100000000000001</v>
      </c>
      <c r="DP14" s="9">
        <v>0</v>
      </c>
      <c r="DQ14" s="9">
        <v>0.17100000000000001</v>
      </c>
      <c r="DR14" s="9">
        <v>0</v>
      </c>
      <c r="DS14" s="9">
        <v>0</v>
      </c>
      <c r="DT14" s="9">
        <v>1.917</v>
      </c>
      <c r="DU14" s="9">
        <v>0.16200000000000001</v>
      </c>
      <c r="DV14" s="9">
        <v>0</v>
      </c>
      <c r="DW14" s="9">
        <v>0</v>
      </c>
      <c r="DX14" s="9">
        <v>0.37</v>
      </c>
      <c r="DY14" s="9">
        <v>1.7090000000000001</v>
      </c>
      <c r="DZ14" s="9">
        <v>0.47799999999999998</v>
      </c>
      <c r="EA14" s="9">
        <v>3.5630000000000002</v>
      </c>
      <c r="EB14" s="9">
        <v>0.17100000000000001</v>
      </c>
      <c r="EC14" s="9">
        <v>1.6890000000000001</v>
      </c>
      <c r="ED14" s="9">
        <v>1.6890000000000001</v>
      </c>
      <c r="EE14" s="9">
        <v>0.56000000000000005</v>
      </c>
      <c r="EF14" s="9">
        <v>0.17899999999999999</v>
      </c>
      <c r="EG14" s="9">
        <v>0.17899999999999999</v>
      </c>
      <c r="EH14" s="9">
        <v>0</v>
      </c>
      <c r="EI14" s="9">
        <v>0.17899999999999999</v>
      </c>
      <c r="EJ14" s="9">
        <v>0</v>
      </c>
      <c r="EK14" s="9">
        <v>0</v>
      </c>
      <c r="EL14" s="9">
        <v>0.17899999999999999</v>
      </c>
      <c r="EM14" s="9">
        <v>0</v>
      </c>
      <c r="EN14" s="9">
        <v>0.17899999999999999</v>
      </c>
      <c r="EO14" s="9">
        <v>0</v>
      </c>
      <c r="EP14" s="9">
        <v>0</v>
      </c>
      <c r="EQ14" s="9">
        <v>0.17899999999999999</v>
      </c>
      <c r="ER14" s="9">
        <v>0</v>
      </c>
      <c r="ES14" s="9">
        <v>0.38200000000000001</v>
      </c>
      <c r="ET14" s="9">
        <v>1.1279999999999999</v>
      </c>
      <c r="EU14" s="9">
        <v>0.94199999999999995</v>
      </c>
      <c r="EV14" s="9">
        <v>0.73399999999999999</v>
      </c>
      <c r="EW14" s="9">
        <v>0</v>
      </c>
      <c r="EX14" s="9">
        <v>0.20899999999999999</v>
      </c>
      <c r="EY14" s="9">
        <v>0</v>
      </c>
      <c r="EZ14" s="9">
        <v>0</v>
      </c>
      <c r="FA14" s="9">
        <v>0.20899999999999999</v>
      </c>
      <c r="FB14" s="9">
        <v>0.627</v>
      </c>
      <c r="FC14" s="9">
        <v>0</v>
      </c>
      <c r="FD14" s="9">
        <v>0.315</v>
      </c>
      <c r="FE14" s="9">
        <v>0</v>
      </c>
      <c r="FF14" s="9">
        <v>0.44900000000000001</v>
      </c>
      <c r="FG14" s="9">
        <v>0.49399999999999999</v>
      </c>
      <c r="FH14" s="9">
        <v>0.186</v>
      </c>
      <c r="FI14" s="9">
        <v>1.3069999999999999</v>
      </c>
      <c r="FJ14" s="9">
        <v>0.38200000000000001</v>
      </c>
      <c r="FK14" s="9">
        <v>29.52</v>
      </c>
      <c r="FL14" s="9">
        <v>29.52</v>
      </c>
      <c r="FM14" s="9">
        <v>5.5709999999999997</v>
      </c>
      <c r="FN14" s="9">
        <v>4.0220000000000002</v>
      </c>
      <c r="FO14" s="9">
        <v>1.8460000000000001</v>
      </c>
      <c r="FP14" s="9">
        <v>1.6040000000000001</v>
      </c>
      <c r="FQ14" s="9">
        <v>2.5129999999999999</v>
      </c>
      <c r="FR14" s="9">
        <v>0.93700000000000006</v>
      </c>
      <c r="FS14" s="9">
        <v>2.4910000000000001</v>
      </c>
      <c r="FT14" s="9">
        <v>0.57099999999999995</v>
      </c>
      <c r="FU14" s="9">
        <v>0.38800000000000001</v>
      </c>
      <c r="FV14" s="9">
        <v>1.4630000000000001</v>
      </c>
      <c r="FW14" s="9">
        <v>0.78300000000000003</v>
      </c>
      <c r="FX14" s="9">
        <v>1.2050000000000001</v>
      </c>
      <c r="FY14" s="9">
        <v>2.41</v>
      </c>
      <c r="FZ14" s="9">
        <v>1.04</v>
      </c>
      <c r="GA14" s="9">
        <v>1.5489999999999999</v>
      </c>
      <c r="GB14" s="9">
        <v>23.949000000000002</v>
      </c>
      <c r="GC14" s="9">
        <v>18.837</v>
      </c>
      <c r="GD14" s="9">
        <v>18.303000000000001</v>
      </c>
      <c r="GE14" s="9">
        <v>0.15</v>
      </c>
      <c r="GF14" s="9">
        <v>0.38300000000000001</v>
      </c>
      <c r="GG14" s="9">
        <v>0</v>
      </c>
      <c r="GH14" s="9">
        <v>0.38300000000000001</v>
      </c>
      <c r="GI14" s="9">
        <v>0</v>
      </c>
      <c r="GJ14" s="9">
        <v>15.034000000000001</v>
      </c>
      <c r="GK14" s="9">
        <v>1.012</v>
      </c>
      <c r="GL14" s="9">
        <v>0.94199999999999995</v>
      </c>
      <c r="GM14" s="9">
        <v>1.8480000000000001</v>
      </c>
      <c r="GN14" s="9">
        <v>5.3289999999999997</v>
      </c>
      <c r="GO14" s="9">
        <v>13.507999999999999</v>
      </c>
      <c r="GP14" s="9">
        <v>5.1120000000000001</v>
      </c>
      <c r="GQ14" s="9">
        <v>27.399000000000001</v>
      </c>
      <c r="GR14" s="9">
        <v>2.12</v>
      </c>
      <c r="GS14" s="9">
        <v>6.0069999999999997</v>
      </c>
      <c r="GT14" s="9">
        <v>6.0069999999999997</v>
      </c>
      <c r="GU14" s="9">
        <v>1.2889999999999999</v>
      </c>
      <c r="GV14" s="9">
        <v>0.34699999999999998</v>
      </c>
      <c r="GW14" s="9">
        <v>0</v>
      </c>
      <c r="GX14" s="9">
        <v>0.34699999999999998</v>
      </c>
      <c r="GY14" s="9">
        <v>0.19</v>
      </c>
      <c r="GZ14" s="9">
        <v>0.157</v>
      </c>
      <c r="HA14" s="9">
        <v>0.34699999999999998</v>
      </c>
      <c r="HB14" s="9">
        <v>0</v>
      </c>
      <c r="HC14" s="9">
        <v>0</v>
      </c>
      <c r="HD14" s="9">
        <v>0</v>
      </c>
      <c r="HE14" s="9">
        <v>0.157</v>
      </c>
      <c r="HF14" s="9">
        <v>0.19</v>
      </c>
      <c r="HG14" s="9">
        <v>0.19</v>
      </c>
      <c r="HH14" s="9">
        <v>0.157</v>
      </c>
      <c r="HI14" s="9">
        <v>0.94099999999999995</v>
      </c>
      <c r="HJ14" s="9">
        <v>4.7190000000000003</v>
      </c>
      <c r="HK14" s="9">
        <v>3.8410000000000002</v>
      </c>
      <c r="HL14" s="9">
        <v>3.8410000000000002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2.3140000000000001</v>
      </c>
      <c r="HS14" s="9">
        <v>0.33500000000000002</v>
      </c>
      <c r="HT14" s="9">
        <v>0.59199999999999997</v>
      </c>
      <c r="HU14" s="9">
        <v>0.6</v>
      </c>
      <c r="HV14" s="9">
        <v>0.998</v>
      </c>
      <c r="HW14" s="9">
        <v>2.843</v>
      </c>
      <c r="HX14" s="9">
        <v>0.878</v>
      </c>
      <c r="HY14" s="9">
        <v>5.0659999999999998</v>
      </c>
      <c r="HZ14" s="9">
        <v>0.94099999999999995</v>
      </c>
      <c r="IA14" s="9">
        <v>61.917999999999999</v>
      </c>
      <c r="IB14" s="9">
        <v>61.917999999999999</v>
      </c>
      <c r="IC14" s="9">
        <v>7.9080000000000004</v>
      </c>
      <c r="ID14" s="9">
        <v>5.2430000000000003</v>
      </c>
      <c r="IE14" s="9">
        <v>2.5379999999999998</v>
      </c>
      <c r="IF14" s="9">
        <v>2.5169999999999999</v>
      </c>
      <c r="IG14" s="9">
        <v>3.5649999999999999</v>
      </c>
      <c r="IH14" s="9">
        <v>1.4910000000000001</v>
      </c>
      <c r="II14" s="9">
        <v>3.359</v>
      </c>
      <c r="IJ14" s="9">
        <v>0.82799999999999996</v>
      </c>
      <c r="IK14" s="9">
        <v>0.66200000000000003</v>
      </c>
      <c r="IL14" s="9">
        <v>2.2120000000000002</v>
      </c>
      <c r="IM14" s="9">
        <v>1.88</v>
      </c>
      <c r="IN14" s="9">
        <v>0.96399999999999997</v>
      </c>
      <c r="IO14" s="9">
        <v>3.2349999999999999</v>
      </c>
      <c r="IP14" s="9">
        <v>1.821</v>
      </c>
      <c r="IQ14" s="9">
        <v>2.6659999999999999</v>
      </c>
    </row>
    <row r="15" spans="1:251">
      <c r="A15" s="10">
        <v>43497</v>
      </c>
      <c r="B15" s="9">
        <v>0.39200000000000002</v>
      </c>
      <c r="C15" s="9">
        <v>2.105</v>
      </c>
      <c r="D15" s="9">
        <v>0.55200000000000005</v>
      </c>
      <c r="E15" s="9">
        <v>2.3340000000000001</v>
      </c>
      <c r="F15" s="9">
        <v>0.32400000000000001</v>
      </c>
      <c r="G15" s="9">
        <v>0</v>
      </c>
      <c r="H15" s="9">
        <v>0.22700000000000001</v>
      </c>
      <c r="I15" s="9">
        <v>1.597</v>
      </c>
      <c r="J15" s="9">
        <v>0.83299999999999996</v>
      </c>
      <c r="K15" s="9">
        <v>2.4289999999999998</v>
      </c>
      <c r="L15" s="9">
        <v>0.22900000000000001</v>
      </c>
      <c r="M15" s="9">
        <v>4.5039999999999996</v>
      </c>
      <c r="N15" s="9">
        <v>6.827</v>
      </c>
      <c r="O15" s="9">
        <v>5.742</v>
      </c>
      <c r="P15" s="9">
        <v>5.5389999999999997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3.7360000000000002</v>
      </c>
      <c r="W15" s="9">
        <v>0</v>
      </c>
      <c r="X15" s="9">
        <v>0</v>
      </c>
      <c r="Y15" s="9">
        <v>2.0059999999999998</v>
      </c>
      <c r="Z15" s="9">
        <v>0.42799999999999999</v>
      </c>
      <c r="AA15" s="9">
        <v>5.3129999999999997</v>
      </c>
      <c r="AB15" s="9">
        <v>1.085</v>
      </c>
      <c r="AC15" s="9">
        <v>9.484</v>
      </c>
      <c r="AD15" s="9">
        <v>4.5039999999999996</v>
      </c>
      <c r="AE15" s="9">
        <v>6.774</v>
      </c>
      <c r="AF15" s="9">
        <v>6.774</v>
      </c>
      <c r="AG15" s="9">
        <v>1.355</v>
      </c>
      <c r="AH15" s="9">
        <v>0.91500000000000004</v>
      </c>
      <c r="AI15" s="9">
        <v>0.47399999999999998</v>
      </c>
      <c r="AJ15" s="9">
        <v>0.441</v>
      </c>
      <c r="AK15" s="9">
        <v>0.47399999999999998</v>
      </c>
      <c r="AL15" s="9">
        <v>0.441</v>
      </c>
      <c r="AM15" s="9">
        <v>0.47399999999999998</v>
      </c>
      <c r="AN15" s="9">
        <v>0.24199999999999999</v>
      </c>
      <c r="AO15" s="9">
        <v>0.19900000000000001</v>
      </c>
      <c r="AP15" s="9">
        <v>0.22</v>
      </c>
      <c r="AQ15" s="9">
        <v>0.441</v>
      </c>
      <c r="AR15" s="9">
        <v>0.254</v>
      </c>
      <c r="AS15" s="9">
        <v>0.47399999999999998</v>
      </c>
      <c r="AT15" s="9">
        <v>0.441</v>
      </c>
      <c r="AU15" s="9">
        <v>0.44</v>
      </c>
      <c r="AV15" s="9">
        <v>5.4189999999999996</v>
      </c>
      <c r="AW15" s="9">
        <v>4.9480000000000004</v>
      </c>
      <c r="AX15" s="9">
        <v>4.6970000000000001</v>
      </c>
      <c r="AY15" s="9">
        <v>0.251</v>
      </c>
      <c r="AZ15" s="9">
        <v>0</v>
      </c>
      <c r="BA15" s="9">
        <v>0.251</v>
      </c>
      <c r="BB15" s="9">
        <v>0</v>
      </c>
      <c r="BC15" s="9">
        <v>0</v>
      </c>
      <c r="BD15" s="9">
        <v>3.1560000000000001</v>
      </c>
      <c r="BE15" s="9">
        <v>0</v>
      </c>
      <c r="BF15" s="9">
        <v>0.72499999999999998</v>
      </c>
      <c r="BG15" s="9">
        <v>1.0669999999999999</v>
      </c>
      <c r="BH15" s="9">
        <v>0.70499999999999996</v>
      </c>
      <c r="BI15" s="9">
        <v>4.2430000000000003</v>
      </c>
      <c r="BJ15" s="9">
        <v>0.47099999999999997</v>
      </c>
      <c r="BK15" s="9">
        <v>6.335</v>
      </c>
      <c r="BL15" s="9">
        <v>0.44</v>
      </c>
      <c r="BM15" s="9">
        <v>2.952</v>
      </c>
      <c r="BN15" s="9">
        <v>2.952</v>
      </c>
      <c r="BO15" s="9">
        <v>0.65700000000000003</v>
      </c>
      <c r="BP15" s="9">
        <v>0.23300000000000001</v>
      </c>
      <c r="BQ15" s="9">
        <v>0</v>
      </c>
      <c r="BR15" s="9">
        <v>0.23300000000000001</v>
      </c>
      <c r="BS15" s="9">
        <v>0</v>
      </c>
      <c r="BT15" s="9">
        <v>0.23300000000000001</v>
      </c>
      <c r="BU15" s="9">
        <v>0</v>
      </c>
      <c r="BV15" s="9">
        <v>0.23300000000000001</v>
      </c>
      <c r="BW15" s="9">
        <v>0</v>
      </c>
      <c r="BX15" s="9">
        <v>0</v>
      </c>
      <c r="BY15" s="9">
        <v>0.23300000000000001</v>
      </c>
      <c r="BZ15" s="9">
        <v>0</v>
      </c>
      <c r="CA15" s="9">
        <v>0</v>
      </c>
      <c r="CB15" s="9">
        <v>0.23300000000000001</v>
      </c>
      <c r="CC15" s="9">
        <v>0.42399999999999999</v>
      </c>
      <c r="CD15" s="9">
        <v>2.2949999999999999</v>
      </c>
      <c r="CE15" s="9">
        <v>1.9179999999999999</v>
      </c>
      <c r="CF15" s="9">
        <v>1.462</v>
      </c>
      <c r="CG15" s="9">
        <v>0.45600000000000002</v>
      </c>
      <c r="CH15" s="9">
        <v>0</v>
      </c>
      <c r="CI15" s="9">
        <v>0.45600000000000002</v>
      </c>
      <c r="CJ15" s="9">
        <v>0</v>
      </c>
      <c r="CK15" s="9">
        <v>0</v>
      </c>
      <c r="CL15" s="9">
        <v>1.038</v>
      </c>
      <c r="CM15" s="9">
        <v>0.45600000000000002</v>
      </c>
      <c r="CN15" s="9">
        <v>0.20300000000000001</v>
      </c>
      <c r="CO15" s="9">
        <v>0.222</v>
      </c>
      <c r="CP15" s="9">
        <v>0.64600000000000002</v>
      </c>
      <c r="CQ15" s="9">
        <v>1.2729999999999999</v>
      </c>
      <c r="CR15" s="9">
        <v>0.377</v>
      </c>
      <c r="CS15" s="9">
        <v>2.528</v>
      </c>
      <c r="CT15" s="9">
        <v>0.42399999999999999</v>
      </c>
      <c r="CU15" s="9">
        <v>2.726</v>
      </c>
      <c r="CV15" s="9">
        <v>2.726</v>
      </c>
      <c r="CW15" s="9">
        <v>0.26700000000000002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0.26700000000000002</v>
      </c>
      <c r="DL15" s="9">
        <v>2.4590000000000001</v>
      </c>
      <c r="DM15" s="9">
        <v>1.931</v>
      </c>
      <c r="DN15" s="9">
        <v>1.931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1.6910000000000001</v>
      </c>
      <c r="DU15" s="9">
        <v>0.24</v>
      </c>
      <c r="DV15" s="9">
        <v>0</v>
      </c>
      <c r="DW15" s="9">
        <v>0</v>
      </c>
      <c r="DX15" s="9">
        <v>0.90800000000000003</v>
      </c>
      <c r="DY15" s="9">
        <v>1.0229999999999999</v>
      </c>
      <c r="DZ15" s="9">
        <v>0.52800000000000002</v>
      </c>
      <c r="EA15" s="9">
        <v>2.4590000000000001</v>
      </c>
      <c r="EB15" s="9">
        <v>0.26700000000000002</v>
      </c>
      <c r="EC15" s="9">
        <v>1.575</v>
      </c>
      <c r="ED15" s="9">
        <v>1.575</v>
      </c>
      <c r="EE15" s="9">
        <v>0.24199999999999999</v>
      </c>
      <c r="EF15" s="9">
        <v>0.24199999999999999</v>
      </c>
      <c r="EG15" s="9">
        <v>0</v>
      </c>
      <c r="EH15" s="9">
        <v>0.24199999999999999</v>
      </c>
      <c r="EI15" s="9">
        <v>0</v>
      </c>
      <c r="EJ15" s="9">
        <v>0.24199999999999999</v>
      </c>
      <c r="EK15" s="9">
        <v>0.24199999999999999</v>
      </c>
      <c r="EL15" s="9">
        <v>0</v>
      </c>
      <c r="EM15" s="9">
        <v>0</v>
      </c>
      <c r="EN15" s="9">
        <v>0</v>
      </c>
      <c r="EO15" s="9">
        <v>0</v>
      </c>
      <c r="EP15" s="9">
        <v>0.24199999999999999</v>
      </c>
      <c r="EQ15" s="9">
        <v>0.24199999999999999</v>
      </c>
      <c r="ER15" s="9">
        <v>0</v>
      </c>
      <c r="ES15" s="9">
        <v>0</v>
      </c>
      <c r="ET15" s="9">
        <v>1.3320000000000001</v>
      </c>
      <c r="EU15" s="9">
        <v>0.88800000000000001</v>
      </c>
      <c r="EV15" s="9">
        <v>0.88800000000000001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0.88800000000000001</v>
      </c>
      <c r="FC15" s="9">
        <v>0</v>
      </c>
      <c r="FD15" s="9">
        <v>0</v>
      </c>
      <c r="FE15" s="9">
        <v>0</v>
      </c>
      <c r="FF15" s="9">
        <v>0</v>
      </c>
      <c r="FG15" s="9">
        <v>0.88800000000000001</v>
      </c>
      <c r="FH15" s="9">
        <v>0.44500000000000001</v>
      </c>
      <c r="FI15" s="9">
        <v>1.575</v>
      </c>
      <c r="FJ15" s="9">
        <v>0</v>
      </c>
      <c r="FK15" s="9">
        <v>28.297000000000001</v>
      </c>
      <c r="FL15" s="9">
        <v>28.297000000000001</v>
      </c>
      <c r="FM15" s="9">
        <v>4.2460000000000004</v>
      </c>
      <c r="FN15" s="9">
        <v>1.415</v>
      </c>
      <c r="FO15" s="9">
        <v>0.64600000000000002</v>
      </c>
      <c r="FP15" s="9">
        <v>0.76900000000000002</v>
      </c>
      <c r="FQ15" s="9">
        <v>1.165</v>
      </c>
      <c r="FR15" s="9">
        <v>0.25</v>
      </c>
      <c r="FS15" s="9">
        <v>1.165</v>
      </c>
      <c r="FT15" s="9">
        <v>0.25</v>
      </c>
      <c r="FU15" s="9">
        <v>0</v>
      </c>
      <c r="FV15" s="9">
        <v>0.93899999999999995</v>
      </c>
      <c r="FW15" s="9">
        <v>0.25</v>
      </c>
      <c r="FX15" s="9">
        <v>0.22600000000000001</v>
      </c>
      <c r="FY15" s="9">
        <v>0.97299999999999998</v>
      </c>
      <c r="FZ15" s="9">
        <v>0.442</v>
      </c>
      <c r="GA15" s="9">
        <v>2.831</v>
      </c>
      <c r="GB15" s="9">
        <v>24.050999999999998</v>
      </c>
      <c r="GC15" s="9">
        <v>19.36</v>
      </c>
      <c r="GD15" s="9">
        <v>18.195</v>
      </c>
      <c r="GE15" s="9">
        <v>0.71099999999999997</v>
      </c>
      <c r="GF15" s="9">
        <v>0.45400000000000001</v>
      </c>
      <c r="GG15" s="9">
        <v>0.94499999999999995</v>
      </c>
      <c r="GH15" s="9">
        <v>0.22</v>
      </c>
      <c r="GI15" s="9">
        <v>0</v>
      </c>
      <c r="GJ15" s="9">
        <v>14.77</v>
      </c>
      <c r="GK15" s="9">
        <v>1.179</v>
      </c>
      <c r="GL15" s="9">
        <v>1.776</v>
      </c>
      <c r="GM15" s="9">
        <v>1.635</v>
      </c>
      <c r="GN15" s="9">
        <v>5.5679999999999996</v>
      </c>
      <c r="GO15" s="9">
        <v>13.792</v>
      </c>
      <c r="GP15" s="9">
        <v>4.6920000000000002</v>
      </c>
      <c r="GQ15" s="9">
        <v>25.902000000000001</v>
      </c>
      <c r="GR15" s="9">
        <v>2.395</v>
      </c>
      <c r="GS15" s="9">
        <v>6.8239999999999998</v>
      </c>
      <c r="GT15" s="9">
        <v>6.8239999999999998</v>
      </c>
      <c r="GU15" s="9">
        <v>2.3279999999999998</v>
      </c>
      <c r="GV15" s="9">
        <v>0.751</v>
      </c>
      <c r="GW15" s="9">
        <v>0.22</v>
      </c>
      <c r="GX15" s="9">
        <v>0.53100000000000003</v>
      </c>
      <c r="GY15" s="9">
        <v>0.751</v>
      </c>
      <c r="GZ15" s="9">
        <v>0</v>
      </c>
      <c r="HA15" s="9">
        <v>0.751</v>
      </c>
      <c r="HB15" s="9">
        <v>0</v>
      </c>
      <c r="HC15" s="9">
        <v>0</v>
      </c>
      <c r="HD15" s="9">
        <v>0.22</v>
      </c>
      <c r="HE15" s="9">
        <v>0.53100000000000003</v>
      </c>
      <c r="HF15" s="9">
        <v>0</v>
      </c>
      <c r="HG15" s="9">
        <v>0.22</v>
      </c>
      <c r="HH15" s="9">
        <v>0.53100000000000003</v>
      </c>
      <c r="HI15" s="9">
        <v>1.577</v>
      </c>
      <c r="HJ15" s="9">
        <v>4.4960000000000004</v>
      </c>
      <c r="HK15" s="9">
        <v>2.4470000000000001</v>
      </c>
      <c r="HL15" s="9">
        <v>2.4470000000000001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2.0150000000000001</v>
      </c>
      <c r="HS15" s="9">
        <v>0.20599999999999999</v>
      </c>
      <c r="HT15" s="9">
        <v>0</v>
      </c>
      <c r="HU15" s="9">
        <v>0.22600000000000001</v>
      </c>
      <c r="HV15" s="9">
        <v>1.0880000000000001</v>
      </c>
      <c r="HW15" s="9">
        <v>1.359</v>
      </c>
      <c r="HX15" s="9">
        <v>2.0489999999999999</v>
      </c>
      <c r="HY15" s="9">
        <v>5.4980000000000002</v>
      </c>
      <c r="HZ15" s="9">
        <v>1.3260000000000001</v>
      </c>
      <c r="IA15" s="9">
        <v>65.313000000000002</v>
      </c>
      <c r="IB15" s="9">
        <v>65.313000000000002</v>
      </c>
      <c r="IC15" s="9">
        <v>10.106999999999999</v>
      </c>
      <c r="ID15" s="9">
        <v>6.5049999999999999</v>
      </c>
      <c r="IE15" s="9">
        <v>3.137</v>
      </c>
      <c r="IF15" s="9">
        <v>3.0169999999999999</v>
      </c>
      <c r="IG15" s="9">
        <v>3.3220000000000001</v>
      </c>
      <c r="IH15" s="9">
        <v>2.8330000000000002</v>
      </c>
      <c r="II15" s="9">
        <v>3.948</v>
      </c>
      <c r="IJ15" s="9">
        <v>1.5389999999999999</v>
      </c>
      <c r="IK15" s="9">
        <v>0.66700000000000004</v>
      </c>
      <c r="IL15" s="9">
        <v>2.1589999999999998</v>
      </c>
      <c r="IM15" s="9">
        <v>1.774</v>
      </c>
      <c r="IN15" s="9">
        <v>2.222</v>
      </c>
      <c r="IO15" s="9">
        <v>5.1379999999999999</v>
      </c>
      <c r="IP15" s="9">
        <v>1.016</v>
      </c>
      <c r="IQ15" s="9">
        <v>3.6019999999999999</v>
      </c>
    </row>
    <row r="16" spans="1:251">
      <c r="A16" s="10">
        <v>43862</v>
      </c>
      <c r="B16" s="9">
        <v>0.84499999999999997</v>
      </c>
      <c r="C16" s="9">
        <v>0.84499999999999997</v>
      </c>
      <c r="D16" s="9">
        <v>0.33500000000000002</v>
      </c>
      <c r="E16" s="9">
        <v>1.18</v>
      </c>
      <c r="F16" s="9">
        <v>0</v>
      </c>
      <c r="G16" s="9">
        <v>0</v>
      </c>
      <c r="H16" s="9">
        <v>0.56799999999999995</v>
      </c>
      <c r="I16" s="9">
        <v>0</v>
      </c>
      <c r="J16" s="9">
        <v>0.61199999999999999</v>
      </c>
      <c r="K16" s="9">
        <v>0.56799999999999995</v>
      </c>
      <c r="L16" s="9">
        <v>0.61199999999999999</v>
      </c>
      <c r="M16" s="9">
        <v>3.548</v>
      </c>
      <c r="N16" s="9">
        <v>12.166</v>
      </c>
      <c r="O16" s="9">
        <v>11.125999999999999</v>
      </c>
      <c r="P16" s="9">
        <v>11.125999999999999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6.18</v>
      </c>
      <c r="W16" s="9">
        <v>1.365</v>
      </c>
      <c r="X16" s="9">
        <v>0</v>
      </c>
      <c r="Y16" s="9">
        <v>3.5819999999999999</v>
      </c>
      <c r="Z16" s="9">
        <v>2.403</v>
      </c>
      <c r="AA16" s="9">
        <v>8.7230000000000008</v>
      </c>
      <c r="AB16" s="9">
        <v>1.04</v>
      </c>
      <c r="AC16" s="9">
        <v>13.574</v>
      </c>
      <c r="AD16" s="9">
        <v>3.32</v>
      </c>
      <c r="AE16" s="9">
        <v>5.7830000000000004</v>
      </c>
      <c r="AF16" s="9">
        <v>5.7830000000000004</v>
      </c>
      <c r="AG16" s="9">
        <v>0.45600000000000002</v>
      </c>
      <c r="AH16" s="9">
        <v>0.45600000000000002</v>
      </c>
      <c r="AI16" s="9">
        <v>0.23300000000000001</v>
      </c>
      <c r="AJ16" s="9">
        <v>0.223</v>
      </c>
      <c r="AK16" s="9">
        <v>0.223</v>
      </c>
      <c r="AL16" s="9">
        <v>0.23300000000000001</v>
      </c>
      <c r="AM16" s="9">
        <v>0.223</v>
      </c>
      <c r="AN16" s="9">
        <v>0.23300000000000001</v>
      </c>
      <c r="AO16" s="9">
        <v>0</v>
      </c>
      <c r="AP16" s="9">
        <v>0.223</v>
      </c>
      <c r="AQ16" s="9">
        <v>0.23300000000000001</v>
      </c>
      <c r="AR16" s="9">
        <v>0</v>
      </c>
      <c r="AS16" s="9">
        <v>0.45600000000000002</v>
      </c>
      <c r="AT16" s="9">
        <v>0</v>
      </c>
      <c r="AU16" s="9">
        <v>0</v>
      </c>
      <c r="AV16" s="9">
        <v>5.327</v>
      </c>
      <c r="AW16" s="9">
        <v>4.0830000000000002</v>
      </c>
      <c r="AX16" s="9">
        <v>3.4129999999999998</v>
      </c>
      <c r="AY16" s="9">
        <v>0.67</v>
      </c>
      <c r="AZ16" s="9">
        <v>0</v>
      </c>
      <c r="BA16" s="9">
        <v>0.20799999999999999</v>
      </c>
      <c r="BB16" s="9">
        <v>0.22800000000000001</v>
      </c>
      <c r="BC16" s="9">
        <v>0.23499999999999999</v>
      </c>
      <c r="BD16" s="9">
        <v>2.4660000000000002</v>
      </c>
      <c r="BE16" s="9">
        <v>0.64400000000000002</v>
      </c>
      <c r="BF16" s="9">
        <v>0.32600000000000001</v>
      </c>
      <c r="BG16" s="9">
        <v>0.64700000000000002</v>
      </c>
      <c r="BH16" s="9">
        <v>0.64900000000000002</v>
      </c>
      <c r="BI16" s="9">
        <v>3.4340000000000002</v>
      </c>
      <c r="BJ16" s="9">
        <v>1.244</v>
      </c>
      <c r="BK16" s="9">
        <v>5.7830000000000004</v>
      </c>
      <c r="BL16" s="9">
        <v>0</v>
      </c>
      <c r="BM16" s="9">
        <v>4.2009999999999996</v>
      </c>
      <c r="BN16" s="9">
        <v>4.2009999999999996</v>
      </c>
      <c r="BO16" s="9">
        <v>0.51800000000000002</v>
      </c>
      <c r="BP16" s="9">
        <v>0.20799999999999999</v>
      </c>
      <c r="BQ16" s="9">
        <v>0.20799999999999999</v>
      </c>
      <c r="BR16" s="9">
        <v>0</v>
      </c>
      <c r="BS16" s="9">
        <v>0.20799999999999999</v>
      </c>
      <c r="BT16" s="9">
        <v>0</v>
      </c>
      <c r="BU16" s="9">
        <v>0.20799999999999999</v>
      </c>
      <c r="BV16" s="9">
        <v>0</v>
      </c>
      <c r="BW16" s="9">
        <v>0</v>
      </c>
      <c r="BX16" s="9">
        <v>0.20799999999999999</v>
      </c>
      <c r="BY16" s="9">
        <v>0</v>
      </c>
      <c r="BZ16" s="9">
        <v>0</v>
      </c>
      <c r="CA16" s="9">
        <v>0.20799999999999999</v>
      </c>
      <c r="CB16" s="9">
        <v>0</v>
      </c>
      <c r="CC16" s="9">
        <v>0.31</v>
      </c>
      <c r="CD16" s="9">
        <v>3.6829999999999998</v>
      </c>
      <c r="CE16" s="9">
        <v>3.2509999999999999</v>
      </c>
      <c r="CF16" s="9">
        <v>3.028</v>
      </c>
      <c r="CG16" s="9">
        <v>0</v>
      </c>
      <c r="CH16" s="9">
        <v>0.222</v>
      </c>
      <c r="CI16" s="9">
        <v>0.222</v>
      </c>
      <c r="CJ16" s="9">
        <v>0</v>
      </c>
      <c r="CK16" s="9">
        <v>0</v>
      </c>
      <c r="CL16" s="9">
        <v>3.0110000000000001</v>
      </c>
      <c r="CM16" s="9">
        <v>0</v>
      </c>
      <c r="CN16" s="9">
        <v>0</v>
      </c>
      <c r="CO16" s="9">
        <v>0.24</v>
      </c>
      <c r="CP16" s="9">
        <v>0.222</v>
      </c>
      <c r="CQ16" s="9">
        <v>3.028</v>
      </c>
      <c r="CR16" s="9">
        <v>0.432</v>
      </c>
      <c r="CS16" s="9">
        <v>3.891</v>
      </c>
      <c r="CT16" s="9">
        <v>0.31</v>
      </c>
      <c r="CU16" s="9">
        <v>2.871</v>
      </c>
      <c r="CV16" s="9">
        <v>2.871</v>
      </c>
      <c r="CW16" s="9">
        <v>0.68500000000000005</v>
      </c>
      <c r="CX16" s="9">
        <v>0.23499999999999999</v>
      </c>
      <c r="CY16" s="9">
        <v>0</v>
      </c>
      <c r="CZ16" s="9">
        <v>0.23499999999999999</v>
      </c>
      <c r="DA16" s="9">
        <v>0.23499999999999999</v>
      </c>
      <c r="DB16" s="9">
        <v>0</v>
      </c>
      <c r="DC16" s="9">
        <v>0.23499999999999999</v>
      </c>
      <c r="DD16" s="9">
        <v>0</v>
      </c>
      <c r="DE16" s="9">
        <v>0</v>
      </c>
      <c r="DF16" s="9">
        <v>0.23499999999999999</v>
      </c>
      <c r="DG16" s="9">
        <v>0</v>
      </c>
      <c r="DH16" s="9">
        <v>0</v>
      </c>
      <c r="DI16" s="9">
        <v>0.23499999999999999</v>
      </c>
      <c r="DJ16" s="9">
        <v>0</v>
      </c>
      <c r="DK16" s="9">
        <v>0.45</v>
      </c>
      <c r="DL16" s="9">
        <v>2.1859999999999999</v>
      </c>
      <c r="DM16" s="9">
        <v>1.98</v>
      </c>
      <c r="DN16" s="9">
        <v>1.7470000000000001</v>
      </c>
      <c r="DO16" s="9">
        <v>0.23300000000000001</v>
      </c>
      <c r="DP16" s="9">
        <v>0</v>
      </c>
      <c r="DQ16" s="9">
        <v>0.23300000000000001</v>
      </c>
      <c r="DR16" s="9">
        <v>0</v>
      </c>
      <c r="DS16" s="9">
        <v>0</v>
      </c>
      <c r="DT16" s="9">
        <v>1.59</v>
      </c>
      <c r="DU16" s="9">
        <v>0</v>
      </c>
      <c r="DV16" s="9">
        <v>0.221</v>
      </c>
      <c r="DW16" s="9">
        <v>0.17</v>
      </c>
      <c r="DX16" s="9">
        <v>0.23300000000000001</v>
      </c>
      <c r="DY16" s="9">
        <v>1.7470000000000001</v>
      </c>
      <c r="DZ16" s="9">
        <v>0.20499999999999999</v>
      </c>
      <c r="EA16" s="9">
        <v>2.42</v>
      </c>
      <c r="EB16" s="9">
        <v>0.45</v>
      </c>
      <c r="EC16" s="9">
        <v>2.2050000000000001</v>
      </c>
      <c r="ED16" s="9">
        <v>2.2050000000000001</v>
      </c>
      <c r="EE16" s="9">
        <v>0.42499999999999999</v>
      </c>
      <c r="EF16" s="9">
        <v>0.223</v>
      </c>
      <c r="EG16" s="9">
        <v>0</v>
      </c>
      <c r="EH16" s="9">
        <v>0.223</v>
      </c>
      <c r="EI16" s="9">
        <v>0.223</v>
      </c>
      <c r="EJ16" s="9">
        <v>0</v>
      </c>
      <c r="EK16" s="9">
        <v>0.223</v>
      </c>
      <c r="EL16" s="9">
        <v>0</v>
      </c>
      <c r="EM16" s="9">
        <v>0</v>
      </c>
      <c r="EN16" s="9">
        <v>0</v>
      </c>
      <c r="EO16" s="9">
        <v>0.223</v>
      </c>
      <c r="EP16" s="9">
        <v>0</v>
      </c>
      <c r="EQ16" s="9">
        <v>0</v>
      </c>
      <c r="ER16" s="9">
        <v>0.223</v>
      </c>
      <c r="ES16" s="9">
        <v>0.20200000000000001</v>
      </c>
      <c r="ET16" s="9">
        <v>1.78</v>
      </c>
      <c r="EU16" s="9">
        <v>1.34</v>
      </c>
      <c r="EV16" s="9">
        <v>1.34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1.1240000000000001</v>
      </c>
      <c r="FC16" s="9">
        <v>0.216</v>
      </c>
      <c r="FD16" s="9">
        <v>0</v>
      </c>
      <c r="FE16" s="9">
        <v>0</v>
      </c>
      <c r="FF16" s="9">
        <v>0.44900000000000001</v>
      </c>
      <c r="FG16" s="9">
        <v>0.89100000000000001</v>
      </c>
      <c r="FH16" s="9">
        <v>0.44</v>
      </c>
      <c r="FI16" s="9">
        <v>2.0030000000000001</v>
      </c>
      <c r="FJ16" s="9">
        <v>0.20200000000000001</v>
      </c>
      <c r="FK16" s="9">
        <v>27.632000000000001</v>
      </c>
      <c r="FL16" s="9">
        <v>27.632000000000001</v>
      </c>
      <c r="FM16" s="9">
        <v>7.1790000000000003</v>
      </c>
      <c r="FN16" s="9">
        <v>3.0059999999999998</v>
      </c>
      <c r="FO16" s="9">
        <v>1.3160000000000001</v>
      </c>
      <c r="FP16" s="9">
        <v>1.69</v>
      </c>
      <c r="FQ16" s="9">
        <v>1.96</v>
      </c>
      <c r="FR16" s="9">
        <v>1.046</v>
      </c>
      <c r="FS16" s="9">
        <v>2.1840000000000002</v>
      </c>
      <c r="FT16" s="9">
        <v>0</v>
      </c>
      <c r="FU16" s="9">
        <v>0.82199999999999995</v>
      </c>
      <c r="FV16" s="9">
        <v>1.3240000000000001</v>
      </c>
      <c r="FW16" s="9">
        <v>1.2689999999999999</v>
      </c>
      <c r="FX16" s="9">
        <v>0.41199999999999998</v>
      </c>
      <c r="FY16" s="9">
        <v>2.3809999999999998</v>
      </c>
      <c r="FZ16" s="9">
        <v>0.625</v>
      </c>
      <c r="GA16" s="9">
        <v>4.173</v>
      </c>
      <c r="GB16" s="9">
        <v>20.452999999999999</v>
      </c>
      <c r="GC16" s="9">
        <v>14.942</v>
      </c>
      <c r="GD16" s="9">
        <v>14.314</v>
      </c>
      <c r="GE16" s="9">
        <v>0.42499999999999999</v>
      </c>
      <c r="GF16" s="9">
        <v>0</v>
      </c>
      <c r="GG16" s="9">
        <v>0.42499999999999999</v>
      </c>
      <c r="GH16" s="9">
        <v>0</v>
      </c>
      <c r="GI16" s="9">
        <v>0</v>
      </c>
      <c r="GJ16" s="9">
        <v>12.519</v>
      </c>
      <c r="GK16" s="9">
        <v>0.70299999999999996</v>
      </c>
      <c r="GL16" s="9">
        <v>0.624</v>
      </c>
      <c r="GM16" s="9">
        <v>1.0960000000000001</v>
      </c>
      <c r="GN16" s="9">
        <v>2.8639999999999999</v>
      </c>
      <c r="GO16" s="9">
        <v>12.079000000000001</v>
      </c>
      <c r="GP16" s="9">
        <v>5.51</v>
      </c>
      <c r="GQ16" s="9">
        <v>23.687000000000001</v>
      </c>
      <c r="GR16" s="9">
        <v>3.9449999999999998</v>
      </c>
      <c r="GS16" s="9">
        <v>5.7089999999999996</v>
      </c>
      <c r="GT16" s="9">
        <v>5.7089999999999996</v>
      </c>
      <c r="GU16" s="9">
        <v>0.42299999999999999</v>
      </c>
      <c r="GV16" s="9">
        <v>0.42299999999999999</v>
      </c>
      <c r="GW16" s="9">
        <v>0</v>
      </c>
      <c r="GX16" s="9">
        <v>0.42299999999999999</v>
      </c>
      <c r="GY16" s="9">
        <v>0.22600000000000001</v>
      </c>
      <c r="GZ16" s="9">
        <v>0.19600000000000001</v>
      </c>
      <c r="HA16" s="9">
        <v>0.22600000000000001</v>
      </c>
      <c r="HB16" s="9">
        <v>0.19600000000000001</v>
      </c>
      <c r="HC16" s="9">
        <v>0</v>
      </c>
      <c r="HD16" s="9">
        <v>0.19600000000000001</v>
      </c>
      <c r="HE16" s="9">
        <v>0</v>
      </c>
      <c r="HF16" s="9">
        <v>0.22600000000000001</v>
      </c>
      <c r="HG16" s="9">
        <v>0.19600000000000001</v>
      </c>
      <c r="HH16" s="9">
        <v>0.22600000000000001</v>
      </c>
      <c r="HI16" s="9">
        <v>0</v>
      </c>
      <c r="HJ16" s="9">
        <v>5.2859999999999996</v>
      </c>
      <c r="HK16" s="9">
        <v>3.6389999999999998</v>
      </c>
      <c r="HL16" s="9">
        <v>3.6389999999999998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2.4729999999999999</v>
      </c>
      <c r="HS16" s="9">
        <v>0.58199999999999996</v>
      </c>
      <c r="HT16" s="9">
        <v>0.186</v>
      </c>
      <c r="HU16" s="9">
        <v>0.39900000000000002</v>
      </c>
      <c r="HV16" s="9">
        <v>0</v>
      </c>
      <c r="HW16" s="9">
        <v>3.6389999999999998</v>
      </c>
      <c r="HX16" s="9">
        <v>1.647</v>
      </c>
      <c r="HY16" s="9">
        <v>5.7089999999999996</v>
      </c>
      <c r="HZ16" s="9">
        <v>0</v>
      </c>
      <c r="IA16" s="9">
        <v>74.573999999999998</v>
      </c>
      <c r="IB16" s="9">
        <v>74.573999999999998</v>
      </c>
      <c r="IC16" s="9">
        <v>11.795</v>
      </c>
      <c r="ID16" s="9">
        <v>6.9809999999999999</v>
      </c>
      <c r="IE16" s="9">
        <v>2.7519999999999998</v>
      </c>
      <c r="IF16" s="9">
        <v>3.625</v>
      </c>
      <c r="IG16" s="9">
        <v>4.5019999999999998</v>
      </c>
      <c r="IH16" s="9">
        <v>1.875</v>
      </c>
      <c r="II16" s="9">
        <v>4.4720000000000004</v>
      </c>
      <c r="IJ16" s="9">
        <v>0.222</v>
      </c>
      <c r="IK16" s="9">
        <v>1.48</v>
      </c>
      <c r="IL16" s="9">
        <v>3.218</v>
      </c>
      <c r="IM16" s="9">
        <v>1.8779999999999999</v>
      </c>
      <c r="IN16" s="9">
        <v>1.2809999999999999</v>
      </c>
      <c r="IO16" s="9">
        <v>4.4279999999999999</v>
      </c>
      <c r="IP16" s="9">
        <v>1.9490000000000001</v>
      </c>
      <c r="IQ16" s="9">
        <v>4.8140000000000001</v>
      </c>
    </row>
    <row r="17" spans="1:251">
      <c r="A17" s="10">
        <v>44228</v>
      </c>
      <c r="B17" s="9">
        <v>0.317</v>
      </c>
      <c r="C17" s="9">
        <v>0.14199999999999999</v>
      </c>
      <c r="D17" s="9">
        <v>0.317</v>
      </c>
      <c r="E17" s="9">
        <v>0.14199999999999999</v>
      </c>
      <c r="F17" s="9">
        <v>0.20799999999999999</v>
      </c>
      <c r="G17" s="9">
        <v>0.109</v>
      </c>
      <c r="H17" s="9">
        <v>0</v>
      </c>
      <c r="I17" s="9">
        <v>0.317</v>
      </c>
      <c r="J17" s="9">
        <v>0.14199999999999999</v>
      </c>
      <c r="K17" s="9">
        <v>0.251</v>
      </c>
      <c r="L17" s="9">
        <v>0.20799999999999999</v>
      </c>
      <c r="M17" s="9">
        <v>2.2789999999999999</v>
      </c>
      <c r="N17" s="9">
        <v>8.3360000000000003</v>
      </c>
      <c r="O17" s="9">
        <v>7.9509999999999996</v>
      </c>
      <c r="P17" s="9">
        <v>7.298</v>
      </c>
      <c r="Q17" s="9">
        <v>0.38700000000000001</v>
      </c>
      <c r="R17" s="9">
        <v>0.26600000000000001</v>
      </c>
      <c r="S17" s="9">
        <v>0.38700000000000001</v>
      </c>
      <c r="T17" s="9">
        <v>0.26600000000000001</v>
      </c>
      <c r="U17" s="9">
        <v>0</v>
      </c>
      <c r="V17" s="9">
        <v>5.1420000000000003</v>
      </c>
      <c r="W17" s="9">
        <v>0.77200000000000002</v>
      </c>
      <c r="X17" s="9">
        <v>0.63200000000000001</v>
      </c>
      <c r="Y17" s="9">
        <v>1.4039999999999999</v>
      </c>
      <c r="Z17" s="9">
        <v>1.766</v>
      </c>
      <c r="AA17" s="9">
        <v>6.1849999999999996</v>
      </c>
      <c r="AB17" s="9">
        <v>0.38600000000000001</v>
      </c>
      <c r="AC17" s="9">
        <v>8.7949999999999999</v>
      </c>
      <c r="AD17" s="9">
        <v>2.5169999999999999</v>
      </c>
      <c r="AE17" s="9">
        <v>6.8230000000000004</v>
      </c>
      <c r="AF17" s="9">
        <v>6.8230000000000004</v>
      </c>
      <c r="AG17" s="9">
        <v>2.1640000000000001</v>
      </c>
      <c r="AH17" s="9">
        <v>1.429</v>
      </c>
      <c r="AI17" s="9">
        <v>0.42399999999999999</v>
      </c>
      <c r="AJ17" s="9">
        <v>1.0049999999999999</v>
      </c>
      <c r="AK17" s="9">
        <v>1.2270000000000001</v>
      </c>
      <c r="AL17" s="9">
        <v>0.20200000000000001</v>
      </c>
      <c r="AM17" s="9">
        <v>1.2270000000000001</v>
      </c>
      <c r="AN17" s="9">
        <v>0</v>
      </c>
      <c r="AO17" s="9">
        <v>0.20200000000000001</v>
      </c>
      <c r="AP17" s="9">
        <v>0.23</v>
      </c>
      <c r="AQ17" s="9">
        <v>0.57399999999999995</v>
      </c>
      <c r="AR17" s="9">
        <v>0.625</v>
      </c>
      <c r="AS17" s="9">
        <v>1.0369999999999999</v>
      </c>
      <c r="AT17" s="9">
        <v>0.39200000000000002</v>
      </c>
      <c r="AU17" s="9">
        <v>0.73499999999999999</v>
      </c>
      <c r="AV17" s="9">
        <v>4.6589999999999998</v>
      </c>
      <c r="AW17" s="9">
        <v>3.4169999999999998</v>
      </c>
      <c r="AX17" s="9">
        <v>3.4169999999999998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2.327</v>
      </c>
      <c r="BE17" s="9">
        <v>0.15</v>
      </c>
      <c r="BF17" s="9">
        <v>0.49099999999999999</v>
      </c>
      <c r="BG17" s="9">
        <v>0.44900000000000001</v>
      </c>
      <c r="BH17" s="9">
        <v>0.433</v>
      </c>
      <c r="BI17" s="9">
        <v>2.984</v>
      </c>
      <c r="BJ17" s="9">
        <v>1.2430000000000001</v>
      </c>
      <c r="BK17" s="9">
        <v>6.0880000000000001</v>
      </c>
      <c r="BL17" s="9">
        <v>0.73499999999999999</v>
      </c>
      <c r="BM17" s="9">
        <v>3.4990000000000001</v>
      </c>
      <c r="BN17" s="9">
        <v>3.4990000000000001</v>
      </c>
      <c r="BO17" s="9">
        <v>0.75800000000000001</v>
      </c>
      <c r="BP17" s="9">
        <v>0.42</v>
      </c>
      <c r="BQ17" s="9">
        <v>0.21</v>
      </c>
      <c r="BR17" s="9">
        <v>0.21</v>
      </c>
      <c r="BS17" s="9">
        <v>0.21</v>
      </c>
      <c r="BT17" s="9">
        <v>0.21</v>
      </c>
      <c r="BU17" s="9">
        <v>0.42</v>
      </c>
      <c r="BV17" s="9">
        <v>0</v>
      </c>
      <c r="BW17" s="9">
        <v>0</v>
      </c>
      <c r="BX17" s="9">
        <v>0</v>
      </c>
      <c r="BY17" s="9">
        <v>0.21</v>
      </c>
      <c r="BZ17" s="9">
        <v>0.21</v>
      </c>
      <c r="CA17" s="9">
        <v>0.42</v>
      </c>
      <c r="CB17" s="9">
        <v>0</v>
      </c>
      <c r="CC17" s="9">
        <v>0.33900000000000002</v>
      </c>
      <c r="CD17" s="9">
        <v>2.74</v>
      </c>
      <c r="CE17" s="9">
        <v>2.74</v>
      </c>
      <c r="CF17" s="9">
        <v>2.74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1.958</v>
      </c>
      <c r="CM17" s="9">
        <v>0.18</v>
      </c>
      <c r="CN17" s="9">
        <v>0.17199999999999999</v>
      </c>
      <c r="CO17" s="9">
        <v>0.43099999999999999</v>
      </c>
      <c r="CP17" s="9">
        <v>0.19700000000000001</v>
      </c>
      <c r="CQ17" s="9">
        <v>2.544</v>
      </c>
      <c r="CR17" s="9">
        <v>0</v>
      </c>
      <c r="CS17" s="9">
        <v>3.16</v>
      </c>
      <c r="CT17" s="9">
        <v>0.33900000000000002</v>
      </c>
      <c r="CU17" s="9">
        <v>4.7569999999999997</v>
      </c>
      <c r="CV17" s="9">
        <v>4.7569999999999997</v>
      </c>
      <c r="CW17" s="9">
        <v>1.1419999999999999</v>
      </c>
      <c r="CX17" s="9">
        <v>0.71199999999999997</v>
      </c>
      <c r="CY17" s="9">
        <v>0.17799999999999999</v>
      </c>
      <c r="CZ17" s="9">
        <v>0.53400000000000003</v>
      </c>
      <c r="DA17" s="9">
        <v>0.379</v>
      </c>
      <c r="DB17" s="9">
        <v>0.33300000000000002</v>
      </c>
      <c r="DC17" s="9">
        <v>0.379</v>
      </c>
      <c r="DD17" s="9">
        <v>0.33300000000000002</v>
      </c>
      <c r="DE17" s="9">
        <v>0</v>
      </c>
      <c r="DF17" s="9">
        <v>0.20200000000000001</v>
      </c>
      <c r="DG17" s="9">
        <v>0.17799999999999999</v>
      </c>
      <c r="DH17" s="9">
        <v>0.33300000000000002</v>
      </c>
      <c r="DI17" s="9">
        <v>0.71199999999999997</v>
      </c>
      <c r="DJ17" s="9">
        <v>0</v>
      </c>
      <c r="DK17" s="9">
        <v>0.43099999999999999</v>
      </c>
      <c r="DL17" s="9">
        <v>3.6139999999999999</v>
      </c>
      <c r="DM17" s="9">
        <v>3.1389999999999998</v>
      </c>
      <c r="DN17" s="9">
        <v>3.1389999999999998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2.5550000000000002</v>
      </c>
      <c r="DU17" s="9">
        <v>0.38400000000000001</v>
      </c>
      <c r="DV17" s="9">
        <v>0</v>
      </c>
      <c r="DW17" s="9">
        <v>0.2</v>
      </c>
      <c r="DX17" s="9">
        <v>0.39600000000000002</v>
      </c>
      <c r="DY17" s="9">
        <v>2.7429999999999999</v>
      </c>
      <c r="DZ17" s="9">
        <v>0.47499999999999998</v>
      </c>
      <c r="EA17" s="9">
        <v>4.3259999999999996</v>
      </c>
      <c r="EB17" s="9">
        <v>0.43099999999999999</v>
      </c>
      <c r="EC17" s="9">
        <v>1.5920000000000001</v>
      </c>
      <c r="ED17" s="9">
        <v>1.5920000000000001</v>
      </c>
      <c r="EE17" s="9">
        <v>0.16300000000000001</v>
      </c>
      <c r="EF17" s="9">
        <v>0.16300000000000001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1.429</v>
      </c>
      <c r="EU17" s="9">
        <v>0.32200000000000001</v>
      </c>
      <c r="EV17" s="9">
        <v>0.32200000000000001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0.32200000000000001</v>
      </c>
      <c r="FC17" s="9">
        <v>0</v>
      </c>
      <c r="FD17" s="9">
        <v>0</v>
      </c>
      <c r="FE17" s="9">
        <v>0</v>
      </c>
      <c r="FF17" s="9">
        <v>0</v>
      </c>
      <c r="FG17" s="9">
        <v>0.32200000000000001</v>
      </c>
      <c r="FH17" s="9">
        <v>1.107</v>
      </c>
      <c r="FI17" s="9">
        <v>1.429</v>
      </c>
      <c r="FJ17" s="9">
        <v>0.16300000000000001</v>
      </c>
      <c r="FK17" s="9">
        <v>33.1</v>
      </c>
      <c r="FL17" s="9">
        <v>33.1</v>
      </c>
      <c r="FM17" s="9">
        <v>7.4610000000000003</v>
      </c>
      <c r="FN17" s="9">
        <v>2.8849999999999998</v>
      </c>
      <c r="FO17" s="9">
        <v>1.0149999999999999</v>
      </c>
      <c r="FP17" s="9">
        <v>1.6879999999999999</v>
      </c>
      <c r="FQ17" s="9">
        <v>2.0649999999999999</v>
      </c>
      <c r="FR17" s="9">
        <v>0.63800000000000001</v>
      </c>
      <c r="FS17" s="9">
        <v>2.0640000000000001</v>
      </c>
      <c r="FT17" s="9">
        <v>0.63900000000000001</v>
      </c>
      <c r="FU17" s="9">
        <v>0</v>
      </c>
      <c r="FV17" s="9">
        <v>1.4359999999999999</v>
      </c>
      <c r="FW17" s="9">
        <v>0.84399999999999997</v>
      </c>
      <c r="FX17" s="9">
        <v>0.42399999999999999</v>
      </c>
      <c r="FY17" s="9">
        <v>2.0289999999999999</v>
      </c>
      <c r="FZ17" s="9">
        <v>0.67400000000000004</v>
      </c>
      <c r="GA17" s="9">
        <v>4.5759999999999996</v>
      </c>
      <c r="GB17" s="9">
        <v>25.638000000000002</v>
      </c>
      <c r="GC17" s="9">
        <v>20.323</v>
      </c>
      <c r="GD17" s="9">
        <v>19.460999999999999</v>
      </c>
      <c r="GE17" s="9">
        <v>0.66100000000000003</v>
      </c>
      <c r="GF17" s="9">
        <v>0.2</v>
      </c>
      <c r="GG17" s="9">
        <v>0.60599999999999998</v>
      </c>
      <c r="GH17" s="9">
        <v>0.25600000000000001</v>
      </c>
      <c r="GI17" s="9">
        <v>0</v>
      </c>
      <c r="GJ17" s="9">
        <v>17.742000000000001</v>
      </c>
      <c r="GK17" s="9">
        <v>0.36299999999999999</v>
      </c>
      <c r="GL17" s="9">
        <v>0.56999999999999995</v>
      </c>
      <c r="GM17" s="9">
        <v>1.6479999999999999</v>
      </c>
      <c r="GN17" s="9">
        <v>3.6349999999999998</v>
      </c>
      <c r="GO17" s="9">
        <v>16.687999999999999</v>
      </c>
      <c r="GP17" s="9">
        <v>5.3150000000000004</v>
      </c>
      <c r="GQ17" s="9">
        <v>29.238</v>
      </c>
      <c r="GR17" s="9">
        <v>3.8620000000000001</v>
      </c>
      <c r="GS17" s="9">
        <v>4.7220000000000004</v>
      </c>
      <c r="GT17" s="9">
        <v>4.7220000000000004</v>
      </c>
      <c r="GU17" s="9">
        <v>1.175</v>
      </c>
      <c r="GV17" s="9">
        <v>0.50800000000000001</v>
      </c>
      <c r="GW17" s="9">
        <v>0</v>
      </c>
      <c r="GX17" s="9">
        <v>0.50800000000000001</v>
      </c>
      <c r="GY17" s="9">
        <v>0.19400000000000001</v>
      </c>
      <c r="GZ17" s="9">
        <v>0.313</v>
      </c>
      <c r="HA17" s="9">
        <v>0.19400000000000001</v>
      </c>
      <c r="HB17" s="9">
        <v>0.313</v>
      </c>
      <c r="HC17" s="9">
        <v>0</v>
      </c>
      <c r="HD17" s="9">
        <v>0.19400000000000001</v>
      </c>
      <c r="HE17" s="9">
        <v>0</v>
      </c>
      <c r="HF17" s="9">
        <v>0.313</v>
      </c>
      <c r="HG17" s="9">
        <v>0.50800000000000001</v>
      </c>
      <c r="HH17" s="9">
        <v>0</v>
      </c>
      <c r="HI17" s="9">
        <v>0.66800000000000004</v>
      </c>
      <c r="HJ17" s="9">
        <v>3.5470000000000002</v>
      </c>
      <c r="HK17" s="9">
        <v>1.927</v>
      </c>
      <c r="HL17" s="9">
        <v>1.73</v>
      </c>
      <c r="HM17" s="9">
        <v>0.19700000000000001</v>
      </c>
      <c r="HN17" s="9">
        <v>0</v>
      </c>
      <c r="HO17" s="9">
        <v>0.19700000000000001</v>
      </c>
      <c r="HP17" s="9">
        <v>0</v>
      </c>
      <c r="HQ17" s="9">
        <v>0</v>
      </c>
      <c r="HR17" s="9">
        <v>1.5429999999999999</v>
      </c>
      <c r="HS17" s="9">
        <v>0.20399999999999999</v>
      </c>
      <c r="HT17" s="9">
        <v>0.18</v>
      </c>
      <c r="HU17" s="9">
        <v>0</v>
      </c>
      <c r="HV17" s="9">
        <v>0.624</v>
      </c>
      <c r="HW17" s="9">
        <v>1.3029999999999999</v>
      </c>
      <c r="HX17" s="9">
        <v>1.621</v>
      </c>
      <c r="HY17" s="9">
        <v>4.0549999999999997</v>
      </c>
      <c r="HZ17" s="9">
        <v>0.66800000000000004</v>
      </c>
      <c r="IA17" s="9">
        <v>67.569999999999993</v>
      </c>
      <c r="IB17" s="9">
        <v>67.569999999999993</v>
      </c>
      <c r="IC17" s="9">
        <v>10.244</v>
      </c>
      <c r="ID17" s="9">
        <v>6.97</v>
      </c>
      <c r="IE17" s="9">
        <v>3.5379999999999998</v>
      </c>
      <c r="IF17" s="9">
        <v>2.4870000000000001</v>
      </c>
      <c r="IG17" s="9">
        <v>4.1040000000000001</v>
      </c>
      <c r="IH17" s="9">
        <v>1.92</v>
      </c>
      <c r="II17" s="9">
        <v>4.7169999999999996</v>
      </c>
      <c r="IJ17" s="9">
        <v>0.41599999999999998</v>
      </c>
      <c r="IK17" s="9">
        <v>0.89200000000000002</v>
      </c>
      <c r="IL17" s="9">
        <v>2.222</v>
      </c>
      <c r="IM17" s="9">
        <v>2.0289999999999999</v>
      </c>
      <c r="IN17" s="9">
        <v>1.992</v>
      </c>
      <c r="IO17" s="9">
        <v>5.0140000000000002</v>
      </c>
      <c r="IP17" s="9">
        <v>1.2290000000000001</v>
      </c>
      <c r="IQ17" s="9">
        <v>3.2730000000000001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A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57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</row>
    <row r="2" spans="1:157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</row>
    <row r="3" spans="1:157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</row>
    <row r="4" spans="1:157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</row>
    <row r="5" spans="1:157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</row>
    <row r="6" spans="1:157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</row>
    <row r="7" spans="1:157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</row>
    <row r="8" spans="1:157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</row>
    <row r="9" spans="1:157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</row>
    <row r="10" spans="1:157">
      <c r="A10" s="4" t="s">
        <v>258</v>
      </c>
      <c r="B10" s="8" t="s">
        <v>12168</v>
      </c>
      <c r="C10" s="8" t="s">
        <v>12169</v>
      </c>
      <c r="D10" s="8" t="s">
        <v>12170</v>
      </c>
      <c r="E10" s="8" t="s">
        <v>12171</v>
      </c>
      <c r="F10" s="8" t="s">
        <v>12172</v>
      </c>
      <c r="G10" s="8" t="s">
        <v>12173</v>
      </c>
      <c r="H10" s="8" t="s">
        <v>12174</v>
      </c>
      <c r="I10" s="8" t="s">
        <v>12175</v>
      </c>
      <c r="J10" s="8" t="s">
        <v>12176</v>
      </c>
      <c r="K10" s="8" t="s">
        <v>12177</v>
      </c>
      <c r="L10" s="8" t="s">
        <v>12178</v>
      </c>
      <c r="M10" s="8" t="s">
        <v>12179</v>
      </c>
      <c r="N10" s="8" t="s">
        <v>12180</v>
      </c>
      <c r="O10" s="8" t="s">
        <v>12181</v>
      </c>
      <c r="P10" s="8" t="s">
        <v>12182</v>
      </c>
      <c r="Q10" s="8" t="s">
        <v>12183</v>
      </c>
      <c r="R10" s="8" t="s">
        <v>12184</v>
      </c>
      <c r="S10" s="8" t="s">
        <v>12185</v>
      </c>
      <c r="T10" s="8" t="s">
        <v>12186</v>
      </c>
      <c r="U10" s="8" t="s">
        <v>12187</v>
      </c>
      <c r="V10" s="8" t="s">
        <v>12188</v>
      </c>
      <c r="W10" s="8" t="s">
        <v>12189</v>
      </c>
      <c r="X10" s="8" t="s">
        <v>12190</v>
      </c>
      <c r="Y10" s="8" t="s">
        <v>12191</v>
      </c>
      <c r="Z10" s="8" t="s">
        <v>12192</v>
      </c>
      <c r="AA10" s="8" t="s">
        <v>12193</v>
      </c>
      <c r="AB10" s="8" t="s">
        <v>12194</v>
      </c>
      <c r="AC10" s="8" t="s">
        <v>12195</v>
      </c>
      <c r="AD10" s="8" t="s">
        <v>12196</v>
      </c>
      <c r="AE10" s="8" t="s">
        <v>12197</v>
      </c>
      <c r="AF10" s="8" t="s">
        <v>12198</v>
      </c>
      <c r="AG10" s="8" t="s">
        <v>12199</v>
      </c>
      <c r="AH10" s="8" t="s">
        <v>12200</v>
      </c>
      <c r="AI10" s="8" t="s">
        <v>12201</v>
      </c>
      <c r="AJ10" s="8" t="s">
        <v>12202</v>
      </c>
      <c r="AK10" s="8" t="s">
        <v>12203</v>
      </c>
      <c r="AL10" s="8" t="s">
        <v>12204</v>
      </c>
      <c r="AM10" s="8" t="s">
        <v>12205</v>
      </c>
      <c r="AN10" s="8" t="s">
        <v>12206</v>
      </c>
      <c r="AO10" s="8" t="s">
        <v>12207</v>
      </c>
      <c r="AP10" s="8" t="s">
        <v>12208</v>
      </c>
      <c r="AQ10" s="8" t="s">
        <v>12209</v>
      </c>
      <c r="AR10" s="8" t="s">
        <v>12210</v>
      </c>
      <c r="AS10" s="8" t="s">
        <v>12211</v>
      </c>
      <c r="AT10" s="8" t="s">
        <v>12212</v>
      </c>
      <c r="AU10" s="8" t="s">
        <v>12213</v>
      </c>
      <c r="AV10" s="8" t="s">
        <v>12214</v>
      </c>
      <c r="AW10" s="8" t="s">
        <v>12215</v>
      </c>
      <c r="AX10" s="8" t="s">
        <v>12216</v>
      </c>
      <c r="AY10" s="8" t="s">
        <v>12217</v>
      </c>
      <c r="AZ10" s="8" t="s">
        <v>12218</v>
      </c>
      <c r="BA10" s="8" t="s">
        <v>12219</v>
      </c>
      <c r="BB10" s="8" t="s">
        <v>12220</v>
      </c>
      <c r="BC10" s="8" t="s">
        <v>12221</v>
      </c>
      <c r="BD10" s="8" t="s">
        <v>12222</v>
      </c>
      <c r="BE10" s="8" t="s">
        <v>12223</v>
      </c>
      <c r="BF10" s="8" t="s">
        <v>12224</v>
      </c>
      <c r="BG10" s="8" t="s">
        <v>12225</v>
      </c>
      <c r="BH10" s="8" t="s">
        <v>12226</v>
      </c>
      <c r="BI10" s="8" t="s">
        <v>12227</v>
      </c>
      <c r="BJ10" s="8" t="s">
        <v>12228</v>
      </c>
      <c r="BK10" s="8" t="s">
        <v>12229</v>
      </c>
      <c r="BL10" s="8" t="s">
        <v>12230</v>
      </c>
      <c r="BM10" s="8" t="s">
        <v>12231</v>
      </c>
      <c r="BN10" s="8" t="s">
        <v>12232</v>
      </c>
      <c r="BO10" s="8" t="s">
        <v>12233</v>
      </c>
      <c r="BP10" s="8" t="s">
        <v>12234</v>
      </c>
      <c r="BQ10" s="8" t="s">
        <v>12235</v>
      </c>
      <c r="BR10" s="8" t="s">
        <v>12236</v>
      </c>
      <c r="BS10" s="8" t="s">
        <v>12237</v>
      </c>
      <c r="BT10" s="8" t="s">
        <v>12238</v>
      </c>
      <c r="BU10" s="8" t="s">
        <v>12239</v>
      </c>
      <c r="BV10" s="8" t="s">
        <v>12240</v>
      </c>
      <c r="BW10" s="8" t="s">
        <v>12241</v>
      </c>
      <c r="BX10" s="8" t="s">
        <v>12242</v>
      </c>
      <c r="BY10" s="8" t="s">
        <v>12243</v>
      </c>
      <c r="BZ10" s="8" t="s">
        <v>12244</v>
      </c>
      <c r="CA10" s="8" t="s">
        <v>12245</v>
      </c>
      <c r="CB10" s="8" t="s">
        <v>12246</v>
      </c>
      <c r="CC10" s="8" t="s">
        <v>12247</v>
      </c>
      <c r="CD10" s="8" t="s">
        <v>12248</v>
      </c>
      <c r="CE10" s="8" t="s">
        <v>12249</v>
      </c>
      <c r="CF10" s="8" t="s">
        <v>12250</v>
      </c>
      <c r="CG10" s="8" t="s">
        <v>12251</v>
      </c>
      <c r="CH10" s="8" t="s">
        <v>12252</v>
      </c>
      <c r="CI10" s="8" t="s">
        <v>12253</v>
      </c>
      <c r="CJ10" s="8" t="s">
        <v>12254</v>
      </c>
      <c r="CK10" s="8" t="s">
        <v>12255</v>
      </c>
      <c r="CL10" s="8" t="s">
        <v>12256</v>
      </c>
      <c r="CM10" s="8" t="s">
        <v>12257</v>
      </c>
      <c r="CN10" s="8" t="s">
        <v>12258</v>
      </c>
      <c r="CO10" s="8" t="s">
        <v>12259</v>
      </c>
      <c r="CP10" s="8" t="s">
        <v>12260</v>
      </c>
      <c r="CQ10" s="8" t="s">
        <v>12261</v>
      </c>
      <c r="CR10" s="8" t="s">
        <v>12262</v>
      </c>
      <c r="CS10" s="8" t="s">
        <v>12263</v>
      </c>
      <c r="CT10" s="8" t="s">
        <v>12264</v>
      </c>
      <c r="CU10" s="8" t="s">
        <v>12265</v>
      </c>
      <c r="CV10" s="8" t="s">
        <v>12266</v>
      </c>
      <c r="CW10" s="8" t="s">
        <v>12267</v>
      </c>
      <c r="CX10" s="8" t="s">
        <v>12268</v>
      </c>
      <c r="CY10" s="8" t="s">
        <v>12269</v>
      </c>
      <c r="CZ10" s="8" t="s">
        <v>12270</v>
      </c>
      <c r="DA10" s="8" t="s">
        <v>12271</v>
      </c>
      <c r="DB10" s="8" t="s">
        <v>12272</v>
      </c>
      <c r="DC10" s="8" t="s">
        <v>12273</v>
      </c>
      <c r="DD10" s="8" t="s">
        <v>12274</v>
      </c>
      <c r="DE10" s="8" t="s">
        <v>12275</v>
      </c>
      <c r="DF10" s="8" t="s">
        <v>12276</v>
      </c>
      <c r="DG10" s="8" t="s">
        <v>12277</v>
      </c>
      <c r="DH10" s="8" t="s">
        <v>12278</v>
      </c>
      <c r="DI10" s="8" t="s">
        <v>12279</v>
      </c>
      <c r="DJ10" s="8" t="s">
        <v>12280</v>
      </c>
      <c r="DK10" s="8" t="s">
        <v>12281</v>
      </c>
      <c r="DL10" s="8" t="s">
        <v>12282</v>
      </c>
      <c r="DM10" s="8" t="s">
        <v>12283</v>
      </c>
      <c r="DN10" s="8" t="s">
        <v>12284</v>
      </c>
      <c r="DO10" s="8" t="s">
        <v>12285</v>
      </c>
      <c r="DP10" s="8" t="s">
        <v>12286</v>
      </c>
      <c r="DQ10" s="8" t="s">
        <v>12287</v>
      </c>
      <c r="DR10" s="8" t="s">
        <v>12288</v>
      </c>
      <c r="DS10" s="8" t="s">
        <v>12289</v>
      </c>
      <c r="DT10" s="8" t="s">
        <v>12290</v>
      </c>
      <c r="DU10" s="8" t="s">
        <v>12291</v>
      </c>
      <c r="DV10" s="8" t="s">
        <v>12292</v>
      </c>
      <c r="DW10" s="8" t="s">
        <v>12293</v>
      </c>
      <c r="DX10" s="8" t="s">
        <v>12294</v>
      </c>
      <c r="DY10" s="8" t="s">
        <v>12295</v>
      </c>
      <c r="DZ10" s="8" t="s">
        <v>12296</v>
      </c>
      <c r="EA10" s="8" t="s">
        <v>12297</v>
      </c>
      <c r="EB10" s="8" t="s">
        <v>12298</v>
      </c>
      <c r="EC10" s="8" t="s">
        <v>12299</v>
      </c>
      <c r="ED10" s="8" t="s">
        <v>12300</v>
      </c>
      <c r="EE10" s="8" t="s">
        <v>12301</v>
      </c>
      <c r="EF10" s="8" t="s">
        <v>12302</v>
      </c>
      <c r="EG10" s="8" t="s">
        <v>12303</v>
      </c>
      <c r="EH10" s="8" t="s">
        <v>12304</v>
      </c>
      <c r="EI10" s="8" t="s">
        <v>12305</v>
      </c>
      <c r="EJ10" s="8" t="s">
        <v>12306</v>
      </c>
      <c r="EK10" s="8" t="s">
        <v>12307</v>
      </c>
      <c r="EL10" s="8" t="s">
        <v>12308</v>
      </c>
      <c r="EM10" s="8" t="s">
        <v>12309</v>
      </c>
      <c r="EN10" s="8" t="s">
        <v>12310</v>
      </c>
      <c r="EO10" s="8" t="s">
        <v>12311</v>
      </c>
      <c r="EP10" s="8" t="s">
        <v>12312</v>
      </c>
      <c r="EQ10" s="8" t="s">
        <v>12313</v>
      </c>
      <c r="ER10" s="8" t="s">
        <v>12314</v>
      </c>
      <c r="ES10" s="8" t="s">
        <v>12315</v>
      </c>
      <c r="ET10" s="8" t="s">
        <v>12316</v>
      </c>
      <c r="EU10" s="8" t="s">
        <v>12317</v>
      </c>
      <c r="EV10" s="8" t="s">
        <v>12318</v>
      </c>
      <c r="EW10" s="8" t="s">
        <v>12319</v>
      </c>
      <c r="EX10" s="8" t="s">
        <v>12320</v>
      </c>
      <c r="EY10" s="8" t="s">
        <v>12321</v>
      </c>
      <c r="EZ10" s="8" t="s">
        <v>12322</v>
      </c>
      <c r="FA10" s="8" t="s">
        <v>12323</v>
      </c>
    </row>
    <row r="11" spans="1:157">
      <c r="A11" s="10">
        <v>42036</v>
      </c>
      <c r="B11" s="9">
        <v>55.860999999999997</v>
      </c>
      <c r="C11" s="9">
        <v>55.511000000000003</v>
      </c>
      <c r="D11" s="9">
        <v>50.606999999999999</v>
      </c>
      <c r="E11" s="9">
        <v>1.4219999999999999</v>
      </c>
      <c r="F11" s="9">
        <v>3.4830000000000001</v>
      </c>
      <c r="G11" s="9">
        <v>1.7549999999999999</v>
      </c>
      <c r="H11" s="9">
        <v>1.6459999999999999</v>
      </c>
      <c r="I11" s="9">
        <v>1.337</v>
      </c>
      <c r="J11" s="9">
        <v>44.969000000000001</v>
      </c>
      <c r="K11" s="9">
        <v>4.1779999999999999</v>
      </c>
      <c r="L11" s="9">
        <v>3.456</v>
      </c>
      <c r="M11" s="9">
        <v>2.9079999999999999</v>
      </c>
      <c r="N11" s="9">
        <v>17.286000000000001</v>
      </c>
      <c r="O11" s="9">
        <v>38.225999999999999</v>
      </c>
      <c r="P11" s="9">
        <v>0.34899999999999998</v>
      </c>
      <c r="Q11" s="9">
        <v>60.255000000000003</v>
      </c>
      <c r="R11" s="9">
        <v>1.2450000000000001</v>
      </c>
      <c r="S11" s="9">
        <v>18.21</v>
      </c>
      <c r="T11" s="9">
        <v>18.21</v>
      </c>
      <c r="U11" s="9">
        <v>4.431</v>
      </c>
      <c r="V11" s="9">
        <v>2.2570000000000001</v>
      </c>
      <c r="W11" s="9">
        <v>1.02</v>
      </c>
      <c r="X11" s="9">
        <v>0.99099999999999999</v>
      </c>
      <c r="Y11" s="9">
        <v>1.373</v>
      </c>
      <c r="Z11" s="9">
        <v>0.63800000000000001</v>
      </c>
      <c r="AA11" s="9">
        <v>1.5569999999999999</v>
      </c>
      <c r="AB11" s="9">
        <v>0.45400000000000001</v>
      </c>
      <c r="AC11" s="9">
        <v>0</v>
      </c>
      <c r="AD11" s="9">
        <v>0.38300000000000001</v>
      </c>
      <c r="AE11" s="9">
        <v>0.95099999999999996</v>
      </c>
      <c r="AF11" s="9">
        <v>0.67800000000000005</v>
      </c>
      <c r="AG11" s="9">
        <v>1.845</v>
      </c>
      <c r="AH11" s="9">
        <v>0.16600000000000001</v>
      </c>
      <c r="AI11" s="9">
        <v>2.1749999999999998</v>
      </c>
      <c r="AJ11" s="9">
        <v>13.779</v>
      </c>
      <c r="AK11" s="9">
        <v>12.336</v>
      </c>
      <c r="AL11" s="9">
        <v>12.17</v>
      </c>
      <c r="AM11" s="9">
        <v>0</v>
      </c>
      <c r="AN11" s="9">
        <v>0.16600000000000001</v>
      </c>
      <c r="AO11" s="9">
        <v>0</v>
      </c>
      <c r="AP11" s="9">
        <v>0.16600000000000001</v>
      </c>
      <c r="AQ11" s="9">
        <v>0</v>
      </c>
      <c r="AR11" s="9">
        <v>9.1069999999999993</v>
      </c>
      <c r="AS11" s="9">
        <v>0.95899999999999996</v>
      </c>
      <c r="AT11" s="9">
        <v>0.86099999999999999</v>
      </c>
      <c r="AU11" s="9">
        <v>1.409</v>
      </c>
      <c r="AV11" s="9">
        <v>1.39</v>
      </c>
      <c r="AW11" s="9">
        <v>10.946</v>
      </c>
      <c r="AX11" s="9">
        <v>1.4419999999999999</v>
      </c>
      <c r="AY11" s="9">
        <v>16.018000000000001</v>
      </c>
      <c r="AZ11" s="9">
        <v>2.1920000000000002</v>
      </c>
      <c r="BA11" s="9">
        <v>23.396000000000001</v>
      </c>
      <c r="BB11" s="9">
        <v>23.396000000000001</v>
      </c>
      <c r="BC11" s="9">
        <v>3.87</v>
      </c>
      <c r="BD11" s="9">
        <v>2.11</v>
      </c>
      <c r="BE11" s="9">
        <v>1.2569999999999999</v>
      </c>
      <c r="BF11" s="9">
        <v>0.85299999999999998</v>
      </c>
      <c r="BG11" s="9">
        <v>1.212</v>
      </c>
      <c r="BH11" s="9">
        <v>0.89800000000000002</v>
      </c>
      <c r="BI11" s="9">
        <v>1.42</v>
      </c>
      <c r="BJ11" s="9">
        <v>0.20100000000000001</v>
      </c>
      <c r="BK11" s="9">
        <v>0.48799999999999999</v>
      </c>
      <c r="BL11" s="9">
        <v>0.39500000000000002</v>
      </c>
      <c r="BM11" s="9">
        <v>0.874</v>
      </c>
      <c r="BN11" s="9">
        <v>0.84</v>
      </c>
      <c r="BO11" s="9">
        <v>1.0920000000000001</v>
      </c>
      <c r="BP11" s="9">
        <v>1.0169999999999999</v>
      </c>
      <c r="BQ11" s="9">
        <v>1.7609999999999999</v>
      </c>
      <c r="BR11" s="9">
        <v>19.526</v>
      </c>
      <c r="BS11" s="9">
        <v>17.341000000000001</v>
      </c>
      <c r="BT11" s="9">
        <v>15.631</v>
      </c>
      <c r="BU11" s="9">
        <v>0.70299999999999996</v>
      </c>
      <c r="BV11" s="9">
        <v>1.006</v>
      </c>
      <c r="BW11" s="9">
        <v>0.55900000000000005</v>
      </c>
      <c r="BX11" s="9">
        <v>0</v>
      </c>
      <c r="BY11" s="9">
        <v>0.84299999999999997</v>
      </c>
      <c r="BZ11" s="9">
        <v>12.257</v>
      </c>
      <c r="CA11" s="9">
        <v>0.748</v>
      </c>
      <c r="CB11" s="9">
        <v>2.4470000000000001</v>
      </c>
      <c r="CC11" s="9">
        <v>1.889</v>
      </c>
      <c r="CD11" s="9">
        <v>2.1800000000000002</v>
      </c>
      <c r="CE11" s="9">
        <v>15.161</v>
      </c>
      <c r="CF11" s="9">
        <v>2.1850000000000001</v>
      </c>
      <c r="CG11" s="9">
        <v>21.86</v>
      </c>
      <c r="CH11" s="9">
        <v>1.5369999999999999</v>
      </c>
      <c r="CI11" s="9">
        <v>5.96</v>
      </c>
      <c r="CJ11" s="9">
        <v>5.96</v>
      </c>
      <c r="CK11" s="9">
        <v>1.61</v>
      </c>
      <c r="CL11" s="9">
        <v>0.94799999999999995</v>
      </c>
      <c r="CM11" s="9">
        <v>0.184</v>
      </c>
      <c r="CN11" s="9">
        <v>0.61099999999999999</v>
      </c>
      <c r="CO11" s="9">
        <v>0.42699999999999999</v>
      </c>
      <c r="CP11" s="9">
        <v>0.36699999999999999</v>
      </c>
      <c r="CQ11" s="9">
        <v>0.40300000000000002</v>
      </c>
      <c r="CR11" s="9">
        <v>0.184</v>
      </c>
      <c r="CS11" s="9">
        <v>0.20899999999999999</v>
      </c>
      <c r="CT11" s="9">
        <v>0.36699999999999999</v>
      </c>
      <c r="CU11" s="9">
        <v>0</v>
      </c>
      <c r="CV11" s="9">
        <v>0.42699999999999999</v>
      </c>
      <c r="CW11" s="9">
        <v>0.79500000000000004</v>
      </c>
      <c r="CX11" s="9">
        <v>0</v>
      </c>
      <c r="CY11" s="9">
        <v>0.66200000000000003</v>
      </c>
      <c r="CZ11" s="9">
        <v>4.3499999999999996</v>
      </c>
      <c r="DA11" s="9">
        <v>3.2120000000000002</v>
      </c>
      <c r="DB11" s="9">
        <v>2.984</v>
      </c>
      <c r="DC11" s="9">
        <v>0</v>
      </c>
      <c r="DD11" s="9">
        <v>0.22800000000000001</v>
      </c>
      <c r="DE11" s="9">
        <v>0.22800000000000001</v>
      </c>
      <c r="DF11" s="9">
        <v>0</v>
      </c>
      <c r="DG11" s="9">
        <v>0</v>
      </c>
      <c r="DH11" s="9">
        <v>1.83</v>
      </c>
      <c r="DI11" s="9">
        <v>0.81499999999999995</v>
      </c>
      <c r="DJ11" s="9">
        <v>0</v>
      </c>
      <c r="DK11" s="9">
        <v>0.56799999999999995</v>
      </c>
      <c r="DL11" s="9">
        <v>1.208</v>
      </c>
      <c r="DM11" s="9">
        <v>2.004</v>
      </c>
      <c r="DN11" s="9">
        <v>1.1379999999999999</v>
      </c>
      <c r="DO11" s="9">
        <v>5.327</v>
      </c>
      <c r="DP11" s="9">
        <v>0.63300000000000001</v>
      </c>
      <c r="DQ11" s="9">
        <v>6.6109999999999998</v>
      </c>
      <c r="DR11" s="9">
        <v>6.6109999999999998</v>
      </c>
      <c r="DS11" s="9">
        <v>0.80400000000000005</v>
      </c>
      <c r="DT11" s="9">
        <v>0.25600000000000001</v>
      </c>
      <c r="DU11" s="9">
        <v>0</v>
      </c>
      <c r="DV11" s="9">
        <v>0.25600000000000001</v>
      </c>
      <c r="DW11" s="9">
        <v>0.105</v>
      </c>
      <c r="DX11" s="9">
        <v>0.151</v>
      </c>
      <c r="DY11" s="9">
        <v>0.25600000000000001</v>
      </c>
      <c r="DZ11" s="9">
        <v>0</v>
      </c>
      <c r="EA11" s="9">
        <v>0</v>
      </c>
      <c r="EB11" s="9">
        <v>0</v>
      </c>
      <c r="EC11" s="9">
        <v>0.25600000000000001</v>
      </c>
      <c r="ED11" s="9">
        <v>0</v>
      </c>
      <c r="EE11" s="9">
        <v>0.25600000000000001</v>
      </c>
      <c r="EF11" s="9">
        <v>0</v>
      </c>
      <c r="EG11" s="9">
        <v>0.54800000000000004</v>
      </c>
      <c r="EH11" s="9">
        <v>5.8070000000000004</v>
      </c>
      <c r="EI11" s="9">
        <v>4.6639999999999997</v>
      </c>
      <c r="EJ11" s="9">
        <v>4.4800000000000004</v>
      </c>
      <c r="EK11" s="9">
        <v>0</v>
      </c>
      <c r="EL11" s="9">
        <v>0.184</v>
      </c>
      <c r="EM11" s="9">
        <v>0</v>
      </c>
      <c r="EN11" s="9">
        <v>0.184</v>
      </c>
      <c r="EO11" s="9">
        <v>0</v>
      </c>
      <c r="EP11" s="9">
        <v>3.516</v>
      </c>
      <c r="EQ11" s="9">
        <v>0.66700000000000004</v>
      </c>
      <c r="ER11" s="9">
        <v>0.26800000000000002</v>
      </c>
      <c r="ES11" s="9">
        <v>0.21299999999999999</v>
      </c>
      <c r="ET11" s="9">
        <v>0.75700000000000001</v>
      </c>
      <c r="EU11" s="9">
        <v>3.907</v>
      </c>
      <c r="EV11" s="9">
        <v>1.143</v>
      </c>
      <c r="EW11" s="9">
        <v>6.0629999999999997</v>
      </c>
      <c r="EX11" s="9">
        <v>0.54800000000000004</v>
      </c>
      <c r="EY11" s="9">
        <v>16.004000000000001</v>
      </c>
      <c r="EZ11" s="9">
        <v>13.052</v>
      </c>
      <c r="FA11" s="9">
        <v>2.9510000000000001</v>
      </c>
    </row>
    <row r="12" spans="1:157">
      <c r="A12" s="10">
        <v>42401</v>
      </c>
      <c r="B12" s="9">
        <v>54.18</v>
      </c>
      <c r="C12" s="9">
        <v>54.012999999999998</v>
      </c>
      <c r="D12" s="9">
        <v>48.759</v>
      </c>
      <c r="E12" s="9">
        <v>2.7730000000000001</v>
      </c>
      <c r="F12" s="9">
        <v>2.4809999999999999</v>
      </c>
      <c r="G12" s="9">
        <v>2.2090000000000001</v>
      </c>
      <c r="H12" s="9">
        <v>1.855</v>
      </c>
      <c r="I12" s="9">
        <v>1.0209999999999999</v>
      </c>
      <c r="J12" s="9">
        <v>42.484000000000002</v>
      </c>
      <c r="K12" s="9">
        <v>4.093</v>
      </c>
      <c r="L12" s="9">
        <v>3.5310000000000001</v>
      </c>
      <c r="M12" s="9">
        <v>3.9039999999999999</v>
      </c>
      <c r="N12" s="9">
        <v>19.187999999999999</v>
      </c>
      <c r="O12" s="9">
        <v>34.823999999999998</v>
      </c>
      <c r="P12" s="9">
        <v>0.16700000000000001</v>
      </c>
      <c r="Q12" s="9">
        <v>58.354999999999997</v>
      </c>
      <c r="R12" s="9">
        <v>1.9650000000000001</v>
      </c>
      <c r="S12" s="9">
        <v>16.565999999999999</v>
      </c>
      <c r="T12" s="9">
        <v>16.565999999999999</v>
      </c>
      <c r="U12" s="9">
        <v>2.8010000000000002</v>
      </c>
      <c r="V12" s="9">
        <v>1.117</v>
      </c>
      <c r="W12" s="9">
        <v>0.89</v>
      </c>
      <c r="X12" s="9">
        <v>0.22800000000000001</v>
      </c>
      <c r="Y12" s="9">
        <v>0.69099999999999995</v>
      </c>
      <c r="Z12" s="9">
        <v>0.42599999999999999</v>
      </c>
      <c r="AA12" s="9">
        <v>0.69099999999999995</v>
      </c>
      <c r="AB12" s="9">
        <v>0.42599999999999999</v>
      </c>
      <c r="AC12" s="9">
        <v>0</v>
      </c>
      <c r="AD12" s="9">
        <v>0</v>
      </c>
      <c r="AE12" s="9">
        <v>0.64700000000000002</v>
      </c>
      <c r="AF12" s="9">
        <v>0.47</v>
      </c>
      <c r="AG12" s="9">
        <v>0.89700000000000002</v>
      </c>
      <c r="AH12" s="9">
        <v>0.221</v>
      </c>
      <c r="AI12" s="9">
        <v>1.6830000000000001</v>
      </c>
      <c r="AJ12" s="9">
        <v>13.766</v>
      </c>
      <c r="AK12" s="9">
        <v>12.734</v>
      </c>
      <c r="AL12" s="9">
        <v>12.355</v>
      </c>
      <c r="AM12" s="9">
        <v>0.379</v>
      </c>
      <c r="AN12" s="9">
        <v>0</v>
      </c>
      <c r="AO12" s="9">
        <v>0.216</v>
      </c>
      <c r="AP12" s="9">
        <v>0.16300000000000001</v>
      </c>
      <c r="AQ12" s="9">
        <v>0</v>
      </c>
      <c r="AR12" s="9">
        <v>9.8620000000000001</v>
      </c>
      <c r="AS12" s="9">
        <v>0.872</v>
      </c>
      <c r="AT12" s="9">
        <v>0.70099999999999996</v>
      </c>
      <c r="AU12" s="9">
        <v>1.2989999999999999</v>
      </c>
      <c r="AV12" s="9">
        <v>2.4990000000000001</v>
      </c>
      <c r="AW12" s="9">
        <v>10.234999999999999</v>
      </c>
      <c r="AX12" s="9">
        <v>1.0309999999999999</v>
      </c>
      <c r="AY12" s="9">
        <v>15.27</v>
      </c>
      <c r="AZ12" s="9">
        <v>1.2969999999999999</v>
      </c>
      <c r="BA12" s="9">
        <v>24.581</v>
      </c>
      <c r="BB12" s="9">
        <v>24.581</v>
      </c>
      <c r="BC12" s="9">
        <v>4.375</v>
      </c>
      <c r="BD12" s="9">
        <v>2.952</v>
      </c>
      <c r="BE12" s="9">
        <v>1.046</v>
      </c>
      <c r="BF12" s="9">
        <v>1.5249999999999999</v>
      </c>
      <c r="BG12" s="9">
        <v>1.9730000000000001</v>
      </c>
      <c r="BH12" s="9">
        <v>0.80200000000000005</v>
      </c>
      <c r="BI12" s="9">
        <v>1.7350000000000001</v>
      </c>
      <c r="BJ12" s="9">
        <v>0.65200000000000002</v>
      </c>
      <c r="BK12" s="9">
        <v>0.184</v>
      </c>
      <c r="BL12" s="9">
        <v>0.65600000000000003</v>
      </c>
      <c r="BM12" s="9">
        <v>1.006</v>
      </c>
      <c r="BN12" s="9">
        <v>1.113</v>
      </c>
      <c r="BO12" s="9">
        <v>1.8480000000000001</v>
      </c>
      <c r="BP12" s="9">
        <v>0.92600000000000005</v>
      </c>
      <c r="BQ12" s="9">
        <v>1.4219999999999999</v>
      </c>
      <c r="BR12" s="9">
        <v>20.207000000000001</v>
      </c>
      <c r="BS12" s="9">
        <v>18.396000000000001</v>
      </c>
      <c r="BT12" s="9">
        <v>18.010000000000002</v>
      </c>
      <c r="BU12" s="9">
        <v>0.22800000000000001</v>
      </c>
      <c r="BV12" s="9">
        <v>0.158</v>
      </c>
      <c r="BW12" s="9">
        <v>0.22800000000000001</v>
      </c>
      <c r="BX12" s="9">
        <v>0</v>
      </c>
      <c r="BY12" s="9">
        <v>0</v>
      </c>
      <c r="BZ12" s="9">
        <v>14.358000000000001</v>
      </c>
      <c r="CA12" s="9">
        <v>0.90200000000000002</v>
      </c>
      <c r="CB12" s="9">
        <v>1.012</v>
      </c>
      <c r="CC12" s="9">
        <v>2.1240000000000001</v>
      </c>
      <c r="CD12" s="9">
        <v>3.3260000000000001</v>
      </c>
      <c r="CE12" s="9">
        <v>15.07</v>
      </c>
      <c r="CF12" s="9">
        <v>1.8109999999999999</v>
      </c>
      <c r="CG12" s="9">
        <v>23.184999999999999</v>
      </c>
      <c r="CH12" s="9">
        <v>1.3959999999999999</v>
      </c>
      <c r="CI12" s="9">
        <v>3.532</v>
      </c>
      <c r="CJ12" s="9">
        <v>3.532</v>
      </c>
      <c r="CK12" s="9">
        <v>1.236</v>
      </c>
      <c r="CL12" s="9">
        <v>0.65900000000000003</v>
      </c>
      <c r="CM12" s="9">
        <v>9.2999999999999999E-2</v>
      </c>
      <c r="CN12" s="9">
        <v>0.56699999999999995</v>
      </c>
      <c r="CO12" s="9">
        <v>0</v>
      </c>
      <c r="CP12" s="9">
        <v>0.65900000000000003</v>
      </c>
      <c r="CQ12" s="9">
        <v>0.20799999999999999</v>
      </c>
      <c r="CR12" s="9">
        <v>9.2999999999999999E-2</v>
      </c>
      <c r="CS12" s="9">
        <v>0.158</v>
      </c>
      <c r="CT12" s="9">
        <v>0</v>
      </c>
      <c r="CU12" s="9">
        <v>0.30099999999999999</v>
      </c>
      <c r="CV12" s="9">
        <v>0.35799999999999998</v>
      </c>
      <c r="CW12" s="9">
        <v>0.35799999999999998</v>
      </c>
      <c r="CX12" s="9">
        <v>0.30099999999999999</v>
      </c>
      <c r="CY12" s="9">
        <v>0.57699999999999996</v>
      </c>
      <c r="CZ12" s="9">
        <v>2.2959999999999998</v>
      </c>
      <c r="DA12" s="9">
        <v>1.1739999999999999</v>
      </c>
      <c r="DB12" s="9">
        <v>1.1739999999999999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0.98799999999999999</v>
      </c>
      <c r="DI12" s="9">
        <v>0</v>
      </c>
      <c r="DJ12" s="9">
        <v>0</v>
      </c>
      <c r="DK12" s="9">
        <v>0.185</v>
      </c>
      <c r="DL12" s="9">
        <v>0.20399999999999999</v>
      </c>
      <c r="DM12" s="9">
        <v>0.97</v>
      </c>
      <c r="DN12" s="9">
        <v>1.123</v>
      </c>
      <c r="DO12" s="9">
        <v>2.956</v>
      </c>
      <c r="DP12" s="9">
        <v>0.57699999999999996</v>
      </c>
      <c r="DQ12" s="9">
        <v>6.7869999999999999</v>
      </c>
      <c r="DR12" s="9">
        <v>6.7869999999999999</v>
      </c>
      <c r="DS12" s="9">
        <v>2.4140000000000001</v>
      </c>
      <c r="DT12" s="9">
        <v>1.4179999999999999</v>
      </c>
      <c r="DU12" s="9">
        <v>0.43099999999999999</v>
      </c>
      <c r="DV12" s="9">
        <v>0.98699999999999999</v>
      </c>
      <c r="DW12" s="9">
        <v>1.0820000000000001</v>
      </c>
      <c r="DX12" s="9">
        <v>0.33600000000000002</v>
      </c>
      <c r="DY12" s="9">
        <v>1.274</v>
      </c>
      <c r="DZ12" s="9">
        <v>0.14399999999999999</v>
      </c>
      <c r="EA12" s="9">
        <v>0</v>
      </c>
      <c r="EB12" s="9">
        <v>0.193</v>
      </c>
      <c r="EC12" s="9">
        <v>0.73499999999999999</v>
      </c>
      <c r="ED12" s="9">
        <v>0.49099999999999999</v>
      </c>
      <c r="EE12" s="9">
        <v>1.198</v>
      </c>
      <c r="EF12" s="9">
        <v>0.22</v>
      </c>
      <c r="EG12" s="9">
        <v>0.996</v>
      </c>
      <c r="EH12" s="9">
        <v>4.3739999999999997</v>
      </c>
      <c r="EI12" s="9">
        <v>2.867</v>
      </c>
      <c r="EJ12" s="9">
        <v>2.6419999999999999</v>
      </c>
      <c r="EK12" s="9">
        <v>0</v>
      </c>
      <c r="EL12" s="9">
        <v>0.22500000000000001</v>
      </c>
      <c r="EM12" s="9">
        <v>0</v>
      </c>
      <c r="EN12" s="9">
        <v>0.22500000000000001</v>
      </c>
      <c r="EO12" s="9">
        <v>0</v>
      </c>
      <c r="EP12" s="9">
        <v>2.29</v>
      </c>
      <c r="EQ12" s="9">
        <v>0</v>
      </c>
      <c r="ER12" s="9">
        <v>0</v>
      </c>
      <c r="ES12" s="9">
        <v>0.57699999999999996</v>
      </c>
      <c r="ET12" s="9">
        <v>0.45600000000000002</v>
      </c>
      <c r="EU12" s="9">
        <v>2.41</v>
      </c>
      <c r="EV12" s="9">
        <v>1.5069999999999999</v>
      </c>
      <c r="EW12" s="9">
        <v>5.7919999999999998</v>
      </c>
      <c r="EX12" s="9">
        <v>0.996</v>
      </c>
      <c r="EY12" s="9">
        <v>14.964</v>
      </c>
      <c r="EZ12" s="9">
        <v>9.8290000000000006</v>
      </c>
      <c r="FA12" s="9">
        <v>5.1349999999999998</v>
      </c>
    </row>
    <row r="13" spans="1:157">
      <c r="A13" s="10">
        <v>42767</v>
      </c>
      <c r="B13" s="9">
        <v>55.021999999999998</v>
      </c>
      <c r="C13" s="9">
        <v>54.826000000000001</v>
      </c>
      <c r="D13" s="9">
        <v>49.930999999999997</v>
      </c>
      <c r="E13" s="9">
        <v>3.1259999999999999</v>
      </c>
      <c r="F13" s="9">
        <v>1.7689999999999999</v>
      </c>
      <c r="G13" s="9">
        <v>3.11</v>
      </c>
      <c r="H13" s="9">
        <v>0.68200000000000005</v>
      </c>
      <c r="I13" s="9">
        <v>1.103</v>
      </c>
      <c r="J13" s="9">
        <v>42.707999999999998</v>
      </c>
      <c r="K13" s="9">
        <v>4.1310000000000002</v>
      </c>
      <c r="L13" s="9">
        <v>2.9140000000000001</v>
      </c>
      <c r="M13" s="9">
        <v>5.0730000000000004</v>
      </c>
      <c r="N13" s="9">
        <v>16.097999999999999</v>
      </c>
      <c r="O13" s="9">
        <v>38.728000000000002</v>
      </c>
      <c r="P13" s="9">
        <v>0.19600000000000001</v>
      </c>
      <c r="Q13" s="9">
        <v>59.228999999999999</v>
      </c>
      <c r="R13" s="9">
        <v>1.071</v>
      </c>
      <c r="S13" s="9">
        <v>19.193000000000001</v>
      </c>
      <c r="T13" s="9">
        <v>19.193000000000001</v>
      </c>
      <c r="U13" s="9">
        <v>3.2679999999999998</v>
      </c>
      <c r="V13" s="9">
        <v>1.129</v>
      </c>
      <c r="W13" s="9">
        <v>0.57599999999999996</v>
      </c>
      <c r="X13" s="9">
        <v>0.55300000000000005</v>
      </c>
      <c r="Y13" s="9">
        <v>0.92600000000000005</v>
      </c>
      <c r="Z13" s="9">
        <v>0.20300000000000001</v>
      </c>
      <c r="AA13" s="9">
        <v>0.92600000000000005</v>
      </c>
      <c r="AB13" s="9">
        <v>0.20300000000000001</v>
      </c>
      <c r="AC13" s="9">
        <v>0</v>
      </c>
      <c r="AD13" s="9">
        <v>0.60599999999999998</v>
      </c>
      <c r="AE13" s="9">
        <v>0.188</v>
      </c>
      <c r="AF13" s="9">
        <v>0.33500000000000002</v>
      </c>
      <c r="AG13" s="9">
        <v>1.129</v>
      </c>
      <c r="AH13" s="9">
        <v>0</v>
      </c>
      <c r="AI13" s="9">
        <v>2.1389999999999998</v>
      </c>
      <c r="AJ13" s="9">
        <v>15.925000000000001</v>
      </c>
      <c r="AK13" s="9">
        <v>14.148999999999999</v>
      </c>
      <c r="AL13" s="9">
        <v>12.699</v>
      </c>
      <c r="AM13" s="9">
        <v>1.01</v>
      </c>
      <c r="AN13" s="9">
        <v>0.44</v>
      </c>
      <c r="AO13" s="9">
        <v>0.79800000000000004</v>
      </c>
      <c r="AP13" s="9">
        <v>0.45200000000000001</v>
      </c>
      <c r="AQ13" s="9">
        <v>0.20100000000000001</v>
      </c>
      <c r="AR13" s="9">
        <v>10.618</v>
      </c>
      <c r="AS13" s="9">
        <v>1.37</v>
      </c>
      <c r="AT13" s="9">
        <v>0.60199999999999998</v>
      </c>
      <c r="AU13" s="9">
        <v>1.5589999999999999</v>
      </c>
      <c r="AV13" s="9">
        <v>2.851</v>
      </c>
      <c r="AW13" s="9">
        <v>11.298</v>
      </c>
      <c r="AX13" s="9">
        <v>1.776</v>
      </c>
      <c r="AY13" s="9">
        <v>17.402000000000001</v>
      </c>
      <c r="AZ13" s="9">
        <v>1.79</v>
      </c>
      <c r="BA13" s="9">
        <v>23.247</v>
      </c>
      <c r="BB13" s="9">
        <v>23.247</v>
      </c>
      <c r="BC13" s="9">
        <v>4.8209999999999997</v>
      </c>
      <c r="BD13" s="9">
        <v>2.4129999999999998</v>
      </c>
      <c r="BE13" s="9">
        <v>1.5980000000000001</v>
      </c>
      <c r="BF13" s="9">
        <v>0.59699999999999998</v>
      </c>
      <c r="BG13" s="9">
        <v>1.3640000000000001</v>
      </c>
      <c r="BH13" s="9">
        <v>0.83099999999999996</v>
      </c>
      <c r="BI13" s="9">
        <v>1.169</v>
      </c>
      <c r="BJ13" s="9">
        <v>0.78700000000000003</v>
      </c>
      <c r="BK13" s="9">
        <v>0.23899999999999999</v>
      </c>
      <c r="BL13" s="9">
        <v>0.14000000000000001</v>
      </c>
      <c r="BM13" s="9">
        <v>1.2170000000000001</v>
      </c>
      <c r="BN13" s="9">
        <v>0.83799999999999997</v>
      </c>
      <c r="BO13" s="9">
        <v>0.39800000000000002</v>
      </c>
      <c r="BP13" s="9">
        <v>1.798</v>
      </c>
      <c r="BQ13" s="9">
        <v>2.4079999999999999</v>
      </c>
      <c r="BR13" s="9">
        <v>18.425999999999998</v>
      </c>
      <c r="BS13" s="9">
        <v>17.428999999999998</v>
      </c>
      <c r="BT13" s="9">
        <v>16.582000000000001</v>
      </c>
      <c r="BU13" s="9">
        <v>0.57099999999999995</v>
      </c>
      <c r="BV13" s="9">
        <v>0.27700000000000002</v>
      </c>
      <c r="BW13" s="9">
        <v>0.57099999999999995</v>
      </c>
      <c r="BX13" s="9">
        <v>0.27700000000000002</v>
      </c>
      <c r="BY13" s="9">
        <v>0</v>
      </c>
      <c r="BZ13" s="9">
        <v>11.718999999999999</v>
      </c>
      <c r="CA13" s="9">
        <v>1.6719999999999999</v>
      </c>
      <c r="CB13" s="9">
        <v>1.19</v>
      </c>
      <c r="CC13" s="9">
        <v>2.8490000000000002</v>
      </c>
      <c r="CD13" s="9">
        <v>3.5569999999999999</v>
      </c>
      <c r="CE13" s="9">
        <v>13.872999999999999</v>
      </c>
      <c r="CF13" s="9">
        <v>0.996</v>
      </c>
      <c r="CG13" s="9">
        <v>21.407</v>
      </c>
      <c r="CH13" s="9">
        <v>1.839</v>
      </c>
      <c r="CI13" s="9">
        <v>5.9859999999999998</v>
      </c>
      <c r="CJ13" s="9">
        <v>5.9859999999999998</v>
      </c>
      <c r="CK13" s="9">
        <v>0.96199999999999997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0.96199999999999997</v>
      </c>
      <c r="CZ13" s="9">
        <v>5.024</v>
      </c>
      <c r="DA13" s="9">
        <v>3.88</v>
      </c>
      <c r="DB13" s="9">
        <v>3.7290000000000001</v>
      </c>
      <c r="DC13" s="9">
        <v>0</v>
      </c>
      <c r="DD13" s="9">
        <v>0.151</v>
      </c>
      <c r="DE13" s="9">
        <v>0</v>
      </c>
      <c r="DF13" s="9">
        <v>0</v>
      </c>
      <c r="DG13" s="9">
        <v>0.151</v>
      </c>
      <c r="DH13" s="9">
        <v>2.5539999999999998</v>
      </c>
      <c r="DI13" s="9">
        <v>0.49199999999999999</v>
      </c>
      <c r="DJ13" s="9">
        <v>0</v>
      </c>
      <c r="DK13" s="9">
        <v>0.83499999999999996</v>
      </c>
      <c r="DL13" s="9">
        <v>0.98399999999999999</v>
      </c>
      <c r="DM13" s="9">
        <v>2.8959999999999999</v>
      </c>
      <c r="DN13" s="9">
        <v>1.1439999999999999</v>
      </c>
      <c r="DO13" s="9">
        <v>5.024</v>
      </c>
      <c r="DP13" s="9">
        <v>0.96199999999999997</v>
      </c>
      <c r="DQ13" s="9">
        <v>6.4420000000000002</v>
      </c>
      <c r="DR13" s="9">
        <v>6.4420000000000002</v>
      </c>
      <c r="DS13" s="9">
        <v>0.63200000000000001</v>
      </c>
      <c r="DT13" s="9">
        <v>0.21099999999999999</v>
      </c>
      <c r="DU13" s="9">
        <v>0.21099999999999999</v>
      </c>
      <c r="DV13" s="9">
        <v>0</v>
      </c>
      <c r="DW13" s="9">
        <v>0</v>
      </c>
      <c r="DX13" s="9">
        <v>0.21099999999999999</v>
      </c>
      <c r="DY13" s="9">
        <v>0</v>
      </c>
      <c r="DZ13" s="9">
        <v>0.21099999999999999</v>
      </c>
      <c r="EA13" s="9">
        <v>0</v>
      </c>
      <c r="EB13" s="9">
        <v>0</v>
      </c>
      <c r="EC13" s="9">
        <v>0.21099999999999999</v>
      </c>
      <c r="ED13" s="9">
        <v>0</v>
      </c>
      <c r="EE13" s="9">
        <v>0.21099999999999999</v>
      </c>
      <c r="EF13" s="9">
        <v>0</v>
      </c>
      <c r="EG13" s="9">
        <v>0.42</v>
      </c>
      <c r="EH13" s="9">
        <v>5.81</v>
      </c>
      <c r="EI13" s="9">
        <v>4.6189999999999998</v>
      </c>
      <c r="EJ13" s="9">
        <v>4.375</v>
      </c>
      <c r="EK13" s="9">
        <v>0.24299999999999999</v>
      </c>
      <c r="EL13" s="9">
        <v>0</v>
      </c>
      <c r="EM13" s="9">
        <v>0.24299999999999999</v>
      </c>
      <c r="EN13" s="9">
        <v>0</v>
      </c>
      <c r="EO13" s="9">
        <v>0</v>
      </c>
      <c r="EP13" s="9">
        <v>3.5179999999999998</v>
      </c>
      <c r="EQ13" s="9">
        <v>0.47099999999999997</v>
      </c>
      <c r="ER13" s="9">
        <v>0.188</v>
      </c>
      <c r="ES13" s="9">
        <v>0.442</v>
      </c>
      <c r="ET13" s="9">
        <v>0.40699999999999997</v>
      </c>
      <c r="EU13" s="9">
        <v>4.2119999999999997</v>
      </c>
      <c r="EV13" s="9">
        <v>1.1910000000000001</v>
      </c>
      <c r="EW13" s="9">
        <v>6.0209999999999999</v>
      </c>
      <c r="EX13" s="9">
        <v>0.42</v>
      </c>
      <c r="EY13" s="9">
        <v>17.902000000000001</v>
      </c>
      <c r="EZ13" s="9">
        <v>13.679</v>
      </c>
      <c r="FA13" s="9">
        <v>4.2229999999999999</v>
      </c>
    </row>
    <row r="14" spans="1:157">
      <c r="A14" s="10">
        <v>43132</v>
      </c>
      <c r="B14" s="9">
        <v>54.01</v>
      </c>
      <c r="C14" s="9">
        <v>52.994999999999997</v>
      </c>
      <c r="D14" s="9">
        <v>48.15</v>
      </c>
      <c r="E14" s="9">
        <v>2.0350000000000001</v>
      </c>
      <c r="F14" s="9">
        <v>2.8090000000000002</v>
      </c>
      <c r="G14" s="9">
        <v>2.0350000000000001</v>
      </c>
      <c r="H14" s="9">
        <v>1.633</v>
      </c>
      <c r="I14" s="9">
        <v>1.1759999999999999</v>
      </c>
      <c r="J14" s="9">
        <v>41.866</v>
      </c>
      <c r="K14" s="9">
        <v>4.3920000000000003</v>
      </c>
      <c r="L14" s="9">
        <v>3.3359999999999999</v>
      </c>
      <c r="M14" s="9">
        <v>3.4009999999999998</v>
      </c>
      <c r="N14" s="9">
        <v>18.547999999999998</v>
      </c>
      <c r="O14" s="9">
        <v>34.445999999999998</v>
      </c>
      <c r="P14" s="9">
        <v>1.0149999999999999</v>
      </c>
      <c r="Q14" s="9">
        <v>59.252000000000002</v>
      </c>
      <c r="R14" s="9">
        <v>2.6659999999999999</v>
      </c>
      <c r="S14" s="9">
        <v>19.509</v>
      </c>
      <c r="T14" s="9">
        <v>19.509</v>
      </c>
      <c r="U14" s="9">
        <v>3.2970000000000002</v>
      </c>
      <c r="V14" s="9">
        <v>1.51</v>
      </c>
      <c r="W14" s="9">
        <v>0.38300000000000001</v>
      </c>
      <c r="X14" s="9">
        <v>0.60299999999999998</v>
      </c>
      <c r="Y14" s="9">
        <v>0.54200000000000004</v>
      </c>
      <c r="Z14" s="9">
        <v>0.44400000000000001</v>
      </c>
      <c r="AA14" s="9">
        <v>0.78200000000000003</v>
      </c>
      <c r="AB14" s="9">
        <v>0</v>
      </c>
      <c r="AC14" s="9">
        <v>0.20399999999999999</v>
      </c>
      <c r="AD14" s="9">
        <v>0.20399999999999999</v>
      </c>
      <c r="AE14" s="9">
        <v>0.54200000000000004</v>
      </c>
      <c r="AF14" s="9">
        <v>0.24</v>
      </c>
      <c r="AG14" s="9">
        <v>0.623</v>
      </c>
      <c r="AH14" s="9">
        <v>0.36299999999999999</v>
      </c>
      <c r="AI14" s="9">
        <v>1.7869999999999999</v>
      </c>
      <c r="AJ14" s="9">
        <v>16.212</v>
      </c>
      <c r="AK14" s="9">
        <v>15.276</v>
      </c>
      <c r="AL14" s="9">
        <v>15.086</v>
      </c>
      <c r="AM14" s="9">
        <v>0</v>
      </c>
      <c r="AN14" s="9">
        <v>0.19</v>
      </c>
      <c r="AO14" s="9">
        <v>0.19</v>
      </c>
      <c r="AP14" s="9">
        <v>0</v>
      </c>
      <c r="AQ14" s="9">
        <v>0</v>
      </c>
      <c r="AR14" s="9">
        <v>12.146000000000001</v>
      </c>
      <c r="AS14" s="9">
        <v>0.94899999999999995</v>
      </c>
      <c r="AT14" s="9">
        <v>0.76400000000000001</v>
      </c>
      <c r="AU14" s="9">
        <v>1.4179999999999999</v>
      </c>
      <c r="AV14" s="9">
        <v>2.0939999999999999</v>
      </c>
      <c r="AW14" s="9">
        <v>13.183</v>
      </c>
      <c r="AX14" s="9">
        <v>0.93500000000000005</v>
      </c>
      <c r="AY14" s="9">
        <v>17.751000000000001</v>
      </c>
      <c r="AZ14" s="9">
        <v>1.758</v>
      </c>
      <c r="BA14" s="9">
        <v>25.347999999999999</v>
      </c>
      <c r="BB14" s="9">
        <v>25.347999999999999</v>
      </c>
      <c r="BC14" s="9">
        <v>4.8780000000000001</v>
      </c>
      <c r="BD14" s="9">
        <v>2.4660000000000002</v>
      </c>
      <c r="BE14" s="9">
        <v>0.93200000000000005</v>
      </c>
      <c r="BF14" s="9">
        <v>1.171</v>
      </c>
      <c r="BG14" s="9">
        <v>1.478</v>
      </c>
      <c r="BH14" s="9">
        <v>0.624</v>
      </c>
      <c r="BI14" s="9">
        <v>1.478</v>
      </c>
      <c r="BJ14" s="9">
        <v>0.314</v>
      </c>
      <c r="BK14" s="9">
        <v>0.311</v>
      </c>
      <c r="BL14" s="9">
        <v>0.38200000000000001</v>
      </c>
      <c r="BM14" s="9">
        <v>0.91700000000000004</v>
      </c>
      <c r="BN14" s="9">
        <v>0.80300000000000005</v>
      </c>
      <c r="BO14" s="9">
        <v>1.1299999999999999</v>
      </c>
      <c r="BP14" s="9">
        <v>0.97299999999999998</v>
      </c>
      <c r="BQ14" s="9">
        <v>2.4119999999999999</v>
      </c>
      <c r="BR14" s="9">
        <v>20.47</v>
      </c>
      <c r="BS14" s="9">
        <v>18.541</v>
      </c>
      <c r="BT14" s="9">
        <v>17.484999999999999</v>
      </c>
      <c r="BU14" s="9">
        <v>0.51500000000000001</v>
      </c>
      <c r="BV14" s="9">
        <v>0.54</v>
      </c>
      <c r="BW14" s="9">
        <v>0.32400000000000001</v>
      </c>
      <c r="BX14" s="9">
        <v>0.34100000000000003</v>
      </c>
      <c r="BY14" s="9">
        <v>0.39</v>
      </c>
      <c r="BZ14" s="9">
        <v>14.641</v>
      </c>
      <c r="CA14" s="9">
        <v>1.0569999999999999</v>
      </c>
      <c r="CB14" s="9">
        <v>1.014</v>
      </c>
      <c r="CC14" s="9">
        <v>1.829</v>
      </c>
      <c r="CD14" s="9">
        <v>3.3839999999999999</v>
      </c>
      <c r="CE14" s="9">
        <v>15.156000000000001</v>
      </c>
      <c r="CF14" s="9">
        <v>1.929</v>
      </c>
      <c r="CG14" s="9">
        <v>22.98</v>
      </c>
      <c r="CH14" s="9">
        <v>2.3679999999999999</v>
      </c>
      <c r="CI14" s="9">
        <v>4.7960000000000003</v>
      </c>
      <c r="CJ14" s="9">
        <v>4.7960000000000003</v>
      </c>
      <c r="CK14" s="9">
        <v>0.54700000000000004</v>
      </c>
      <c r="CL14" s="9">
        <v>0.224</v>
      </c>
      <c r="CM14" s="9">
        <v>0.224</v>
      </c>
      <c r="CN14" s="9">
        <v>0</v>
      </c>
      <c r="CO14" s="9">
        <v>0</v>
      </c>
      <c r="CP14" s="9">
        <v>0.224</v>
      </c>
      <c r="CQ14" s="9">
        <v>0</v>
      </c>
      <c r="CR14" s="9">
        <v>0.224</v>
      </c>
      <c r="CS14" s="9">
        <v>0</v>
      </c>
      <c r="CT14" s="9">
        <v>0</v>
      </c>
      <c r="CU14" s="9">
        <v>0.224</v>
      </c>
      <c r="CV14" s="9">
        <v>0</v>
      </c>
      <c r="CW14" s="9">
        <v>0.224</v>
      </c>
      <c r="CX14" s="9">
        <v>0</v>
      </c>
      <c r="CY14" s="9">
        <v>0.32200000000000001</v>
      </c>
      <c r="CZ14" s="9">
        <v>4.2489999999999997</v>
      </c>
      <c r="DA14" s="9">
        <v>4.0469999999999997</v>
      </c>
      <c r="DB14" s="9">
        <v>3.6309999999999998</v>
      </c>
      <c r="DC14" s="9">
        <v>0.2</v>
      </c>
      <c r="DD14" s="9">
        <v>0.216</v>
      </c>
      <c r="DE14" s="9">
        <v>0.2</v>
      </c>
      <c r="DF14" s="9">
        <v>0.216</v>
      </c>
      <c r="DG14" s="9">
        <v>0</v>
      </c>
      <c r="DH14" s="9">
        <v>2.7269999999999999</v>
      </c>
      <c r="DI14" s="9">
        <v>0.254</v>
      </c>
      <c r="DJ14" s="9">
        <v>0.33700000000000002</v>
      </c>
      <c r="DK14" s="9">
        <v>0.72799999999999998</v>
      </c>
      <c r="DL14" s="9">
        <v>1.0189999999999999</v>
      </c>
      <c r="DM14" s="9">
        <v>3.0270000000000001</v>
      </c>
      <c r="DN14" s="9">
        <v>0.20200000000000001</v>
      </c>
      <c r="DO14" s="9">
        <v>4.4729999999999999</v>
      </c>
      <c r="DP14" s="9">
        <v>0.32200000000000001</v>
      </c>
      <c r="DQ14" s="9">
        <v>6.5250000000000004</v>
      </c>
      <c r="DR14" s="9">
        <v>6.5250000000000004</v>
      </c>
      <c r="DS14" s="9">
        <v>1.788</v>
      </c>
      <c r="DT14" s="9">
        <v>0.88</v>
      </c>
      <c r="DU14" s="9">
        <v>0.51700000000000002</v>
      </c>
      <c r="DV14" s="9">
        <v>0.187</v>
      </c>
      <c r="DW14" s="9">
        <v>0.70399999999999996</v>
      </c>
      <c r="DX14" s="9">
        <v>0</v>
      </c>
      <c r="DY14" s="9">
        <v>0.317</v>
      </c>
      <c r="DZ14" s="9">
        <v>0</v>
      </c>
      <c r="EA14" s="9">
        <v>0.38800000000000001</v>
      </c>
      <c r="EB14" s="9">
        <v>0.20100000000000001</v>
      </c>
      <c r="EC14" s="9">
        <v>0.14099999999999999</v>
      </c>
      <c r="ED14" s="9">
        <v>0.36299999999999999</v>
      </c>
      <c r="EE14" s="9">
        <v>0.376</v>
      </c>
      <c r="EF14" s="9">
        <v>0.32800000000000001</v>
      </c>
      <c r="EG14" s="9">
        <v>0.90800000000000003</v>
      </c>
      <c r="EH14" s="9">
        <v>4.7370000000000001</v>
      </c>
      <c r="EI14" s="9">
        <v>3.335</v>
      </c>
      <c r="EJ14" s="9">
        <v>3.169</v>
      </c>
      <c r="EK14" s="9">
        <v>0</v>
      </c>
      <c r="EL14" s="9">
        <v>0.16600000000000001</v>
      </c>
      <c r="EM14" s="9">
        <v>0</v>
      </c>
      <c r="EN14" s="9">
        <v>0</v>
      </c>
      <c r="EO14" s="9">
        <v>0.16600000000000001</v>
      </c>
      <c r="EP14" s="9">
        <v>3.0139999999999998</v>
      </c>
      <c r="EQ14" s="9">
        <v>0.15</v>
      </c>
      <c r="ER14" s="9">
        <v>0</v>
      </c>
      <c r="ES14" s="9">
        <v>0.17100000000000001</v>
      </c>
      <c r="ET14" s="9">
        <v>0.503</v>
      </c>
      <c r="EU14" s="9">
        <v>2.831</v>
      </c>
      <c r="EV14" s="9">
        <v>1.4019999999999999</v>
      </c>
      <c r="EW14" s="9">
        <v>5.6890000000000001</v>
      </c>
      <c r="EX14" s="9">
        <v>0.83599999999999997</v>
      </c>
      <c r="EY14" s="9">
        <v>15.638999999999999</v>
      </c>
      <c r="EZ14" s="9">
        <v>12.249000000000001</v>
      </c>
      <c r="FA14" s="9">
        <v>3.39</v>
      </c>
    </row>
    <row r="15" spans="1:157">
      <c r="A15" s="10">
        <v>43497</v>
      </c>
      <c r="B15" s="9">
        <v>55.206000000000003</v>
      </c>
      <c r="C15" s="9">
        <v>54.963999999999999</v>
      </c>
      <c r="D15" s="9">
        <v>50.134</v>
      </c>
      <c r="E15" s="9">
        <v>2.2090000000000001</v>
      </c>
      <c r="F15" s="9">
        <v>2.3879999999999999</v>
      </c>
      <c r="G15" s="9">
        <v>2.379</v>
      </c>
      <c r="H15" s="9">
        <v>1.129</v>
      </c>
      <c r="I15" s="9">
        <v>1.0900000000000001</v>
      </c>
      <c r="J15" s="9">
        <v>43.817</v>
      </c>
      <c r="K15" s="9">
        <v>2.4620000000000002</v>
      </c>
      <c r="L15" s="9">
        <v>4.1420000000000003</v>
      </c>
      <c r="M15" s="9">
        <v>4.5430000000000001</v>
      </c>
      <c r="N15" s="9">
        <v>20.282</v>
      </c>
      <c r="O15" s="9">
        <v>34.682000000000002</v>
      </c>
      <c r="P15" s="9">
        <v>0.24199999999999999</v>
      </c>
      <c r="Q15" s="9">
        <v>61.360999999999997</v>
      </c>
      <c r="R15" s="9">
        <v>3.952</v>
      </c>
      <c r="S15" s="9">
        <v>22.094999999999999</v>
      </c>
      <c r="T15" s="9">
        <v>22.094999999999999</v>
      </c>
      <c r="U15" s="9">
        <v>3.863</v>
      </c>
      <c r="V15" s="9">
        <v>2.274</v>
      </c>
      <c r="W15" s="9">
        <v>1.097</v>
      </c>
      <c r="X15" s="9">
        <v>0.74199999999999999</v>
      </c>
      <c r="Y15" s="9">
        <v>1.2869999999999999</v>
      </c>
      <c r="Z15" s="9">
        <v>0.55200000000000005</v>
      </c>
      <c r="AA15" s="9">
        <v>1.4750000000000001</v>
      </c>
      <c r="AB15" s="9">
        <v>0.22800000000000001</v>
      </c>
      <c r="AC15" s="9">
        <v>0.13600000000000001</v>
      </c>
      <c r="AD15" s="9">
        <v>0.96099999999999997</v>
      </c>
      <c r="AE15" s="9">
        <v>0.878</v>
      </c>
      <c r="AF15" s="9">
        <v>0</v>
      </c>
      <c r="AG15" s="9">
        <v>1.37</v>
      </c>
      <c r="AH15" s="9">
        <v>0.46899999999999997</v>
      </c>
      <c r="AI15" s="9">
        <v>1.59</v>
      </c>
      <c r="AJ15" s="9">
        <v>18.231000000000002</v>
      </c>
      <c r="AK15" s="9">
        <v>16.52</v>
      </c>
      <c r="AL15" s="9">
        <v>15.551</v>
      </c>
      <c r="AM15" s="9">
        <v>0.436</v>
      </c>
      <c r="AN15" s="9">
        <v>0.53300000000000003</v>
      </c>
      <c r="AO15" s="9">
        <v>0.50700000000000001</v>
      </c>
      <c r="AP15" s="9">
        <v>0</v>
      </c>
      <c r="AQ15" s="9">
        <v>0.46200000000000002</v>
      </c>
      <c r="AR15" s="9">
        <v>12.96</v>
      </c>
      <c r="AS15" s="9">
        <v>1.302</v>
      </c>
      <c r="AT15" s="9">
        <v>1.1419999999999999</v>
      </c>
      <c r="AU15" s="9">
        <v>1.117</v>
      </c>
      <c r="AV15" s="9">
        <v>2.9540000000000002</v>
      </c>
      <c r="AW15" s="9">
        <v>13.567</v>
      </c>
      <c r="AX15" s="9">
        <v>1.7110000000000001</v>
      </c>
      <c r="AY15" s="9">
        <v>20.268000000000001</v>
      </c>
      <c r="AZ15" s="9">
        <v>1.827</v>
      </c>
      <c r="BA15" s="9">
        <v>21.5</v>
      </c>
      <c r="BB15" s="9">
        <v>21.5</v>
      </c>
      <c r="BC15" s="9">
        <v>5.1719999999999997</v>
      </c>
      <c r="BD15" s="9">
        <v>2.008</v>
      </c>
      <c r="BE15" s="9">
        <v>1.2290000000000001</v>
      </c>
      <c r="BF15" s="9">
        <v>0.77800000000000002</v>
      </c>
      <c r="BG15" s="9">
        <v>1.879</v>
      </c>
      <c r="BH15" s="9">
        <v>0.129</v>
      </c>
      <c r="BI15" s="9">
        <v>1.577</v>
      </c>
      <c r="BJ15" s="9">
        <v>0.20399999999999999</v>
      </c>
      <c r="BK15" s="9">
        <v>0.22600000000000001</v>
      </c>
      <c r="BL15" s="9">
        <v>0.79800000000000004</v>
      </c>
      <c r="BM15" s="9">
        <v>0.44500000000000001</v>
      </c>
      <c r="BN15" s="9">
        <v>0.76400000000000001</v>
      </c>
      <c r="BO15" s="9">
        <v>1.653</v>
      </c>
      <c r="BP15" s="9">
        <v>0.35399999999999998</v>
      </c>
      <c r="BQ15" s="9">
        <v>3.165</v>
      </c>
      <c r="BR15" s="9">
        <v>16.327000000000002</v>
      </c>
      <c r="BS15" s="9">
        <v>12.567</v>
      </c>
      <c r="BT15" s="9">
        <v>11.864000000000001</v>
      </c>
      <c r="BU15" s="9">
        <v>0.438</v>
      </c>
      <c r="BV15" s="9">
        <v>0.26500000000000001</v>
      </c>
      <c r="BW15" s="9">
        <v>0</v>
      </c>
      <c r="BX15" s="9">
        <v>0.24099999999999999</v>
      </c>
      <c r="BY15" s="9">
        <v>0.46200000000000002</v>
      </c>
      <c r="BZ15" s="9">
        <v>8.8219999999999992</v>
      </c>
      <c r="CA15" s="9">
        <v>1.5309999999999999</v>
      </c>
      <c r="CB15" s="9">
        <v>0.63100000000000001</v>
      </c>
      <c r="CC15" s="9">
        <v>1.583</v>
      </c>
      <c r="CD15" s="9">
        <v>2.93</v>
      </c>
      <c r="CE15" s="9">
        <v>9.6370000000000005</v>
      </c>
      <c r="CF15" s="9">
        <v>3.76</v>
      </c>
      <c r="CG15" s="9">
        <v>18.576000000000001</v>
      </c>
      <c r="CH15" s="9">
        <v>2.923</v>
      </c>
      <c r="CI15" s="9">
        <v>3.202</v>
      </c>
      <c r="CJ15" s="9">
        <v>3.202</v>
      </c>
      <c r="CK15" s="9">
        <v>0.46700000000000003</v>
      </c>
      <c r="CL15" s="9">
        <v>0.22500000000000001</v>
      </c>
      <c r="CM15" s="9">
        <v>0</v>
      </c>
      <c r="CN15" s="9">
        <v>0.22500000000000001</v>
      </c>
      <c r="CO15" s="9">
        <v>0</v>
      </c>
      <c r="CP15" s="9">
        <v>0.22500000000000001</v>
      </c>
      <c r="CQ15" s="9">
        <v>0</v>
      </c>
      <c r="CR15" s="9">
        <v>0</v>
      </c>
      <c r="CS15" s="9">
        <v>0.22500000000000001</v>
      </c>
      <c r="CT15" s="9">
        <v>0</v>
      </c>
      <c r="CU15" s="9">
        <v>0</v>
      </c>
      <c r="CV15" s="9">
        <v>0.22500000000000001</v>
      </c>
      <c r="CW15" s="9">
        <v>0.22500000000000001</v>
      </c>
      <c r="CX15" s="9">
        <v>0</v>
      </c>
      <c r="CY15" s="9">
        <v>0.24199999999999999</v>
      </c>
      <c r="CZ15" s="9">
        <v>2.7349999999999999</v>
      </c>
      <c r="DA15" s="9">
        <v>1.8109999999999999</v>
      </c>
      <c r="DB15" s="9">
        <v>1.625</v>
      </c>
      <c r="DC15" s="9">
        <v>0</v>
      </c>
      <c r="DD15" s="9">
        <v>0.186</v>
      </c>
      <c r="DE15" s="9">
        <v>0</v>
      </c>
      <c r="DF15" s="9">
        <v>0</v>
      </c>
      <c r="DG15" s="9">
        <v>0.186</v>
      </c>
      <c r="DH15" s="9">
        <v>1.6060000000000001</v>
      </c>
      <c r="DI15" s="9">
        <v>0</v>
      </c>
      <c r="DJ15" s="9">
        <v>0</v>
      </c>
      <c r="DK15" s="9">
        <v>0.20599999999999999</v>
      </c>
      <c r="DL15" s="9">
        <v>0.20599999999999999</v>
      </c>
      <c r="DM15" s="9">
        <v>1.605</v>
      </c>
      <c r="DN15" s="9">
        <v>0.92400000000000004</v>
      </c>
      <c r="DO15" s="9">
        <v>2.9590000000000001</v>
      </c>
      <c r="DP15" s="9">
        <v>0.24199999999999999</v>
      </c>
      <c r="DQ15" s="9">
        <v>8.4039999999999999</v>
      </c>
      <c r="DR15" s="9">
        <v>8.4039999999999999</v>
      </c>
      <c r="DS15" s="9">
        <v>1.2829999999999999</v>
      </c>
      <c r="DT15" s="9">
        <v>0.78300000000000003</v>
      </c>
      <c r="DU15" s="9">
        <v>0</v>
      </c>
      <c r="DV15" s="9">
        <v>0.78300000000000003</v>
      </c>
      <c r="DW15" s="9">
        <v>0.57599999999999996</v>
      </c>
      <c r="DX15" s="9">
        <v>0.20699999999999999</v>
      </c>
      <c r="DY15" s="9">
        <v>0.57599999999999996</v>
      </c>
      <c r="DZ15" s="9">
        <v>0.20699999999999999</v>
      </c>
      <c r="EA15" s="9">
        <v>0</v>
      </c>
      <c r="EB15" s="9">
        <v>0.22</v>
      </c>
      <c r="EC15" s="9">
        <v>0.35599999999999998</v>
      </c>
      <c r="ED15" s="9">
        <v>0.20699999999999999</v>
      </c>
      <c r="EE15" s="9">
        <v>0.35599999999999998</v>
      </c>
      <c r="EF15" s="9">
        <v>0.42699999999999999</v>
      </c>
      <c r="EG15" s="9">
        <v>0.5</v>
      </c>
      <c r="EH15" s="9">
        <v>7.1219999999999999</v>
      </c>
      <c r="EI15" s="9">
        <v>6.4409999999999998</v>
      </c>
      <c r="EJ15" s="9">
        <v>6.0780000000000003</v>
      </c>
      <c r="EK15" s="9">
        <v>0</v>
      </c>
      <c r="EL15" s="9">
        <v>0.36299999999999999</v>
      </c>
      <c r="EM15" s="9">
        <v>0.36299999999999999</v>
      </c>
      <c r="EN15" s="9">
        <v>0</v>
      </c>
      <c r="EO15" s="9">
        <v>0</v>
      </c>
      <c r="EP15" s="9">
        <v>4.7789999999999999</v>
      </c>
      <c r="EQ15" s="9">
        <v>0.70899999999999996</v>
      </c>
      <c r="ER15" s="9">
        <v>0.214</v>
      </c>
      <c r="ES15" s="9">
        <v>0.73799999999999999</v>
      </c>
      <c r="ET15" s="9">
        <v>1.528</v>
      </c>
      <c r="EU15" s="9">
        <v>4.9119999999999999</v>
      </c>
      <c r="EV15" s="9">
        <v>0.68100000000000005</v>
      </c>
      <c r="EW15" s="9">
        <v>7.9050000000000002</v>
      </c>
      <c r="EX15" s="9">
        <v>0.5</v>
      </c>
      <c r="EY15" s="9">
        <v>16.678000000000001</v>
      </c>
      <c r="EZ15" s="9">
        <v>11.638</v>
      </c>
      <c r="FA15" s="9">
        <v>5.04</v>
      </c>
    </row>
    <row r="16" spans="1:157">
      <c r="A16" s="10">
        <v>43862</v>
      </c>
      <c r="B16" s="9">
        <v>62.779000000000003</v>
      </c>
      <c r="C16" s="9">
        <v>62.289000000000001</v>
      </c>
      <c r="D16" s="9">
        <v>55.917999999999999</v>
      </c>
      <c r="E16" s="9">
        <v>3.2930000000000001</v>
      </c>
      <c r="F16" s="9">
        <v>3.0779999999999998</v>
      </c>
      <c r="G16" s="9">
        <v>3.415</v>
      </c>
      <c r="H16" s="9">
        <v>1.89</v>
      </c>
      <c r="I16" s="9">
        <v>1.0660000000000001</v>
      </c>
      <c r="J16" s="9">
        <v>51.283000000000001</v>
      </c>
      <c r="K16" s="9">
        <v>3.1150000000000002</v>
      </c>
      <c r="L16" s="9">
        <v>2.3069999999999999</v>
      </c>
      <c r="M16" s="9">
        <v>5.5839999999999996</v>
      </c>
      <c r="N16" s="9">
        <v>21.434000000000001</v>
      </c>
      <c r="O16" s="9">
        <v>40.854999999999997</v>
      </c>
      <c r="P16" s="9">
        <v>0.49</v>
      </c>
      <c r="Q16" s="9">
        <v>69.923000000000002</v>
      </c>
      <c r="R16" s="9">
        <v>4.6509999999999998</v>
      </c>
      <c r="S16" s="9">
        <v>22.792999999999999</v>
      </c>
      <c r="T16" s="9">
        <v>22.792999999999999</v>
      </c>
      <c r="U16" s="9">
        <v>4.4809999999999999</v>
      </c>
      <c r="V16" s="9">
        <v>1.6850000000000001</v>
      </c>
      <c r="W16" s="9">
        <v>0.60699999999999998</v>
      </c>
      <c r="X16" s="9">
        <v>1.077</v>
      </c>
      <c r="Y16" s="9">
        <v>1.4770000000000001</v>
      </c>
      <c r="Z16" s="9">
        <v>0.20799999999999999</v>
      </c>
      <c r="AA16" s="9">
        <v>1.244</v>
      </c>
      <c r="AB16" s="9">
        <v>0.20799999999999999</v>
      </c>
      <c r="AC16" s="9">
        <v>0.23300000000000001</v>
      </c>
      <c r="AD16" s="9">
        <v>0.63200000000000001</v>
      </c>
      <c r="AE16" s="9">
        <v>0</v>
      </c>
      <c r="AF16" s="9">
        <v>1.052</v>
      </c>
      <c r="AG16" s="9">
        <v>1.6850000000000001</v>
      </c>
      <c r="AH16" s="9">
        <v>0</v>
      </c>
      <c r="AI16" s="9">
        <v>2.7970000000000002</v>
      </c>
      <c r="AJ16" s="9">
        <v>18.312000000000001</v>
      </c>
      <c r="AK16" s="9">
        <v>16.076000000000001</v>
      </c>
      <c r="AL16" s="9">
        <v>15.164</v>
      </c>
      <c r="AM16" s="9">
        <v>0.91100000000000003</v>
      </c>
      <c r="AN16" s="9">
        <v>0</v>
      </c>
      <c r="AO16" s="9">
        <v>0.91100000000000003</v>
      </c>
      <c r="AP16" s="9">
        <v>0</v>
      </c>
      <c r="AQ16" s="9">
        <v>0</v>
      </c>
      <c r="AR16" s="9">
        <v>11.5</v>
      </c>
      <c r="AS16" s="9">
        <v>1.8360000000000001</v>
      </c>
      <c r="AT16" s="9">
        <v>0.89200000000000002</v>
      </c>
      <c r="AU16" s="9">
        <v>1.8480000000000001</v>
      </c>
      <c r="AV16" s="9">
        <v>2.4870000000000001</v>
      </c>
      <c r="AW16" s="9">
        <v>13.589</v>
      </c>
      <c r="AX16" s="9">
        <v>2.2360000000000002</v>
      </c>
      <c r="AY16" s="9">
        <v>20.248999999999999</v>
      </c>
      <c r="AZ16" s="9">
        <v>2.544</v>
      </c>
      <c r="BA16" s="9">
        <v>24.4</v>
      </c>
      <c r="BB16" s="9">
        <v>24.4</v>
      </c>
      <c r="BC16" s="9">
        <v>3.6579999999999999</v>
      </c>
      <c r="BD16" s="9">
        <v>1.5720000000000001</v>
      </c>
      <c r="BE16" s="9">
        <v>0.79600000000000004</v>
      </c>
      <c r="BF16" s="9">
        <v>0.47199999999999998</v>
      </c>
      <c r="BG16" s="9">
        <v>0.81899999999999995</v>
      </c>
      <c r="BH16" s="9">
        <v>0.45</v>
      </c>
      <c r="BI16" s="9">
        <v>0.59299999999999997</v>
      </c>
      <c r="BJ16" s="9">
        <v>0.222</v>
      </c>
      <c r="BK16" s="9">
        <v>0.45400000000000001</v>
      </c>
      <c r="BL16" s="9">
        <v>0</v>
      </c>
      <c r="BM16" s="9">
        <v>0.70099999999999996</v>
      </c>
      <c r="BN16" s="9">
        <v>0.56799999999999995</v>
      </c>
      <c r="BO16" s="9">
        <v>1.2689999999999999</v>
      </c>
      <c r="BP16" s="9">
        <v>0</v>
      </c>
      <c r="BQ16" s="9">
        <v>2.085</v>
      </c>
      <c r="BR16" s="9">
        <v>20.742000000000001</v>
      </c>
      <c r="BS16" s="9">
        <v>18.146000000000001</v>
      </c>
      <c r="BT16" s="9">
        <v>17.478000000000002</v>
      </c>
      <c r="BU16" s="9">
        <v>0.66900000000000004</v>
      </c>
      <c r="BV16" s="9">
        <v>0</v>
      </c>
      <c r="BW16" s="9">
        <v>0.66900000000000004</v>
      </c>
      <c r="BX16" s="9">
        <v>0</v>
      </c>
      <c r="BY16" s="9">
        <v>0</v>
      </c>
      <c r="BZ16" s="9">
        <v>12.712</v>
      </c>
      <c r="CA16" s="9">
        <v>1.4610000000000001</v>
      </c>
      <c r="CB16" s="9">
        <v>0.91500000000000004</v>
      </c>
      <c r="CC16" s="9">
        <v>3.0579999999999998</v>
      </c>
      <c r="CD16" s="9">
        <v>2.6509999999999998</v>
      </c>
      <c r="CE16" s="9">
        <v>15.494999999999999</v>
      </c>
      <c r="CF16" s="9">
        <v>2.5960000000000001</v>
      </c>
      <c r="CG16" s="9">
        <v>22.582999999999998</v>
      </c>
      <c r="CH16" s="9">
        <v>1.8169999999999999</v>
      </c>
      <c r="CI16" s="9">
        <v>2.7759999999999998</v>
      </c>
      <c r="CJ16" s="9">
        <v>2.7759999999999998</v>
      </c>
      <c r="CK16" s="9">
        <v>0.23799999999999999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0.23799999999999999</v>
      </c>
      <c r="CZ16" s="9">
        <v>2.5379999999999998</v>
      </c>
      <c r="DA16" s="9">
        <v>2.0070000000000001</v>
      </c>
      <c r="DB16" s="9">
        <v>2.0070000000000001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1.1080000000000001</v>
      </c>
      <c r="DI16" s="9">
        <v>0</v>
      </c>
      <c r="DJ16" s="9">
        <v>0</v>
      </c>
      <c r="DK16" s="9">
        <v>0.9</v>
      </c>
      <c r="DL16" s="9">
        <v>0</v>
      </c>
      <c r="DM16" s="9">
        <v>2.0070000000000001</v>
      </c>
      <c r="DN16" s="9">
        <v>0.53</v>
      </c>
      <c r="DO16" s="9">
        <v>2.7759999999999998</v>
      </c>
      <c r="DP16" s="9">
        <v>0</v>
      </c>
      <c r="DQ16" s="9">
        <v>7.1029999999999998</v>
      </c>
      <c r="DR16" s="9">
        <v>7.1029999999999998</v>
      </c>
      <c r="DS16" s="9">
        <v>0.97099999999999997</v>
      </c>
      <c r="DT16" s="9">
        <v>0.221</v>
      </c>
      <c r="DU16" s="9">
        <v>0.221</v>
      </c>
      <c r="DV16" s="9">
        <v>0</v>
      </c>
      <c r="DW16" s="9">
        <v>0.221</v>
      </c>
      <c r="DX16" s="9">
        <v>0</v>
      </c>
      <c r="DY16" s="9">
        <v>0.221</v>
      </c>
      <c r="DZ16" s="9">
        <v>0</v>
      </c>
      <c r="EA16" s="9">
        <v>0</v>
      </c>
      <c r="EB16" s="9">
        <v>0.221</v>
      </c>
      <c r="EC16" s="9">
        <v>0</v>
      </c>
      <c r="ED16" s="9">
        <v>0</v>
      </c>
      <c r="EE16" s="9">
        <v>0.221</v>
      </c>
      <c r="EF16" s="9">
        <v>0</v>
      </c>
      <c r="EG16" s="9">
        <v>0.75</v>
      </c>
      <c r="EH16" s="9">
        <v>6.1319999999999997</v>
      </c>
      <c r="EI16" s="9">
        <v>3.9670000000000001</v>
      </c>
      <c r="EJ16" s="9">
        <v>3.9670000000000001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2.8919999999999999</v>
      </c>
      <c r="EQ16" s="9">
        <v>0.437</v>
      </c>
      <c r="ER16" s="9">
        <v>0.45100000000000001</v>
      </c>
      <c r="ES16" s="9">
        <v>0.188</v>
      </c>
      <c r="ET16" s="9">
        <v>0.77100000000000002</v>
      </c>
      <c r="EU16" s="9">
        <v>3.1960000000000002</v>
      </c>
      <c r="EV16" s="9">
        <v>2.165</v>
      </c>
      <c r="EW16" s="9">
        <v>6.6929999999999996</v>
      </c>
      <c r="EX16" s="9">
        <v>0.40899999999999997</v>
      </c>
      <c r="EY16" s="9">
        <v>15.456</v>
      </c>
      <c r="EZ16" s="9">
        <v>10.967000000000001</v>
      </c>
      <c r="FA16" s="9">
        <v>4.4889999999999999</v>
      </c>
    </row>
    <row r="17" spans="1:157">
      <c r="A17" s="10">
        <v>44228</v>
      </c>
      <c r="B17" s="9">
        <v>57.326000000000001</v>
      </c>
      <c r="C17" s="9">
        <v>56.951000000000001</v>
      </c>
      <c r="D17" s="9">
        <v>52.926000000000002</v>
      </c>
      <c r="E17" s="9">
        <v>1.659</v>
      </c>
      <c r="F17" s="9">
        <v>2.3660000000000001</v>
      </c>
      <c r="G17" s="9">
        <v>1.86</v>
      </c>
      <c r="H17" s="9">
        <v>1.1859999999999999</v>
      </c>
      <c r="I17" s="9">
        <v>0.97899999999999998</v>
      </c>
      <c r="J17" s="9">
        <v>46.899000000000001</v>
      </c>
      <c r="K17" s="9">
        <v>3.2080000000000002</v>
      </c>
      <c r="L17" s="9">
        <v>1.667</v>
      </c>
      <c r="M17" s="9">
        <v>5.1760000000000002</v>
      </c>
      <c r="N17" s="9">
        <v>17.446000000000002</v>
      </c>
      <c r="O17" s="9">
        <v>39.503999999999998</v>
      </c>
      <c r="P17" s="9">
        <v>0.375</v>
      </c>
      <c r="Q17" s="9">
        <v>64.037999999999997</v>
      </c>
      <c r="R17" s="9">
        <v>3.532</v>
      </c>
      <c r="S17" s="9">
        <v>18.367999999999999</v>
      </c>
      <c r="T17" s="9">
        <v>18.367999999999999</v>
      </c>
      <c r="U17" s="9">
        <v>2.589</v>
      </c>
      <c r="V17" s="9">
        <v>2.0289999999999999</v>
      </c>
      <c r="W17" s="9">
        <v>0</v>
      </c>
      <c r="X17" s="9">
        <v>1.849</v>
      </c>
      <c r="Y17" s="9">
        <v>1.464</v>
      </c>
      <c r="Z17" s="9">
        <v>0.38400000000000001</v>
      </c>
      <c r="AA17" s="9">
        <v>1.2629999999999999</v>
      </c>
      <c r="AB17" s="9">
        <v>0.185</v>
      </c>
      <c r="AC17" s="9">
        <v>0.4</v>
      </c>
      <c r="AD17" s="9">
        <v>0.46</v>
      </c>
      <c r="AE17" s="9">
        <v>0.379</v>
      </c>
      <c r="AF17" s="9">
        <v>1.0089999999999999</v>
      </c>
      <c r="AG17" s="9">
        <v>1.4239999999999999</v>
      </c>
      <c r="AH17" s="9">
        <v>0.42499999999999999</v>
      </c>
      <c r="AI17" s="9">
        <v>0.55900000000000005</v>
      </c>
      <c r="AJ17" s="9">
        <v>15.78</v>
      </c>
      <c r="AK17" s="9">
        <v>15.148</v>
      </c>
      <c r="AL17" s="9">
        <v>14.724</v>
      </c>
      <c r="AM17" s="9">
        <v>0</v>
      </c>
      <c r="AN17" s="9">
        <v>0.42399999999999999</v>
      </c>
      <c r="AO17" s="9">
        <v>0</v>
      </c>
      <c r="AP17" s="9">
        <v>0.20300000000000001</v>
      </c>
      <c r="AQ17" s="9">
        <v>0.221</v>
      </c>
      <c r="AR17" s="9">
        <v>11.023999999999999</v>
      </c>
      <c r="AS17" s="9">
        <v>1.379</v>
      </c>
      <c r="AT17" s="9">
        <v>1.36</v>
      </c>
      <c r="AU17" s="9">
        <v>1.385</v>
      </c>
      <c r="AV17" s="9">
        <v>2.5910000000000002</v>
      </c>
      <c r="AW17" s="9">
        <v>12.558</v>
      </c>
      <c r="AX17" s="9">
        <v>0.63200000000000001</v>
      </c>
      <c r="AY17" s="9">
        <v>17.628</v>
      </c>
      <c r="AZ17" s="9">
        <v>0.74</v>
      </c>
      <c r="BA17" s="9">
        <v>28.242999999999999</v>
      </c>
      <c r="BB17" s="9">
        <v>28.242999999999999</v>
      </c>
      <c r="BC17" s="9">
        <v>5.6349999999999998</v>
      </c>
      <c r="BD17" s="9">
        <v>2.254</v>
      </c>
      <c r="BE17" s="9">
        <v>1.3420000000000001</v>
      </c>
      <c r="BF17" s="9">
        <v>0.91200000000000003</v>
      </c>
      <c r="BG17" s="9">
        <v>1.39</v>
      </c>
      <c r="BH17" s="9">
        <v>0.86399999999999999</v>
      </c>
      <c r="BI17" s="9">
        <v>0.98499999999999999</v>
      </c>
      <c r="BJ17" s="9">
        <v>0.33900000000000002</v>
      </c>
      <c r="BK17" s="9">
        <v>0.69299999999999995</v>
      </c>
      <c r="BL17" s="9">
        <v>0.57399999999999995</v>
      </c>
      <c r="BM17" s="9">
        <v>1.444</v>
      </c>
      <c r="BN17" s="9">
        <v>0.23599999999999999</v>
      </c>
      <c r="BO17" s="9">
        <v>1.4330000000000001</v>
      </c>
      <c r="BP17" s="9">
        <v>0.82099999999999995</v>
      </c>
      <c r="BQ17" s="9">
        <v>3.3809999999999998</v>
      </c>
      <c r="BR17" s="9">
        <v>22.608000000000001</v>
      </c>
      <c r="BS17" s="9">
        <v>20.280999999999999</v>
      </c>
      <c r="BT17" s="9">
        <v>19.466000000000001</v>
      </c>
      <c r="BU17" s="9">
        <v>0.186</v>
      </c>
      <c r="BV17" s="9">
        <v>0.629</v>
      </c>
      <c r="BW17" s="9">
        <v>0.40699999999999997</v>
      </c>
      <c r="BX17" s="9">
        <v>0</v>
      </c>
      <c r="BY17" s="9">
        <v>0.40899999999999997</v>
      </c>
      <c r="BZ17" s="9">
        <v>14.444000000000001</v>
      </c>
      <c r="CA17" s="9">
        <v>1.1879999999999999</v>
      </c>
      <c r="CB17" s="9">
        <v>1.603</v>
      </c>
      <c r="CC17" s="9">
        <v>3.0459999999999998</v>
      </c>
      <c r="CD17" s="9">
        <v>2.0739999999999998</v>
      </c>
      <c r="CE17" s="9">
        <v>18.207000000000001</v>
      </c>
      <c r="CF17" s="9">
        <v>2.327</v>
      </c>
      <c r="CG17" s="9">
        <v>25.422000000000001</v>
      </c>
      <c r="CH17" s="9">
        <v>2.8210000000000002</v>
      </c>
      <c r="CI17" s="9">
        <v>6.4370000000000003</v>
      </c>
      <c r="CJ17" s="9">
        <v>6.4370000000000003</v>
      </c>
      <c r="CK17" s="9">
        <v>1.6779999999999999</v>
      </c>
      <c r="CL17" s="9">
        <v>0.871</v>
      </c>
      <c r="CM17" s="9">
        <v>0</v>
      </c>
      <c r="CN17" s="9">
        <v>0.58899999999999997</v>
      </c>
      <c r="CO17" s="9">
        <v>0</v>
      </c>
      <c r="CP17" s="9">
        <v>0.58899999999999997</v>
      </c>
      <c r="CQ17" s="9">
        <v>0</v>
      </c>
      <c r="CR17" s="9">
        <v>0.379</v>
      </c>
      <c r="CS17" s="9">
        <v>0.21</v>
      </c>
      <c r="CT17" s="9">
        <v>0.21</v>
      </c>
      <c r="CU17" s="9">
        <v>0.379</v>
      </c>
      <c r="CV17" s="9">
        <v>0</v>
      </c>
      <c r="CW17" s="9">
        <v>0.13</v>
      </c>
      <c r="CX17" s="9">
        <v>0.45900000000000002</v>
      </c>
      <c r="CY17" s="9">
        <v>0.80700000000000005</v>
      </c>
      <c r="CZ17" s="9">
        <v>4.7590000000000003</v>
      </c>
      <c r="DA17" s="9">
        <v>4.1139999999999999</v>
      </c>
      <c r="DB17" s="9">
        <v>4.1139999999999999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3.3079999999999998</v>
      </c>
      <c r="DI17" s="9">
        <v>0.22</v>
      </c>
      <c r="DJ17" s="9">
        <v>0.33100000000000002</v>
      </c>
      <c r="DK17" s="9">
        <v>0.255</v>
      </c>
      <c r="DL17" s="9">
        <v>0.85299999999999998</v>
      </c>
      <c r="DM17" s="9">
        <v>3.2610000000000001</v>
      </c>
      <c r="DN17" s="9">
        <v>0.64500000000000002</v>
      </c>
      <c r="DO17" s="9">
        <v>5.5890000000000004</v>
      </c>
      <c r="DP17" s="9">
        <v>0.84699999999999998</v>
      </c>
      <c r="DQ17" s="9">
        <v>10.561</v>
      </c>
      <c r="DR17" s="9">
        <v>10.561</v>
      </c>
      <c r="DS17" s="9">
        <v>2.0939999999999999</v>
      </c>
      <c r="DT17" s="9">
        <v>0.86399999999999999</v>
      </c>
      <c r="DU17" s="9">
        <v>0.61199999999999999</v>
      </c>
      <c r="DV17" s="9">
        <v>0.252</v>
      </c>
      <c r="DW17" s="9">
        <v>0.86399999999999999</v>
      </c>
      <c r="DX17" s="9">
        <v>0</v>
      </c>
      <c r="DY17" s="9">
        <v>0.86399999999999999</v>
      </c>
      <c r="DZ17" s="9">
        <v>0</v>
      </c>
      <c r="EA17" s="9">
        <v>0</v>
      </c>
      <c r="EB17" s="9">
        <v>0.252</v>
      </c>
      <c r="EC17" s="9">
        <v>0.39300000000000002</v>
      </c>
      <c r="ED17" s="9">
        <v>0.219</v>
      </c>
      <c r="EE17" s="9">
        <v>0.67400000000000004</v>
      </c>
      <c r="EF17" s="9">
        <v>0.19</v>
      </c>
      <c r="EG17" s="9">
        <v>1.23</v>
      </c>
      <c r="EH17" s="9">
        <v>8.4670000000000005</v>
      </c>
      <c r="EI17" s="9">
        <v>5.9329999999999998</v>
      </c>
      <c r="EJ17" s="9">
        <v>5.9329999999999998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4.782</v>
      </c>
      <c r="EQ17" s="9">
        <v>0.222</v>
      </c>
      <c r="ER17" s="9">
        <v>0.55400000000000005</v>
      </c>
      <c r="ES17" s="9">
        <v>0.374</v>
      </c>
      <c r="ET17" s="9">
        <v>0.79800000000000004</v>
      </c>
      <c r="EU17" s="9">
        <v>5.1349999999999998</v>
      </c>
      <c r="EV17" s="9">
        <v>2.5350000000000001</v>
      </c>
      <c r="EW17" s="9">
        <v>9.5129999999999999</v>
      </c>
      <c r="EX17" s="9">
        <v>1.048</v>
      </c>
      <c r="EY17" s="9">
        <v>15.314</v>
      </c>
      <c r="EZ17" s="9">
        <v>12.537000000000001</v>
      </c>
      <c r="FA17" s="9">
        <v>2.7770000000000001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16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12324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12325</v>
      </c>
    </row>
    <row r="6" spans="1:13" ht="15.75" customHeight="1">
      <c r="B6" s="71" t="s">
        <v>12326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12328</v>
      </c>
    </row>
    <row r="9" spans="1:13" s="17" customFormat="1"/>
    <row r="10" spans="1:13" ht="22.5" customHeight="1">
      <c r="A10" s="18" t="s">
        <v>12329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12330</v>
      </c>
      <c r="I10" s="18" t="s">
        <v>250</v>
      </c>
      <c r="J10" s="18" t="s">
        <v>252</v>
      </c>
      <c r="K10" s="18" t="s">
        <v>12331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12333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12333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12333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12333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12333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12333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12333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12333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12333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12333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12333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12333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12333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12333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12333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12333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12333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12333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12333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12333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12333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12333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12333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12333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12333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12333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12333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12333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12333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12333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12333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12333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12333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12333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12333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12333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12333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12333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12333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12333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12333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12333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12333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12333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12333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12333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12333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12333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12333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12333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12333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12333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12333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12333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12333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12333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12333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12333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12333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12333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12333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12333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12333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12333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12333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12333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12333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12333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12333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12333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12333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12333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12333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12333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12333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44228</v>
      </c>
      <c r="H87" s="11">
        <v>7</v>
      </c>
      <c r="I87" s="20" t="s">
        <v>259</v>
      </c>
      <c r="J87" s="11" t="s">
        <v>261</v>
      </c>
      <c r="K87" s="11" t="s">
        <v>12333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44228</v>
      </c>
      <c r="H88" s="11">
        <v>7</v>
      </c>
      <c r="I88" s="20" t="s">
        <v>259</v>
      </c>
      <c r="J88" s="11" t="s">
        <v>261</v>
      </c>
      <c r="K88" s="11" t="s">
        <v>12333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44228</v>
      </c>
      <c r="H89" s="11">
        <v>7</v>
      </c>
      <c r="I89" s="20" t="s">
        <v>259</v>
      </c>
      <c r="J89" s="11" t="s">
        <v>261</v>
      </c>
      <c r="K89" s="11" t="s">
        <v>12333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44228</v>
      </c>
      <c r="H90" s="11">
        <v>7</v>
      </c>
      <c r="I90" s="20" t="s">
        <v>259</v>
      </c>
      <c r="J90" s="11" t="s">
        <v>261</v>
      </c>
      <c r="K90" s="11" t="s">
        <v>12333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44228</v>
      </c>
      <c r="H91" s="11">
        <v>7</v>
      </c>
      <c r="I91" s="20" t="s">
        <v>259</v>
      </c>
      <c r="J91" s="11" t="s">
        <v>261</v>
      </c>
      <c r="K91" s="11" t="s">
        <v>12333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44228</v>
      </c>
      <c r="H92" s="11">
        <v>7</v>
      </c>
      <c r="I92" s="20" t="s">
        <v>259</v>
      </c>
      <c r="J92" s="11" t="s">
        <v>261</v>
      </c>
      <c r="K92" s="11" t="s">
        <v>12333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44228</v>
      </c>
      <c r="H93" s="11">
        <v>7</v>
      </c>
      <c r="I93" s="20" t="s">
        <v>259</v>
      </c>
      <c r="J93" s="11" t="s">
        <v>261</v>
      </c>
      <c r="K93" s="11" t="s">
        <v>12333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44228</v>
      </c>
      <c r="H94" s="11">
        <v>7</v>
      </c>
      <c r="I94" s="20" t="s">
        <v>259</v>
      </c>
      <c r="J94" s="11" t="s">
        <v>261</v>
      </c>
      <c r="K94" s="11" t="s">
        <v>12333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44228</v>
      </c>
      <c r="H95" s="11">
        <v>7</v>
      </c>
      <c r="I95" s="20" t="s">
        <v>259</v>
      </c>
      <c r="J95" s="11" t="s">
        <v>261</v>
      </c>
      <c r="K95" s="11" t="s">
        <v>12333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44228</v>
      </c>
      <c r="H96" s="11">
        <v>7</v>
      </c>
      <c r="I96" s="20" t="s">
        <v>259</v>
      </c>
      <c r="J96" s="11" t="s">
        <v>261</v>
      </c>
      <c r="K96" s="11" t="s">
        <v>12333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44228</v>
      </c>
      <c r="H97" s="11">
        <v>7</v>
      </c>
      <c r="I97" s="20" t="s">
        <v>259</v>
      </c>
      <c r="J97" s="11" t="s">
        <v>261</v>
      </c>
      <c r="K97" s="11" t="s">
        <v>12333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44228</v>
      </c>
      <c r="H98" s="11">
        <v>7</v>
      </c>
      <c r="I98" s="20" t="s">
        <v>259</v>
      </c>
      <c r="J98" s="11" t="s">
        <v>261</v>
      </c>
      <c r="K98" s="11" t="s">
        <v>12333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44228</v>
      </c>
      <c r="H99" s="11">
        <v>7</v>
      </c>
      <c r="I99" s="20" t="s">
        <v>259</v>
      </c>
      <c r="J99" s="11" t="s">
        <v>261</v>
      </c>
      <c r="K99" s="11" t="s">
        <v>12333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44228</v>
      </c>
      <c r="H100" s="11">
        <v>7</v>
      </c>
      <c r="I100" s="20" t="s">
        <v>259</v>
      </c>
      <c r="J100" s="11" t="s">
        <v>261</v>
      </c>
      <c r="K100" s="11" t="s">
        <v>12333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44228</v>
      </c>
      <c r="H101" s="11">
        <v>7</v>
      </c>
      <c r="I101" s="20" t="s">
        <v>259</v>
      </c>
      <c r="J101" s="11" t="s">
        <v>261</v>
      </c>
      <c r="K101" s="11" t="s">
        <v>12333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44228</v>
      </c>
      <c r="H102" s="11">
        <v>7</v>
      </c>
      <c r="I102" s="20" t="s">
        <v>259</v>
      </c>
      <c r="J102" s="11" t="s">
        <v>261</v>
      </c>
      <c r="K102" s="11" t="s">
        <v>12333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44228</v>
      </c>
      <c r="H103" s="11">
        <v>7</v>
      </c>
      <c r="I103" s="20" t="s">
        <v>259</v>
      </c>
      <c r="J103" s="11" t="s">
        <v>261</v>
      </c>
      <c r="K103" s="11" t="s">
        <v>12333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44228</v>
      </c>
      <c r="H104" s="11">
        <v>7</v>
      </c>
      <c r="I104" s="20" t="s">
        <v>259</v>
      </c>
      <c r="J104" s="11" t="s">
        <v>261</v>
      </c>
      <c r="K104" s="11" t="s">
        <v>12333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44228</v>
      </c>
      <c r="H105" s="11">
        <v>7</v>
      </c>
      <c r="I105" s="20" t="s">
        <v>259</v>
      </c>
      <c r="J105" s="11" t="s">
        <v>261</v>
      </c>
      <c r="K105" s="11" t="s">
        <v>12333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44228</v>
      </c>
      <c r="H106" s="11">
        <v>7</v>
      </c>
      <c r="I106" s="20" t="s">
        <v>259</v>
      </c>
      <c r="J106" s="11" t="s">
        <v>261</v>
      </c>
      <c r="K106" s="11" t="s">
        <v>12333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44228</v>
      </c>
      <c r="H107" s="11">
        <v>7</v>
      </c>
      <c r="I107" s="20" t="s">
        <v>259</v>
      </c>
      <c r="J107" s="11" t="s">
        <v>261</v>
      </c>
      <c r="K107" s="11" t="s">
        <v>12333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44228</v>
      </c>
      <c r="H108" s="11">
        <v>7</v>
      </c>
      <c r="I108" s="20" t="s">
        <v>259</v>
      </c>
      <c r="J108" s="11" t="s">
        <v>261</v>
      </c>
      <c r="K108" s="11" t="s">
        <v>12333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44228</v>
      </c>
      <c r="H109" s="11">
        <v>7</v>
      </c>
      <c r="I109" s="20" t="s">
        <v>259</v>
      </c>
      <c r="J109" s="11" t="s">
        <v>261</v>
      </c>
      <c r="K109" s="11" t="s">
        <v>12333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44228</v>
      </c>
      <c r="H110" s="11">
        <v>7</v>
      </c>
      <c r="I110" s="20" t="s">
        <v>259</v>
      </c>
      <c r="J110" s="11" t="s">
        <v>261</v>
      </c>
      <c r="K110" s="11" t="s">
        <v>12333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44228</v>
      </c>
      <c r="H111" s="11">
        <v>7</v>
      </c>
      <c r="I111" s="20" t="s">
        <v>259</v>
      </c>
      <c r="J111" s="11" t="s">
        <v>261</v>
      </c>
      <c r="K111" s="11" t="s">
        <v>12333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44228</v>
      </c>
      <c r="H112" s="11">
        <v>7</v>
      </c>
      <c r="I112" s="20" t="s">
        <v>259</v>
      </c>
      <c r="J112" s="11" t="s">
        <v>261</v>
      </c>
      <c r="K112" s="11" t="s">
        <v>12333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44228</v>
      </c>
      <c r="H113" s="11">
        <v>7</v>
      </c>
      <c r="I113" s="20" t="s">
        <v>259</v>
      </c>
      <c r="J113" s="11" t="s">
        <v>261</v>
      </c>
      <c r="K113" s="11" t="s">
        <v>12333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44228</v>
      </c>
      <c r="H114" s="11">
        <v>7</v>
      </c>
      <c r="I114" s="20" t="s">
        <v>259</v>
      </c>
      <c r="J114" s="11" t="s">
        <v>261</v>
      </c>
      <c r="K114" s="11" t="s">
        <v>12333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44228</v>
      </c>
      <c r="H115" s="11">
        <v>7</v>
      </c>
      <c r="I115" s="20" t="s">
        <v>259</v>
      </c>
      <c r="J115" s="11" t="s">
        <v>261</v>
      </c>
      <c r="K115" s="11" t="s">
        <v>12333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44228</v>
      </c>
      <c r="H116" s="11">
        <v>7</v>
      </c>
      <c r="I116" s="20" t="s">
        <v>259</v>
      </c>
      <c r="J116" s="11" t="s">
        <v>261</v>
      </c>
      <c r="K116" s="11" t="s">
        <v>12333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44228</v>
      </c>
      <c r="H117" s="11">
        <v>7</v>
      </c>
      <c r="I117" s="20" t="s">
        <v>259</v>
      </c>
      <c r="J117" s="11" t="s">
        <v>261</v>
      </c>
      <c r="K117" s="11" t="s">
        <v>12333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44228</v>
      </c>
      <c r="H118" s="11">
        <v>7</v>
      </c>
      <c r="I118" s="20" t="s">
        <v>259</v>
      </c>
      <c r="J118" s="11" t="s">
        <v>261</v>
      </c>
      <c r="K118" s="11" t="s">
        <v>12333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44228</v>
      </c>
      <c r="H119" s="11">
        <v>7</v>
      </c>
      <c r="I119" s="20" t="s">
        <v>259</v>
      </c>
      <c r="J119" s="11" t="s">
        <v>261</v>
      </c>
      <c r="K119" s="11" t="s">
        <v>12333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44228</v>
      </c>
      <c r="H120" s="11">
        <v>7</v>
      </c>
      <c r="I120" s="20" t="s">
        <v>259</v>
      </c>
      <c r="J120" s="11" t="s">
        <v>261</v>
      </c>
      <c r="K120" s="11" t="s">
        <v>12333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44228</v>
      </c>
      <c r="H121" s="11">
        <v>7</v>
      </c>
      <c r="I121" s="20" t="s">
        <v>259</v>
      </c>
      <c r="J121" s="11" t="s">
        <v>261</v>
      </c>
      <c r="K121" s="11" t="s">
        <v>12333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44228</v>
      </c>
      <c r="H122" s="11">
        <v>7</v>
      </c>
      <c r="I122" s="20" t="s">
        <v>259</v>
      </c>
      <c r="J122" s="11" t="s">
        <v>261</v>
      </c>
      <c r="K122" s="11" t="s">
        <v>12333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44228</v>
      </c>
      <c r="H123" s="11">
        <v>7</v>
      </c>
      <c r="I123" s="20" t="s">
        <v>259</v>
      </c>
      <c r="J123" s="11" t="s">
        <v>261</v>
      </c>
      <c r="K123" s="11" t="s">
        <v>12333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44228</v>
      </c>
      <c r="H124" s="11">
        <v>7</v>
      </c>
      <c r="I124" s="20" t="s">
        <v>259</v>
      </c>
      <c r="J124" s="11" t="s">
        <v>261</v>
      </c>
      <c r="K124" s="11" t="s">
        <v>12333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44228</v>
      </c>
      <c r="H125" s="11">
        <v>7</v>
      </c>
      <c r="I125" s="20" t="s">
        <v>259</v>
      </c>
      <c r="J125" s="11" t="s">
        <v>261</v>
      </c>
      <c r="K125" s="11" t="s">
        <v>12333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44228</v>
      </c>
      <c r="H126" s="11">
        <v>7</v>
      </c>
      <c r="I126" s="20" t="s">
        <v>259</v>
      </c>
      <c r="J126" s="11" t="s">
        <v>261</v>
      </c>
      <c r="K126" s="11" t="s">
        <v>12333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44228</v>
      </c>
      <c r="H127" s="11">
        <v>7</v>
      </c>
      <c r="I127" s="20" t="s">
        <v>259</v>
      </c>
      <c r="J127" s="11" t="s">
        <v>261</v>
      </c>
      <c r="K127" s="11" t="s">
        <v>12333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44228</v>
      </c>
      <c r="H128" s="11">
        <v>7</v>
      </c>
      <c r="I128" s="20" t="s">
        <v>259</v>
      </c>
      <c r="J128" s="11" t="s">
        <v>261</v>
      </c>
      <c r="K128" s="11" t="s">
        <v>12333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44228</v>
      </c>
      <c r="H129" s="11">
        <v>7</v>
      </c>
      <c r="I129" s="20" t="s">
        <v>259</v>
      </c>
      <c r="J129" s="11" t="s">
        <v>261</v>
      </c>
      <c r="K129" s="11" t="s">
        <v>12333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44228</v>
      </c>
      <c r="H130" s="11">
        <v>7</v>
      </c>
      <c r="I130" s="20" t="s">
        <v>259</v>
      </c>
      <c r="J130" s="11" t="s">
        <v>261</v>
      </c>
      <c r="K130" s="11" t="s">
        <v>12333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44228</v>
      </c>
      <c r="H131" s="11">
        <v>7</v>
      </c>
      <c r="I131" s="20" t="s">
        <v>259</v>
      </c>
      <c r="J131" s="11" t="s">
        <v>261</v>
      </c>
      <c r="K131" s="11" t="s">
        <v>12333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44228</v>
      </c>
      <c r="H132" s="11">
        <v>7</v>
      </c>
      <c r="I132" s="20" t="s">
        <v>259</v>
      </c>
      <c r="J132" s="11" t="s">
        <v>261</v>
      </c>
      <c r="K132" s="11" t="s">
        <v>12333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44228</v>
      </c>
      <c r="H133" s="11">
        <v>7</v>
      </c>
      <c r="I133" s="20" t="s">
        <v>259</v>
      </c>
      <c r="J133" s="11" t="s">
        <v>261</v>
      </c>
      <c r="K133" s="11" t="s">
        <v>12333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44228</v>
      </c>
      <c r="H134" s="11">
        <v>7</v>
      </c>
      <c r="I134" s="20" t="s">
        <v>259</v>
      </c>
      <c r="J134" s="11" t="s">
        <v>261</v>
      </c>
      <c r="K134" s="11" t="s">
        <v>12333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44228</v>
      </c>
      <c r="H135" s="11">
        <v>7</v>
      </c>
      <c r="I135" s="20" t="s">
        <v>259</v>
      </c>
      <c r="J135" s="11" t="s">
        <v>261</v>
      </c>
      <c r="K135" s="11" t="s">
        <v>12333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44228</v>
      </c>
      <c r="H136" s="11">
        <v>7</v>
      </c>
      <c r="I136" s="20" t="s">
        <v>259</v>
      </c>
      <c r="J136" s="11" t="s">
        <v>261</v>
      </c>
      <c r="K136" s="11" t="s">
        <v>12333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44228</v>
      </c>
      <c r="H137" s="11">
        <v>7</v>
      </c>
      <c r="I137" s="20" t="s">
        <v>259</v>
      </c>
      <c r="J137" s="11" t="s">
        <v>261</v>
      </c>
      <c r="K137" s="11" t="s">
        <v>12333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44228</v>
      </c>
      <c r="H138" s="11">
        <v>7</v>
      </c>
      <c r="I138" s="20" t="s">
        <v>259</v>
      </c>
      <c r="J138" s="11" t="s">
        <v>261</v>
      </c>
      <c r="K138" s="11" t="s">
        <v>12333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44228</v>
      </c>
      <c r="H139" s="11">
        <v>7</v>
      </c>
      <c r="I139" s="20" t="s">
        <v>259</v>
      </c>
      <c r="J139" s="11" t="s">
        <v>261</v>
      </c>
      <c r="K139" s="11" t="s">
        <v>12333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44228</v>
      </c>
      <c r="H140" s="11">
        <v>7</v>
      </c>
      <c r="I140" s="20" t="s">
        <v>259</v>
      </c>
      <c r="J140" s="11" t="s">
        <v>261</v>
      </c>
      <c r="K140" s="11" t="s">
        <v>12333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44228</v>
      </c>
      <c r="H141" s="11">
        <v>7</v>
      </c>
      <c r="I141" s="20" t="s">
        <v>259</v>
      </c>
      <c r="J141" s="11" t="s">
        <v>261</v>
      </c>
      <c r="K141" s="11" t="s">
        <v>12333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44228</v>
      </c>
      <c r="H142" s="11">
        <v>7</v>
      </c>
      <c r="I142" s="20" t="s">
        <v>259</v>
      </c>
      <c r="J142" s="11" t="s">
        <v>261</v>
      </c>
      <c r="K142" s="11" t="s">
        <v>12333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44228</v>
      </c>
      <c r="H143" s="11">
        <v>7</v>
      </c>
      <c r="I143" s="20" t="s">
        <v>259</v>
      </c>
      <c r="J143" s="11" t="s">
        <v>261</v>
      </c>
      <c r="K143" s="11" t="s">
        <v>12333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44228</v>
      </c>
      <c r="H144" s="11">
        <v>7</v>
      </c>
      <c r="I144" s="20" t="s">
        <v>259</v>
      </c>
      <c r="J144" s="11" t="s">
        <v>261</v>
      </c>
      <c r="K144" s="11" t="s">
        <v>12333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44228</v>
      </c>
      <c r="H145" s="11">
        <v>7</v>
      </c>
      <c r="I145" s="20" t="s">
        <v>259</v>
      </c>
      <c r="J145" s="11" t="s">
        <v>261</v>
      </c>
      <c r="K145" s="11" t="s">
        <v>12333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44228</v>
      </c>
      <c r="H146" s="11">
        <v>7</v>
      </c>
      <c r="I146" s="20" t="s">
        <v>259</v>
      </c>
      <c r="J146" s="11" t="s">
        <v>261</v>
      </c>
      <c r="K146" s="11" t="s">
        <v>12333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44228</v>
      </c>
      <c r="H147" s="11">
        <v>7</v>
      </c>
      <c r="I147" s="20" t="s">
        <v>259</v>
      </c>
      <c r="J147" s="11" t="s">
        <v>261</v>
      </c>
      <c r="K147" s="11" t="s">
        <v>12333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44228</v>
      </c>
      <c r="H148" s="11">
        <v>7</v>
      </c>
      <c r="I148" s="20" t="s">
        <v>259</v>
      </c>
      <c r="J148" s="11" t="s">
        <v>261</v>
      </c>
      <c r="K148" s="11" t="s">
        <v>12333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44228</v>
      </c>
      <c r="H149" s="11">
        <v>7</v>
      </c>
      <c r="I149" s="20" t="s">
        <v>259</v>
      </c>
      <c r="J149" s="11" t="s">
        <v>261</v>
      </c>
      <c r="K149" s="11" t="s">
        <v>12333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44228</v>
      </c>
      <c r="H150" s="11">
        <v>7</v>
      </c>
      <c r="I150" s="20" t="s">
        <v>259</v>
      </c>
      <c r="J150" s="11" t="s">
        <v>261</v>
      </c>
      <c r="K150" s="11" t="s">
        <v>12333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44228</v>
      </c>
      <c r="H151" s="11">
        <v>7</v>
      </c>
      <c r="I151" s="20" t="s">
        <v>259</v>
      </c>
      <c r="J151" s="11" t="s">
        <v>261</v>
      </c>
      <c r="K151" s="11" t="s">
        <v>12333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44228</v>
      </c>
      <c r="H152" s="11">
        <v>7</v>
      </c>
      <c r="I152" s="20" t="s">
        <v>259</v>
      </c>
      <c r="J152" s="11" t="s">
        <v>261</v>
      </c>
      <c r="K152" s="11" t="s">
        <v>12333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44228</v>
      </c>
      <c r="H153" s="11">
        <v>7</v>
      </c>
      <c r="I153" s="20" t="s">
        <v>259</v>
      </c>
      <c r="J153" s="11" t="s">
        <v>261</v>
      </c>
      <c r="K153" s="11" t="s">
        <v>12333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44228</v>
      </c>
      <c r="H154" s="11">
        <v>7</v>
      </c>
      <c r="I154" s="20" t="s">
        <v>259</v>
      </c>
      <c r="J154" s="11" t="s">
        <v>261</v>
      </c>
      <c r="K154" s="11" t="s">
        <v>12333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44228</v>
      </c>
      <c r="H155" s="11">
        <v>7</v>
      </c>
      <c r="I155" s="20" t="s">
        <v>259</v>
      </c>
      <c r="J155" s="11" t="s">
        <v>261</v>
      </c>
      <c r="K155" s="11" t="s">
        <v>12333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44228</v>
      </c>
      <c r="H156" s="11">
        <v>7</v>
      </c>
      <c r="I156" s="20" t="s">
        <v>259</v>
      </c>
      <c r="J156" s="11" t="s">
        <v>261</v>
      </c>
      <c r="K156" s="11" t="s">
        <v>12333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44228</v>
      </c>
      <c r="H157" s="11">
        <v>7</v>
      </c>
      <c r="I157" s="20" t="s">
        <v>259</v>
      </c>
      <c r="J157" s="11" t="s">
        <v>261</v>
      </c>
      <c r="K157" s="11" t="s">
        <v>12333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44228</v>
      </c>
      <c r="H158" s="11">
        <v>7</v>
      </c>
      <c r="I158" s="20" t="s">
        <v>259</v>
      </c>
      <c r="J158" s="11" t="s">
        <v>261</v>
      </c>
      <c r="K158" s="11" t="s">
        <v>12333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12333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12333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12333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12333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12333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12333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12333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12333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12333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12333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12333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12333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12333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12333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12333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12333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12333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12333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12333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12333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12333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12333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12333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12333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12333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12333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12333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12333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12333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12333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12333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12333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12333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12333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12333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12333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12333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12333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12333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12333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12333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12333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12333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12333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12333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12333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12333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12333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12333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12333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12333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12333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12333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12333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12333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12333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12333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12333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12333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12333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12333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12333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12333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12333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12333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12333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12333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12333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12333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12333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12333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12333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12333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12333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12333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44228</v>
      </c>
      <c r="H234" s="11">
        <v>7</v>
      </c>
      <c r="I234" s="20" t="s">
        <v>259</v>
      </c>
      <c r="J234" s="11" t="s">
        <v>261</v>
      </c>
      <c r="K234" s="11" t="s">
        <v>12333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44228</v>
      </c>
      <c r="H235" s="11">
        <v>7</v>
      </c>
      <c r="I235" s="20" t="s">
        <v>259</v>
      </c>
      <c r="J235" s="11" t="s">
        <v>261</v>
      </c>
      <c r="K235" s="11" t="s">
        <v>12333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44228</v>
      </c>
      <c r="H236" s="11">
        <v>7</v>
      </c>
      <c r="I236" s="20" t="s">
        <v>259</v>
      </c>
      <c r="J236" s="11" t="s">
        <v>261</v>
      </c>
      <c r="K236" s="11" t="s">
        <v>12333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44228</v>
      </c>
      <c r="H237" s="11">
        <v>7</v>
      </c>
      <c r="I237" s="20" t="s">
        <v>259</v>
      </c>
      <c r="J237" s="11" t="s">
        <v>261</v>
      </c>
      <c r="K237" s="11" t="s">
        <v>12333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44228</v>
      </c>
      <c r="H238" s="11">
        <v>7</v>
      </c>
      <c r="I238" s="20" t="s">
        <v>259</v>
      </c>
      <c r="J238" s="11" t="s">
        <v>261</v>
      </c>
      <c r="K238" s="11" t="s">
        <v>12333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44228</v>
      </c>
      <c r="H239" s="11">
        <v>7</v>
      </c>
      <c r="I239" s="20" t="s">
        <v>259</v>
      </c>
      <c r="J239" s="11" t="s">
        <v>261</v>
      </c>
      <c r="K239" s="11" t="s">
        <v>12333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44228</v>
      </c>
      <c r="H240" s="11">
        <v>7</v>
      </c>
      <c r="I240" s="20" t="s">
        <v>259</v>
      </c>
      <c r="J240" s="11" t="s">
        <v>261</v>
      </c>
      <c r="K240" s="11" t="s">
        <v>12333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44228</v>
      </c>
      <c r="H241" s="11">
        <v>7</v>
      </c>
      <c r="I241" s="20" t="s">
        <v>259</v>
      </c>
      <c r="J241" s="11" t="s">
        <v>261</v>
      </c>
      <c r="K241" s="11" t="s">
        <v>12333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44228</v>
      </c>
      <c r="H242" s="11">
        <v>7</v>
      </c>
      <c r="I242" s="20" t="s">
        <v>259</v>
      </c>
      <c r="J242" s="11" t="s">
        <v>261</v>
      </c>
      <c r="K242" s="11" t="s">
        <v>12333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44228</v>
      </c>
      <c r="H243" s="11">
        <v>7</v>
      </c>
      <c r="I243" s="20" t="s">
        <v>259</v>
      </c>
      <c r="J243" s="11" t="s">
        <v>261</v>
      </c>
      <c r="K243" s="11" t="s">
        <v>12333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44228</v>
      </c>
      <c r="H244" s="11">
        <v>7</v>
      </c>
      <c r="I244" s="20" t="s">
        <v>259</v>
      </c>
      <c r="J244" s="11" t="s">
        <v>261</v>
      </c>
      <c r="K244" s="11" t="s">
        <v>12333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44228</v>
      </c>
      <c r="H245" s="11">
        <v>7</v>
      </c>
      <c r="I245" s="20" t="s">
        <v>259</v>
      </c>
      <c r="J245" s="11" t="s">
        <v>261</v>
      </c>
      <c r="K245" s="11" t="s">
        <v>12333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44228</v>
      </c>
      <c r="H246" s="11">
        <v>7</v>
      </c>
      <c r="I246" s="20" t="s">
        <v>259</v>
      </c>
      <c r="J246" s="11" t="s">
        <v>261</v>
      </c>
      <c r="K246" s="11" t="s">
        <v>12333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44228</v>
      </c>
      <c r="H247" s="11">
        <v>7</v>
      </c>
      <c r="I247" s="20" t="s">
        <v>259</v>
      </c>
      <c r="J247" s="11" t="s">
        <v>261</v>
      </c>
      <c r="K247" s="11" t="s">
        <v>12333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44228</v>
      </c>
      <c r="H248" s="11">
        <v>7</v>
      </c>
      <c r="I248" s="20" t="s">
        <v>259</v>
      </c>
      <c r="J248" s="11" t="s">
        <v>261</v>
      </c>
      <c r="K248" s="11" t="s">
        <v>12333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44228</v>
      </c>
      <c r="H249" s="11">
        <v>7</v>
      </c>
      <c r="I249" s="20" t="s">
        <v>259</v>
      </c>
      <c r="J249" s="11" t="s">
        <v>261</v>
      </c>
      <c r="K249" s="11" t="s">
        <v>12333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44228</v>
      </c>
      <c r="H250" s="11">
        <v>7</v>
      </c>
      <c r="I250" s="20" t="s">
        <v>259</v>
      </c>
      <c r="J250" s="11" t="s">
        <v>261</v>
      </c>
      <c r="K250" s="11" t="s">
        <v>12333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44228</v>
      </c>
      <c r="H251" s="11">
        <v>7</v>
      </c>
      <c r="I251" s="20" t="s">
        <v>259</v>
      </c>
      <c r="J251" s="11" t="s">
        <v>261</v>
      </c>
      <c r="K251" s="11" t="s">
        <v>12333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44228</v>
      </c>
      <c r="H252" s="11">
        <v>7</v>
      </c>
      <c r="I252" s="20" t="s">
        <v>259</v>
      </c>
      <c r="J252" s="11" t="s">
        <v>261</v>
      </c>
      <c r="K252" s="11" t="s">
        <v>12333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44228</v>
      </c>
      <c r="H253" s="11">
        <v>7</v>
      </c>
      <c r="I253" s="20" t="s">
        <v>259</v>
      </c>
      <c r="J253" s="11" t="s">
        <v>261</v>
      </c>
      <c r="K253" s="11" t="s">
        <v>12333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44228</v>
      </c>
      <c r="H254" s="11">
        <v>7</v>
      </c>
      <c r="I254" s="20" t="s">
        <v>259</v>
      </c>
      <c r="J254" s="11" t="s">
        <v>261</v>
      </c>
      <c r="K254" s="11" t="s">
        <v>12333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44228</v>
      </c>
      <c r="H255" s="11">
        <v>7</v>
      </c>
      <c r="I255" s="20" t="s">
        <v>259</v>
      </c>
      <c r="J255" s="11" t="s">
        <v>261</v>
      </c>
      <c r="K255" s="11" t="s">
        <v>12333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44228</v>
      </c>
      <c r="H256" s="11">
        <v>7</v>
      </c>
      <c r="I256" s="20" t="s">
        <v>259</v>
      </c>
      <c r="J256" s="11" t="s">
        <v>261</v>
      </c>
      <c r="K256" s="11" t="s">
        <v>12333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44228</v>
      </c>
      <c r="H257" s="11">
        <v>7</v>
      </c>
      <c r="I257" s="20" t="s">
        <v>259</v>
      </c>
      <c r="J257" s="11" t="s">
        <v>261</v>
      </c>
      <c r="K257" s="11" t="s">
        <v>12333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44228</v>
      </c>
      <c r="H258" s="11">
        <v>7</v>
      </c>
      <c r="I258" s="20" t="s">
        <v>259</v>
      </c>
      <c r="J258" s="11" t="s">
        <v>261</v>
      </c>
      <c r="K258" s="11" t="s">
        <v>12333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44228</v>
      </c>
      <c r="H259" s="11">
        <v>7</v>
      </c>
      <c r="I259" s="20" t="s">
        <v>259</v>
      </c>
      <c r="J259" s="11" t="s">
        <v>261</v>
      </c>
      <c r="K259" s="11" t="s">
        <v>12333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44228</v>
      </c>
      <c r="H260" s="11">
        <v>7</v>
      </c>
      <c r="I260" s="20" t="s">
        <v>259</v>
      </c>
      <c r="J260" s="11" t="s">
        <v>261</v>
      </c>
      <c r="K260" s="11" t="s">
        <v>12333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44228</v>
      </c>
      <c r="H261" s="11">
        <v>7</v>
      </c>
      <c r="I261" s="20" t="s">
        <v>259</v>
      </c>
      <c r="J261" s="11" t="s">
        <v>261</v>
      </c>
      <c r="K261" s="11" t="s">
        <v>12333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44228</v>
      </c>
      <c r="H262" s="11">
        <v>7</v>
      </c>
      <c r="I262" s="20" t="s">
        <v>259</v>
      </c>
      <c r="J262" s="11" t="s">
        <v>261</v>
      </c>
      <c r="K262" s="11" t="s">
        <v>12333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44228</v>
      </c>
      <c r="H263" s="11">
        <v>7</v>
      </c>
      <c r="I263" s="20" t="s">
        <v>259</v>
      </c>
      <c r="J263" s="11" t="s">
        <v>261</v>
      </c>
      <c r="K263" s="11" t="s">
        <v>12333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44228</v>
      </c>
      <c r="H264" s="11">
        <v>7</v>
      </c>
      <c r="I264" s="20" t="s">
        <v>259</v>
      </c>
      <c r="J264" s="11" t="s">
        <v>261</v>
      </c>
      <c r="K264" s="11" t="s">
        <v>12333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44228</v>
      </c>
      <c r="H265" s="11">
        <v>7</v>
      </c>
      <c r="I265" s="20" t="s">
        <v>259</v>
      </c>
      <c r="J265" s="11" t="s">
        <v>261</v>
      </c>
      <c r="K265" s="11" t="s">
        <v>12333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44228</v>
      </c>
      <c r="H266" s="11">
        <v>7</v>
      </c>
      <c r="I266" s="20" t="s">
        <v>259</v>
      </c>
      <c r="J266" s="11" t="s">
        <v>261</v>
      </c>
      <c r="K266" s="11" t="s">
        <v>12333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44228</v>
      </c>
      <c r="H267" s="11">
        <v>7</v>
      </c>
      <c r="I267" s="20" t="s">
        <v>259</v>
      </c>
      <c r="J267" s="11" t="s">
        <v>261</v>
      </c>
      <c r="K267" s="11" t="s">
        <v>12333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44228</v>
      </c>
      <c r="H268" s="11">
        <v>7</v>
      </c>
      <c r="I268" s="20" t="s">
        <v>259</v>
      </c>
      <c r="J268" s="11" t="s">
        <v>261</v>
      </c>
      <c r="K268" s="11" t="s">
        <v>12333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44228</v>
      </c>
      <c r="H269" s="11">
        <v>7</v>
      </c>
      <c r="I269" s="20" t="s">
        <v>259</v>
      </c>
      <c r="J269" s="11" t="s">
        <v>261</v>
      </c>
      <c r="K269" s="11" t="s">
        <v>12333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44228</v>
      </c>
      <c r="H270" s="11">
        <v>7</v>
      </c>
      <c r="I270" s="20" t="s">
        <v>259</v>
      </c>
      <c r="J270" s="11" t="s">
        <v>261</v>
      </c>
      <c r="K270" s="11" t="s">
        <v>12333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44228</v>
      </c>
      <c r="H271" s="11">
        <v>7</v>
      </c>
      <c r="I271" s="20" t="s">
        <v>259</v>
      </c>
      <c r="J271" s="11" t="s">
        <v>261</v>
      </c>
      <c r="K271" s="11" t="s">
        <v>12333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44228</v>
      </c>
      <c r="H272" s="11">
        <v>7</v>
      </c>
      <c r="I272" s="20" t="s">
        <v>259</v>
      </c>
      <c r="J272" s="11" t="s">
        <v>261</v>
      </c>
      <c r="K272" s="11" t="s">
        <v>12333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44228</v>
      </c>
      <c r="H273" s="11">
        <v>7</v>
      </c>
      <c r="I273" s="20" t="s">
        <v>259</v>
      </c>
      <c r="J273" s="11" t="s">
        <v>261</v>
      </c>
      <c r="K273" s="11" t="s">
        <v>12333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44228</v>
      </c>
      <c r="H274" s="11">
        <v>7</v>
      </c>
      <c r="I274" s="20" t="s">
        <v>259</v>
      </c>
      <c r="J274" s="11" t="s">
        <v>261</v>
      </c>
      <c r="K274" s="11" t="s">
        <v>12333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44228</v>
      </c>
      <c r="H275" s="11">
        <v>7</v>
      </c>
      <c r="I275" s="20" t="s">
        <v>259</v>
      </c>
      <c r="J275" s="11" t="s">
        <v>261</v>
      </c>
      <c r="K275" s="11" t="s">
        <v>12333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44228</v>
      </c>
      <c r="H276" s="11">
        <v>7</v>
      </c>
      <c r="I276" s="20" t="s">
        <v>259</v>
      </c>
      <c r="J276" s="11" t="s">
        <v>261</v>
      </c>
      <c r="K276" s="11" t="s">
        <v>12333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44228</v>
      </c>
      <c r="H277" s="11">
        <v>7</v>
      </c>
      <c r="I277" s="20" t="s">
        <v>259</v>
      </c>
      <c r="J277" s="11" t="s">
        <v>261</v>
      </c>
      <c r="K277" s="11" t="s">
        <v>12333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44228</v>
      </c>
      <c r="H278" s="11">
        <v>7</v>
      </c>
      <c r="I278" s="20" t="s">
        <v>259</v>
      </c>
      <c r="J278" s="11" t="s">
        <v>261</v>
      </c>
      <c r="K278" s="11" t="s">
        <v>12333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44228</v>
      </c>
      <c r="H279" s="11">
        <v>7</v>
      </c>
      <c r="I279" s="20" t="s">
        <v>259</v>
      </c>
      <c r="J279" s="11" t="s">
        <v>261</v>
      </c>
      <c r="K279" s="11" t="s">
        <v>12333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44228</v>
      </c>
      <c r="H280" s="11">
        <v>7</v>
      </c>
      <c r="I280" s="20" t="s">
        <v>259</v>
      </c>
      <c r="J280" s="11" t="s">
        <v>261</v>
      </c>
      <c r="K280" s="11" t="s">
        <v>12333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44228</v>
      </c>
      <c r="H281" s="11">
        <v>7</v>
      </c>
      <c r="I281" s="20" t="s">
        <v>259</v>
      </c>
      <c r="J281" s="11" t="s">
        <v>261</v>
      </c>
      <c r="K281" s="11" t="s">
        <v>12333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44228</v>
      </c>
      <c r="H282" s="11">
        <v>7</v>
      </c>
      <c r="I282" s="20" t="s">
        <v>259</v>
      </c>
      <c r="J282" s="11" t="s">
        <v>261</v>
      </c>
      <c r="K282" s="11" t="s">
        <v>12333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44228</v>
      </c>
      <c r="H283" s="11">
        <v>7</v>
      </c>
      <c r="I283" s="20" t="s">
        <v>259</v>
      </c>
      <c r="J283" s="11" t="s">
        <v>261</v>
      </c>
      <c r="K283" s="11" t="s">
        <v>12333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44228</v>
      </c>
      <c r="H284" s="11">
        <v>7</v>
      </c>
      <c r="I284" s="20" t="s">
        <v>259</v>
      </c>
      <c r="J284" s="11" t="s">
        <v>261</v>
      </c>
      <c r="K284" s="11" t="s">
        <v>12333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44228</v>
      </c>
      <c r="H285" s="11">
        <v>7</v>
      </c>
      <c r="I285" s="20" t="s">
        <v>259</v>
      </c>
      <c r="J285" s="11" t="s">
        <v>261</v>
      </c>
      <c r="K285" s="11" t="s">
        <v>12333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44228</v>
      </c>
      <c r="H286" s="11">
        <v>7</v>
      </c>
      <c r="I286" s="20" t="s">
        <v>259</v>
      </c>
      <c r="J286" s="11" t="s">
        <v>261</v>
      </c>
      <c r="K286" s="11" t="s">
        <v>12333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44228</v>
      </c>
      <c r="H287" s="11">
        <v>7</v>
      </c>
      <c r="I287" s="20" t="s">
        <v>259</v>
      </c>
      <c r="J287" s="11" t="s">
        <v>261</v>
      </c>
      <c r="K287" s="11" t="s">
        <v>12333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44228</v>
      </c>
      <c r="H288" s="11">
        <v>7</v>
      </c>
      <c r="I288" s="20" t="s">
        <v>259</v>
      </c>
      <c r="J288" s="11" t="s">
        <v>261</v>
      </c>
      <c r="K288" s="11" t="s">
        <v>12333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44228</v>
      </c>
      <c r="H289" s="11">
        <v>7</v>
      </c>
      <c r="I289" s="20" t="s">
        <v>259</v>
      </c>
      <c r="J289" s="11" t="s">
        <v>261</v>
      </c>
      <c r="K289" s="11" t="s">
        <v>12333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44228</v>
      </c>
      <c r="H290" s="11">
        <v>7</v>
      </c>
      <c r="I290" s="20" t="s">
        <v>259</v>
      </c>
      <c r="J290" s="11" t="s">
        <v>261</v>
      </c>
      <c r="K290" s="11" t="s">
        <v>12333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44228</v>
      </c>
      <c r="H291" s="11">
        <v>7</v>
      </c>
      <c r="I291" s="20" t="s">
        <v>259</v>
      </c>
      <c r="J291" s="11" t="s">
        <v>261</v>
      </c>
      <c r="K291" s="11" t="s">
        <v>12333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44228</v>
      </c>
      <c r="H292" s="11">
        <v>7</v>
      </c>
      <c r="I292" s="20" t="s">
        <v>259</v>
      </c>
      <c r="J292" s="11" t="s">
        <v>261</v>
      </c>
      <c r="K292" s="11" t="s">
        <v>12333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44228</v>
      </c>
      <c r="H293" s="11">
        <v>7</v>
      </c>
      <c r="I293" s="20" t="s">
        <v>259</v>
      </c>
      <c r="J293" s="11" t="s">
        <v>261</v>
      </c>
      <c r="K293" s="11" t="s">
        <v>12333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44228</v>
      </c>
      <c r="H294" s="11">
        <v>7</v>
      </c>
      <c r="I294" s="20" t="s">
        <v>259</v>
      </c>
      <c r="J294" s="11" t="s">
        <v>261</v>
      </c>
      <c r="K294" s="11" t="s">
        <v>12333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44228</v>
      </c>
      <c r="H295" s="11">
        <v>7</v>
      </c>
      <c r="I295" s="20" t="s">
        <v>259</v>
      </c>
      <c r="J295" s="11" t="s">
        <v>261</v>
      </c>
      <c r="K295" s="11" t="s">
        <v>12333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44228</v>
      </c>
      <c r="H296" s="11">
        <v>7</v>
      </c>
      <c r="I296" s="20" t="s">
        <v>259</v>
      </c>
      <c r="J296" s="11" t="s">
        <v>261</v>
      </c>
      <c r="K296" s="11" t="s">
        <v>12333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44228</v>
      </c>
      <c r="H297" s="11">
        <v>7</v>
      </c>
      <c r="I297" s="20" t="s">
        <v>259</v>
      </c>
      <c r="J297" s="11" t="s">
        <v>261</v>
      </c>
      <c r="K297" s="11" t="s">
        <v>12333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44228</v>
      </c>
      <c r="H298" s="11">
        <v>7</v>
      </c>
      <c r="I298" s="20" t="s">
        <v>259</v>
      </c>
      <c r="J298" s="11" t="s">
        <v>261</v>
      </c>
      <c r="K298" s="11" t="s">
        <v>12333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44228</v>
      </c>
      <c r="H299" s="11">
        <v>7</v>
      </c>
      <c r="I299" s="20" t="s">
        <v>259</v>
      </c>
      <c r="J299" s="11" t="s">
        <v>261</v>
      </c>
      <c r="K299" s="11" t="s">
        <v>12333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44228</v>
      </c>
      <c r="H300" s="11">
        <v>7</v>
      </c>
      <c r="I300" s="20" t="s">
        <v>259</v>
      </c>
      <c r="J300" s="11" t="s">
        <v>261</v>
      </c>
      <c r="K300" s="11" t="s">
        <v>12333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44228</v>
      </c>
      <c r="H301" s="11">
        <v>7</v>
      </c>
      <c r="I301" s="20" t="s">
        <v>259</v>
      </c>
      <c r="J301" s="11" t="s">
        <v>261</v>
      </c>
      <c r="K301" s="11" t="s">
        <v>12333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44228</v>
      </c>
      <c r="H302" s="11">
        <v>7</v>
      </c>
      <c r="I302" s="20" t="s">
        <v>259</v>
      </c>
      <c r="J302" s="11" t="s">
        <v>261</v>
      </c>
      <c r="K302" s="11" t="s">
        <v>12333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44228</v>
      </c>
      <c r="H303" s="11">
        <v>7</v>
      </c>
      <c r="I303" s="20" t="s">
        <v>259</v>
      </c>
      <c r="J303" s="11" t="s">
        <v>261</v>
      </c>
      <c r="K303" s="11" t="s">
        <v>12333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44228</v>
      </c>
      <c r="H304" s="11">
        <v>7</v>
      </c>
      <c r="I304" s="20" t="s">
        <v>259</v>
      </c>
      <c r="J304" s="11" t="s">
        <v>261</v>
      </c>
      <c r="K304" s="11" t="s">
        <v>12333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44228</v>
      </c>
      <c r="H305" s="11">
        <v>7</v>
      </c>
      <c r="I305" s="20" t="s">
        <v>259</v>
      </c>
      <c r="J305" s="11" t="s">
        <v>261</v>
      </c>
      <c r="K305" s="11" t="s">
        <v>12333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12333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12333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12333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12333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12333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12333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12333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12333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12333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12333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12333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12333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12333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12333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12333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12333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12333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12333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12333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12333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12333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12333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12333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12333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12333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12333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12333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12333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12333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12333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12333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12333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12333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12333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12333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12333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12333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12333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12333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12333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12333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12333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12333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12333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12333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12333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12333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12333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12333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12333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12333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12333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12333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12333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12333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12333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12333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12333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12333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12333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12333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12333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12333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12333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12333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12333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12333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12333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12333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12333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12333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12333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12333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12333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12333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44228</v>
      </c>
      <c r="H381" s="11">
        <v>7</v>
      </c>
      <c r="I381" s="20" t="s">
        <v>259</v>
      </c>
      <c r="J381" s="11" t="s">
        <v>261</v>
      </c>
      <c r="K381" s="11" t="s">
        <v>12333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44228</v>
      </c>
      <c r="H382" s="11">
        <v>7</v>
      </c>
      <c r="I382" s="20" t="s">
        <v>259</v>
      </c>
      <c r="J382" s="11" t="s">
        <v>261</v>
      </c>
      <c r="K382" s="11" t="s">
        <v>12333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44228</v>
      </c>
      <c r="H383" s="11">
        <v>7</v>
      </c>
      <c r="I383" s="20" t="s">
        <v>259</v>
      </c>
      <c r="J383" s="11" t="s">
        <v>261</v>
      </c>
      <c r="K383" s="11" t="s">
        <v>12333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44228</v>
      </c>
      <c r="H384" s="11">
        <v>7</v>
      </c>
      <c r="I384" s="20" t="s">
        <v>259</v>
      </c>
      <c r="J384" s="11" t="s">
        <v>261</v>
      </c>
      <c r="K384" s="11" t="s">
        <v>12333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44228</v>
      </c>
      <c r="H385" s="11">
        <v>7</v>
      </c>
      <c r="I385" s="20" t="s">
        <v>259</v>
      </c>
      <c r="J385" s="11" t="s">
        <v>261</v>
      </c>
      <c r="K385" s="11" t="s">
        <v>12333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44228</v>
      </c>
      <c r="H386" s="11">
        <v>7</v>
      </c>
      <c r="I386" s="20" t="s">
        <v>259</v>
      </c>
      <c r="J386" s="11" t="s">
        <v>261</v>
      </c>
      <c r="K386" s="11" t="s">
        <v>12333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44228</v>
      </c>
      <c r="H387" s="11">
        <v>7</v>
      </c>
      <c r="I387" s="20" t="s">
        <v>259</v>
      </c>
      <c r="J387" s="11" t="s">
        <v>261</v>
      </c>
      <c r="K387" s="11" t="s">
        <v>12333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44228</v>
      </c>
      <c r="H388" s="11">
        <v>7</v>
      </c>
      <c r="I388" s="20" t="s">
        <v>259</v>
      </c>
      <c r="J388" s="11" t="s">
        <v>261</v>
      </c>
      <c r="K388" s="11" t="s">
        <v>12333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44228</v>
      </c>
      <c r="H389" s="11">
        <v>7</v>
      </c>
      <c r="I389" s="20" t="s">
        <v>259</v>
      </c>
      <c r="J389" s="11" t="s">
        <v>261</v>
      </c>
      <c r="K389" s="11" t="s">
        <v>12333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44228</v>
      </c>
      <c r="H390" s="11">
        <v>7</v>
      </c>
      <c r="I390" s="20" t="s">
        <v>259</v>
      </c>
      <c r="J390" s="11" t="s">
        <v>261</v>
      </c>
      <c r="K390" s="11" t="s">
        <v>12333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44228</v>
      </c>
      <c r="H391" s="11">
        <v>7</v>
      </c>
      <c r="I391" s="20" t="s">
        <v>259</v>
      </c>
      <c r="J391" s="11" t="s">
        <v>261</v>
      </c>
      <c r="K391" s="11" t="s">
        <v>12333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44228</v>
      </c>
      <c r="H392" s="11">
        <v>7</v>
      </c>
      <c r="I392" s="20" t="s">
        <v>259</v>
      </c>
      <c r="J392" s="11" t="s">
        <v>261</v>
      </c>
      <c r="K392" s="11" t="s">
        <v>12333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44228</v>
      </c>
      <c r="H393" s="11">
        <v>7</v>
      </c>
      <c r="I393" s="20" t="s">
        <v>259</v>
      </c>
      <c r="J393" s="11" t="s">
        <v>261</v>
      </c>
      <c r="K393" s="11" t="s">
        <v>12333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44228</v>
      </c>
      <c r="H394" s="11">
        <v>7</v>
      </c>
      <c r="I394" s="20" t="s">
        <v>259</v>
      </c>
      <c r="J394" s="11" t="s">
        <v>261</v>
      </c>
      <c r="K394" s="11" t="s">
        <v>12333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44228</v>
      </c>
      <c r="H395" s="11">
        <v>7</v>
      </c>
      <c r="I395" s="20" t="s">
        <v>259</v>
      </c>
      <c r="J395" s="11" t="s">
        <v>261</v>
      </c>
      <c r="K395" s="11" t="s">
        <v>12333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44228</v>
      </c>
      <c r="H396" s="11">
        <v>7</v>
      </c>
      <c r="I396" s="20" t="s">
        <v>259</v>
      </c>
      <c r="J396" s="11" t="s">
        <v>261</v>
      </c>
      <c r="K396" s="11" t="s">
        <v>12333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44228</v>
      </c>
      <c r="H397" s="11">
        <v>7</v>
      </c>
      <c r="I397" s="20" t="s">
        <v>259</v>
      </c>
      <c r="J397" s="11" t="s">
        <v>261</v>
      </c>
      <c r="K397" s="11" t="s">
        <v>12333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44228</v>
      </c>
      <c r="H398" s="11">
        <v>7</v>
      </c>
      <c r="I398" s="20" t="s">
        <v>259</v>
      </c>
      <c r="J398" s="11" t="s">
        <v>261</v>
      </c>
      <c r="K398" s="11" t="s">
        <v>12333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44228</v>
      </c>
      <c r="H399" s="11">
        <v>7</v>
      </c>
      <c r="I399" s="20" t="s">
        <v>259</v>
      </c>
      <c r="J399" s="11" t="s">
        <v>261</v>
      </c>
      <c r="K399" s="11" t="s">
        <v>12333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44228</v>
      </c>
      <c r="H400" s="11">
        <v>7</v>
      </c>
      <c r="I400" s="20" t="s">
        <v>259</v>
      </c>
      <c r="J400" s="11" t="s">
        <v>261</v>
      </c>
      <c r="K400" s="11" t="s">
        <v>12333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44228</v>
      </c>
      <c r="H401" s="11">
        <v>7</v>
      </c>
      <c r="I401" s="20" t="s">
        <v>259</v>
      </c>
      <c r="J401" s="11" t="s">
        <v>261</v>
      </c>
      <c r="K401" s="11" t="s">
        <v>12333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44228</v>
      </c>
      <c r="H402" s="11">
        <v>7</v>
      </c>
      <c r="I402" s="20" t="s">
        <v>259</v>
      </c>
      <c r="J402" s="11" t="s">
        <v>261</v>
      </c>
      <c r="K402" s="11" t="s">
        <v>12333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44228</v>
      </c>
      <c r="H403" s="11">
        <v>7</v>
      </c>
      <c r="I403" s="20" t="s">
        <v>259</v>
      </c>
      <c r="J403" s="11" t="s">
        <v>261</v>
      </c>
      <c r="K403" s="11" t="s">
        <v>12333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44228</v>
      </c>
      <c r="H404" s="11">
        <v>7</v>
      </c>
      <c r="I404" s="20" t="s">
        <v>259</v>
      </c>
      <c r="J404" s="11" t="s">
        <v>261</v>
      </c>
      <c r="K404" s="11" t="s">
        <v>12333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44228</v>
      </c>
      <c r="H405" s="11">
        <v>7</v>
      </c>
      <c r="I405" s="20" t="s">
        <v>259</v>
      </c>
      <c r="J405" s="11" t="s">
        <v>261</v>
      </c>
      <c r="K405" s="11" t="s">
        <v>12333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44228</v>
      </c>
      <c r="H406" s="11">
        <v>7</v>
      </c>
      <c r="I406" s="20" t="s">
        <v>259</v>
      </c>
      <c r="J406" s="11" t="s">
        <v>261</v>
      </c>
      <c r="K406" s="11" t="s">
        <v>12333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44228</v>
      </c>
      <c r="H407" s="11">
        <v>7</v>
      </c>
      <c r="I407" s="20" t="s">
        <v>259</v>
      </c>
      <c r="J407" s="11" t="s">
        <v>261</v>
      </c>
      <c r="K407" s="11" t="s">
        <v>12333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44228</v>
      </c>
      <c r="H408" s="11">
        <v>7</v>
      </c>
      <c r="I408" s="20" t="s">
        <v>259</v>
      </c>
      <c r="J408" s="11" t="s">
        <v>261</v>
      </c>
      <c r="K408" s="11" t="s">
        <v>12333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44228</v>
      </c>
      <c r="H409" s="11">
        <v>7</v>
      </c>
      <c r="I409" s="20" t="s">
        <v>259</v>
      </c>
      <c r="J409" s="11" t="s">
        <v>261</v>
      </c>
      <c r="K409" s="11" t="s">
        <v>12333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44228</v>
      </c>
      <c r="H410" s="11">
        <v>7</v>
      </c>
      <c r="I410" s="20" t="s">
        <v>259</v>
      </c>
      <c r="J410" s="11" t="s">
        <v>261</v>
      </c>
      <c r="K410" s="11" t="s">
        <v>12333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44228</v>
      </c>
      <c r="H411" s="11">
        <v>7</v>
      </c>
      <c r="I411" s="20" t="s">
        <v>259</v>
      </c>
      <c r="J411" s="11" t="s">
        <v>261</v>
      </c>
      <c r="K411" s="11" t="s">
        <v>12333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44228</v>
      </c>
      <c r="H412" s="11">
        <v>7</v>
      </c>
      <c r="I412" s="20" t="s">
        <v>259</v>
      </c>
      <c r="J412" s="11" t="s">
        <v>261</v>
      </c>
      <c r="K412" s="11" t="s">
        <v>12333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44228</v>
      </c>
      <c r="H413" s="11">
        <v>7</v>
      </c>
      <c r="I413" s="20" t="s">
        <v>259</v>
      </c>
      <c r="J413" s="11" t="s">
        <v>261</v>
      </c>
      <c r="K413" s="11" t="s">
        <v>12333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44228</v>
      </c>
      <c r="H414" s="11">
        <v>7</v>
      </c>
      <c r="I414" s="20" t="s">
        <v>259</v>
      </c>
      <c r="J414" s="11" t="s">
        <v>261</v>
      </c>
      <c r="K414" s="11" t="s">
        <v>12333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44228</v>
      </c>
      <c r="H415" s="11">
        <v>7</v>
      </c>
      <c r="I415" s="20" t="s">
        <v>259</v>
      </c>
      <c r="J415" s="11" t="s">
        <v>261</v>
      </c>
      <c r="K415" s="11" t="s">
        <v>12333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44228</v>
      </c>
      <c r="H416" s="11">
        <v>7</v>
      </c>
      <c r="I416" s="20" t="s">
        <v>259</v>
      </c>
      <c r="J416" s="11" t="s">
        <v>261</v>
      </c>
      <c r="K416" s="11" t="s">
        <v>12333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44228</v>
      </c>
      <c r="H417" s="11">
        <v>7</v>
      </c>
      <c r="I417" s="20" t="s">
        <v>259</v>
      </c>
      <c r="J417" s="11" t="s">
        <v>261</v>
      </c>
      <c r="K417" s="11" t="s">
        <v>12333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44228</v>
      </c>
      <c r="H418" s="11">
        <v>7</v>
      </c>
      <c r="I418" s="20" t="s">
        <v>259</v>
      </c>
      <c r="J418" s="11" t="s">
        <v>261</v>
      </c>
      <c r="K418" s="11" t="s">
        <v>12333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44228</v>
      </c>
      <c r="H419" s="11">
        <v>7</v>
      </c>
      <c r="I419" s="20" t="s">
        <v>259</v>
      </c>
      <c r="J419" s="11" t="s">
        <v>261</v>
      </c>
      <c r="K419" s="11" t="s">
        <v>12333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44228</v>
      </c>
      <c r="H420" s="11">
        <v>7</v>
      </c>
      <c r="I420" s="20" t="s">
        <v>259</v>
      </c>
      <c r="J420" s="11" t="s">
        <v>261</v>
      </c>
      <c r="K420" s="11" t="s">
        <v>12333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44228</v>
      </c>
      <c r="H421" s="11">
        <v>7</v>
      </c>
      <c r="I421" s="20" t="s">
        <v>259</v>
      </c>
      <c r="J421" s="11" t="s">
        <v>261</v>
      </c>
      <c r="K421" s="11" t="s">
        <v>12333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44228</v>
      </c>
      <c r="H422" s="11">
        <v>7</v>
      </c>
      <c r="I422" s="20" t="s">
        <v>259</v>
      </c>
      <c r="J422" s="11" t="s">
        <v>261</v>
      </c>
      <c r="K422" s="11" t="s">
        <v>12333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44228</v>
      </c>
      <c r="H423" s="11">
        <v>7</v>
      </c>
      <c r="I423" s="20" t="s">
        <v>259</v>
      </c>
      <c r="J423" s="11" t="s">
        <v>261</v>
      </c>
      <c r="K423" s="11" t="s">
        <v>12333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44228</v>
      </c>
      <c r="H424" s="11">
        <v>7</v>
      </c>
      <c r="I424" s="20" t="s">
        <v>259</v>
      </c>
      <c r="J424" s="11" t="s">
        <v>261</v>
      </c>
      <c r="K424" s="11" t="s">
        <v>12333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44228</v>
      </c>
      <c r="H425" s="11">
        <v>7</v>
      </c>
      <c r="I425" s="20" t="s">
        <v>259</v>
      </c>
      <c r="J425" s="11" t="s">
        <v>261</v>
      </c>
      <c r="K425" s="11" t="s">
        <v>12333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44228</v>
      </c>
      <c r="H426" s="11">
        <v>7</v>
      </c>
      <c r="I426" s="20" t="s">
        <v>259</v>
      </c>
      <c r="J426" s="11" t="s">
        <v>261</v>
      </c>
      <c r="K426" s="11" t="s">
        <v>12333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44228</v>
      </c>
      <c r="H427" s="11">
        <v>7</v>
      </c>
      <c r="I427" s="20" t="s">
        <v>259</v>
      </c>
      <c r="J427" s="11" t="s">
        <v>261</v>
      </c>
      <c r="K427" s="11" t="s">
        <v>12333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44228</v>
      </c>
      <c r="H428" s="11">
        <v>7</v>
      </c>
      <c r="I428" s="20" t="s">
        <v>259</v>
      </c>
      <c r="J428" s="11" t="s">
        <v>261</v>
      </c>
      <c r="K428" s="11" t="s">
        <v>12333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44228</v>
      </c>
      <c r="H429" s="11">
        <v>7</v>
      </c>
      <c r="I429" s="20" t="s">
        <v>259</v>
      </c>
      <c r="J429" s="11" t="s">
        <v>261</v>
      </c>
      <c r="K429" s="11" t="s">
        <v>12333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44228</v>
      </c>
      <c r="H430" s="11">
        <v>7</v>
      </c>
      <c r="I430" s="20" t="s">
        <v>259</v>
      </c>
      <c r="J430" s="11" t="s">
        <v>261</v>
      </c>
      <c r="K430" s="11" t="s">
        <v>12333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44228</v>
      </c>
      <c r="H431" s="11">
        <v>7</v>
      </c>
      <c r="I431" s="20" t="s">
        <v>259</v>
      </c>
      <c r="J431" s="11" t="s">
        <v>261</v>
      </c>
      <c r="K431" s="11" t="s">
        <v>12333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44228</v>
      </c>
      <c r="H432" s="11">
        <v>7</v>
      </c>
      <c r="I432" s="20" t="s">
        <v>259</v>
      </c>
      <c r="J432" s="11" t="s">
        <v>261</v>
      </c>
      <c r="K432" s="11" t="s">
        <v>12333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44228</v>
      </c>
      <c r="H433" s="11">
        <v>7</v>
      </c>
      <c r="I433" s="20" t="s">
        <v>259</v>
      </c>
      <c r="J433" s="11" t="s">
        <v>261</v>
      </c>
      <c r="K433" s="11" t="s">
        <v>12333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44228</v>
      </c>
      <c r="H434" s="11">
        <v>7</v>
      </c>
      <c r="I434" s="20" t="s">
        <v>259</v>
      </c>
      <c r="J434" s="11" t="s">
        <v>261</v>
      </c>
      <c r="K434" s="11" t="s">
        <v>12333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44228</v>
      </c>
      <c r="H435" s="11">
        <v>7</v>
      </c>
      <c r="I435" s="20" t="s">
        <v>259</v>
      </c>
      <c r="J435" s="11" t="s">
        <v>261</v>
      </c>
      <c r="K435" s="11" t="s">
        <v>12333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44228</v>
      </c>
      <c r="H436" s="11">
        <v>7</v>
      </c>
      <c r="I436" s="20" t="s">
        <v>259</v>
      </c>
      <c r="J436" s="11" t="s">
        <v>261</v>
      </c>
      <c r="K436" s="11" t="s">
        <v>12333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44228</v>
      </c>
      <c r="H437" s="11">
        <v>7</v>
      </c>
      <c r="I437" s="20" t="s">
        <v>259</v>
      </c>
      <c r="J437" s="11" t="s">
        <v>261</v>
      </c>
      <c r="K437" s="11" t="s">
        <v>12333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44228</v>
      </c>
      <c r="H438" s="11">
        <v>7</v>
      </c>
      <c r="I438" s="20" t="s">
        <v>259</v>
      </c>
      <c r="J438" s="11" t="s">
        <v>261</v>
      </c>
      <c r="K438" s="11" t="s">
        <v>12333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44228</v>
      </c>
      <c r="H439" s="11">
        <v>7</v>
      </c>
      <c r="I439" s="20" t="s">
        <v>259</v>
      </c>
      <c r="J439" s="11" t="s">
        <v>261</v>
      </c>
      <c r="K439" s="11" t="s">
        <v>12333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44228</v>
      </c>
      <c r="H440" s="11">
        <v>7</v>
      </c>
      <c r="I440" s="20" t="s">
        <v>259</v>
      </c>
      <c r="J440" s="11" t="s">
        <v>261</v>
      </c>
      <c r="K440" s="11" t="s">
        <v>12333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44228</v>
      </c>
      <c r="H441" s="11">
        <v>7</v>
      </c>
      <c r="I441" s="20" t="s">
        <v>259</v>
      </c>
      <c r="J441" s="11" t="s">
        <v>261</v>
      </c>
      <c r="K441" s="11" t="s">
        <v>12333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44228</v>
      </c>
      <c r="H442" s="11">
        <v>7</v>
      </c>
      <c r="I442" s="20" t="s">
        <v>259</v>
      </c>
      <c r="J442" s="11" t="s">
        <v>261</v>
      </c>
      <c r="K442" s="11" t="s">
        <v>12333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44228</v>
      </c>
      <c r="H443" s="11">
        <v>7</v>
      </c>
      <c r="I443" s="20" t="s">
        <v>259</v>
      </c>
      <c r="J443" s="11" t="s">
        <v>261</v>
      </c>
      <c r="K443" s="11" t="s">
        <v>12333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44228</v>
      </c>
      <c r="H444" s="11">
        <v>7</v>
      </c>
      <c r="I444" s="20" t="s">
        <v>259</v>
      </c>
      <c r="J444" s="11" t="s">
        <v>261</v>
      </c>
      <c r="K444" s="11" t="s">
        <v>12333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44228</v>
      </c>
      <c r="H445" s="11">
        <v>7</v>
      </c>
      <c r="I445" s="20" t="s">
        <v>259</v>
      </c>
      <c r="J445" s="11" t="s">
        <v>261</v>
      </c>
      <c r="K445" s="11" t="s">
        <v>12333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44228</v>
      </c>
      <c r="H446" s="11">
        <v>7</v>
      </c>
      <c r="I446" s="20" t="s">
        <v>259</v>
      </c>
      <c r="J446" s="11" t="s">
        <v>261</v>
      </c>
      <c r="K446" s="11" t="s">
        <v>12333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44228</v>
      </c>
      <c r="H447" s="11">
        <v>7</v>
      </c>
      <c r="I447" s="20" t="s">
        <v>259</v>
      </c>
      <c r="J447" s="11" t="s">
        <v>261</v>
      </c>
      <c r="K447" s="11" t="s">
        <v>12333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44228</v>
      </c>
      <c r="H448" s="11">
        <v>7</v>
      </c>
      <c r="I448" s="20" t="s">
        <v>259</v>
      </c>
      <c r="J448" s="11" t="s">
        <v>261</v>
      </c>
      <c r="K448" s="11" t="s">
        <v>12333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44228</v>
      </c>
      <c r="H449" s="11">
        <v>7</v>
      </c>
      <c r="I449" s="20" t="s">
        <v>259</v>
      </c>
      <c r="J449" s="11" t="s">
        <v>261</v>
      </c>
      <c r="K449" s="11" t="s">
        <v>12333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44228</v>
      </c>
      <c r="H450" s="11">
        <v>7</v>
      </c>
      <c r="I450" s="20" t="s">
        <v>259</v>
      </c>
      <c r="J450" s="11" t="s">
        <v>261</v>
      </c>
      <c r="K450" s="11" t="s">
        <v>12333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44228</v>
      </c>
      <c r="H451" s="11">
        <v>7</v>
      </c>
      <c r="I451" s="20" t="s">
        <v>259</v>
      </c>
      <c r="J451" s="11" t="s">
        <v>261</v>
      </c>
      <c r="K451" s="11" t="s">
        <v>12333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44228</v>
      </c>
      <c r="H452" s="11">
        <v>7</v>
      </c>
      <c r="I452" s="20" t="s">
        <v>259</v>
      </c>
      <c r="J452" s="11" t="s">
        <v>261</v>
      </c>
      <c r="K452" s="11" t="s">
        <v>12333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12333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12333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12333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12333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12333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12333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12333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12333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12333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12333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12333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12333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12333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12333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12333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12333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12333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12333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12333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12333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12333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12333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12333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12333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12333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12333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12333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12333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12333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12333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12333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12333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12333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12333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12333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12333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12333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12333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12333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12333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12333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12333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12333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12333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12333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12333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12333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12333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12333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12333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12333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12333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12333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12333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12333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12333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12333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12333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12333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12333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12333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12333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12333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12333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12333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12333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12333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12333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12333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12333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12333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12333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12333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12333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12333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44228</v>
      </c>
      <c r="H528" s="11">
        <v>7</v>
      </c>
      <c r="I528" s="20" t="s">
        <v>259</v>
      </c>
      <c r="J528" s="11" t="s">
        <v>261</v>
      </c>
      <c r="K528" s="11" t="s">
        <v>12333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44228</v>
      </c>
      <c r="H529" s="11">
        <v>7</v>
      </c>
      <c r="I529" s="20" t="s">
        <v>259</v>
      </c>
      <c r="J529" s="11" t="s">
        <v>261</v>
      </c>
      <c r="K529" s="11" t="s">
        <v>12333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44228</v>
      </c>
      <c r="H530" s="11">
        <v>7</v>
      </c>
      <c r="I530" s="20" t="s">
        <v>259</v>
      </c>
      <c r="J530" s="11" t="s">
        <v>261</v>
      </c>
      <c r="K530" s="11" t="s">
        <v>12333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44228</v>
      </c>
      <c r="H531" s="11">
        <v>7</v>
      </c>
      <c r="I531" s="20" t="s">
        <v>259</v>
      </c>
      <c r="J531" s="11" t="s">
        <v>261</v>
      </c>
      <c r="K531" s="11" t="s">
        <v>12333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44228</v>
      </c>
      <c r="H532" s="11">
        <v>7</v>
      </c>
      <c r="I532" s="20" t="s">
        <v>259</v>
      </c>
      <c r="J532" s="11" t="s">
        <v>261</v>
      </c>
      <c r="K532" s="11" t="s">
        <v>12333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44228</v>
      </c>
      <c r="H533" s="11">
        <v>7</v>
      </c>
      <c r="I533" s="20" t="s">
        <v>259</v>
      </c>
      <c r="J533" s="11" t="s">
        <v>261</v>
      </c>
      <c r="K533" s="11" t="s">
        <v>12333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44228</v>
      </c>
      <c r="H534" s="11">
        <v>7</v>
      </c>
      <c r="I534" s="20" t="s">
        <v>259</v>
      </c>
      <c r="J534" s="11" t="s">
        <v>261</v>
      </c>
      <c r="K534" s="11" t="s">
        <v>12333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44228</v>
      </c>
      <c r="H535" s="11">
        <v>7</v>
      </c>
      <c r="I535" s="20" t="s">
        <v>259</v>
      </c>
      <c r="J535" s="11" t="s">
        <v>261</v>
      </c>
      <c r="K535" s="11" t="s">
        <v>12333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44228</v>
      </c>
      <c r="H536" s="11">
        <v>7</v>
      </c>
      <c r="I536" s="20" t="s">
        <v>259</v>
      </c>
      <c r="J536" s="11" t="s">
        <v>261</v>
      </c>
      <c r="K536" s="11" t="s">
        <v>12333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44228</v>
      </c>
      <c r="H537" s="11">
        <v>7</v>
      </c>
      <c r="I537" s="20" t="s">
        <v>259</v>
      </c>
      <c r="J537" s="11" t="s">
        <v>261</v>
      </c>
      <c r="K537" s="11" t="s">
        <v>12333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44228</v>
      </c>
      <c r="H538" s="11">
        <v>7</v>
      </c>
      <c r="I538" s="20" t="s">
        <v>259</v>
      </c>
      <c r="J538" s="11" t="s">
        <v>261</v>
      </c>
      <c r="K538" s="11" t="s">
        <v>12333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44228</v>
      </c>
      <c r="H539" s="11">
        <v>7</v>
      </c>
      <c r="I539" s="20" t="s">
        <v>259</v>
      </c>
      <c r="J539" s="11" t="s">
        <v>261</v>
      </c>
      <c r="K539" s="11" t="s">
        <v>12333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44228</v>
      </c>
      <c r="H540" s="11">
        <v>7</v>
      </c>
      <c r="I540" s="20" t="s">
        <v>259</v>
      </c>
      <c r="J540" s="11" t="s">
        <v>261</v>
      </c>
      <c r="K540" s="11" t="s">
        <v>12333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44228</v>
      </c>
      <c r="H541" s="11">
        <v>7</v>
      </c>
      <c r="I541" s="20" t="s">
        <v>259</v>
      </c>
      <c r="J541" s="11" t="s">
        <v>261</v>
      </c>
      <c r="K541" s="11" t="s">
        <v>12333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44228</v>
      </c>
      <c r="H542" s="11">
        <v>7</v>
      </c>
      <c r="I542" s="20" t="s">
        <v>259</v>
      </c>
      <c r="J542" s="11" t="s">
        <v>261</v>
      </c>
      <c r="K542" s="11" t="s">
        <v>12333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44228</v>
      </c>
      <c r="H543" s="11">
        <v>7</v>
      </c>
      <c r="I543" s="20" t="s">
        <v>259</v>
      </c>
      <c r="J543" s="11" t="s">
        <v>261</v>
      </c>
      <c r="K543" s="11" t="s">
        <v>12333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44228</v>
      </c>
      <c r="H544" s="11">
        <v>7</v>
      </c>
      <c r="I544" s="20" t="s">
        <v>259</v>
      </c>
      <c r="J544" s="11" t="s">
        <v>261</v>
      </c>
      <c r="K544" s="11" t="s">
        <v>12333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44228</v>
      </c>
      <c r="H545" s="11">
        <v>7</v>
      </c>
      <c r="I545" s="20" t="s">
        <v>259</v>
      </c>
      <c r="J545" s="11" t="s">
        <v>261</v>
      </c>
      <c r="K545" s="11" t="s">
        <v>12333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44228</v>
      </c>
      <c r="H546" s="11">
        <v>7</v>
      </c>
      <c r="I546" s="20" t="s">
        <v>259</v>
      </c>
      <c r="J546" s="11" t="s">
        <v>261</v>
      </c>
      <c r="K546" s="11" t="s">
        <v>12333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44228</v>
      </c>
      <c r="H547" s="11">
        <v>7</v>
      </c>
      <c r="I547" s="20" t="s">
        <v>259</v>
      </c>
      <c r="J547" s="11" t="s">
        <v>261</v>
      </c>
      <c r="K547" s="11" t="s">
        <v>12333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44228</v>
      </c>
      <c r="H548" s="11">
        <v>7</v>
      </c>
      <c r="I548" s="20" t="s">
        <v>259</v>
      </c>
      <c r="J548" s="11" t="s">
        <v>261</v>
      </c>
      <c r="K548" s="11" t="s">
        <v>12333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44228</v>
      </c>
      <c r="H549" s="11">
        <v>7</v>
      </c>
      <c r="I549" s="20" t="s">
        <v>259</v>
      </c>
      <c r="J549" s="11" t="s">
        <v>261</v>
      </c>
      <c r="K549" s="11" t="s">
        <v>12333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44228</v>
      </c>
      <c r="H550" s="11">
        <v>7</v>
      </c>
      <c r="I550" s="20" t="s">
        <v>259</v>
      </c>
      <c r="J550" s="11" t="s">
        <v>261</v>
      </c>
      <c r="K550" s="11" t="s">
        <v>12333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44228</v>
      </c>
      <c r="H551" s="11">
        <v>7</v>
      </c>
      <c r="I551" s="20" t="s">
        <v>259</v>
      </c>
      <c r="J551" s="11" t="s">
        <v>261</v>
      </c>
      <c r="K551" s="11" t="s">
        <v>12333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44228</v>
      </c>
      <c r="H552" s="11">
        <v>7</v>
      </c>
      <c r="I552" s="20" t="s">
        <v>259</v>
      </c>
      <c r="J552" s="11" t="s">
        <v>261</v>
      </c>
      <c r="K552" s="11" t="s">
        <v>12333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44228</v>
      </c>
      <c r="H553" s="11">
        <v>7</v>
      </c>
      <c r="I553" s="20" t="s">
        <v>259</v>
      </c>
      <c r="J553" s="11" t="s">
        <v>261</v>
      </c>
      <c r="K553" s="11" t="s">
        <v>12333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44228</v>
      </c>
      <c r="H554" s="11">
        <v>7</v>
      </c>
      <c r="I554" s="20" t="s">
        <v>259</v>
      </c>
      <c r="J554" s="11" t="s">
        <v>261</v>
      </c>
      <c r="K554" s="11" t="s">
        <v>12333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44228</v>
      </c>
      <c r="H555" s="11">
        <v>7</v>
      </c>
      <c r="I555" s="20" t="s">
        <v>259</v>
      </c>
      <c r="J555" s="11" t="s">
        <v>261</v>
      </c>
      <c r="K555" s="11" t="s">
        <v>12333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44228</v>
      </c>
      <c r="H556" s="11">
        <v>7</v>
      </c>
      <c r="I556" s="20" t="s">
        <v>259</v>
      </c>
      <c r="J556" s="11" t="s">
        <v>261</v>
      </c>
      <c r="K556" s="11" t="s">
        <v>12333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44228</v>
      </c>
      <c r="H557" s="11">
        <v>7</v>
      </c>
      <c r="I557" s="20" t="s">
        <v>259</v>
      </c>
      <c r="J557" s="11" t="s">
        <v>261</v>
      </c>
      <c r="K557" s="11" t="s">
        <v>12333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44228</v>
      </c>
      <c r="H558" s="11">
        <v>7</v>
      </c>
      <c r="I558" s="20" t="s">
        <v>259</v>
      </c>
      <c r="J558" s="11" t="s">
        <v>261</v>
      </c>
      <c r="K558" s="11" t="s">
        <v>12333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44228</v>
      </c>
      <c r="H559" s="11">
        <v>7</v>
      </c>
      <c r="I559" s="20" t="s">
        <v>259</v>
      </c>
      <c r="J559" s="11" t="s">
        <v>261</v>
      </c>
      <c r="K559" s="11" t="s">
        <v>12333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44228</v>
      </c>
      <c r="H560" s="11">
        <v>7</v>
      </c>
      <c r="I560" s="20" t="s">
        <v>259</v>
      </c>
      <c r="J560" s="11" t="s">
        <v>261</v>
      </c>
      <c r="K560" s="11" t="s">
        <v>12333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44228</v>
      </c>
      <c r="H561" s="11">
        <v>7</v>
      </c>
      <c r="I561" s="20" t="s">
        <v>259</v>
      </c>
      <c r="J561" s="11" t="s">
        <v>261</v>
      </c>
      <c r="K561" s="11" t="s">
        <v>12333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44228</v>
      </c>
      <c r="H562" s="11">
        <v>7</v>
      </c>
      <c r="I562" s="20" t="s">
        <v>259</v>
      </c>
      <c r="J562" s="11" t="s">
        <v>261</v>
      </c>
      <c r="K562" s="11" t="s">
        <v>12333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44228</v>
      </c>
      <c r="H563" s="11">
        <v>7</v>
      </c>
      <c r="I563" s="20" t="s">
        <v>259</v>
      </c>
      <c r="J563" s="11" t="s">
        <v>261</v>
      </c>
      <c r="K563" s="11" t="s">
        <v>12333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44228</v>
      </c>
      <c r="H564" s="11">
        <v>7</v>
      </c>
      <c r="I564" s="20" t="s">
        <v>259</v>
      </c>
      <c r="J564" s="11" t="s">
        <v>261</v>
      </c>
      <c r="K564" s="11" t="s">
        <v>12333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44228</v>
      </c>
      <c r="H565" s="11">
        <v>7</v>
      </c>
      <c r="I565" s="20" t="s">
        <v>259</v>
      </c>
      <c r="J565" s="11" t="s">
        <v>261</v>
      </c>
      <c r="K565" s="11" t="s">
        <v>12333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44228</v>
      </c>
      <c r="H566" s="11">
        <v>7</v>
      </c>
      <c r="I566" s="20" t="s">
        <v>259</v>
      </c>
      <c r="J566" s="11" t="s">
        <v>261</v>
      </c>
      <c r="K566" s="11" t="s">
        <v>12333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44228</v>
      </c>
      <c r="H567" s="11">
        <v>7</v>
      </c>
      <c r="I567" s="20" t="s">
        <v>259</v>
      </c>
      <c r="J567" s="11" t="s">
        <v>261</v>
      </c>
      <c r="K567" s="11" t="s">
        <v>12333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44228</v>
      </c>
      <c r="H568" s="11">
        <v>7</v>
      </c>
      <c r="I568" s="20" t="s">
        <v>259</v>
      </c>
      <c r="J568" s="11" t="s">
        <v>261</v>
      </c>
      <c r="K568" s="11" t="s">
        <v>12333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44228</v>
      </c>
      <c r="H569" s="11">
        <v>7</v>
      </c>
      <c r="I569" s="20" t="s">
        <v>259</v>
      </c>
      <c r="J569" s="11" t="s">
        <v>261</v>
      </c>
      <c r="K569" s="11" t="s">
        <v>12333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44228</v>
      </c>
      <c r="H570" s="11">
        <v>7</v>
      </c>
      <c r="I570" s="20" t="s">
        <v>259</v>
      </c>
      <c r="J570" s="11" t="s">
        <v>261</v>
      </c>
      <c r="K570" s="11" t="s">
        <v>12333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44228</v>
      </c>
      <c r="H571" s="11">
        <v>7</v>
      </c>
      <c r="I571" s="20" t="s">
        <v>259</v>
      </c>
      <c r="J571" s="11" t="s">
        <v>261</v>
      </c>
      <c r="K571" s="11" t="s">
        <v>12333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44228</v>
      </c>
      <c r="H572" s="11">
        <v>7</v>
      </c>
      <c r="I572" s="20" t="s">
        <v>259</v>
      </c>
      <c r="J572" s="11" t="s">
        <v>261</v>
      </c>
      <c r="K572" s="11" t="s">
        <v>12333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44228</v>
      </c>
      <c r="H573" s="11">
        <v>7</v>
      </c>
      <c r="I573" s="20" t="s">
        <v>259</v>
      </c>
      <c r="J573" s="11" t="s">
        <v>261</v>
      </c>
      <c r="K573" s="11" t="s">
        <v>12333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44228</v>
      </c>
      <c r="H574" s="11">
        <v>7</v>
      </c>
      <c r="I574" s="20" t="s">
        <v>259</v>
      </c>
      <c r="J574" s="11" t="s">
        <v>261</v>
      </c>
      <c r="K574" s="11" t="s">
        <v>12333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44228</v>
      </c>
      <c r="H575" s="11">
        <v>7</v>
      </c>
      <c r="I575" s="20" t="s">
        <v>259</v>
      </c>
      <c r="J575" s="11" t="s">
        <v>261</v>
      </c>
      <c r="K575" s="11" t="s">
        <v>12333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44228</v>
      </c>
      <c r="H576" s="11">
        <v>7</v>
      </c>
      <c r="I576" s="20" t="s">
        <v>259</v>
      </c>
      <c r="J576" s="11" t="s">
        <v>261</v>
      </c>
      <c r="K576" s="11" t="s">
        <v>12333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44228</v>
      </c>
      <c r="H577" s="11">
        <v>7</v>
      </c>
      <c r="I577" s="20" t="s">
        <v>259</v>
      </c>
      <c r="J577" s="11" t="s">
        <v>261</v>
      </c>
      <c r="K577" s="11" t="s">
        <v>12333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44228</v>
      </c>
      <c r="H578" s="11">
        <v>7</v>
      </c>
      <c r="I578" s="20" t="s">
        <v>259</v>
      </c>
      <c r="J578" s="11" t="s">
        <v>261</v>
      </c>
      <c r="K578" s="11" t="s">
        <v>12333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44228</v>
      </c>
      <c r="H579" s="11">
        <v>7</v>
      </c>
      <c r="I579" s="20" t="s">
        <v>259</v>
      </c>
      <c r="J579" s="11" t="s">
        <v>261</v>
      </c>
      <c r="K579" s="11" t="s">
        <v>12333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44228</v>
      </c>
      <c r="H580" s="11">
        <v>7</v>
      </c>
      <c r="I580" s="20" t="s">
        <v>259</v>
      </c>
      <c r="J580" s="11" t="s">
        <v>261</v>
      </c>
      <c r="K580" s="11" t="s">
        <v>12333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44228</v>
      </c>
      <c r="H581" s="11">
        <v>7</v>
      </c>
      <c r="I581" s="20" t="s">
        <v>259</v>
      </c>
      <c r="J581" s="11" t="s">
        <v>261</v>
      </c>
      <c r="K581" s="11" t="s">
        <v>12333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44228</v>
      </c>
      <c r="H582" s="11">
        <v>7</v>
      </c>
      <c r="I582" s="20" t="s">
        <v>259</v>
      </c>
      <c r="J582" s="11" t="s">
        <v>261</v>
      </c>
      <c r="K582" s="11" t="s">
        <v>12333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44228</v>
      </c>
      <c r="H583" s="11">
        <v>7</v>
      </c>
      <c r="I583" s="20" t="s">
        <v>259</v>
      </c>
      <c r="J583" s="11" t="s">
        <v>261</v>
      </c>
      <c r="K583" s="11" t="s">
        <v>12333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44228</v>
      </c>
      <c r="H584" s="11">
        <v>7</v>
      </c>
      <c r="I584" s="20" t="s">
        <v>259</v>
      </c>
      <c r="J584" s="11" t="s">
        <v>261</v>
      </c>
      <c r="K584" s="11" t="s">
        <v>12333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44228</v>
      </c>
      <c r="H585" s="11">
        <v>7</v>
      </c>
      <c r="I585" s="20" t="s">
        <v>259</v>
      </c>
      <c r="J585" s="11" t="s">
        <v>261</v>
      </c>
      <c r="K585" s="11" t="s">
        <v>12333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44228</v>
      </c>
      <c r="H586" s="11">
        <v>7</v>
      </c>
      <c r="I586" s="20" t="s">
        <v>259</v>
      </c>
      <c r="J586" s="11" t="s">
        <v>261</v>
      </c>
      <c r="K586" s="11" t="s">
        <v>12333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44228</v>
      </c>
      <c r="H587" s="11">
        <v>7</v>
      </c>
      <c r="I587" s="20" t="s">
        <v>259</v>
      </c>
      <c r="J587" s="11" t="s">
        <v>261</v>
      </c>
      <c r="K587" s="11" t="s">
        <v>12333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44228</v>
      </c>
      <c r="H588" s="11">
        <v>7</v>
      </c>
      <c r="I588" s="20" t="s">
        <v>259</v>
      </c>
      <c r="J588" s="11" t="s">
        <v>261</v>
      </c>
      <c r="K588" s="11" t="s">
        <v>12333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44228</v>
      </c>
      <c r="H589" s="11">
        <v>7</v>
      </c>
      <c r="I589" s="20" t="s">
        <v>259</v>
      </c>
      <c r="J589" s="11" t="s">
        <v>261</v>
      </c>
      <c r="K589" s="11" t="s">
        <v>12333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44228</v>
      </c>
      <c r="H590" s="11">
        <v>7</v>
      </c>
      <c r="I590" s="20" t="s">
        <v>259</v>
      </c>
      <c r="J590" s="11" t="s">
        <v>261</v>
      </c>
      <c r="K590" s="11" t="s">
        <v>12333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44228</v>
      </c>
      <c r="H591" s="11">
        <v>7</v>
      </c>
      <c r="I591" s="20" t="s">
        <v>259</v>
      </c>
      <c r="J591" s="11" t="s">
        <v>261</v>
      </c>
      <c r="K591" s="11" t="s">
        <v>12333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44228</v>
      </c>
      <c r="H592" s="11">
        <v>7</v>
      </c>
      <c r="I592" s="20" t="s">
        <v>259</v>
      </c>
      <c r="J592" s="11" t="s">
        <v>261</v>
      </c>
      <c r="K592" s="11" t="s">
        <v>12333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44228</v>
      </c>
      <c r="H593" s="11">
        <v>7</v>
      </c>
      <c r="I593" s="20" t="s">
        <v>259</v>
      </c>
      <c r="J593" s="11" t="s">
        <v>261</v>
      </c>
      <c r="K593" s="11" t="s">
        <v>12333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44228</v>
      </c>
      <c r="H594" s="11">
        <v>7</v>
      </c>
      <c r="I594" s="20" t="s">
        <v>259</v>
      </c>
      <c r="J594" s="11" t="s">
        <v>261</v>
      </c>
      <c r="K594" s="11" t="s">
        <v>12333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44228</v>
      </c>
      <c r="H595" s="11">
        <v>7</v>
      </c>
      <c r="I595" s="20" t="s">
        <v>259</v>
      </c>
      <c r="J595" s="11" t="s">
        <v>261</v>
      </c>
      <c r="K595" s="11" t="s">
        <v>12333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44228</v>
      </c>
      <c r="H596" s="11">
        <v>7</v>
      </c>
      <c r="I596" s="20" t="s">
        <v>259</v>
      </c>
      <c r="J596" s="11" t="s">
        <v>261</v>
      </c>
      <c r="K596" s="11" t="s">
        <v>12333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44228</v>
      </c>
      <c r="H597" s="11">
        <v>7</v>
      </c>
      <c r="I597" s="20" t="s">
        <v>259</v>
      </c>
      <c r="J597" s="11" t="s">
        <v>261</v>
      </c>
      <c r="K597" s="11" t="s">
        <v>12333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44228</v>
      </c>
      <c r="H598" s="11">
        <v>7</v>
      </c>
      <c r="I598" s="20" t="s">
        <v>259</v>
      </c>
      <c r="J598" s="11" t="s">
        <v>261</v>
      </c>
      <c r="K598" s="11" t="s">
        <v>12333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44228</v>
      </c>
      <c r="H599" s="11">
        <v>7</v>
      </c>
      <c r="I599" s="20" t="s">
        <v>259</v>
      </c>
      <c r="J599" s="11" t="s">
        <v>261</v>
      </c>
      <c r="K599" s="11" t="s">
        <v>12333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12333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12333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12333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12333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12333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12333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12333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12333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12333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12333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12333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12333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12333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12333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12333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12333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12333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12333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12333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12333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12333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12333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12333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12333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12333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12333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12333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12333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12333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12333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12333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12333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12333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12333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12333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12333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12333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12333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12333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12333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12333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12333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12333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12333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12333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12333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12333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12333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12333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12333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12333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12333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12333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12333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12333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12333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12333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12333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12333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12333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12333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12333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12333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12333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12333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12333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12333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12333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12333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12333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12333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12333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12333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12333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12333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44228</v>
      </c>
      <c r="H675" s="11">
        <v>7</v>
      </c>
      <c r="I675" s="20" t="s">
        <v>259</v>
      </c>
      <c r="J675" s="11" t="s">
        <v>261</v>
      </c>
      <c r="K675" s="11" t="s">
        <v>12333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44228</v>
      </c>
      <c r="H676" s="11">
        <v>7</v>
      </c>
      <c r="I676" s="20" t="s">
        <v>259</v>
      </c>
      <c r="J676" s="11" t="s">
        <v>261</v>
      </c>
      <c r="K676" s="11" t="s">
        <v>12333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44228</v>
      </c>
      <c r="H677" s="11">
        <v>7</v>
      </c>
      <c r="I677" s="20" t="s">
        <v>259</v>
      </c>
      <c r="J677" s="11" t="s">
        <v>261</v>
      </c>
      <c r="K677" s="11" t="s">
        <v>12333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44228</v>
      </c>
      <c r="H678" s="11">
        <v>7</v>
      </c>
      <c r="I678" s="20" t="s">
        <v>259</v>
      </c>
      <c r="J678" s="11" t="s">
        <v>261</v>
      </c>
      <c r="K678" s="11" t="s">
        <v>12333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44228</v>
      </c>
      <c r="H679" s="11">
        <v>7</v>
      </c>
      <c r="I679" s="20" t="s">
        <v>259</v>
      </c>
      <c r="J679" s="11" t="s">
        <v>261</v>
      </c>
      <c r="K679" s="11" t="s">
        <v>12333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44228</v>
      </c>
      <c r="H680" s="11">
        <v>7</v>
      </c>
      <c r="I680" s="20" t="s">
        <v>259</v>
      </c>
      <c r="J680" s="11" t="s">
        <v>261</v>
      </c>
      <c r="K680" s="11" t="s">
        <v>12333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44228</v>
      </c>
      <c r="H681" s="11">
        <v>7</v>
      </c>
      <c r="I681" s="20" t="s">
        <v>259</v>
      </c>
      <c r="J681" s="11" t="s">
        <v>261</v>
      </c>
      <c r="K681" s="11" t="s">
        <v>12333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44228</v>
      </c>
      <c r="H682" s="11">
        <v>7</v>
      </c>
      <c r="I682" s="20" t="s">
        <v>259</v>
      </c>
      <c r="J682" s="11" t="s">
        <v>261</v>
      </c>
      <c r="K682" s="11" t="s">
        <v>12333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44228</v>
      </c>
      <c r="H683" s="11">
        <v>7</v>
      </c>
      <c r="I683" s="20" t="s">
        <v>259</v>
      </c>
      <c r="J683" s="11" t="s">
        <v>261</v>
      </c>
      <c r="K683" s="11" t="s">
        <v>12333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44228</v>
      </c>
      <c r="H684" s="11">
        <v>7</v>
      </c>
      <c r="I684" s="20" t="s">
        <v>259</v>
      </c>
      <c r="J684" s="11" t="s">
        <v>261</v>
      </c>
      <c r="K684" s="11" t="s">
        <v>12333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44228</v>
      </c>
      <c r="H685" s="11">
        <v>7</v>
      </c>
      <c r="I685" s="20" t="s">
        <v>259</v>
      </c>
      <c r="J685" s="11" t="s">
        <v>261</v>
      </c>
      <c r="K685" s="11" t="s">
        <v>12333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44228</v>
      </c>
      <c r="H686" s="11">
        <v>7</v>
      </c>
      <c r="I686" s="20" t="s">
        <v>259</v>
      </c>
      <c r="J686" s="11" t="s">
        <v>261</v>
      </c>
      <c r="K686" s="11" t="s">
        <v>12333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44228</v>
      </c>
      <c r="H687" s="11">
        <v>7</v>
      </c>
      <c r="I687" s="20" t="s">
        <v>259</v>
      </c>
      <c r="J687" s="11" t="s">
        <v>261</v>
      </c>
      <c r="K687" s="11" t="s">
        <v>12333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44228</v>
      </c>
      <c r="H688" s="11">
        <v>7</v>
      </c>
      <c r="I688" s="20" t="s">
        <v>259</v>
      </c>
      <c r="J688" s="11" t="s">
        <v>261</v>
      </c>
      <c r="K688" s="11" t="s">
        <v>12333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44228</v>
      </c>
      <c r="H689" s="11">
        <v>7</v>
      </c>
      <c r="I689" s="20" t="s">
        <v>259</v>
      </c>
      <c r="J689" s="11" t="s">
        <v>261</v>
      </c>
      <c r="K689" s="11" t="s">
        <v>12333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44228</v>
      </c>
      <c r="H690" s="11">
        <v>7</v>
      </c>
      <c r="I690" s="20" t="s">
        <v>259</v>
      </c>
      <c r="J690" s="11" t="s">
        <v>261</v>
      </c>
      <c r="K690" s="11" t="s">
        <v>12333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44228</v>
      </c>
      <c r="H691" s="11">
        <v>7</v>
      </c>
      <c r="I691" s="20" t="s">
        <v>259</v>
      </c>
      <c r="J691" s="11" t="s">
        <v>261</v>
      </c>
      <c r="K691" s="11" t="s">
        <v>12333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44228</v>
      </c>
      <c r="H692" s="11">
        <v>7</v>
      </c>
      <c r="I692" s="20" t="s">
        <v>259</v>
      </c>
      <c r="J692" s="11" t="s">
        <v>261</v>
      </c>
      <c r="K692" s="11" t="s">
        <v>12333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44228</v>
      </c>
      <c r="H693" s="11">
        <v>7</v>
      </c>
      <c r="I693" s="20" t="s">
        <v>259</v>
      </c>
      <c r="J693" s="11" t="s">
        <v>261</v>
      </c>
      <c r="K693" s="11" t="s">
        <v>12333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44228</v>
      </c>
      <c r="H694" s="11">
        <v>7</v>
      </c>
      <c r="I694" s="20" t="s">
        <v>259</v>
      </c>
      <c r="J694" s="11" t="s">
        <v>261</v>
      </c>
      <c r="K694" s="11" t="s">
        <v>12333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44228</v>
      </c>
      <c r="H695" s="11">
        <v>7</v>
      </c>
      <c r="I695" s="20" t="s">
        <v>259</v>
      </c>
      <c r="J695" s="11" t="s">
        <v>261</v>
      </c>
      <c r="K695" s="11" t="s">
        <v>12333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44228</v>
      </c>
      <c r="H696" s="11">
        <v>7</v>
      </c>
      <c r="I696" s="20" t="s">
        <v>259</v>
      </c>
      <c r="J696" s="11" t="s">
        <v>261</v>
      </c>
      <c r="K696" s="11" t="s">
        <v>12333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44228</v>
      </c>
      <c r="H697" s="11">
        <v>7</v>
      </c>
      <c r="I697" s="20" t="s">
        <v>259</v>
      </c>
      <c r="J697" s="11" t="s">
        <v>261</v>
      </c>
      <c r="K697" s="11" t="s">
        <v>12333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44228</v>
      </c>
      <c r="H698" s="11">
        <v>7</v>
      </c>
      <c r="I698" s="20" t="s">
        <v>259</v>
      </c>
      <c r="J698" s="11" t="s">
        <v>261</v>
      </c>
      <c r="K698" s="11" t="s">
        <v>12333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44228</v>
      </c>
      <c r="H699" s="11">
        <v>7</v>
      </c>
      <c r="I699" s="20" t="s">
        <v>259</v>
      </c>
      <c r="J699" s="11" t="s">
        <v>261</v>
      </c>
      <c r="K699" s="11" t="s">
        <v>12333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44228</v>
      </c>
      <c r="H700" s="11">
        <v>7</v>
      </c>
      <c r="I700" s="20" t="s">
        <v>259</v>
      </c>
      <c r="J700" s="11" t="s">
        <v>261</v>
      </c>
      <c r="K700" s="11" t="s">
        <v>12333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44228</v>
      </c>
      <c r="H701" s="11">
        <v>7</v>
      </c>
      <c r="I701" s="20" t="s">
        <v>259</v>
      </c>
      <c r="J701" s="11" t="s">
        <v>261</v>
      </c>
      <c r="K701" s="11" t="s">
        <v>12333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44228</v>
      </c>
      <c r="H702" s="11">
        <v>7</v>
      </c>
      <c r="I702" s="20" t="s">
        <v>259</v>
      </c>
      <c r="J702" s="11" t="s">
        <v>261</v>
      </c>
      <c r="K702" s="11" t="s">
        <v>12333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44228</v>
      </c>
      <c r="H703" s="11">
        <v>7</v>
      </c>
      <c r="I703" s="20" t="s">
        <v>259</v>
      </c>
      <c r="J703" s="11" t="s">
        <v>261</v>
      </c>
      <c r="K703" s="11" t="s">
        <v>12333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44228</v>
      </c>
      <c r="H704" s="11">
        <v>7</v>
      </c>
      <c r="I704" s="20" t="s">
        <v>259</v>
      </c>
      <c r="J704" s="11" t="s">
        <v>261</v>
      </c>
      <c r="K704" s="11" t="s">
        <v>12333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44228</v>
      </c>
      <c r="H705" s="11">
        <v>7</v>
      </c>
      <c r="I705" s="20" t="s">
        <v>259</v>
      </c>
      <c r="J705" s="11" t="s">
        <v>261</v>
      </c>
      <c r="K705" s="11" t="s">
        <v>12333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44228</v>
      </c>
      <c r="H706" s="11">
        <v>7</v>
      </c>
      <c r="I706" s="20" t="s">
        <v>259</v>
      </c>
      <c r="J706" s="11" t="s">
        <v>261</v>
      </c>
      <c r="K706" s="11" t="s">
        <v>12333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44228</v>
      </c>
      <c r="H707" s="11">
        <v>7</v>
      </c>
      <c r="I707" s="20" t="s">
        <v>259</v>
      </c>
      <c r="J707" s="11" t="s">
        <v>261</v>
      </c>
      <c r="K707" s="11" t="s">
        <v>12333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44228</v>
      </c>
      <c r="H708" s="11">
        <v>7</v>
      </c>
      <c r="I708" s="20" t="s">
        <v>259</v>
      </c>
      <c r="J708" s="11" t="s">
        <v>261</v>
      </c>
      <c r="K708" s="11" t="s">
        <v>12333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44228</v>
      </c>
      <c r="H709" s="11">
        <v>7</v>
      </c>
      <c r="I709" s="20" t="s">
        <v>259</v>
      </c>
      <c r="J709" s="11" t="s">
        <v>261</v>
      </c>
      <c r="K709" s="11" t="s">
        <v>12333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44228</v>
      </c>
      <c r="H710" s="11">
        <v>7</v>
      </c>
      <c r="I710" s="20" t="s">
        <v>259</v>
      </c>
      <c r="J710" s="11" t="s">
        <v>261</v>
      </c>
      <c r="K710" s="11" t="s">
        <v>12333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44228</v>
      </c>
      <c r="H711" s="11">
        <v>7</v>
      </c>
      <c r="I711" s="20" t="s">
        <v>259</v>
      </c>
      <c r="J711" s="11" t="s">
        <v>261</v>
      </c>
      <c r="K711" s="11" t="s">
        <v>12333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44228</v>
      </c>
      <c r="H712" s="11">
        <v>7</v>
      </c>
      <c r="I712" s="20" t="s">
        <v>259</v>
      </c>
      <c r="J712" s="11" t="s">
        <v>261</v>
      </c>
      <c r="K712" s="11" t="s">
        <v>12333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44228</v>
      </c>
      <c r="H713" s="11">
        <v>7</v>
      </c>
      <c r="I713" s="20" t="s">
        <v>259</v>
      </c>
      <c r="J713" s="11" t="s">
        <v>261</v>
      </c>
      <c r="K713" s="11" t="s">
        <v>12333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44228</v>
      </c>
      <c r="H714" s="11">
        <v>7</v>
      </c>
      <c r="I714" s="20" t="s">
        <v>259</v>
      </c>
      <c r="J714" s="11" t="s">
        <v>261</v>
      </c>
      <c r="K714" s="11" t="s">
        <v>12333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44228</v>
      </c>
      <c r="H715" s="11">
        <v>7</v>
      </c>
      <c r="I715" s="20" t="s">
        <v>259</v>
      </c>
      <c r="J715" s="11" t="s">
        <v>261</v>
      </c>
      <c r="K715" s="11" t="s">
        <v>12333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44228</v>
      </c>
      <c r="H716" s="11">
        <v>7</v>
      </c>
      <c r="I716" s="20" t="s">
        <v>259</v>
      </c>
      <c r="J716" s="11" t="s">
        <v>261</v>
      </c>
      <c r="K716" s="11" t="s">
        <v>12333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44228</v>
      </c>
      <c r="H717" s="11">
        <v>7</v>
      </c>
      <c r="I717" s="20" t="s">
        <v>259</v>
      </c>
      <c r="J717" s="11" t="s">
        <v>261</v>
      </c>
      <c r="K717" s="11" t="s">
        <v>12333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44228</v>
      </c>
      <c r="H718" s="11">
        <v>7</v>
      </c>
      <c r="I718" s="20" t="s">
        <v>259</v>
      </c>
      <c r="J718" s="11" t="s">
        <v>261</v>
      </c>
      <c r="K718" s="11" t="s">
        <v>12333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44228</v>
      </c>
      <c r="H719" s="11">
        <v>7</v>
      </c>
      <c r="I719" s="20" t="s">
        <v>259</v>
      </c>
      <c r="J719" s="11" t="s">
        <v>261</v>
      </c>
      <c r="K719" s="11" t="s">
        <v>12333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44228</v>
      </c>
      <c r="H720" s="11">
        <v>7</v>
      </c>
      <c r="I720" s="20" t="s">
        <v>259</v>
      </c>
      <c r="J720" s="11" t="s">
        <v>261</v>
      </c>
      <c r="K720" s="11" t="s">
        <v>12333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44228</v>
      </c>
      <c r="H721" s="11">
        <v>7</v>
      </c>
      <c r="I721" s="20" t="s">
        <v>259</v>
      </c>
      <c r="J721" s="11" t="s">
        <v>261</v>
      </c>
      <c r="K721" s="11" t="s">
        <v>12333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44228</v>
      </c>
      <c r="H722" s="11">
        <v>7</v>
      </c>
      <c r="I722" s="20" t="s">
        <v>259</v>
      </c>
      <c r="J722" s="11" t="s">
        <v>261</v>
      </c>
      <c r="K722" s="11" t="s">
        <v>12333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44228</v>
      </c>
      <c r="H723" s="11">
        <v>7</v>
      </c>
      <c r="I723" s="20" t="s">
        <v>259</v>
      </c>
      <c r="J723" s="11" t="s">
        <v>261</v>
      </c>
      <c r="K723" s="11" t="s">
        <v>12333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44228</v>
      </c>
      <c r="H724" s="11">
        <v>7</v>
      </c>
      <c r="I724" s="20" t="s">
        <v>259</v>
      </c>
      <c r="J724" s="11" t="s">
        <v>261</v>
      </c>
      <c r="K724" s="11" t="s">
        <v>12333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44228</v>
      </c>
      <c r="H725" s="11">
        <v>7</v>
      </c>
      <c r="I725" s="20" t="s">
        <v>259</v>
      </c>
      <c r="J725" s="11" t="s">
        <v>261</v>
      </c>
      <c r="K725" s="11" t="s">
        <v>12333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44228</v>
      </c>
      <c r="H726" s="11">
        <v>7</v>
      </c>
      <c r="I726" s="20" t="s">
        <v>259</v>
      </c>
      <c r="J726" s="11" t="s">
        <v>261</v>
      </c>
      <c r="K726" s="11" t="s">
        <v>12333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44228</v>
      </c>
      <c r="H727" s="11">
        <v>7</v>
      </c>
      <c r="I727" s="20" t="s">
        <v>259</v>
      </c>
      <c r="J727" s="11" t="s">
        <v>261</v>
      </c>
      <c r="K727" s="11" t="s">
        <v>12333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44228</v>
      </c>
      <c r="H728" s="11">
        <v>7</v>
      </c>
      <c r="I728" s="20" t="s">
        <v>259</v>
      </c>
      <c r="J728" s="11" t="s">
        <v>261</v>
      </c>
      <c r="K728" s="11" t="s">
        <v>12333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44228</v>
      </c>
      <c r="H729" s="11">
        <v>7</v>
      </c>
      <c r="I729" s="20" t="s">
        <v>259</v>
      </c>
      <c r="J729" s="11" t="s">
        <v>261</v>
      </c>
      <c r="K729" s="11" t="s">
        <v>12333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44228</v>
      </c>
      <c r="H730" s="11">
        <v>7</v>
      </c>
      <c r="I730" s="20" t="s">
        <v>259</v>
      </c>
      <c r="J730" s="11" t="s">
        <v>261</v>
      </c>
      <c r="K730" s="11" t="s">
        <v>12333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44228</v>
      </c>
      <c r="H731" s="11">
        <v>7</v>
      </c>
      <c r="I731" s="20" t="s">
        <v>259</v>
      </c>
      <c r="J731" s="11" t="s">
        <v>261</v>
      </c>
      <c r="K731" s="11" t="s">
        <v>12333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44228</v>
      </c>
      <c r="H732" s="11">
        <v>7</v>
      </c>
      <c r="I732" s="20" t="s">
        <v>259</v>
      </c>
      <c r="J732" s="11" t="s">
        <v>261</v>
      </c>
      <c r="K732" s="11" t="s">
        <v>12333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44228</v>
      </c>
      <c r="H733" s="11">
        <v>7</v>
      </c>
      <c r="I733" s="20" t="s">
        <v>259</v>
      </c>
      <c r="J733" s="11" t="s">
        <v>261</v>
      </c>
      <c r="K733" s="11" t="s">
        <v>12333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44228</v>
      </c>
      <c r="H734" s="11">
        <v>7</v>
      </c>
      <c r="I734" s="20" t="s">
        <v>259</v>
      </c>
      <c r="J734" s="11" t="s">
        <v>261</v>
      </c>
      <c r="K734" s="11" t="s">
        <v>12333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44228</v>
      </c>
      <c r="H735" s="11">
        <v>7</v>
      </c>
      <c r="I735" s="20" t="s">
        <v>259</v>
      </c>
      <c r="J735" s="11" t="s">
        <v>261</v>
      </c>
      <c r="K735" s="11" t="s">
        <v>12333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44228</v>
      </c>
      <c r="H736" s="11">
        <v>7</v>
      </c>
      <c r="I736" s="20" t="s">
        <v>259</v>
      </c>
      <c r="J736" s="11" t="s">
        <v>261</v>
      </c>
      <c r="K736" s="11" t="s">
        <v>12333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44228</v>
      </c>
      <c r="H737" s="11">
        <v>7</v>
      </c>
      <c r="I737" s="20" t="s">
        <v>259</v>
      </c>
      <c r="J737" s="11" t="s">
        <v>261</v>
      </c>
      <c r="K737" s="11" t="s">
        <v>12333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44228</v>
      </c>
      <c r="H738" s="11">
        <v>7</v>
      </c>
      <c r="I738" s="20" t="s">
        <v>259</v>
      </c>
      <c r="J738" s="11" t="s">
        <v>261</v>
      </c>
      <c r="K738" s="11" t="s">
        <v>12333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44228</v>
      </c>
      <c r="H739" s="11">
        <v>7</v>
      </c>
      <c r="I739" s="20" t="s">
        <v>259</v>
      </c>
      <c r="J739" s="11" t="s">
        <v>261</v>
      </c>
      <c r="K739" s="11" t="s">
        <v>12333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44228</v>
      </c>
      <c r="H740" s="11">
        <v>7</v>
      </c>
      <c r="I740" s="20" t="s">
        <v>259</v>
      </c>
      <c r="J740" s="11" t="s">
        <v>261</v>
      </c>
      <c r="K740" s="11" t="s">
        <v>12333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44228</v>
      </c>
      <c r="H741" s="11">
        <v>7</v>
      </c>
      <c r="I741" s="20" t="s">
        <v>259</v>
      </c>
      <c r="J741" s="11" t="s">
        <v>261</v>
      </c>
      <c r="K741" s="11" t="s">
        <v>12333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44228</v>
      </c>
      <c r="H742" s="11">
        <v>7</v>
      </c>
      <c r="I742" s="20" t="s">
        <v>259</v>
      </c>
      <c r="J742" s="11" t="s">
        <v>261</v>
      </c>
      <c r="K742" s="11" t="s">
        <v>12333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44228</v>
      </c>
      <c r="H743" s="11">
        <v>7</v>
      </c>
      <c r="I743" s="20" t="s">
        <v>259</v>
      </c>
      <c r="J743" s="11" t="s">
        <v>261</v>
      </c>
      <c r="K743" s="11" t="s">
        <v>12333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44228</v>
      </c>
      <c r="H744" s="11">
        <v>7</v>
      </c>
      <c r="I744" s="20" t="s">
        <v>259</v>
      </c>
      <c r="J744" s="11" t="s">
        <v>261</v>
      </c>
      <c r="K744" s="11" t="s">
        <v>12333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44228</v>
      </c>
      <c r="H745" s="11">
        <v>7</v>
      </c>
      <c r="I745" s="20" t="s">
        <v>259</v>
      </c>
      <c r="J745" s="11" t="s">
        <v>261</v>
      </c>
      <c r="K745" s="11" t="s">
        <v>12333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44228</v>
      </c>
      <c r="H746" s="11">
        <v>7</v>
      </c>
      <c r="I746" s="20" t="s">
        <v>259</v>
      </c>
      <c r="J746" s="11" t="s">
        <v>261</v>
      </c>
      <c r="K746" s="11" t="s">
        <v>12333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12333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12333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12333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12333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12333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12333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12333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12333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12333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12333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12333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12333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12333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12333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12333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12333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12333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12333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12333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12333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12333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12333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12333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12333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12333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12333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12333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12333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12333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12333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12333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12333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12333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12333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12333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12333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12333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12333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12333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12333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12333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12333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12333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12333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12333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12333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12333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12333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12333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12333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12333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12333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12333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12333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12333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12333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12333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12333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12333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12333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12333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12333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12333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12333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12333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12333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12333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12333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12333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12333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12333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12333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12333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12333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12333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44228</v>
      </c>
      <c r="H822" s="11">
        <v>7</v>
      </c>
      <c r="I822" s="20" t="s">
        <v>259</v>
      </c>
      <c r="J822" s="11" t="s">
        <v>261</v>
      </c>
      <c r="K822" s="11" t="s">
        <v>12333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44228</v>
      </c>
      <c r="H823" s="11">
        <v>7</v>
      </c>
      <c r="I823" s="20" t="s">
        <v>259</v>
      </c>
      <c r="J823" s="11" t="s">
        <v>261</v>
      </c>
      <c r="K823" s="11" t="s">
        <v>12333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44228</v>
      </c>
      <c r="H824" s="11">
        <v>7</v>
      </c>
      <c r="I824" s="20" t="s">
        <v>259</v>
      </c>
      <c r="J824" s="11" t="s">
        <v>261</v>
      </c>
      <c r="K824" s="11" t="s">
        <v>12333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44228</v>
      </c>
      <c r="H825" s="11">
        <v>7</v>
      </c>
      <c r="I825" s="20" t="s">
        <v>259</v>
      </c>
      <c r="J825" s="11" t="s">
        <v>261</v>
      </c>
      <c r="K825" s="11" t="s">
        <v>12333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44228</v>
      </c>
      <c r="H826" s="11">
        <v>7</v>
      </c>
      <c r="I826" s="20" t="s">
        <v>259</v>
      </c>
      <c r="J826" s="11" t="s">
        <v>261</v>
      </c>
      <c r="K826" s="11" t="s">
        <v>12333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44228</v>
      </c>
      <c r="H827" s="11">
        <v>7</v>
      </c>
      <c r="I827" s="20" t="s">
        <v>259</v>
      </c>
      <c r="J827" s="11" t="s">
        <v>261</v>
      </c>
      <c r="K827" s="11" t="s">
        <v>12333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44228</v>
      </c>
      <c r="H828" s="11">
        <v>7</v>
      </c>
      <c r="I828" s="20" t="s">
        <v>259</v>
      </c>
      <c r="J828" s="11" t="s">
        <v>261</v>
      </c>
      <c r="K828" s="11" t="s">
        <v>12333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44228</v>
      </c>
      <c r="H829" s="11">
        <v>7</v>
      </c>
      <c r="I829" s="20" t="s">
        <v>259</v>
      </c>
      <c r="J829" s="11" t="s">
        <v>261</v>
      </c>
      <c r="K829" s="11" t="s">
        <v>12333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44228</v>
      </c>
      <c r="H830" s="11">
        <v>7</v>
      </c>
      <c r="I830" s="20" t="s">
        <v>259</v>
      </c>
      <c r="J830" s="11" t="s">
        <v>261</v>
      </c>
      <c r="K830" s="11" t="s">
        <v>12333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44228</v>
      </c>
      <c r="H831" s="11">
        <v>7</v>
      </c>
      <c r="I831" s="20" t="s">
        <v>259</v>
      </c>
      <c r="J831" s="11" t="s">
        <v>261</v>
      </c>
      <c r="K831" s="11" t="s">
        <v>12333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44228</v>
      </c>
      <c r="H832" s="11">
        <v>7</v>
      </c>
      <c r="I832" s="20" t="s">
        <v>259</v>
      </c>
      <c r="J832" s="11" t="s">
        <v>261</v>
      </c>
      <c r="K832" s="11" t="s">
        <v>12333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44228</v>
      </c>
      <c r="H833" s="11">
        <v>7</v>
      </c>
      <c r="I833" s="20" t="s">
        <v>259</v>
      </c>
      <c r="J833" s="11" t="s">
        <v>261</v>
      </c>
      <c r="K833" s="11" t="s">
        <v>12333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44228</v>
      </c>
      <c r="H834" s="11">
        <v>7</v>
      </c>
      <c r="I834" s="20" t="s">
        <v>259</v>
      </c>
      <c r="J834" s="11" t="s">
        <v>261</v>
      </c>
      <c r="K834" s="11" t="s">
        <v>12333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44228</v>
      </c>
      <c r="H835" s="11">
        <v>7</v>
      </c>
      <c r="I835" s="20" t="s">
        <v>259</v>
      </c>
      <c r="J835" s="11" t="s">
        <v>261</v>
      </c>
      <c r="K835" s="11" t="s">
        <v>12333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44228</v>
      </c>
      <c r="H836" s="11">
        <v>7</v>
      </c>
      <c r="I836" s="20" t="s">
        <v>259</v>
      </c>
      <c r="J836" s="11" t="s">
        <v>261</v>
      </c>
      <c r="K836" s="11" t="s">
        <v>12333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44228</v>
      </c>
      <c r="H837" s="11">
        <v>7</v>
      </c>
      <c r="I837" s="20" t="s">
        <v>259</v>
      </c>
      <c r="J837" s="11" t="s">
        <v>261</v>
      </c>
      <c r="K837" s="11" t="s">
        <v>12333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44228</v>
      </c>
      <c r="H838" s="11">
        <v>7</v>
      </c>
      <c r="I838" s="20" t="s">
        <v>259</v>
      </c>
      <c r="J838" s="11" t="s">
        <v>261</v>
      </c>
      <c r="K838" s="11" t="s">
        <v>12333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44228</v>
      </c>
      <c r="H839" s="11">
        <v>7</v>
      </c>
      <c r="I839" s="20" t="s">
        <v>259</v>
      </c>
      <c r="J839" s="11" t="s">
        <v>261</v>
      </c>
      <c r="K839" s="11" t="s">
        <v>12333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44228</v>
      </c>
      <c r="H840" s="11">
        <v>7</v>
      </c>
      <c r="I840" s="20" t="s">
        <v>259</v>
      </c>
      <c r="J840" s="11" t="s">
        <v>261</v>
      </c>
      <c r="K840" s="11" t="s">
        <v>12333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44228</v>
      </c>
      <c r="H841" s="11">
        <v>7</v>
      </c>
      <c r="I841" s="20" t="s">
        <v>259</v>
      </c>
      <c r="J841" s="11" t="s">
        <v>261</v>
      </c>
      <c r="K841" s="11" t="s">
        <v>12333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44228</v>
      </c>
      <c r="H842" s="11">
        <v>7</v>
      </c>
      <c r="I842" s="20" t="s">
        <v>259</v>
      </c>
      <c r="J842" s="11" t="s">
        <v>261</v>
      </c>
      <c r="K842" s="11" t="s">
        <v>12333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44228</v>
      </c>
      <c r="H843" s="11">
        <v>7</v>
      </c>
      <c r="I843" s="20" t="s">
        <v>259</v>
      </c>
      <c r="J843" s="11" t="s">
        <v>261</v>
      </c>
      <c r="K843" s="11" t="s">
        <v>12333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44228</v>
      </c>
      <c r="H844" s="11">
        <v>7</v>
      </c>
      <c r="I844" s="20" t="s">
        <v>259</v>
      </c>
      <c r="J844" s="11" t="s">
        <v>261</v>
      </c>
      <c r="K844" s="11" t="s">
        <v>12333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44228</v>
      </c>
      <c r="H845" s="11">
        <v>7</v>
      </c>
      <c r="I845" s="20" t="s">
        <v>259</v>
      </c>
      <c r="J845" s="11" t="s">
        <v>261</v>
      </c>
      <c r="K845" s="11" t="s">
        <v>12333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44228</v>
      </c>
      <c r="H846" s="11">
        <v>7</v>
      </c>
      <c r="I846" s="20" t="s">
        <v>259</v>
      </c>
      <c r="J846" s="11" t="s">
        <v>261</v>
      </c>
      <c r="K846" s="11" t="s">
        <v>12333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44228</v>
      </c>
      <c r="H847" s="11">
        <v>7</v>
      </c>
      <c r="I847" s="20" t="s">
        <v>259</v>
      </c>
      <c r="J847" s="11" t="s">
        <v>261</v>
      </c>
      <c r="K847" s="11" t="s">
        <v>12333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44228</v>
      </c>
      <c r="H848" s="11">
        <v>7</v>
      </c>
      <c r="I848" s="20" t="s">
        <v>259</v>
      </c>
      <c r="J848" s="11" t="s">
        <v>261</v>
      </c>
      <c r="K848" s="11" t="s">
        <v>12333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44228</v>
      </c>
      <c r="H849" s="11">
        <v>7</v>
      </c>
      <c r="I849" s="20" t="s">
        <v>259</v>
      </c>
      <c r="J849" s="11" t="s">
        <v>261</v>
      </c>
      <c r="K849" s="11" t="s">
        <v>12333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44228</v>
      </c>
      <c r="H850" s="11">
        <v>7</v>
      </c>
      <c r="I850" s="20" t="s">
        <v>259</v>
      </c>
      <c r="J850" s="11" t="s">
        <v>261</v>
      </c>
      <c r="K850" s="11" t="s">
        <v>12333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44228</v>
      </c>
      <c r="H851" s="11">
        <v>7</v>
      </c>
      <c r="I851" s="20" t="s">
        <v>259</v>
      </c>
      <c r="J851" s="11" t="s">
        <v>261</v>
      </c>
      <c r="K851" s="11" t="s">
        <v>12333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44228</v>
      </c>
      <c r="H852" s="11">
        <v>7</v>
      </c>
      <c r="I852" s="20" t="s">
        <v>259</v>
      </c>
      <c r="J852" s="11" t="s">
        <v>261</v>
      </c>
      <c r="K852" s="11" t="s">
        <v>12333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44228</v>
      </c>
      <c r="H853" s="11">
        <v>7</v>
      </c>
      <c r="I853" s="20" t="s">
        <v>259</v>
      </c>
      <c r="J853" s="11" t="s">
        <v>261</v>
      </c>
      <c r="K853" s="11" t="s">
        <v>12333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44228</v>
      </c>
      <c r="H854" s="11">
        <v>7</v>
      </c>
      <c r="I854" s="20" t="s">
        <v>259</v>
      </c>
      <c r="J854" s="11" t="s">
        <v>261</v>
      </c>
      <c r="K854" s="11" t="s">
        <v>12333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44228</v>
      </c>
      <c r="H855" s="11">
        <v>7</v>
      </c>
      <c r="I855" s="20" t="s">
        <v>259</v>
      </c>
      <c r="J855" s="11" t="s">
        <v>261</v>
      </c>
      <c r="K855" s="11" t="s">
        <v>12333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44228</v>
      </c>
      <c r="H856" s="11">
        <v>7</v>
      </c>
      <c r="I856" s="20" t="s">
        <v>259</v>
      </c>
      <c r="J856" s="11" t="s">
        <v>261</v>
      </c>
      <c r="K856" s="11" t="s">
        <v>12333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44228</v>
      </c>
      <c r="H857" s="11">
        <v>7</v>
      </c>
      <c r="I857" s="20" t="s">
        <v>259</v>
      </c>
      <c r="J857" s="11" t="s">
        <v>261</v>
      </c>
      <c r="K857" s="11" t="s">
        <v>12333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44228</v>
      </c>
      <c r="H858" s="11">
        <v>7</v>
      </c>
      <c r="I858" s="20" t="s">
        <v>259</v>
      </c>
      <c r="J858" s="11" t="s">
        <v>261</v>
      </c>
      <c r="K858" s="11" t="s">
        <v>12333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44228</v>
      </c>
      <c r="H859" s="11">
        <v>7</v>
      </c>
      <c r="I859" s="20" t="s">
        <v>259</v>
      </c>
      <c r="J859" s="11" t="s">
        <v>261</v>
      </c>
      <c r="K859" s="11" t="s">
        <v>12333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44228</v>
      </c>
      <c r="H860" s="11">
        <v>7</v>
      </c>
      <c r="I860" s="20" t="s">
        <v>259</v>
      </c>
      <c r="J860" s="11" t="s">
        <v>261</v>
      </c>
      <c r="K860" s="11" t="s">
        <v>12333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44228</v>
      </c>
      <c r="H861" s="11">
        <v>7</v>
      </c>
      <c r="I861" s="20" t="s">
        <v>259</v>
      </c>
      <c r="J861" s="11" t="s">
        <v>261</v>
      </c>
      <c r="K861" s="11" t="s">
        <v>12333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44228</v>
      </c>
      <c r="H862" s="11">
        <v>7</v>
      </c>
      <c r="I862" s="20" t="s">
        <v>259</v>
      </c>
      <c r="J862" s="11" t="s">
        <v>261</v>
      </c>
      <c r="K862" s="11" t="s">
        <v>12333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44228</v>
      </c>
      <c r="H863" s="11">
        <v>7</v>
      </c>
      <c r="I863" s="20" t="s">
        <v>259</v>
      </c>
      <c r="J863" s="11" t="s">
        <v>261</v>
      </c>
      <c r="K863" s="11" t="s">
        <v>12333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44228</v>
      </c>
      <c r="H864" s="11">
        <v>7</v>
      </c>
      <c r="I864" s="20" t="s">
        <v>259</v>
      </c>
      <c r="J864" s="11" t="s">
        <v>261</v>
      </c>
      <c r="K864" s="11" t="s">
        <v>12333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44228</v>
      </c>
      <c r="H865" s="11">
        <v>7</v>
      </c>
      <c r="I865" s="20" t="s">
        <v>259</v>
      </c>
      <c r="J865" s="11" t="s">
        <v>261</v>
      </c>
      <c r="K865" s="11" t="s">
        <v>12333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44228</v>
      </c>
      <c r="H866" s="11">
        <v>7</v>
      </c>
      <c r="I866" s="20" t="s">
        <v>259</v>
      </c>
      <c r="J866" s="11" t="s">
        <v>261</v>
      </c>
      <c r="K866" s="11" t="s">
        <v>12333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44228</v>
      </c>
      <c r="H867" s="11">
        <v>7</v>
      </c>
      <c r="I867" s="20" t="s">
        <v>259</v>
      </c>
      <c r="J867" s="11" t="s">
        <v>261</v>
      </c>
      <c r="K867" s="11" t="s">
        <v>12333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44228</v>
      </c>
      <c r="H868" s="11">
        <v>7</v>
      </c>
      <c r="I868" s="20" t="s">
        <v>259</v>
      </c>
      <c r="J868" s="11" t="s">
        <v>261</v>
      </c>
      <c r="K868" s="11" t="s">
        <v>12333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44228</v>
      </c>
      <c r="H869" s="11">
        <v>7</v>
      </c>
      <c r="I869" s="20" t="s">
        <v>259</v>
      </c>
      <c r="J869" s="11" t="s">
        <v>261</v>
      </c>
      <c r="K869" s="11" t="s">
        <v>12333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44228</v>
      </c>
      <c r="H870" s="11">
        <v>7</v>
      </c>
      <c r="I870" s="20" t="s">
        <v>259</v>
      </c>
      <c r="J870" s="11" t="s">
        <v>261</v>
      </c>
      <c r="K870" s="11" t="s">
        <v>12333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44228</v>
      </c>
      <c r="H871" s="11">
        <v>7</v>
      </c>
      <c r="I871" s="20" t="s">
        <v>259</v>
      </c>
      <c r="J871" s="11" t="s">
        <v>261</v>
      </c>
      <c r="K871" s="11" t="s">
        <v>12333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44228</v>
      </c>
      <c r="H872" s="11">
        <v>7</v>
      </c>
      <c r="I872" s="20" t="s">
        <v>259</v>
      </c>
      <c r="J872" s="11" t="s">
        <v>261</v>
      </c>
      <c r="K872" s="11" t="s">
        <v>12333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44228</v>
      </c>
      <c r="H873" s="11">
        <v>7</v>
      </c>
      <c r="I873" s="20" t="s">
        <v>259</v>
      </c>
      <c r="J873" s="11" t="s">
        <v>261</v>
      </c>
      <c r="K873" s="11" t="s">
        <v>12333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44228</v>
      </c>
      <c r="H874" s="11">
        <v>7</v>
      </c>
      <c r="I874" s="20" t="s">
        <v>259</v>
      </c>
      <c r="J874" s="11" t="s">
        <v>261</v>
      </c>
      <c r="K874" s="11" t="s">
        <v>12333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44228</v>
      </c>
      <c r="H875" s="11">
        <v>7</v>
      </c>
      <c r="I875" s="20" t="s">
        <v>259</v>
      </c>
      <c r="J875" s="11" t="s">
        <v>261</v>
      </c>
      <c r="K875" s="11" t="s">
        <v>12333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44228</v>
      </c>
      <c r="H876" s="11">
        <v>7</v>
      </c>
      <c r="I876" s="20" t="s">
        <v>259</v>
      </c>
      <c r="J876" s="11" t="s">
        <v>261</v>
      </c>
      <c r="K876" s="11" t="s">
        <v>12333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44228</v>
      </c>
      <c r="H877" s="11">
        <v>7</v>
      </c>
      <c r="I877" s="20" t="s">
        <v>259</v>
      </c>
      <c r="J877" s="11" t="s">
        <v>261</v>
      </c>
      <c r="K877" s="11" t="s">
        <v>12333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44228</v>
      </c>
      <c r="H878" s="11">
        <v>7</v>
      </c>
      <c r="I878" s="20" t="s">
        <v>259</v>
      </c>
      <c r="J878" s="11" t="s">
        <v>261</v>
      </c>
      <c r="K878" s="11" t="s">
        <v>12333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44228</v>
      </c>
      <c r="H879" s="11">
        <v>7</v>
      </c>
      <c r="I879" s="20" t="s">
        <v>259</v>
      </c>
      <c r="J879" s="11" t="s">
        <v>261</v>
      </c>
      <c r="K879" s="11" t="s">
        <v>12333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44228</v>
      </c>
      <c r="H880" s="11">
        <v>7</v>
      </c>
      <c r="I880" s="20" t="s">
        <v>259</v>
      </c>
      <c r="J880" s="11" t="s">
        <v>261</v>
      </c>
      <c r="K880" s="11" t="s">
        <v>12333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44228</v>
      </c>
      <c r="H881" s="11">
        <v>7</v>
      </c>
      <c r="I881" s="20" t="s">
        <v>259</v>
      </c>
      <c r="J881" s="11" t="s">
        <v>261</v>
      </c>
      <c r="K881" s="11" t="s">
        <v>12333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44228</v>
      </c>
      <c r="H882" s="11">
        <v>7</v>
      </c>
      <c r="I882" s="20" t="s">
        <v>259</v>
      </c>
      <c r="J882" s="11" t="s">
        <v>261</v>
      </c>
      <c r="K882" s="11" t="s">
        <v>12333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44228</v>
      </c>
      <c r="H883" s="11">
        <v>7</v>
      </c>
      <c r="I883" s="20" t="s">
        <v>259</v>
      </c>
      <c r="J883" s="11" t="s">
        <v>261</v>
      </c>
      <c r="K883" s="11" t="s">
        <v>12333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44228</v>
      </c>
      <c r="H884" s="11">
        <v>7</v>
      </c>
      <c r="I884" s="20" t="s">
        <v>259</v>
      </c>
      <c r="J884" s="11" t="s">
        <v>261</v>
      </c>
      <c r="K884" s="11" t="s">
        <v>12333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44228</v>
      </c>
      <c r="H885" s="11">
        <v>7</v>
      </c>
      <c r="I885" s="20" t="s">
        <v>259</v>
      </c>
      <c r="J885" s="11" t="s">
        <v>261</v>
      </c>
      <c r="K885" s="11" t="s">
        <v>12333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44228</v>
      </c>
      <c r="H886" s="11">
        <v>7</v>
      </c>
      <c r="I886" s="20" t="s">
        <v>259</v>
      </c>
      <c r="J886" s="11" t="s">
        <v>261</v>
      </c>
      <c r="K886" s="11" t="s">
        <v>12333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44228</v>
      </c>
      <c r="H887" s="11">
        <v>7</v>
      </c>
      <c r="I887" s="20" t="s">
        <v>259</v>
      </c>
      <c r="J887" s="11" t="s">
        <v>261</v>
      </c>
      <c r="K887" s="11" t="s">
        <v>12333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44228</v>
      </c>
      <c r="H888" s="11">
        <v>7</v>
      </c>
      <c r="I888" s="20" t="s">
        <v>259</v>
      </c>
      <c r="J888" s="11" t="s">
        <v>261</v>
      </c>
      <c r="K888" s="11" t="s">
        <v>12333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44228</v>
      </c>
      <c r="H889" s="11">
        <v>7</v>
      </c>
      <c r="I889" s="20" t="s">
        <v>259</v>
      </c>
      <c r="J889" s="11" t="s">
        <v>261</v>
      </c>
      <c r="K889" s="11" t="s">
        <v>12333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44228</v>
      </c>
      <c r="H890" s="11">
        <v>7</v>
      </c>
      <c r="I890" s="20" t="s">
        <v>259</v>
      </c>
      <c r="J890" s="11" t="s">
        <v>261</v>
      </c>
      <c r="K890" s="11" t="s">
        <v>12333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44228</v>
      </c>
      <c r="H891" s="11">
        <v>7</v>
      </c>
      <c r="I891" s="20" t="s">
        <v>259</v>
      </c>
      <c r="J891" s="11" t="s">
        <v>261</v>
      </c>
      <c r="K891" s="11" t="s">
        <v>12333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44228</v>
      </c>
      <c r="H892" s="11">
        <v>7</v>
      </c>
      <c r="I892" s="20" t="s">
        <v>259</v>
      </c>
      <c r="J892" s="11" t="s">
        <v>261</v>
      </c>
      <c r="K892" s="11" t="s">
        <v>12333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44228</v>
      </c>
      <c r="H893" s="11">
        <v>7</v>
      </c>
      <c r="I893" s="20" t="s">
        <v>259</v>
      </c>
      <c r="J893" s="11" t="s">
        <v>261</v>
      </c>
      <c r="K893" s="11" t="s">
        <v>12333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12333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12333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12333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12333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12333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12333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12333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12333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12333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12333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12333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12333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12333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12333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12333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12333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12333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12333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12333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12333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12333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12333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12333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12333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12333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12333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12333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12333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12333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12333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12333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12333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12333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12333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12333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12333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12333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12333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12333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12333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12333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12333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12333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12333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12333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12333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12333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12333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12333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12333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12333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12333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12333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12333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12333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12333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12333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12333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12333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12333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12333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12333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12333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12333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12333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12333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12333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12333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12333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12333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12333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12333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12333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12333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12333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44228</v>
      </c>
      <c r="H969" s="11">
        <v>7</v>
      </c>
      <c r="I969" s="20" t="s">
        <v>259</v>
      </c>
      <c r="J969" s="11" t="s">
        <v>261</v>
      </c>
      <c r="K969" s="11" t="s">
        <v>12333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44228</v>
      </c>
      <c r="H970" s="11">
        <v>7</v>
      </c>
      <c r="I970" s="20" t="s">
        <v>259</v>
      </c>
      <c r="J970" s="11" t="s">
        <v>261</v>
      </c>
      <c r="K970" s="11" t="s">
        <v>12333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44228</v>
      </c>
      <c r="H971" s="11">
        <v>7</v>
      </c>
      <c r="I971" s="20" t="s">
        <v>259</v>
      </c>
      <c r="J971" s="11" t="s">
        <v>261</v>
      </c>
      <c r="K971" s="11" t="s">
        <v>12333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44228</v>
      </c>
      <c r="H972" s="11">
        <v>7</v>
      </c>
      <c r="I972" s="20" t="s">
        <v>259</v>
      </c>
      <c r="J972" s="11" t="s">
        <v>261</v>
      </c>
      <c r="K972" s="11" t="s">
        <v>12333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44228</v>
      </c>
      <c r="H973" s="11">
        <v>7</v>
      </c>
      <c r="I973" s="20" t="s">
        <v>259</v>
      </c>
      <c r="J973" s="11" t="s">
        <v>261</v>
      </c>
      <c r="K973" s="11" t="s">
        <v>12333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44228</v>
      </c>
      <c r="H974" s="11">
        <v>7</v>
      </c>
      <c r="I974" s="20" t="s">
        <v>259</v>
      </c>
      <c r="J974" s="11" t="s">
        <v>261</v>
      </c>
      <c r="K974" s="11" t="s">
        <v>12333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44228</v>
      </c>
      <c r="H975" s="11">
        <v>7</v>
      </c>
      <c r="I975" s="20" t="s">
        <v>259</v>
      </c>
      <c r="J975" s="11" t="s">
        <v>261</v>
      </c>
      <c r="K975" s="11" t="s">
        <v>12333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44228</v>
      </c>
      <c r="H976" s="11">
        <v>7</v>
      </c>
      <c r="I976" s="20" t="s">
        <v>259</v>
      </c>
      <c r="J976" s="11" t="s">
        <v>261</v>
      </c>
      <c r="K976" s="11" t="s">
        <v>12333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44228</v>
      </c>
      <c r="H977" s="11">
        <v>7</v>
      </c>
      <c r="I977" s="20" t="s">
        <v>259</v>
      </c>
      <c r="J977" s="11" t="s">
        <v>261</v>
      </c>
      <c r="K977" s="11" t="s">
        <v>12333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44228</v>
      </c>
      <c r="H978" s="11">
        <v>7</v>
      </c>
      <c r="I978" s="20" t="s">
        <v>259</v>
      </c>
      <c r="J978" s="11" t="s">
        <v>261</v>
      </c>
      <c r="K978" s="11" t="s">
        <v>12333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44228</v>
      </c>
      <c r="H979" s="11">
        <v>7</v>
      </c>
      <c r="I979" s="20" t="s">
        <v>259</v>
      </c>
      <c r="J979" s="11" t="s">
        <v>261</v>
      </c>
      <c r="K979" s="11" t="s">
        <v>12333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44228</v>
      </c>
      <c r="H980" s="11">
        <v>7</v>
      </c>
      <c r="I980" s="20" t="s">
        <v>259</v>
      </c>
      <c r="J980" s="11" t="s">
        <v>261</v>
      </c>
      <c r="K980" s="11" t="s">
        <v>12333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44228</v>
      </c>
      <c r="H981" s="11">
        <v>7</v>
      </c>
      <c r="I981" s="20" t="s">
        <v>259</v>
      </c>
      <c r="J981" s="11" t="s">
        <v>261</v>
      </c>
      <c r="K981" s="11" t="s">
        <v>12333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44228</v>
      </c>
      <c r="H982" s="11">
        <v>7</v>
      </c>
      <c r="I982" s="20" t="s">
        <v>259</v>
      </c>
      <c r="J982" s="11" t="s">
        <v>261</v>
      </c>
      <c r="K982" s="11" t="s">
        <v>12333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44228</v>
      </c>
      <c r="H983" s="11">
        <v>7</v>
      </c>
      <c r="I983" s="20" t="s">
        <v>259</v>
      </c>
      <c r="J983" s="11" t="s">
        <v>261</v>
      </c>
      <c r="K983" s="11" t="s">
        <v>12333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44228</v>
      </c>
      <c r="H984" s="11">
        <v>7</v>
      </c>
      <c r="I984" s="20" t="s">
        <v>259</v>
      </c>
      <c r="J984" s="11" t="s">
        <v>261</v>
      </c>
      <c r="K984" s="11" t="s">
        <v>12333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44228</v>
      </c>
      <c r="H985" s="11">
        <v>7</v>
      </c>
      <c r="I985" s="20" t="s">
        <v>259</v>
      </c>
      <c r="J985" s="11" t="s">
        <v>261</v>
      </c>
      <c r="K985" s="11" t="s">
        <v>12333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44228</v>
      </c>
      <c r="H986" s="11">
        <v>7</v>
      </c>
      <c r="I986" s="20" t="s">
        <v>259</v>
      </c>
      <c r="J986" s="11" t="s">
        <v>261</v>
      </c>
      <c r="K986" s="11" t="s">
        <v>12333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44228</v>
      </c>
      <c r="H987" s="11">
        <v>7</v>
      </c>
      <c r="I987" s="20" t="s">
        <v>259</v>
      </c>
      <c r="J987" s="11" t="s">
        <v>261</v>
      </c>
      <c r="K987" s="11" t="s">
        <v>12333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44228</v>
      </c>
      <c r="H988" s="11">
        <v>7</v>
      </c>
      <c r="I988" s="20" t="s">
        <v>259</v>
      </c>
      <c r="J988" s="11" t="s">
        <v>261</v>
      </c>
      <c r="K988" s="11" t="s">
        <v>12333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44228</v>
      </c>
      <c r="H989" s="11">
        <v>7</v>
      </c>
      <c r="I989" s="20" t="s">
        <v>259</v>
      </c>
      <c r="J989" s="11" t="s">
        <v>261</v>
      </c>
      <c r="K989" s="11" t="s">
        <v>12333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44228</v>
      </c>
      <c r="H990" s="11">
        <v>7</v>
      </c>
      <c r="I990" s="20" t="s">
        <v>259</v>
      </c>
      <c r="J990" s="11" t="s">
        <v>261</v>
      </c>
      <c r="K990" s="11" t="s">
        <v>12333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44228</v>
      </c>
      <c r="H991" s="11">
        <v>7</v>
      </c>
      <c r="I991" s="20" t="s">
        <v>259</v>
      </c>
      <c r="J991" s="11" t="s">
        <v>261</v>
      </c>
      <c r="K991" s="11" t="s">
        <v>12333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44228</v>
      </c>
      <c r="H992" s="11">
        <v>7</v>
      </c>
      <c r="I992" s="20" t="s">
        <v>259</v>
      </c>
      <c r="J992" s="11" t="s">
        <v>261</v>
      </c>
      <c r="K992" s="11" t="s">
        <v>12333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44228</v>
      </c>
      <c r="H993" s="11">
        <v>7</v>
      </c>
      <c r="I993" s="20" t="s">
        <v>259</v>
      </c>
      <c r="J993" s="11" t="s">
        <v>261</v>
      </c>
      <c r="K993" s="11" t="s">
        <v>12333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44228</v>
      </c>
      <c r="H994" s="11">
        <v>7</v>
      </c>
      <c r="I994" s="20" t="s">
        <v>259</v>
      </c>
      <c r="J994" s="11" t="s">
        <v>261</v>
      </c>
      <c r="K994" s="11" t="s">
        <v>12333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44228</v>
      </c>
      <c r="H995" s="11">
        <v>7</v>
      </c>
      <c r="I995" s="20" t="s">
        <v>259</v>
      </c>
      <c r="J995" s="11" t="s">
        <v>261</v>
      </c>
      <c r="K995" s="11" t="s">
        <v>12333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44228</v>
      </c>
      <c r="H996" s="11">
        <v>7</v>
      </c>
      <c r="I996" s="20" t="s">
        <v>259</v>
      </c>
      <c r="J996" s="11" t="s">
        <v>261</v>
      </c>
      <c r="K996" s="11" t="s">
        <v>12333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44228</v>
      </c>
      <c r="H997" s="11">
        <v>7</v>
      </c>
      <c r="I997" s="20" t="s">
        <v>259</v>
      </c>
      <c r="J997" s="11" t="s">
        <v>261</v>
      </c>
      <c r="K997" s="11" t="s">
        <v>12333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44228</v>
      </c>
      <c r="H998" s="11">
        <v>7</v>
      </c>
      <c r="I998" s="20" t="s">
        <v>259</v>
      </c>
      <c r="J998" s="11" t="s">
        <v>261</v>
      </c>
      <c r="K998" s="11" t="s">
        <v>12333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44228</v>
      </c>
      <c r="H999" s="11">
        <v>7</v>
      </c>
      <c r="I999" s="20" t="s">
        <v>259</v>
      </c>
      <c r="J999" s="11" t="s">
        <v>261</v>
      </c>
      <c r="K999" s="11" t="s">
        <v>12333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44228</v>
      </c>
      <c r="H1000" s="11">
        <v>7</v>
      </c>
      <c r="I1000" s="20" t="s">
        <v>259</v>
      </c>
      <c r="J1000" s="11" t="s">
        <v>261</v>
      </c>
      <c r="K1000" s="11" t="s">
        <v>12333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44228</v>
      </c>
      <c r="H1001" s="11">
        <v>7</v>
      </c>
      <c r="I1001" s="20" t="s">
        <v>259</v>
      </c>
      <c r="J1001" s="11" t="s">
        <v>261</v>
      </c>
      <c r="K1001" s="11" t="s">
        <v>12333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44228</v>
      </c>
      <c r="H1002" s="11">
        <v>7</v>
      </c>
      <c r="I1002" s="20" t="s">
        <v>259</v>
      </c>
      <c r="J1002" s="11" t="s">
        <v>261</v>
      </c>
      <c r="K1002" s="11" t="s">
        <v>12333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44228</v>
      </c>
      <c r="H1003" s="11">
        <v>7</v>
      </c>
      <c r="I1003" s="20" t="s">
        <v>259</v>
      </c>
      <c r="J1003" s="11" t="s">
        <v>261</v>
      </c>
      <c r="K1003" s="11" t="s">
        <v>12333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44228</v>
      </c>
      <c r="H1004" s="11">
        <v>7</v>
      </c>
      <c r="I1004" s="20" t="s">
        <v>259</v>
      </c>
      <c r="J1004" s="11" t="s">
        <v>261</v>
      </c>
      <c r="K1004" s="11" t="s">
        <v>12333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44228</v>
      </c>
      <c r="H1005" s="11">
        <v>7</v>
      </c>
      <c r="I1005" s="20" t="s">
        <v>259</v>
      </c>
      <c r="J1005" s="11" t="s">
        <v>261</v>
      </c>
      <c r="K1005" s="11" t="s">
        <v>12333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44228</v>
      </c>
      <c r="H1006" s="11">
        <v>7</v>
      </c>
      <c r="I1006" s="20" t="s">
        <v>259</v>
      </c>
      <c r="J1006" s="11" t="s">
        <v>261</v>
      </c>
      <c r="K1006" s="11" t="s">
        <v>12333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44228</v>
      </c>
      <c r="H1007" s="11">
        <v>7</v>
      </c>
      <c r="I1007" s="20" t="s">
        <v>259</v>
      </c>
      <c r="J1007" s="11" t="s">
        <v>261</v>
      </c>
      <c r="K1007" s="11" t="s">
        <v>12333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44228</v>
      </c>
      <c r="H1008" s="11">
        <v>7</v>
      </c>
      <c r="I1008" s="20" t="s">
        <v>259</v>
      </c>
      <c r="J1008" s="11" t="s">
        <v>261</v>
      </c>
      <c r="K1008" s="11" t="s">
        <v>12333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44228</v>
      </c>
      <c r="H1009" s="11">
        <v>7</v>
      </c>
      <c r="I1009" s="20" t="s">
        <v>259</v>
      </c>
      <c r="J1009" s="11" t="s">
        <v>261</v>
      </c>
      <c r="K1009" s="11" t="s">
        <v>12333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44228</v>
      </c>
      <c r="H1010" s="11">
        <v>7</v>
      </c>
      <c r="I1010" s="20" t="s">
        <v>259</v>
      </c>
      <c r="J1010" s="11" t="s">
        <v>261</v>
      </c>
      <c r="K1010" s="11" t="s">
        <v>12333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44228</v>
      </c>
      <c r="H1011" s="11">
        <v>7</v>
      </c>
      <c r="I1011" s="20" t="s">
        <v>259</v>
      </c>
      <c r="J1011" s="11" t="s">
        <v>261</v>
      </c>
      <c r="K1011" s="11" t="s">
        <v>12333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44228</v>
      </c>
      <c r="H1012" s="11">
        <v>7</v>
      </c>
      <c r="I1012" s="20" t="s">
        <v>259</v>
      </c>
      <c r="J1012" s="11" t="s">
        <v>261</v>
      </c>
      <c r="K1012" s="11" t="s">
        <v>12333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44228</v>
      </c>
      <c r="H1013" s="11">
        <v>7</v>
      </c>
      <c r="I1013" s="20" t="s">
        <v>259</v>
      </c>
      <c r="J1013" s="11" t="s">
        <v>261</v>
      </c>
      <c r="K1013" s="11" t="s">
        <v>12333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44228</v>
      </c>
      <c r="H1014" s="11">
        <v>7</v>
      </c>
      <c r="I1014" s="20" t="s">
        <v>259</v>
      </c>
      <c r="J1014" s="11" t="s">
        <v>261</v>
      </c>
      <c r="K1014" s="11" t="s">
        <v>12333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44228</v>
      </c>
      <c r="H1015" s="11">
        <v>7</v>
      </c>
      <c r="I1015" s="20" t="s">
        <v>259</v>
      </c>
      <c r="J1015" s="11" t="s">
        <v>261</v>
      </c>
      <c r="K1015" s="11" t="s">
        <v>12333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44228</v>
      </c>
      <c r="H1016" s="11">
        <v>7</v>
      </c>
      <c r="I1016" s="20" t="s">
        <v>259</v>
      </c>
      <c r="J1016" s="11" t="s">
        <v>261</v>
      </c>
      <c r="K1016" s="11" t="s">
        <v>12333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44228</v>
      </c>
      <c r="H1017" s="11">
        <v>7</v>
      </c>
      <c r="I1017" s="20" t="s">
        <v>259</v>
      </c>
      <c r="J1017" s="11" t="s">
        <v>261</v>
      </c>
      <c r="K1017" s="11" t="s">
        <v>12333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44228</v>
      </c>
      <c r="H1018" s="11">
        <v>7</v>
      </c>
      <c r="I1018" s="20" t="s">
        <v>259</v>
      </c>
      <c r="J1018" s="11" t="s">
        <v>261</v>
      </c>
      <c r="K1018" s="11" t="s">
        <v>12333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44228</v>
      </c>
      <c r="H1019" s="11">
        <v>7</v>
      </c>
      <c r="I1019" s="20" t="s">
        <v>259</v>
      </c>
      <c r="J1019" s="11" t="s">
        <v>261</v>
      </c>
      <c r="K1019" s="11" t="s">
        <v>12333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44228</v>
      </c>
      <c r="H1020" s="11">
        <v>7</v>
      </c>
      <c r="I1020" s="20" t="s">
        <v>259</v>
      </c>
      <c r="J1020" s="11" t="s">
        <v>261</v>
      </c>
      <c r="K1020" s="11" t="s">
        <v>12333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44228</v>
      </c>
      <c r="H1021" s="11">
        <v>7</v>
      </c>
      <c r="I1021" s="20" t="s">
        <v>259</v>
      </c>
      <c r="J1021" s="11" t="s">
        <v>261</v>
      </c>
      <c r="K1021" s="11" t="s">
        <v>12333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44228</v>
      </c>
      <c r="H1022" s="11">
        <v>7</v>
      </c>
      <c r="I1022" s="20" t="s">
        <v>259</v>
      </c>
      <c r="J1022" s="11" t="s">
        <v>261</v>
      </c>
      <c r="K1022" s="11" t="s">
        <v>12333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44228</v>
      </c>
      <c r="H1023" s="11">
        <v>7</v>
      </c>
      <c r="I1023" s="20" t="s">
        <v>259</v>
      </c>
      <c r="J1023" s="11" t="s">
        <v>261</v>
      </c>
      <c r="K1023" s="11" t="s">
        <v>12333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44228</v>
      </c>
      <c r="H1024" s="11">
        <v>7</v>
      </c>
      <c r="I1024" s="20" t="s">
        <v>259</v>
      </c>
      <c r="J1024" s="11" t="s">
        <v>261</v>
      </c>
      <c r="K1024" s="11" t="s">
        <v>12333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44228</v>
      </c>
      <c r="H1025" s="11">
        <v>7</v>
      </c>
      <c r="I1025" s="20" t="s">
        <v>259</v>
      </c>
      <c r="J1025" s="11" t="s">
        <v>261</v>
      </c>
      <c r="K1025" s="11" t="s">
        <v>12333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44228</v>
      </c>
      <c r="H1026" s="11">
        <v>7</v>
      </c>
      <c r="I1026" s="20" t="s">
        <v>259</v>
      </c>
      <c r="J1026" s="11" t="s">
        <v>261</v>
      </c>
      <c r="K1026" s="11" t="s">
        <v>12333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44228</v>
      </c>
      <c r="H1027" s="11">
        <v>7</v>
      </c>
      <c r="I1027" s="20" t="s">
        <v>259</v>
      </c>
      <c r="J1027" s="11" t="s">
        <v>261</v>
      </c>
      <c r="K1027" s="11" t="s">
        <v>12333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44228</v>
      </c>
      <c r="H1028" s="11">
        <v>7</v>
      </c>
      <c r="I1028" s="20" t="s">
        <v>259</v>
      </c>
      <c r="J1028" s="11" t="s">
        <v>261</v>
      </c>
      <c r="K1028" s="11" t="s">
        <v>12333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44228</v>
      </c>
      <c r="H1029" s="11">
        <v>7</v>
      </c>
      <c r="I1029" s="20" t="s">
        <v>259</v>
      </c>
      <c r="J1029" s="11" t="s">
        <v>261</v>
      </c>
      <c r="K1029" s="11" t="s">
        <v>12333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44228</v>
      </c>
      <c r="H1030" s="11">
        <v>7</v>
      </c>
      <c r="I1030" s="20" t="s">
        <v>259</v>
      </c>
      <c r="J1030" s="11" t="s">
        <v>261</v>
      </c>
      <c r="K1030" s="11" t="s">
        <v>12333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44228</v>
      </c>
      <c r="H1031" s="11">
        <v>7</v>
      </c>
      <c r="I1031" s="20" t="s">
        <v>259</v>
      </c>
      <c r="J1031" s="11" t="s">
        <v>261</v>
      </c>
      <c r="K1031" s="11" t="s">
        <v>12333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44228</v>
      </c>
      <c r="H1032" s="11">
        <v>7</v>
      </c>
      <c r="I1032" s="20" t="s">
        <v>259</v>
      </c>
      <c r="J1032" s="11" t="s">
        <v>261</v>
      </c>
      <c r="K1032" s="11" t="s">
        <v>12333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44228</v>
      </c>
      <c r="H1033" s="11">
        <v>7</v>
      </c>
      <c r="I1033" s="20" t="s">
        <v>259</v>
      </c>
      <c r="J1033" s="11" t="s">
        <v>261</v>
      </c>
      <c r="K1033" s="11" t="s">
        <v>12333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44228</v>
      </c>
      <c r="H1034" s="11">
        <v>7</v>
      </c>
      <c r="I1034" s="20" t="s">
        <v>259</v>
      </c>
      <c r="J1034" s="11" t="s">
        <v>261</v>
      </c>
      <c r="K1034" s="11" t="s">
        <v>12333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44228</v>
      </c>
      <c r="H1035" s="11">
        <v>7</v>
      </c>
      <c r="I1035" s="20" t="s">
        <v>259</v>
      </c>
      <c r="J1035" s="11" t="s">
        <v>261</v>
      </c>
      <c r="K1035" s="11" t="s">
        <v>12333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44228</v>
      </c>
      <c r="H1036" s="11">
        <v>7</v>
      </c>
      <c r="I1036" s="20" t="s">
        <v>259</v>
      </c>
      <c r="J1036" s="11" t="s">
        <v>261</v>
      </c>
      <c r="K1036" s="11" t="s">
        <v>12333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44228</v>
      </c>
      <c r="H1037" s="11">
        <v>7</v>
      </c>
      <c r="I1037" s="20" t="s">
        <v>259</v>
      </c>
      <c r="J1037" s="11" t="s">
        <v>261</v>
      </c>
      <c r="K1037" s="11" t="s">
        <v>12333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44228</v>
      </c>
      <c r="H1038" s="11">
        <v>7</v>
      </c>
      <c r="I1038" s="20" t="s">
        <v>259</v>
      </c>
      <c r="J1038" s="11" t="s">
        <v>261</v>
      </c>
      <c r="K1038" s="11" t="s">
        <v>12333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44228</v>
      </c>
      <c r="H1039" s="11">
        <v>7</v>
      </c>
      <c r="I1039" s="20" t="s">
        <v>259</v>
      </c>
      <c r="J1039" s="11" t="s">
        <v>261</v>
      </c>
      <c r="K1039" s="11" t="s">
        <v>12333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44228</v>
      </c>
      <c r="H1040" s="11">
        <v>7</v>
      </c>
      <c r="I1040" s="20" t="s">
        <v>259</v>
      </c>
      <c r="J1040" s="11" t="s">
        <v>261</v>
      </c>
      <c r="K1040" s="11" t="s">
        <v>12333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12333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12333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12333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12333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12333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12333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12333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12333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12333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12333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12333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12333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12333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12333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12333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12333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12333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12333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12333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12333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12333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12333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12333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12333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12333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12333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12333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12333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12333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12333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12333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12333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12333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12333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12333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12333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12333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12333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12333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12333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12333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12333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12333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12333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12333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12333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12333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12333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12333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12333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12333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12333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12333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12333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12333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12333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12333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12333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12333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12333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12333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12333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12333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12333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12333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12333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12333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12333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12333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12333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12333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12333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12333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12333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12333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44228</v>
      </c>
      <c r="H1116" s="11">
        <v>7</v>
      </c>
      <c r="I1116" s="20" t="s">
        <v>259</v>
      </c>
      <c r="J1116" s="11" t="s">
        <v>261</v>
      </c>
      <c r="K1116" s="11" t="s">
        <v>12333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44228</v>
      </c>
      <c r="H1117" s="11">
        <v>7</v>
      </c>
      <c r="I1117" s="20" t="s">
        <v>259</v>
      </c>
      <c r="J1117" s="11" t="s">
        <v>261</v>
      </c>
      <c r="K1117" s="11" t="s">
        <v>12333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44228</v>
      </c>
      <c r="H1118" s="11">
        <v>7</v>
      </c>
      <c r="I1118" s="20" t="s">
        <v>259</v>
      </c>
      <c r="J1118" s="11" t="s">
        <v>261</v>
      </c>
      <c r="K1118" s="11" t="s">
        <v>12333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44228</v>
      </c>
      <c r="H1119" s="11">
        <v>7</v>
      </c>
      <c r="I1119" s="20" t="s">
        <v>259</v>
      </c>
      <c r="J1119" s="11" t="s">
        <v>261</v>
      </c>
      <c r="K1119" s="11" t="s">
        <v>12333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44228</v>
      </c>
      <c r="H1120" s="11">
        <v>7</v>
      </c>
      <c r="I1120" s="20" t="s">
        <v>259</v>
      </c>
      <c r="J1120" s="11" t="s">
        <v>261</v>
      </c>
      <c r="K1120" s="11" t="s">
        <v>12333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44228</v>
      </c>
      <c r="H1121" s="11">
        <v>7</v>
      </c>
      <c r="I1121" s="20" t="s">
        <v>259</v>
      </c>
      <c r="J1121" s="11" t="s">
        <v>261</v>
      </c>
      <c r="K1121" s="11" t="s">
        <v>12333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44228</v>
      </c>
      <c r="H1122" s="11">
        <v>7</v>
      </c>
      <c r="I1122" s="20" t="s">
        <v>259</v>
      </c>
      <c r="J1122" s="11" t="s">
        <v>261</v>
      </c>
      <c r="K1122" s="11" t="s">
        <v>12333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44228</v>
      </c>
      <c r="H1123" s="11">
        <v>7</v>
      </c>
      <c r="I1123" s="20" t="s">
        <v>259</v>
      </c>
      <c r="J1123" s="11" t="s">
        <v>261</v>
      </c>
      <c r="K1123" s="11" t="s">
        <v>12333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44228</v>
      </c>
      <c r="H1124" s="11">
        <v>7</v>
      </c>
      <c r="I1124" s="20" t="s">
        <v>259</v>
      </c>
      <c r="J1124" s="11" t="s">
        <v>261</v>
      </c>
      <c r="K1124" s="11" t="s">
        <v>12333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44228</v>
      </c>
      <c r="H1125" s="11">
        <v>7</v>
      </c>
      <c r="I1125" s="20" t="s">
        <v>259</v>
      </c>
      <c r="J1125" s="11" t="s">
        <v>261</v>
      </c>
      <c r="K1125" s="11" t="s">
        <v>12333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44228</v>
      </c>
      <c r="H1126" s="11">
        <v>7</v>
      </c>
      <c r="I1126" s="20" t="s">
        <v>259</v>
      </c>
      <c r="J1126" s="11" t="s">
        <v>261</v>
      </c>
      <c r="K1126" s="11" t="s">
        <v>12333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44228</v>
      </c>
      <c r="H1127" s="11">
        <v>7</v>
      </c>
      <c r="I1127" s="20" t="s">
        <v>259</v>
      </c>
      <c r="J1127" s="11" t="s">
        <v>261</v>
      </c>
      <c r="K1127" s="11" t="s">
        <v>12333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44228</v>
      </c>
      <c r="H1128" s="11">
        <v>7</v>
      </c>
      <c r="I1128" s="20" t="s">
        <v>259</v>
      </c>
      <c r="J1128" s="11" t="s">
        <v>261</v>
      </c>
      <c r="K1128" s="11" t="s">
        <v>12333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44228</v>
      </c>
      <c r="H1129" s="11">
        <v>7</v>
      </c>
      <c r="I1129" s="20" t="s">
        <v>259</v>
      </c>
      <c r="J1129" s="11" t="s">
        <v>261</v>
      </c>
      <c r="K1129" s="11" t="s">
        <v>12333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44228</v>
      </c>
      <c r="H1130" s="11">
        <v>7</v>
      </c>
      <c r="I1130" s="20" t="s">
        <v>259</v>
      </c>
      <c r="J1130" s="11" t="s">
        <v>261</v>
      </c>
      <c r="K1130" s="11" t="s">
        <v>12333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44228</v>
      </c>
      <c r="H1131" s="11">
        <v>7</v>
      </c>
      <c r="I1131" s="20" t="s">
        <v>259</v>
      </c>
      <c r="J1131" s="11" t="s">
        <v>261</v>
      </c>
      <c r="K1131" s="11" t="s">
        <v>12333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44228</v>
      </c>
      <c r="H1132" s="11">
        <v>7</v>
      </c>
      <c r="I1132" s="20" t="s">
        <v>259</v>
      </c>
      <c r="J1132" s="11" t="s">
        <v>261</v>
      </c>
      <c r="K1132" s="11" t="s">
        <v>12333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44228</v>
      </c>
      <c r="H1133" s="11">
        <v>7</v>
      </c>
      <c r="I1133" s="20" t="s">
        <v>259</v>
      </c>
      <c r="J1133" s="11" t="s">
        <v>261</v>
      </c>
      <c r="K1133" s="11" t="s">
        <v>12333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44228</v>
      </c>
      <c r="H1134" s="11">
        <v>7</v>
      </c>
      <c r="I1134" s="20" t="s">
        <v>259</v>
      </c>
      <c r="J1134" s="11" t="s">
        <v>261</v>
      </c>
      <c r="K1134" s="11" t="s">
        <v>12333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44228</v>
      </c>
      <c r="H1135" s="11">
        <v>7</v>
      </c>
      <c r="I1135" s="20" t="s">
        <v>259</v>
      </c>
      <c r="J1135" s="11" t="s">
        <v>261</v>
      </c>
      <c r="K1135" s="11" t="s">
        <v>12333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44228</v>
      </c>
      <c r="H1136" s="11">
        <v>7</v>
      </c>
      <c r="I1136" s="20" t="s">
        <v>259</v>
      </c>
      <c r="J1136" s="11" t="s">
        <v>261</v>
      </c>
      <c r="K1136" s="11" t="s">
        <v>12333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44228</v>
      </c>
      <c r="H1137" s="11">
        <v>7</v>
      </c>
      <c r="I1137" s="20" t="s">
        <v>259</v>
      </c>
      <c r="J1137" s="11" t="s">
        <v>261</v>
      </c>
      <c r="K1137" s="11" t="s">
        <v>12333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44228</v>
      </c>
      <c r="H1138" s="11">
        <v>7</v>
      </c>
      <c r="I1138" s="20" t="s">
        <v>259</v>
      </c>
      <c r="J1138" s="11" t="s">
        <v>261</v>
      </c>
      <c r="K1138" s="11" t="s">
        <v>12333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44228</v>
      </c>
      <c r="H1139" s="11">
        <v>7</v>
      </c>
      <c r="I1139" s="20" t="s">
        <v>259</v>
      </c>
      <c r="J1139" s="11" t="s">
        <v>261</v>
      </c>
      <c r="K1139" s="11" t="s">
        <v>12333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44228</v>
      </c>
      <c r="H1140" s="11">
        <v>7</v>
      </c>
      <c r="I1140" s="20" t="s">
        <v>259</v>
      </c>
      <c r="J1140" s="11" t="s">
        <v>261</v>
      </c>
      <c r="K1140" s="11" t="s">
        <v>12333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44228</v>
      </c>
      <c r="H1141" s="11">
        <v>7</v>
      </c>
      <c r="I1141" s="20" t="s">
        <v>259</v>
      </c>
      <c r="J1141" s="11" t="s">
        <v>261</v>
      </c>
      <c r="K1141" s="11" t="s">
        <v>12333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44228</v>
      </c>
      <c r="H1142" s="11">
        <v>7</v>
      </c>
      <c r="I1142" s="20" t="s">
        <v>259</v>
      </c>
      <c r="J1142" s="11" t="s">
        <v>261</v>
      </c>
      <c r="K1142" s="11" t="s">
        <v>12333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44228</v>
      </c>
      <c r="H1143" s="11">
        <v>7</v>
      </c>
      <c r="I1143" s="20" t="s">
        <v>259</v>
      </c>
      <c r="J1143" s="11" t="s">
        <v>261</v>
      </c>
      <c r="K1143" s="11" t="s">
        <v>12333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44228</v>
      </c>
      <c r="H1144" s="11">
        <v>7</v>
      </c>
      <c r="I1144" s="20" t="s">
        <v>259</v>
      </c>
      <c r="J1144" s="11" t="s">
        <v>261</v>
      </c>
      <c r="K1144" s="11" t="s">
        <v>12333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44228</v>
      </c>
      <c r="H1145" s="11">
        <v>7</v>
      </c>
      <c r="I1145" s="20" t="s">
        <v>259</v>
      </c>
      <c r="J1145" s="11" t="s">
        <v>261</v>
      </c>
      <c r="K1145" s="11" t="s">
        <v>12333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44228</v>
      </c>
      <c r="H1146" s="11">
        <v>7</v>
      </c>
      <c r="I1146" s="20" t="s">
        <v>259</v>
      </c>
      <c r="J1146" s="11" t="s">
        <v>261</v>
      </c>
      <c r="K1146" s="11" t="s">
        <v>12333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44228</v>
      </c>
      <c r="H1147" s="11">
        <v>7</v>
      </c>
      <c r="I1147" s="20" t="s">
        <v>259</v>
      </c>
      <c r="J1147" s="11" t="s">
        <v>261</v>
      </c>
      <c r="K1147" s="11" t="s">
        <v>12333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44228</v>
      </c>
      <c r="H1148" s="11">
        <v>7</v>
      </c>
      <c r="I1148" s="20" t="s">
        <v>259</v>
      </c>
      <c r="J1148" s="11" t="s">
        <v>261</v>
      </c>
      <c r="K1148" s="11" t="s">
        <v>12333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44228</v>
      </c>
      <c r="H1149" s="11">
        <v>7</v>
      </c>
      <c r="I1149" s="20" t="s">
        <v>259</v>
      </c>
      <c r="J1149" s="11" t="s">
        <v>261</v>
      </c>
      <c r="K1149" s="11" t="s">
        <v>12333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44228</v>
      </c>
      <c r="H1150" s="11">
        <v>7</v>
      </c>
      <c r="I1150" s="20" t="s">
        <v>259</v>
      </c>
      <c r="J1150" s="11" t="s">
        <v>261</v>
      </c>
      <c r="K1150" s="11" t="s">
        <v>12333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44228</v>
      </c>
      <c r="H1151" s="11">
        <v>7</v>
      </c>
      <c r="I1151" s="20" t="s">
        <v>259</v>
      </c>
      <c r="J1151" s="11" t="s">
        <v>261</v>
      </c>
      <c r="K1151" s="11" t="s">
        <v>12333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44228</v>
      </c>
      <c r="H1152" s="11">
        <v>7</v>
      </c>
      <c r="I1152" s="20" t="s">
        <v>259</v>
      </c>
      <c r="J1152" s="11" t="s">
        <v>261</v>
      </c>
      <c r="K1152" s="11" t="s">
        <v>12333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44228</v>
      </c>
      <c r="H1153" s="11">
        <v>7</v>
      </c>
      <c r="I1153" s="20" t="s">
        <v>259</v>
      </c>
      <c r="J1153" s="11" t="s">
        <v>261</v>
      </c>
      <c r="K1153" s="11" t="s">
        <v>12333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44228</v>
      </c>
      <c r="H1154" s="11">
        <v>7</v>
      </c>
      <c r="I1154" s="20" t="s">
        <v>259</v>
      </c>
      <c r="J1154" s="11" t="s">
        <v>261</v>
      </c>
      <c r="K1154" s="11" t="s">
        <v>12333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44228</v>
      </c>
      <c r="H1155" s="11">
        <v>7</v>
      </c>
      <c r="I1155" s="20" t="s">
        <v>259</v>
      </c>
      <c r="J1155" s="11" t="s">
        <v>261</v>
      </c>
      <c r="K1155" s="11" t="s">
        <v>12333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44228</v>
      </c>
      <c r="H1156" s="11">
        <v>7</v>
      </c>
      <c r="I1156" s="20" t="s">
        <v>259</v>
      </c>
      <c r="J1156" s="11" t="s">
        <v>261</v>
      </c>
      <c r="K1156" s="11" t="s">
        <v>12333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44228</v>
      </c>
      <c r="H1157" s="11">
        <v>7</v>
      </c>
      <c r="I1157" s="20" t="s">
        <v>259</v>
      </c>
      <c r="J1157" s="11" t="s">
        <v>261</v>
      </c>
      <c r="K1157" s="11" t="s">
        <v>12333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44228</v>
      </c>
      <c r="H1158" s="11">
        <v>7</v>
      </c>
      <c r="I1158" s="20" t="s">
        <v>259</v>
      </c>
      <c r="J1158" s="11" t="s">
        <v>261</v>
      </c>
      <c r="K1158" s="11" t="s">
        <v>12333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44228</v>
      </c>
      <c r="H1159" s="11">
        <v>7</v>
      </c>
      <c r="I1159" s="20" t="s">
        <v>259</v>
      </c>
      <c r="J1159" s="11" t="s">
        <v>261</v>
      </c>
      <c r="K1159" s="11" t="s">
        <v>12333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44228</v>
      </c>
      <c r="H1160" s="11">
        <v>7</v>
      </c>
      <c r="I1160" s="20" t="s">
        <v>259</v>
      </c>
      <c r="J1160" s="11" t="s">
        <v>261</v>
      </c>
      <c r="K1160" s="11" t="s">
        <v>12333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44228</v>
      </c>
      <c r="H1161" s="11">
        <v>7</v>
      </c>
      <c r="I1161" s="20" t="s">
        <v>259</v>
      </c>
      <c r="J1161" s="11" t="s">
        <v>261</v>
      </c>
      <c r="K1161" s="11" t="s">
        <v>12333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44228</v>
      </c>
      <c r="H1162" s="11">
        <v>7</v>
      </c>
      <c r="I1162" s="20" t="s">
        <v>259</v>
      </c>
      <c r="J1162" s="11" t="s">
        <v>261</v>
      </c>
      <c r="K1162" s="11" t="s">
        <v>12333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44228</v>
      </c>
      <c r="H1163" s="11">
        <v>7</v>
      </c>
      <c r="I1163" s="20" t="s">
        <v>259</v>
      </c>
      <c r="J1163" s="11" t="s">
        <v>261</v>
      </c>
      <c r="K1163" s="11" t="s">
        <v>12333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44228</v>
      </c>
      <c r="H1164" s="11">
        <v>7</v>
      </c>
      <c r="I1164" s="20" t="s">
        <v>259</v>
      </c>
      <c r="J1164" s="11" t="s">
        <v>261</v>
      </c>
      <c r="K1164" s="11" t="s">
        <v>12333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44228</v>
      </c>
      <c r="H1165" s="11">
        <v>7</v>
      </c>
      <c r="I1165" s="20" t="s">
        <v>259</v>
      </c>
      <c r="J1165" s="11" t="s">
        <v>261</v>
      </c>
      <c r="K1165" s="11" t="s">
        <v>12333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44228</v>
      </c>
      <c r="H1166" s="11">
        <v>7</v>
      </c>
      <c r="I1166" s="20" t="s">
        <v>259</v>
      </c>
      <c r="J1166" s="11" t="s">
        <v>261</v>
      </c>
      <c r="K1166" s="11" t="s">
        <v>12333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44228</v>
      </c>
      <c r="H1167" s="11">
        <v>7</v>
      </c>
      <c r="I1167" s="20" t="s">
        <v>259</v>
      </c>
      <c r="J1167" s="11" t="s">
        <v>261</v>
      </c>
      <c r="K1167" s="11" t="s">
        <v>12333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44228</v>
      </c>
      <c r="H1168" s="11">
        <v>7</v>
      </c>
      <c r="I1168" s="20" t="s">
        <v>259</v>
      </c>
      <c r="J1168" s="11" t="s">
        <v>261</v>
      </c>
      <c r="K1168" s="11" t="s">
        <v>12333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44228</v>
      </c>
      <c r="H1169" s="11">
        <v>7</v>
      </c>
      <c r="I1169" s="20" t="s">
        <v>259</v>
      </c>
      <c r="J1169" s="11" t="s">
        <v>261</v>
      </c>
      <c r="K1169" s="11" t="s">
        <v>12333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44228</v>
      </c>
      <c r="H1170" s="11">
        <v>7</v>
      </c>
      <c r="I1170" s="20" t="s">
        <v>259</v>
      </c>
      <c r="J1170" s="11" t="s">
        <v>261</v>
      </c>
      <c r="K1170" s="11" t="s">
        <v>12333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44228</v>
      </c>
      <c r="H1171" s="11">
        <v>7</v>
      </c>
      <c r="I1171" s="20" t="s">
        <v>259</v>
      </c>
      <c r="J1171" s="11" t="s">
        <v>261</v>
      </c>
      <c r="K1171" s="11" t="s">
        <v>12333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44228</v>
      </c>
      <c r="H1172" s="11">
        <v>7</v>
      </c>
      <c r="I1172" s="20" t="s">
        <v>259</v>
      </c>
      <c r="J1172" s="11" t="s">
        <v>261</v>
      </c>
      <c r="K1172" s="11" t="s">
        <v>12333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44228</v>
      </c>
      <c r="H1173" s="11">
        <v>7</v>
      </c>
      <c r="I1173" s="20" t="s">
        <v>259</v>
      </c>
      <c r="J1173" s="11" t="s">
        <v>261</v>
      </c>
      <c r="K1173" s="11" t="s">
        <v>12333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44228</v>
      </c>
      <c r="H1174" s="11">
        <v>7</v>
      </c>
      <c r="I1174" s="20" t="s">
        <v>259</v>
      </c>
      <c r="J1174" s="11" t="s">
        <v>261</v>
      </c>
      <c r="K1174" s="11" t="s">
        <v>12333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44228</v>
      </c>
      <c r="H1175" s="11">
        <v>7</v>
      </c>
      <c r="I1175" s="20" t="s">
        <v>259</v>
      </c>
      <c r="J1175" s="11" t="s">
        <v>261</v>
      </c>
      <c r="K1175" s="11" t="s">
        <v>12333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44228</v>
      </c>
      <c r="H1176" s="11">
        <v>7</v>
      </c>
      <c r="I1176" s="20" t="s">
        <v>259</v>
      </c>
      <c r="J1176" s="11" t="s">
        <v>261</v>
      </c>
      <c r="K1176" s="11" t="s">
        <v>12333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44228</v>
      </c>
      <c r="H1177" s="11">
        <v>7</v>
      </c>
      <c r="I1177" s="20" t="s">
        <v>259</v>
      </c>
      <c r="J1177" s="11" t="s">
        <v>261</v>
      </c>
      <c r="K1177" s="11" t="s">
        <v>12333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44228</v>
      </c>
      <c r="H1178" s="11">
        <v>7</v>
      </c>
      <c r="I1178" s="20" t="s">
        <v>259</v>
      </c>
      <c r="J1178" s="11" t="s">
        <v>261</v>
      </c>
      <c r="K1178" s="11" t="s">
        <v>12333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44228</v>
      </c>
      <c r="H1179" s="11">
        <v>7</v>
      </c>
      <c r="I1179" s="20" t="s">
        <v>259</v>
      </c>
      <c r="J1179" s="11" t="s">
        <v>261</v>
      </c>
      <c r="K1179" s="11" t="s">
        <v>12333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44228</v>
      </c>
      <c r="H1180" s="11">
        <v>7</v>
      </c>
      <c r="I1180" s="20" t="s">
        <v>259</v>
      </c>
      <c r="J1180" s="11" t="s">
        <v>261</v>
      </c>
      <c r="K1180" s="11" t="s">
        <v>12333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44228</v>
      </c>
      <c r="H1181" s="11">
        <v>7</v>
      </c>
      <c r="I1181" s="20" t="s">
        <v>259</v>
      </c>
      <c r="J1181" s="11" t="s">
        <v>261</v>
      </c>
      <c r="K1181" s="11" t="s">
        <v>12333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44228</v>
      </c>
      <c r="H1182" s="11">
        <v>7</v>
      </c>
      <c r="I1182" s="20" t="s">
        <v>259</v>
      </c>
      <c r="J1182" s="11" t="s">
        <v>261</v>
      </c>
      <c r="K1182" s="11" t="s">
        <v>12333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44228</v>
      </c>
      <c r="H1183" s="11">
        <v>7</v>
      </c>
      <c r="I1183" s="20" t="s">
        <v>259</v>
      </c>
      <c r="J1183" s="11" t="s">
        <v>261</v>
      </c>
      <c r="K1183" s="11" t="s">
        <v>12333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44228</v>
      </c>
      <c r="H1184" s="11">
        <v>7</v>
      </c>
      <c r="I1184" s="20" t="s">
        <v>259</v>
      </c>
      <c r="J1184" s="11" t="s">
        <v>261</v>
      </c>
      <c r="K1184" s="11" t="s">
        <v>12333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44228</v>
      </c>
      <c r="H1185" s="11">
        <v>7</v>
      </c>
      <c r="I1185" s="20" t="s">
        <v>259</v>
      </c>
      <c r="J1185" s="11" t="s">
        <v>261</v>
      </c>
      <c r="K1185" s="11" t="s">
        <v>12333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44228</v>
      </c>
      <c r="H1186" s="11">
        <v>7</v>
      </c>
      <c r="I1186" s="20" t="s">
        <v>259</v>
      </c>
      <c r="J1186" s="11" t="s">
        <v>261</v>
      </c>
      <c r="K1186" s="11" t="s">
        <v>12333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44228</v>
      </c>
      <c r="H1187" s="11">
        <v>7</v>
      </c>
      <c r="I1187" s="20" t="s">
        <v>259</v>
      </c>
      <c r="J1187" s="11" t="s">
        <v>261</v>
      </c>
      <c r="K1187" s="11" t="s">
        <v>12333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12333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12333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12333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12333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12333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12333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12333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12333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12333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12333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12333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12333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12333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12333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12333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12333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12333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12333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12333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12333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12333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12333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12333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12333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12333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12333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12333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12333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12333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12333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12333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12333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12333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12333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12333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12333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12333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12333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12333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12333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12333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12333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12333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12333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12333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12333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12333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12333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12333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12333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12333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12333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12333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12333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12333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12333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12333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12333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12333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12333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12333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12333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12333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12333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12333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12333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12333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12333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12333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12333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12333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12333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12333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12333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12333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44228</v>
      </c>
      <c r="H1263" s="11">
        <v>7</v>
      </c>
      <c r="I1263" s="20" t="s">
        <v>259</v>
      </c>
      <c r="J1263" s="11" t="s">
        <v>261</v>
      </c>
      <c r="K1263" s="11" t="s">
        <v>12333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44228</v>
      </c>
      <c r="H1264" s="11">
        <v>7</v>
      </c>
      <c r="I1264" s="20" t="s">
        <v>259</v>
      </c>
      <c r="J1264" s="11" t="s">
        <v>261</v>
      </c>
      <c r="K1264" s="11" t="s">
        <v>12333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44228</v>
      </c>
      <c r="H1265" s="11">
        <v>7</v>
      </c>
      <c r="I1265" s="20" t="s">
        <v>259</v>
      </c>
      <c r="J1265" s="11" t="s">
        <v>261</v>
      </c>
      <c r="K1265" s="11" t="s">
        <v>12333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44228</v>
      </c>
      <c r="H1266" s="11">
        <v>7</v>
      </c>
      <c r="I1266" s="20" t="s">
        <v>259</v>
      </c>
      <c r="J1266" s="11" t="s">
        <v>261</v>
      </c>
      <c r="K1266" s="11" t="s">
        <v>12333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44228</v>
      </c>
      <c r="H1267" s="11">
        <v>7</v>
      </c>
      <c r="I1267" s="20" t="s">
        <v>259</v>
      </c>
      <c r="J1267" s="11" t="s">
        <v>261</v>
      </c>
      <c r="K1267" s="11" t="s">
        <v>12333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44228</v>
      </c>
      <c r="H1268" s="11">
        <v>7</v>
      </c>
      <c r="I1268" s="20" t="s">
        <v>259</v>
      </c>
      <c r="J1268" s="11" t="s">
        <v>261</v>
      </c>
      <c r="K1268" s="11" t="s">
        <v>12333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44228</v>
      </c>
      <c r="H1269" s="11">
        <v>7</v>
      </c>
      <c r="I1269" s="20" t="s">
        <v>259</v>
      </c>
      <c r="J1269" s="11" t="s">
        <v>261</v>
      </c>
      <c r="K1269" s="11" t="s">
        <v>12333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44228</v>
      </c>
      <c r="H1270" s="11">
        <v>7</v>
      </c>
      <c r="I1270" s="20" t="s">
        <v>259</v>
      </c>
      <c r="J1270" s="11" t="s">
        <v>261</v>
      </c>
      <c r="K1270" s="11" t="s">
        <v>12333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44228</v>
      </c>
      <c r="H1271" s="11">
        <v>7</v>
      </c>
      <c r="I1271" s="20" t="s">
        <v>259</v>
      </c>
      <c r="J1271" s="11" t="s">
        <v>261</v>
      </c>
      <c r="K1271" s="11" t="s">
        <v>12333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44228</v>
      </c>
      <c r="H1272" s="11">
        <v>7</v>
      </c>
      <c r="I1272" s="20" t="s">
        <v>259</v>
      </c>
      <c r="J1272" s="11" t="s">
        <v>261</v>
      </c>
      <c r="K1272" s="11" t="s">
        <v>12333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44228</v>
      </c>
      <c r="H1273" s="11">
        <v>7</v>
      </c>
      <c r="I1273" s="20" t="s">
        <v>259</v>
      </c>
      <c r="J1273" s="11" t="s">
        <v>261</v>
      </c>
      <c r="K1273" s="11" t="s">
        <v>12333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44228</v>
      </c>
      <c r="H1274" s="11">
        <v>7</v>
      </c>
      <c r="I1274" s="20" t="s">
        <v>259</v>
      </c>
      <c r="J1274" s="11" t="s">
        <v>261</v>
      </c>
      <c r="K1274" s="11" t="s">
        <v>12333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44228</v>
      </c>
      <c r="H1275" s="11">
        <v>7</v>
      </c>
      <c r="I1275" s="20" t="s">
        <v>259</v>
      </c>
      <c r="J1275" s="11" t="s">
        <v>261</v>
      </c>
      <c r="K1275" s="11" t="s">
        <v>12333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44228</v>
      </c>
      <c r="H1276" s="11">
        <v>7</v>
      </c>
      <c r="I1276" s="20" t="s">
        <v>259</v>
      </c>
      <c r="J1276" s="11" t="s">
        <v>261</v>
      </c>
      <c r="K1276" s="11" t="s">
        <v>12333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44228</v>
      </c>
      <c r="H1277" s="11">
        <v>7</v>
      </c>
      <c r="I1277" s="20" t="s">
        <v>259</v>
      </c>
      <c r="J1277" s="11" t="s">
        <v>261</v>
      </c>
      <c r="K1277" s="11" t="s">
        <v>12333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44228</v>
      </c>
      <c r="H1278" s="11">
        <v>7</v>
      </c>
      <c r="I1278" s="20" t="s">
        <v>259</v>
      </c>
      <c r="J1278" s="11" t="s">
        <v>261</v>
      </c>
      <c r="K1278" s="11" t="s">
        <v>12333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44228</v>
      </c>
      <c r="H1279" s="11">
        <v>7</v>
      </c>
      <c r="I1279" s="20" t="s">
        <v>259</v>
      </c>
      <c r="J1279" s="11" t="s">
        <v>261</v>
      </c>
      <c r="K1279" s="11" t="s">
        <v>12333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44228</v>
      </c>
      <c r="H1280" s="11">
        <v>7</v>
      </c>
      <c r="I1280" s="20" t="s">
        <v>259</v>
      </c>
      <c r="J1280" s="11" t="s">
        <v>261</v>
      </c>
      <c r="K1280" s="11" t="s">
        <v>12333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44228</v>
      </c>
      <c r="H1281" s="11">
        <v>7</v>
      </c>
      <c r="I1281" s="20" t="s">
        <v>259</v>
      </c>
      <c r="J1281" s="11" t="s">
        <v>261</v>
      </c>
      <c r="K1281" s="11" t="s">
        <v>12333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44228</v>
      </c>
      <c r="H1282" s="11">
        <v>7</v>
      </c>
      <c r="I1282" s="20" t="s">
        <v>259</v>
      </c>
      <c r="J1282" s="11" t="s">
        <v>261</v>
      </c>
      <c r="K1282" s="11" t="s">
        <v>12333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44228</v>
      </c>
      <c r="H1283" s="11">
        <v>7</v>
      </c>
      <c r="I1283" s="20" t="s">
        <v>259</v>
      </c>
      <c r="J1283" s="11" t="s">
        <v>261</v>
      </c>
      <c r="K1283" s="11" t="s">
        <v>12333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44228</v>
      </c>
      <c r="H1284" s="11">
        <v>7</v>
      </c>
      <c r="I1284" s="20" t="s">
        <v>259</v>
      </c>
      <c r="J1284" s="11" t="s">
        <v>261</v>
      </c>
      <c r="K1284" s="11" t="s">
        <v>12333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44228</v>
      </c>
      <c r="H1285" s="11">
        <v>7</v>
      </c>
      <c r="I1285" s="20" t="s">
        <v>259</v>
      </c>
      <c r="J1285" s="11" t="s">
        <v>261</v>
      </c>
      <c r="K1285" s="11" t="s">
        <v>12333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44228</v>
      </c>
      <c r="H1286" s="11">
        <v>7</v>
      </c>
      <c r="I1286" s="20" t="s">
        <v>259</v>
      </c>
      <c r="J1286" s="11" t="s">
        <v>261</v>
      </c>
      <c r="K1286" s="11" t="s">
        <v>12333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44228</v>
      </c>
      <c r="H1287" s="11">
        <v>7</v>
      </c>
      <c r="I1287" s="20" t="s">
        <v>259</v>
      </c>
      <c r="J1287" s="11" t="s">
        <v>261</v>
      </c>
      <c r="K1287" s="11" t="s">
        <v>12333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44228</v>
      </c>
      <c r="H1288" s="11">
        <v>7</v>
      </c>
      <c r="I1288" s="20" t="s">
        <v>259</v>
      </c>
      <c r="J1288" s="11" t="s">
        <v>261</v>
      </c>
      <c r="K1288" s="11" t="s">
        <v>12333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44228</v>
      </c>
      <c r="H1289" s="11">
        <v>7</v>
      </c>
      <c r="I1289" s="20" t="s">
        <v>259</v>
      </c>
      <c r="J1289" s="11" t="s">
        <v>261</v>
      </c>
      <c r="K1289" s="11" t="s">
        <v>12333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44228</v>
      </c>
      <c r="H1290" s="11">
        <v>7</v>
      </c>
      <c r="I1290" s="20" t="s">
        <v>259</v>
      </c>
      <c r="J1290" s="11" t="s">
        <v>261</v>
      </c>
      <c r="K1290" s="11" t="s">
        <v>12333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44228</v>
      </c>
      <c r="H1291" s="11">
        <v>7</v>
      </c>
      <c r="I1291" s="20" t="s">
        <v>259</v>
      </c>
      <c r="J1291" s="11" t="s">
        <v>261</v>
      </c>
      <c r="K1291" s="11" t="s">
        <v>12333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44228</v>
      </c>
      <c r="H1292" s="11">
        <v>7</v>
      </c>
      <c r="I1292" s="20" t="s">
        <v>259</v>
      </c>
      <c r="J1292" s="11" t="s">
        <v>261</v>
      </c>
      <c r="K1292" s="11" t="s">
        <v>12333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44228</v>
      </c>
      <c r="H1293" s="11">
        <v>7</v>
      </c>
      <c r="I1293" s="20" t="s">
        <v>259</v>
      </c>
      <c r="J1293" s="11" t="s">
        <v>261</v>
      </c>
      <c r="K1293" s="11" t="s">
        <v>12333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44228</v>
      </c>
      <c r="H1294" s="11">
        <v>7</v>
      </c>
      <c r="I1294" s="20" t="s">
        <v>259</v>
      </c>
      <c r="J1294" s="11" t="s">
        <v>261</v>
      </c>
      <c r="K1294" s="11" t="s">
        <v>12333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44228</v>
      </c>
      <c r="H1295" s="11">
        <v>7</v>
      </c>
      <c r="I1295" s="20" t="s">
        <v>259</v>
      </c>
      <c r="J1295" s="11" t="s">
        <v>261</v>
      </c>
      <c r="K1295" s="11" t="s">
        <v>12333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44228</v>
      </c>
      <c r="H1296" s="11">
        <v>7</v>
      </c>
      <c r="I1296" s="20" t="s">
        <v>259</v>
      </c>
      <c r="J1296" s="11" t="s">
        <v>261</v>
      </c>
      <c r="K1296" s="11" t="s">
        <v>12333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44228</v>
      </c>
      <c r="H1297" s="11">
        <v>7</v>
      </c>
      <c r="I1297" s="20" t="s">
        <v>259</v>
      </c>
      <c r="J1297" s="11" t="s">
        <v>261</v>
      </c>
      <c r="K1297" s="11" t="s">
        <v>12333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44228</v>
      </c>
      <c r="H1298" s="11">
        <v>7</v>
      </c>
      <c r="I1298" s="20" t="s">
        <v>259</v>
      </c>
      <c r="J1298" s="11" t="s">
        <v>261</v>
      </c>
      <c r="K1298" s="11" t="s">
        <v>12333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44228</v>
      </c>
      <c r="H1299" s="11">
        <v>7</v>
      </c>
      <c r="I1299" s="20" t="s">
        <v>259</v>
      </c>
      <c r="J1299" s="11" t="s">
        <v>261</v>
      </c>
      <c r="K1299" s="11" t="s">
        <v>12333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44228</v>
      </c>
      <c r="H1300" s="11">
        <v>7</v>
      </c>
      <c r="I1300" s="20" t="s">
        <v>259</v>
      </c>
      <c r="J1300" s="11" t="s">
        <v>261</v>
      </c>
      <c r="K1300" s="11" t="s">
        <v>12333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44228</v>
      </c>
      <c r="H1301" s="11">
        <v>7</v>
      </c>
      <c r="I1301" s="20" t="s">
        <v>259</v>
      </c>
      <c r="J1301" s="11" t="s">
        <v>261</v>
      </c>
      <c r="K1301" s="11" t="s">
        <v>12333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44228</v>
      </c>
      <c r="H1302" s="11">
        <v>7</v>
      </c>
      <c r="I1302" s="20" t="s">
        <v>259</v>
      </c>
      <c r="J1302" s="11" t="s">
        <v>261</v>
      </c>
      <c r="K1302" s="11" t="s">
        <v>12333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44228</v>
      </c>
      <c r="H1303" s="11">
        <v>7</v>
      </c>
      <c r="I1303" s="20" t="s">
        <v>259</v>
      </c>
      <c r="J1303" s="11" t="s">
        <v>261</v>
      </c>
      <c r="K1303" s="11" t="s">
        <v>12333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44228</v>
      </c>
      <c r="H1304" s="11">
        <v>7</v>
      </c>
      <c r="I1304" s="20" t="s">
        <v>259</v>
      </c>
      <c r="J1304" s="11" t="s">
        <v>261</v>
      </c>
      <c r="K1304" s="11" t="s">
        <v>12333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44228</v>
      </c>
      <c r="H1305" s="11">
        <v>7</v>
      </c>
      <c r="I1305" s="20" t="s">
        <v>259</v>
      </c>
      <c r="J1305" s="11" t="s">
        <v>261</v>
      </c>
      <c r="K1305" s="11" t="s">
        <v>12333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44228</v>
      </c>
      <c r="H1306" s="11">
        <v>7</v>
      </c>
      <c r="I1306" s="20" t="s">
        <v>259</v>
      </c>
      <c r="J1306" s="11" t="s">
        <v>261</v>
      </c>
      <c r="K1306" s="11" t="s">
        <v>12333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44228</v>
      </c>
      <c r="H1307" s="11">
        <v>7</v>
      </c>
      <c r="I1307" s="20" t="s">
        <v>259</v>
      </c>
      <c r="J1307" s="11" t="s">
        <v>261</v>
      </c>
      <c r="K1307" s="11" t="s">
        <v>12333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44228</v>
      </c>
      <c r="H1308" s="11">
        <v>7</v>
      </c>
      <c r="I1308" s="20" t="s">
        <v>259</v>
      </c>
      <c r="J1308" s="11" t="s">
        <v>261</v>
      </c>
      <c r="K1308" s="11" t="s">
        <v>12333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44228</v>
      </c>
      <c r="H1309" s="11">
        <v>7</v>
      </c>
      <c r="I1309" s="20" t="s">
        <v>259</v>
      </c>
      <c r="J1309" s="11" t="s">
        <v>261</v>
      </c>
      <c r="K1309" s="11" t="s">
        <v>12333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44228</v>
      </c>
      <c r="H1310" s="11">
        <v>7</v>
      </c>
      <c r="I1310" s="20" t="s">
        <v>259</v>
      </c>
      <c r="J1310" s="11" t="s">
        <v>261</v>
      </c>
      <c r="K1310" s="11" t="s">
        <v>12333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44228</v>
      </c>
      <c r="H1311" s="11">
        <v>7</v>
      </c>
      <c r="I1311" s="20" t="s">
        <v>259</v>
      </c>
      <c r="J1311" s="11" t="s">
        <v>261</v>
      </c>
      <c r="K1311" s="11" t="s">
        <v>12333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44228</v>
      </c>
      <c r="H1312" s="11">
        <v>7</v>
      </c>
      <c r="I1312" s="20" t="s">
        <v>259</v>
      </c>
      <c r="J1312" s="11" t="s">
        <v>261</v>
      </c>
      <c r="K1312" s="11" t="s">
        <v>12333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44228</v>
      </c>
      <c r="H1313" s="11">
        <v>7</v>
      </c>
      <c r="I1313" s="20" t="s">
        <v>259</v>
      </c>
      <c r="J1313" s="11" t="s">
        <v>261</v>
      </c>
      <c r="K1313" s="11" t="s">
        <v>12333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44228</v>
      </c>
      <c r="H1314" s="11">
        <v>7</v>
      </c>
      <c r="I1314" s="20" t="s">
        <v>259</v>
      </c>
      <c r="J1314" s="11" t="s">
        <v>261</v>
      </c>
      <c r="K1314" s="11" t="s">
        <v>12333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44228</v>
      </c>
      <c r="H1315" s="11">
        <v>7</v>
      </c>
      <c r="I1315" s="20" t="s">
        <v>259</v>
      </c>
      <c r="J1315" s="11" t="s">
        <v>261</v>
      </c>
      <c r="K1315" s="11" t="s">
        <v>12333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44228</v>
      </c>
      <c r="H1316" s="11">
        <v>7</v>
      </c>
      <c r="I1316" s="20" t="s">
        <v>259</v>
      </c>
      <c r="J1316" s="11" t="s">
        <v>261</v>
      </c>
      <c r="K1316" s="11" t="s">
        <v>12333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44228</v>
      </c>
      <c r="H1317" s="11">
        <v>7</v>
      </c>
      <c r="I1317" s="20" t="s">
        <v>259</v>
      </c>
      <c r="J1317" s="11" t="s">
        <v>261</v>
      </c>
      <c r="K1317" s="11" t="s">
        <v>12333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44228</v>
      </c>
      <c r="H1318" s="11">
        <v>7</v>
      </c>
      <c r="I1318" s="20" t="s">
        <v>259</v>
      </c>
      <c r="J1318" s="11" t="s">
        <v>261</v>
      </c>
      <c r="K1318" s="11" t="s">
        <v>12333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44228</v>
      </c>
      <c r="H1319" s="11">
        <v>7</v>
      </c>
      <c r="I1319" s="20" t="s">
        <v>259</v>
      </c>
      <c r="J1319" s="11" t="s">
        <v>261</v>
      </c>
      <c r="K1319" s="11" t="s">
        <v>12333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44228</v>
      </c>
      <c r="H1320" s="11">
        <v>7</v>
      </c>
      <c r="I1320" s="20" t="s">
        <v>259</v>
      </c>
      <c r="J1320" s="11" t="s">
        <v>261</v>
      </c>
      <c r="K1320" s="11" t="s">
        <v>12333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44228</v>
      </c>
      <c r="H1321" s="11">
        <v>7</v>
      </c>
      <c r="I1321" s="20" t="s">
        <v>259</v>
      </c>
      <c r="J1321" s="11" t="s">
        <v>261</v>
      </c>
      <c r="K1321" s="11" t="s">
        <v>12333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44228</v>
      </c>
      <c r="H1322" s="11">
        <v>7</v>
      </c>
      <c r="I1322" s="20" t="s">
        <v>259</v>
      </c>
      <c r="J1322" s="11" t="s">
        <v>261</v>
      </c>
      <c r="K1322" s="11" t="s">
        <v>12333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44228</v>
      </c>
      <c r="H1323" s="11">
        <v>7</v>
      </c>
      <c r="I1323" s="20" t="s">
        <v>259</v>
      </c>
      <c r="J1323" s="11" t="s">
        <v>261</v>
      </c>
      <c r="K1323" s="11" t="s">
        <v>12333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44228</v>
      </c>
      <c r="H1324" s="11">
        <v>7</v>
      </c>
      <c r="I1324" s="20" t="s">
        <v>259</v>
      </c>
      <c r="J1324" s="11" t="s">
        <v>261</v>
      </c>
      <c r="K1324" s="11" t="s">
        <v>12333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44228</v>
      </c>
      <c r="H1325" s="11">
        <v>7</v>
      </c>
      <c r="I1325" s="20" t="s">
        <v>259</v>
      </c>
      <c r="J1325" s="11" t="s">
        <v>261</v>
      </c>
      <c r="K1325" s="11" t="s">
        <v>12333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44228</v>
      </c>
      <c r="H1326" s="11">
        <v>7</v>
      </c>
      <c r="I1326" s="20" t="s">
        <v>259</v>
      </c>
      <c r="J1326" s="11" t="s">
        <v>261</v>
      </c>
      <c r="K1326" s="11" t="s">
        <v>12333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44228</v>
      </c>
      <c r="H1327" s="11">
        <v>7</v>
      </c>
      <c r="I1327" s="20" t="s">
        <v>259</v>
      </c>
      <c r="J1327" s="11" t="s">
        <v>261</v>
      </c>
      <c r="K1327" s="11" t="s">
        <v>12333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44228</v>
      </c>
      <c r="H1328" s="11">
        <v>7</v>
      </c>
      <c r="I1328" s="20" t="s">
        <v>259</v>
      </c>
      <c r="J1328" s="11" t="s">
        <v>261</v>
      </c>
      <c r="K1328" s="11" t="s">
        <v>12333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44228</v>
      </c>
      <c r="H1329" s="11">
        <v>7</v>
      </c>
      <c r="I1329" s="20" t="s">
        <v>259</v>
      </c>
      <c r="J1329" s="11" t="s">
        <v>261</v>
      </c>
      <c r="K1329" s="11" t="s">
        <v>12333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44228</v>
      </c>
      <c r="H1330" s="11">
        <v>7</v>
      </c>
      <c r="I1330" s="20" t="s">
        <v>259</v>
      </c>
      <c r="J1330" s="11" t="s">
        <v>261</v>
      </c>
      <c r="K1330" s="11" t="s">
        <v>12333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44228</v>
      </c>
      <c r="H1331" s="11">
        <v>7</v>
      </c>
      <c r="I1331" s="20" t="s">
        <v>259</v>
      </c>
      <c r="J1331" s="11" t="s">
        <v>261</v>
      </c>
      <c r="K1331" s="11" t="s">
        <v>12333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44228</v>
      </c>
      <c r="H1332" s="11">
        <v>7</v>
      </c>
      <c r="I1332" s="20" t="s">
        <v>259</v>
      </c>
      <c r="J1332" s="11" t="s">
        <v>261</v>
      </c>
      <c r="K1332" s="11" t="s">
        <v>12333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44228</v>
      </c>
      <c r="H1333" s="11">
        <v>7</v>
      </c>
      <c r="I1333" s="20" t="s">
        <v>259</v>
      </c>
      <c r="J1333" s="11" t="s">
        <v>261</v>
      </c>
      <c r="K1333" s="11" t="s">
        <v>12333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44228</v>
      </c>
      <c r="H1334" s="11">
        <v>7</v>
      </c>
      <c r="I1334" s="20" t="s">
        <v>259</v>
      </c>
      <c r="J1334" s="11" t="s">
        <v>261</v>
      </c>
      <c r="K1334" s="11" t="s">
        <v>12333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12333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12333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12333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12333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12333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12333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12333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12333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12333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12333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12333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12333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12333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12333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12333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12333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12333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12333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12333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12333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12333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12333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12333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12333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12333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12333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12333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12333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12333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12333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12333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12333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12333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12333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12333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12333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12333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12333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12333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12333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12333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12333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12333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12333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12333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12333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12333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12333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12333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12333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12333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12333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12333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12333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12333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12333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12333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12333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12333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12333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12333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12333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12333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12333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12333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12333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12333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12333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12333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12333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12333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12333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12333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12333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12333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44228</v>
      </c>
      <c r="H1410" s="11">
        <v>7</v>
      </c>
      <c r="I1410" s="20" t="s">
        <v>259</v>
      </c>
      <c r="J1410" s="11" t="s">
        <v>261</v>
      </c>
      <c r="K1410" s="11" t="s">
        <v>12333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44228</v>
      </c>
      <c r="H1411" s="11">
        <v>7</v>
      </c>
      <c r="I1411" s="20" t="s">
        <v>259</v>
      </c>
      <c r="J1411" s="11" t="s">
        <v>261</v>
      </c>
      <c r="K1411" s="11" t="s">
        <v>12333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44228</v>
      </c>
      <c r="H1412" s="11">
        <v>7</v>
      </c>
      <c r="I1412" s="20" t="s">
        <v>259</v>
      </c>
      <c r="J1412" s="11" t="s">
        <v>261</v>
      </c>
      <c r="K1412" s="11" t="s">
        <v>12333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44228</v>
      </c>
      <c r="H1413" s="11">
        <v>7</v>
      </c>
      <c r="I1413" s="20" t="s">
        <v>259</v>
      </c>
      <c r="J1413" s="11" t="s">
        <v>261</v>
      </c>
      <c r="K1413" s="11" t="s">
        <v>12333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44228</v>
      </c>
      <c r="H1414" s="11">
        <v>7</v>
      </c>
      <c r="I1414" s="20" t="s">
        <v>259</v>
      </c>
      <c r="J1414" s="11" t="s">
        <v>261</v>
      </c>
      <c r="K1414" s="11" t="s">
        <v>12333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44228</v>
      </c>
      <c r="H1415" s="11">
        <v>7</v>
      </c>
      <c r="I1415" s="20" t="s">
        <v>259</v>
      </c>
      <c r="J1415" s="11" t="s">
        <v>261</v>
      </c>
      <c r="K1415" s="11" t="s">
        <v>12333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44228</v>
      </c>
      <c r="H1416" s="11">
        <v>7</v>
      </c>
      <c r="I1416" s="20" t="s">
        <v>259</v>
      </c>
      <c r="J1416" s="11" t="s">
        <v>261</v>
      </c>
      <c r="K1416" s="11" t="s">
        <v>12333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44228</v>
      </c>
      <c r="H1417" s="11">
        <v>7</v>
      </c>
      <c r="I1417" s="20" t="s">
        <v>259</v>
      </c>
      <c r="J1417" s="11" t="s">
        <v>261</v>
      </c>
      <c r="K1417" s="11" t="s">
        <v>12333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44228</v>
      </c>
      <c r="H1418" s="11">
        <v>7</v>
      </c>
      <c r="I1418" s="20" t="s">
        <v>259</v>
      </c>
      <c r="J1418" s="11" t="s">
        <v>261</v>
      </c>
      <c r="K1418" s="11" t="s">
        <v>12333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44228</v>
      </c>
      <c r="H1419" s="11">
        <v>7</v>
      </c>
      <c r="I1419" s="20" t="s">
        <v>259</v>
      </c>
      <c r="J1419" s="11" t="s">
        <v>261</v>
      </c>
      <c r="K1419" s="11" t="s">
        <v>12333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44228</v>
      </c>
      <c r="H1420" s="11">
        <v>7</v>
      </c>
      <c r="I1420" s="20" t="s">
        <v>259</v>
      </c>
      <c r="J1420" s="11" t="s">
        <v>261</v>
      </c>
      <c r="K1420" s="11" t="s">
        <v>12333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44228</v>
      </c>
      <c r="H1421" s="11">
        <v>7</v>
      </c>
      <c r="I1421" s="20" t="s">
        <v>259</v>
      </c>
      <c r="J1421" s="11" t="s">
        <v>261</v>
      </c>
      <c r="K1421" s="11" t="s">
        <v>12333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44228</v>
      </c>
      <c r="H1422" s="11">
        <v>7</v>
      </c>
      <c r="I1422" s="20" t="s">
        <v>259</v>
      </c>
      <c r="J1422" s="11" t="s">
        <v>261</v>
      </c>
      <c r="K1422" s="11" t="s">
        <v>12333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44228</v>
      </c>
      <c r="H1423" s="11">
        <v>7</v>
      </c>
      <c r="I1423" s="20" t="s">
        <v>259</v>
      </c>
      <c r="J1423" s="11" t="s">
        <v>261</v>
      </c>
      <c r="K1423" s="11" t="s">
        <v>12333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44228</v>
      </c>
      <c r="H1424" s="11">
        <v>7</v>
      </c>
      <c r="I1424" s="20" t="s">
        <v>259</v>
      </c>
      <c r="J1424" s="11" t="s">
        <v>261</v>
      </c>
      <c r="K1424" s="11" t="s">
        <v>12333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44228</v>
      </c>
      <c r="H1425" s="11">
        <v>7</v>
      </c>
      <c r="I1425" s="20" t="s">
        <v>259</v>
      </c>
      <c r="J1425" s="11" t="s">
        <v>261</v>
      </c>
      <c r="K1425" s="11" t="s">
        <v>12333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44228</v>
      </c>
      <c r="H1426" s="11">
        <v>7</v>
      </c>
      <c r="I1426" s="20" t="s">
        <v>259</v>
      </c>
      <c r="J1426" s="11" t="s">
        <v>261</v>
      </c>
      <c r="K1426" s="11" t="s">
        <v>12333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44228</v>
      </c>
      <c r="H1427" s="11">
        <v>7</v>
      </c>
      <c r="I1427" s="20" t="s">
        <v>259</v>
      </c>
      <c r="J1427" s="11" t="s">
        <v>261</v>
      </c>
      <c r="K1427" s="11" t="s">
        <v>12333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44228</v>
      </c>
      <c r="H1428" s="11">
        <v>7</v>
      </c>
      <c r="I1428" s="20" t="s">
        <v>259</v>
      </c>
      <c r="J1428" s="11" t="s">
        <v>261</v>
      </c>
      <c r="K1428" s="11" t="s">
        <v>12333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44228</v>
      </c>
      <c r="H1429" s="11">
        <v>7</v>
      </c>
      <c r="I1429" s="20" t="s">
        <v>259</v>
      </c>
      <c r="J1429" s="11" t="s">
        <v>261</v>
      </c>
      <c r="K1429" s="11" t="s">
        <v>12333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44228</v>
      </c>
      <c r="H1430" s="11">
        <v>7</v>
      </c>
      <c r="I1430" s="20" t="s">
        <v>259</v>
      </c>
      <c r="J1430" s="11" t="s">
        <v>261</v>
      </c>
      <c r="K1430" s="11" t="s">
        <v>12333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44228</v>
      </c>
      <c r="H1431" s="11">
        <v>7</v>
      </c>
      <c r="I1431" s="20" t="s">
        <v>259</v>
      </c>
      <c r="J1431" s="11" t="s">
        <v>261</v>
      </c>
      <c r="K1431" s="11" t="s">
        <v>12333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44228</v>
      </c>
      <c r="H1432" s="11">
        <v>7</v>
      </c>
      <c r="I1432" s="20" t="s">
        <v>259</v>
      </c>
      <c r="J1432" s="11" t="s">
        <v>261</v>
      </c>
      <c r="K1432" s="11" t="s">
        <v>12333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44228</v>
      </c>
      <c r="H1433" s="11">
        <v>7</v>
      </c>
      <c r="I1433" s="20" t="s">
        <v>259</v>
      </c>
      <c r="J1433" s="11" t="s">
        <v>261</v>
      </c>
      <c r="K1433" s="11" t="s">
        <v>12333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44228</v>
      </c>
      <c r="H1434" s="11">
        <v>7</v>
      </c>
      <c r="I1434" s="20" t="s">
        <v>259</v>
      </c>
      <c r="J1434" s="11" t="s">
        <v>261</v>
      </c>
      <c r="K1434" s="11" t="s">
        <v>12333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44228</v>
      </c>
      <c r="H1435" s="11">
        <v>7</v>
      </c>
      <c r="I1435" s="20" t="s">
        <v>259</v>
      </c>
      <c r="J1435" s="11" t="s">
        <v>261</v>
      </c>
      <c r="K1435" s="11" t="s">
        <v>12333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44228</v>
      </c>
      <c r="H1436" s="11">
        <v>7</v>
      </c>
      <c r="I1436" s="20" t="s">
        <v>259</v>
      </c>
      <c r="J1436" s="11" t="s">
        <v>261</v>
      </c>
      <c r="K1436" s="11" t="s">
        <v>12333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44228</v>
      </c>
      <c r="H1437" s="11">
        <v>7</v>
      </c>
      <c r="I1437" s="20" t="s">
        <v>259</v>
      </c>
      <c r="J1437" s="11" t="s">
        <v>261</v>
      </c>
      <c r="K1437" s="11" t="s">
        <v>12333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44228</v>
      </c>
      <c r="H1438" s="11">
        <v>7</v>
      </c>
      <c r="I1438" s="20" t="s">
        <v>259</v>
      </c>
      <c r="J1438" s="11" t="s">
        <v>261</v>
      </c>
      <c r="K1438" s="11" t="s">
        <v>12333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44228</v>
      </c>
      <c r="H1439" s="11">
        <v>7</v>
      </c>
      <c r="I1439" s="20" t="s">
        <v>259</v>
      </c>
      <c r="J1439" s="11" t="s">
        <v>261</v>
      </c>
      <c r="K1439" s="11" t="s">
        <v>12333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44228</v>
      </c>
      <c r="H1440" s="11">
        <v>7</v>
      </c>
      <c r="I1440" s="20" t="s">
        <v>259</v>
      </c>
      <c r="J1440" s="11" t="s">
        <v>261</v>
      </c>
      <c r="K1440" s="11" t="s">
        <v>12333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44228</v>
      </c>
      <c r="H1441" s="11">
        <v>7</v>
      </c>
      <c r="I1441" s="20" t="s">
        <v>259</v>
      </c>
      <c r="J1441" s="11" t="s">
        <v>261</v>
      </c>
      <c r="K1441" s="11" t="s">
        <v>12333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44228</v>
      </c>
      <c r="H1442" s="11">
        <v>7</v>
      </c>
      <c r="I1442" s="20" t="s">
        <v>259</v>
      </c>
      <c r="J1442" s="11" t="s">
        <v>261</v>
      </c>
      <c r="K1442" s="11" t="s">
        <v>12333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44228</v>
      </c>
      <c r="H1443" s="11">
        <v>7</v>
      </c>
      <c r="I1443" s="20" t="s">
        <v>259</v>
      </c>
      <c r="J1443" s="11" t="s">
        <v>261</v>
      </c>
      <c r="K1443" s="11" t="s">
        <v>12333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44228</v>
      </c>
      <c r="H1444" s="11">
        <v>7</v>
      </c>
      <c r="I1444" s="20" t="s">
        <v>259</v>
      </c>
      <c r="J1444" s="11" t="s">
        <v>261</v>
      </c>
      <c r="K1444" s="11" t="s">
        <v>12333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44228</v>
      </c>
      <c r="H1445" s="11">
        <v>7</v>
      </c>
      <c r="I1445" s="20" t="s">
        <v>259</v>
      </c>
      <c r="J1445" s="11" t="s">
        <v>261</v>
      </c>
      <c r="K1445" s="11" t="s">
        <v>12333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44228</v>
      </c>
      <c r="H1446" s="11">
        <v>7</v>
      </c>
      <c r="I1446" s="20" t="s">
        <v>259</v>
      </c>
      <c r="J1446" s="11" t="s">
        <v>261</v>
      </c>
      <c r="K1446" s="11" t="s">
        <v>12333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44228</v>
      </c>
      <c r="H1447" s="11">
        <v>7</v>
      </c>
      <c r="I1447" s="20" t="s">
        <v>259</v>
      </c>
      <c r="J1447" s="11" t="s">
        <v>261</v>
      </c>
      <c r="K1447" s="11" t="s">
        <v>12333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44228</v>
      </c>
      <c r="H1448" s="11">
        <v>7</v>
      </c>
      <c r="I1448" s="20" t="s">
        <v>259</v>
      </c>
      <c r="J1448" s="11" t="s">
        <v>261</v>
      </c>
      <c r="K1448" s="11" t="s">
        <v>12333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44228</v>
      </c>
      <c r="H1449" s="11">
        <v>7</v>
      </c>
      <c r="I1449" s="20" t="s">
        <v>259</v>
      </c>
      <c r="J1449" s="11" t="s">
        <v>261</v>
      </c>
      <c r="K1449" s="11" t="s">
        <v>12333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44228</v>
      </c>
      <c r="H1450" s="11">
        <v>7</v>
      </c>
      <c r="I1450" s="20" t="s">
        <v>259</v>
      </c>
      <c r="J1450" s="11" t="s">
        <v>261</v>
      </c>
      <c r="K1450" s="11" t="s">
        <v>12333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44228</v>
      </c>
      <c r="H1451" s="11">
        <v>7</v>
      </c>
      <c r="I1451" s="20" t="s">
        <v>259</v>
      </c>
      <c r="J1451" s="11" t="s">
        <v>261</v>
      </c>
      <c r="K1451" s="11" t="s">
        <v>12333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44228</v>
      </c>
      <c r="H1452" s="11">
        <v>7</v>
      </c>
      <c r="I1452" s="20" t="s">
        <v>259</v>
      </c>
      <c r="J1452" s="11" t="s">
        <v>261</v>
      </c>
      <c r="K1452" s="11" t="s">
        <v>12333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44228</v>
      </c>
      <c r="H1453" s="11">
        <v>7</v>
      </c>
      <c r="I1453" s="20" t="s">
        <v>259</v>
      </c>
      <c r="J1453" s="11" t="s">
        <v>261</v>
      </c>
      <c r="K1453" s="11" t="s">
        <v>12333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44228</v>
      </c>
      <c r="H1454" s="11">
        <v>7</v>
      </c>
      <c r="I1454" s="20" t="s">
        <v>259</v>
      </c>
      <c r="J1454" s="11" t="s">
        <v>261</v>
      </c>
      <c r="K1454" s="11" t="s">
        <v>12333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44228</v>
      </c>
      <c r="H1455" s="11">
        <v>7</v>
      </c>
      <c r="I1455" s="20" t="s">
        <v>259</v>
      </c>
      <c r="J1455" s="11" t="s">
        <v>261</v>
      </c>
      <c r="K1455" s="11" t="s">
        <v>12333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44228</v>
      </c>
      <c r="H1456" s="11">
        <v>7</v>
      </c>
      <c r="I1456" s="20" t="s">
        <v>259</v>
      </c>
      <c r="J1456" s="11" t="s">
        <v>261</v>
      </c>
      <c r="K1456" s="11" t="s">
        <v>12333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44228</v>
      </c>
      <c r="H1457" s="11">
        <v>7</v>
      </c>
      <c r="I1457" s="20" t="s">
        <v>259</v>
      </c>
      <c r="J1457" s="11" t="s">
        <v>261</v>
      </c>
      <c r="K1457" s="11" t="s">
        <v>12333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44228</v>
      </c>
      <c r="H1458" s="11">
        <v>7</v>
      </c>
      <c r="I1458" s="20" t="s">
        <v>259</v>
      </c>
      <c r="J1458" s="11" t="s">
        <v>261</v>
      </c>
      <c r="K1458" s="11" t="s">
        <v>12333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44228</v>
      </c>
      <c r="H1459" s="11">
        <v>7</v>
      </c>
      <c r="I1459" s="20" t="s">
        <v>259</v>
      </c>
      <c r="J1459" s="11" t="s">
        <v>261</v>
      </c>
      <c r="K1459" s="11" t="s">
        <v>12333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44228</v>
      </c>
      <c r="H1460" s="11">
        <v>7</v>
      </c>
      <c r="I1460" s="20" t="s">
        <v>259</v>
      </c>
      <c r="J1460" s="11" t="s">
        <v>261</v>
      </c>
      <c r="K1460" s="11" t="s">
        <v>12333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44228</v>
      </c>
      <c r="H1461" s="11">
        <v>7</v>
      </c>
      <c r="I1461" s="20" t="s">
        <v>259</v>
      </c>
      <c r="J1461" s="11" t="s">
        <v>261</v>
      </c>
      <c r="K1461" s="11" t="s">
        <v>12333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44228</v>
      </c>
      <c r="H1462" s="11">
        <v>7</v>
      </c>
      <c r="I1462" s="20" t="s">
        <v>259</v>
      </c>
      <c r="J1462" s="11" t="s">
        <v>261</v>
      </c>
      <c r="K1462" s="11" t="s">
        <v>12333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44228</v>
      </c>
      <c r="H1463" s="11">
        <v>7</v>
      </c>
      <c r="I1463" s="20" t="s">
        <v>259</v>
      </c>
      <c r="J1463" s="11" t="s">
        <v>261</v>
      </c>
      <c r="K1463" s="11" t="s">
        <v>12333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44228</v>
      </c>
      <c r="H1464" s="11">
        <v>7</v>
      </c>
      <c r="I1464" s="20" t="s">
        <v>259</v>
      </c>
      <c r="J1464" s="11" t="s">
        <v>261</v>
      </c>
      <c r="K1464" s="11" t="s">
        <v>12333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44228</v>
      </c>
      <c r="H1465" s="11">
        <v>7</v>
      </c>
      <c r="I1465" s="20" t="s">
        <v>259</v>
      </c>
      <c r="J1465" s="11" t="s">
        <v>261</v>
      </c>
      <c r="K1465" s="11" t="s">
        <v>12333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44228</v>
      </c>
      <c r="H1466" s="11">
        <v>7</v>
      </c>
      <c r="I1466" s="20" t="s">
        <v>259</v>
      </c>
      <c r="J1466" s="11" t="s">
        <v>261</v>
      </c>
      <c r="K1466" s="11" t="s">
        <v>12333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44228</v>
      </c>
      <c r="H1467" s="11">
        <v>7</v>
      </c>
      <c r="I1467" s="20" t="s">
        <v>259</v>
      </c>
      <c r="J1467" s="11" t="s">
        <v>261</v>
      </c>
      <c r="K1467" s="11" t="s">
        <v>12333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44228</v>
      </c>
      <c r="H1468" s="11">
        <v>7</v>
      </c>
      <c r="I1468" s="20" t="s">
        <v>259</v>
      </c>
      <c r="J1468" s="11" t="s">
        <v>261</v>
      </c>
      <c r="K1468" s="11" t="s">
        <v>12333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44228</v>
      </c>
      <c r="H1469" s="11">
        <v>7</v>
      </c>
      <c r="I1469" s="20" t="s">
        <v>259</v>
      </c>
      <c r="J1469" s="11" t="s">
        <v>261</v>
      </c>
      <c r="K1469" s="11" t="s">
        <v>12333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44228</v>
      </c>
      <c r="H1470" s="11">
        <v>7</v>
      </c>
      <c r="I1470" s="20" t="s">
        <v>259</v>
      </c>
      <c r="J1470" s="11" t="s">
        <v>261</v>
      </c>
      <c r="K1470" s="11" t="s">
        <v>12333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44228</v>
      </c>
      <c r="H1471" s="11">
        <v>7</v>
      </c>
      <c r="I1471" s="20" t="s">
        <v>259</v>
      </c>
      <c r="J1471" s="11" t="s">
        <v>261</v>
      </c>
      <c r="K1471" s="11" t="s">
        <v>12333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44228</v>
      </c>
      <c r="H1472" s="11">
        <v>7</v>
      </c>
      <c r="I1472" s="20" t="s">
        <v>259</v>
      </c>
      <c r="J1472" s="11" t="s">
        <v>261</v>
      </c>
      <c r="K1472" s="11" t="s">
        <v>12333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44228</v>
      </c>
      <c r="H1473" s="11">
        <v>7</v>
      </c>
      <c r="I1473" s="20" t="s">
        <v>259</v>
      </c>
      <c r="J1473" s="11" t="s">
        <v>261</v>
      </c>
      <c r="K1473" s="11" t="s">
        <v>12333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44228</v>
      </c>
      <c r="H1474" s="11">
        <v>7</v>
      </c>
      <c r="I1474" s="20" t="s">
        <v>259</v>
      </c>
      <c r="J1474" s="11" t="s">
        <v>261</v>
      </c>
      <c r="K1474" s="11" t="s">
        <v>12333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44228</v>
      </c>
      <c r="H1475" s="11">
        <v>7</v>
      </c>
      <c r="I1475" s="20" t="s">
        <v>259</v>
      </c>
      <c r="J1475" s="11" t="s">
        <v>261</v>
      </c>
      <c r="K1475" s="11" t="s">
        <v>12333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44228</v>
      </c>
      <c r="H1476" s="11">
        <v>7</v>
      </c>
      <c r="I1476" s="20" t="s">
        <v>259</v>
      </c>
      <c r="J1476" s="11" t="s">
        <v>261</v>
      </c>
      <c r="K1476" s="11" t="s">
        <v>12333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44228</v>
      </c>
      <c r="H1477" s="11">
        <v>7</v>
      </c>
      <c r="I1477" s="20" t="s">
        <v>259</v>
      </c>
      <c r="J1477" s="11" t="s">
        <v>261</v>
      </c>
      <c r="K1477" s="11" t="s">
        <v>12333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44228</v>
      </c>
      <c r="H1478" s="11">
        <v>7</v>
      </c>
      <c r="I1478" s="20" t="s">
        <v>259</v>
      </c>
      <c r="J1478" s="11" t="s">
        <v>261</v>
      </c>
      <c r="K1478" s="11" t="s">
        <v>12333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44228</v>
      </c>
      <c r="H1479" s="11">
        <v>7</v>
      </c>
      <c r="I1479" s="20" t="s">
        <v>259</v>
      </c>
      <c r="J1479" s="11" t="s">
        <v>261</v>
      </c>
      <c r="K1479" s="11" t="s">
        <v>12333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44228</v>
      </c>
      <c r="H1480" s="11">
        <v>7</v>
      </c>
      <c r="I1480" s="20" t="s">
        <v>259</v>
      </c>
      <c r="J1480" s="11" t="s">
        <v>261</v>
      </c>
      <c r="K1480" s="11" t="s">
        <v>12333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44228</v>
      </c>
      <c r="H1481" s="11">
        <v>7</v>
      </c>
      <c r="I1481" s="20" t="s">
        <v>259</v>
      </c>
      <c r="J1481" s="11" t="s">
        <v>261</v>
      </c>
      <c r="K1481" s="11" t="s">
        <v>12333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12333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12333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12333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12333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12333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12333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12333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12333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12333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12333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12333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12333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12333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12333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12333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12333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12333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12333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12333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12333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12333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12333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12333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12333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12333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12333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12333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12333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12333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12333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12333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12333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12333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12333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12333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12333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12333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12333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12333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12333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12333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12333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12333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12333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12333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12333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12333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12333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12333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12333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12333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12333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12333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12333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12333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12333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12333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12333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12333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12333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12333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12333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12333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12333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12333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12333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12333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12333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12333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12333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12333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12333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12333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12333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12333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44228</v>
      </c>
      <c r="H1557" s="11">
        <v>7</v>
      </c>
      <c r="I1557" s="20" t="s">
        <v>259</v>
      </c>
      <c r="J1557" s="11" t="s">
        <v>261</v>
      </c>
      <c r="K1557" s="11" t="s">
        <v>12333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44228</v>
      </c>
      <c r="H1558" s="11">
        <v>7</v>
      </c>
      <c r="I1558" s="20" t="s">
        <v>259</v>
      </c>
      <c r="J1558" s="11" t="s">
        <v>261</v>
      </c>
      <c r="K1558" s="11" t="s">
        <v>12333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44228</v>
      </c>
      <c r="H1559" s="11">
        <v>7</v>
      </c>
      <c r="I1559" s="20" t="s">
        <v>259</v>
      </c>
      <c r="J1559" s="11" t="s">
        <v>261</v>
      </c>
      <c r="K1559" s="11" t="s">
        <v>12333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44228</v>
      </c>
      <c r="H1560" s="11">
        <v>7</v>
      </c>
      <c r="I1560" s="20" t="s">
        <v>259</v>
      </c>
      <c r="J1560" s="11" t="s">
        <v>261</v>
      </c>
      <c r="K1560" s="11" t="s">
        <v>12333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44228</v>
      </c>
      <c r="H1561" s="11">
        <v>7</v>
      </c>
      <c r="I1561" s="20" t="s">
        <v>259</v>
      </c>
      <c r="J1561" s="11" t="s">
        <v>261</v>
      </c>
      <c r="K1561" s="11" t="s">
        <v>12333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44228</v>
      </c>
      <c r="H1562" s="11">
        <v>7</v>
      </c>
      <c r="I1562" s="20" t="s">
        <v>259</v>
      </c>
      <c r="J1562" s="11" t="s">
        <v>261</v>
      </c>
      <c r="K1562" s="11" t="s">
        <v>12333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44228</v>
      </c>
      <c r="H1563" s="11">
        <v>7</v>
      </c>
      <c r="I1563" s="20" t="s">
        <v>259</v>
      </c>
      <c r="J1563" s="11" t="s">
        <v>261</v>
      </c>
      <c r="K1563" s="11" t="s">
        <v>12333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44228</v>
      </c>
      <c r="H1564" s="11">
        <v>7</v>
      </c>
      <c r="I1564" s="20" t="s">
        <v>259</v>
      </c>
      <c r="J1564" s="11" t="s">
        <v>261</v>
      </c>
      <c r="K1564" s="11" t="s">
        <v>12333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44228</v>
      </c>
      <c r="H1565" s="11">
        <v>7</v>
      </c>
      <c r="I1565" s="20" t="s">
        <v>259</v>
      </c>
      <c r="J1565" s="11" t="s">
        <v>261</v>
      </c>
      <c r="K1565" s="11" t="s">
        <v>12333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44228</v>
      </c>
      <c r="H1566" s="11">
        <v>7</v>
      </c>
      <c r="I1566" s="20" t="s">
        <v>259</v>
      </c>
      <c r="J1566" s="11" t="s">
        <v>261</v>
      </c>
      <c r="K1566" s="11" t="s">
        <v>12333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44228</v>
      </c>
      <c r="H1567" s="11">
        <v>7</v>
      </c>
      <c r="I1567" s="20" t="s">
        <v>259</v>
      </c>
      <c r="J1567" s="11" t="s">
        <v>261</v>
      </c>
      <c r="K1567" s="11" t="s">
        <v>12333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44228</v>
      </c>
      <c r="H1568" s="11">
        <v>7</v>
      </c>
      <c r="I1568" s="20" t="s">
        <v>259</v>
      </c>
      <c r="J1568" s="11" t="s">
        <v>261</v>
      </c>
      <c r="K1568" s="11" t="s">
        <v>12333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44228</v>
      </c>
      <c r="H1569" s="11">
        <v>7</v>
      </c>
      <c r="I1569" s="20" t="s">
        <v>259</v>
      </c>
      <c r="J1569" s="11" t="s">
        <v>261</v>
      </c>
      <c r="K1569" s="11" t="s">
        <v>12333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44228</v>
      </c>
      <c r="H1570" s="11">
        <v>7</v>
      </c>
      <c r="I1570" s="20" t="s">
        <v>259</v>
      </c>
      <c r="J1570" s="11" t="s">
        <v>261</v>
      </c>
      <c r="K1570" s="11" t="s">
        <v>12333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44228</v>
      </c>
      <c r="H1571" s="11">
        <v>7</v>
      </c>
      <c r="I1571" s="20" t="s">
        <v>259</v>
      </c>
      <c r="J1571" s="11" t="s">
        <v>261</v>
      </c>
      <c r="K1571" s="11" t="s">
        <v>12333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44228</v>
      </c>
      <c r="H1572" s="11">
        <v>7</v>
      </c>
      <c r="I1572" s="20" t="s">
        <v>259</v>
      </c>
      <c r="J1572" s="11" t="s">
        <v>261</v>
      </c>
      <c r="K1572" s="11" t="s">
        <v>12333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44228</v>
      </c>
      <c r="H1573" s="11">
        <v>7</v>
      </c>
      <c r="I1573" s="20" t="s">
        <v>259</v>
      </c>
      <c r="J1573" s="11" t="s">
        <v>261</v>
      </c>
      <c r="K1573" s="11" t="s">
        <v>12333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44228</v>
      </c>
      <c r="H1574" s="11">
        <v>7</v>
      </c>
      <c r="I1574" s="20" t="s">
        <v>259</v>
      </c>
      <c r="J1574" s="11" t="s">
        <v>261</v>
      </c>
      <c r="K1574" s="11" t="s">
        <v>12333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44228</v>
      </c>
      <c r="H1575" s="11">
        <v>7</v>
      </c>
      <c r="I1575" s="20" t="s">
        <v>259</v>
      </c>
      <c r="J1575" s="11" t="s">
        <v>261</v>
      </c>
      <c r="K1575" s="11" t="s">
        <v>12333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44228</v>
      </c>
      <c r="H1576" s="11">
        <v>7</v>
      </c>
      <c r="I1576" s="20" t="s">
        <v>259</v>
      </c>
      <c r="J1576" s="11" t="s">
        <v>261</v>
      </c>
      <c r="K1576" s="11" t="s">
        <v>12333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44228</v>
      </c>
      <c r="H1577" s="11">
        <v>7</v>
      </c>
      <c r="I1577" s="20" t="s">
        <v>259</v>
      </c>
      <c r="J1577" s="11" t="s">
        <v>261</v>
      </c>
      <c r="K1577" s="11" t="s">
        <v>12333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44228</v>
      </c>
      <c r="H1578" s="11">
        <v>7</v>
      </c>
      <c r="I1578" s="20" t="s">
        <v>259</v>
      </c>
      <c r="J1578" s="11" t="s">
        <v>261</v>
      </c>
      <c r="K1578" s="11" t="s">
        <v>12333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44228</v>
      </c>
      <c r="H1579" s="11">
        <v>7</v>
      </c>
      <c r="I1579" s="20" t="s">
        <v>259</v>
      </c>
      <c r="J1579" s="11" t="s">
        <v>261</v>
      </c>
      <c r="K1579" s="11" t="s">
        <v>12333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44228</v>
      </c>
      <c r="H1580" s="11">
        <v>7</v>
      </c>
      <c r="I1580" s="20" t="s">
        <v>259</v>
      </c>
      <c r="J1580" s="11" t="s">
        <v>261</v>
      </c>
      <c r="K1580" s="11" t="s">
        <v>12333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44228</v>
      </c>
      <c r="H1581" s="11">
        <v>7</v>
      </c>
      <c r="I1581" s="20" t="s">
        <v>259</v>
      </c>
      <c r="J1581" s="11" t="s">
        <v>261</v>
      </c>
      <c r="K1581" s="11" t="s">
        <v>12333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44228</v>
      </c>
      <c r="H1582" s="11">
        <v>7</v>
      </c>
      <c r="I1582" s="20" t="s">
        <v>259</v>
      </c>
      <c r="J1582" s="11" t="s">
        <v>261</v>
      </c>
      <c r="K1582" s="11" t="s">
        <v>12333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44228</v>
      </c>
      <c r="H1583" s="11">
        <v>7</v>
      </c>
      <c r="I1583" s="20" t="s">
        <v>259</v>
      </c>
      <c r="J1583" s="11" t="s">
        <v>261</v>
      </c>
      <c r="K1583" s="11" t="s">
        <v>12333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44228</v>
      </c>
      <c r="H1584" s="11">
        <v>7</v>
      </c>
      <c r="I1584" s="20" t="s">
        <v>259</v>
      </c>
      <c r="J1584" s="11" t="s">
        <v>261</v>
      </c>
      <c r="K1584" s="11" t="s">
        <v>12333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44228</v>
      </c>
      <c r="H1585" s="11">
        <v>7</v>
      </c>
      <c r="I1585" s="20" t="s">
        <v>259</v>
      </c>
      <c r="J1585" s="11" t="s">
        <v>261</v>
      </c>
      <c r="K1585" s="11" t="s">
        <v>12333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44228</v>
      </c>
      <c r="H1586" s="11">
        <v>7</v>
      </c>
      <c r="I1586" s="20" t="s">
        <v>259</v>
      </c>
      <c r="J1586" s="11" t="s">
        <v>261</v>
      </c>
      <c r="K1586" s="11" t="s">
        <v>12333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44228</v>
      </c>
      <c r="H1587" s="11">
        <v>7</v>
      </c>
      <c r="I1587" s="20" t="s">
        <v>259</v>
      </c>
      <c r="J1587" s="11" t="s">
        <v>261</v>
      </c>
      <c r="K1587" s="11" t="s">
        <v>12333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44228</v>
      </c>
      <c r="H1588" s="11">
        <v>7</v>
      </c>
      <c r="I1588" s="20" t="s">
        <v>259</v>
      </c>
      <c r="J1588" s="11" t="s">
        <v>261</v>
      </c>
      <c r="K1588" s="11" t="s">
        <v>12333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44228</v>
      </c>
      <c r="H1589" s="11">
        <v>7</v>
      </c>
      <c r="I1589" s="20" t="s">
        <v>259</v>
      </c>
      <c r="J1589" s="11" t="s">
        <v>261</v>
      </c>
      <c r="K1589" s="11" t="s">
        <v>12333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44228</v>
      </c>
      <c r="H1590" s="11">
        <v>7</v>
      </c>
      <c r="I1590" s="20" t="s">
        <v>259</v>
      </c>
      <c r="J1590" s="11" t="s">
        <v>261</v>
      </c>
      <c r="K1590" s="11" t="s">
        <v>12333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44228</v>
      </c>
      <c r="H1591" s="11">
        <v>7</v>
      </c>
      <c r="I1591" s="20" t="s">
        <v>259</v>
      </c>
      <c r="J1591" s="11" t="s">
        <v>261</v>
      </c>
      <c r="K1591" s="11" t="s">
        <v>12333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44228</v>
      </c>
      <c r="H1592" s="11">
        <v>7</v>
      </c>
      <c r="I1592" s="20" t="s">
        <v>259</v>
      </c>
      <c r="J1592" s="11" t="s">
        <v>261</v>
      </c>
      <c r="K1592" s="11" t="s">
        <v>12333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44228</v>
      </c>
      <c r="H1593" s="11">
        <v>7</v>
      </c>
      <c r="I1593" s="20" t="s">
        <v>259</v>
      </c>
      <c r="J1593" s="11" t="s">
        <v>261</v>
      </c>
      <c r="K1593" s="11" t="s">
        <v>12333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44228</v>
      </c>
      <c r="H1594" s="11">
        <v>7</v>
      </c>
      <c r="I1594" s="20" t="s">
        <v>259</v>
      </c>
      <c r="J1594" s="11" t="s">
        <v>261</v>
      </c>
      <c r="K1594" s="11" t="s">
        <v>12333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44228</v>
      </c>
      <c r="H1595" s="11">
        <v>7</v>
      </c>
      <c r="I1595" s="20" t="s">
        <v>259</v>
      </c>
      <c r="J1595" s="11" t="s">
        <v>261</v>
      </c>
      <c r="K1595" s="11" t="s">
        <v>12333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44228</v>
      </c>
      <c r="H1596" s="11">
        <v>7</v>
      </c>
      <c r="I1596" s="20" t="s">
        <v>259</v>
      </c>
      <c r="J1596" s="11" t="s">
        <v>261</v>
      </c>
      <c r="K1596" s="11" t="s">
        <v>12333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44228</v>
      </c>
      <c r="H1597" s="11">
        <v>7</v>
      </c>
      <c r="I1597" s="20" t="s">
        <v>259</v>
      </c>
      <c r="J1597" s="11" t="s">
        <v>261</v>
      </c>
      <c r="K1597" s="11" t="s">
        <v>12333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44228</v>
      </c>
      <c r="H1598" s="11">
        <v>7</v>
      </c>
      <c r="I1598" s="20" t="s">
        <v>259</v>
      </c>
      <c r="J1598" s="11" t="s">
        <v>261</v>
      </c>
      <c r="K1598" s="11" t="s">
        <v>12333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44228</v>
      </c>
      <c r="H1599" s="11">
        <v>7</v>
      </c>
      <c r="I1599" s="20" t="s">
        <v>259</v>
      </c>
      <c r="J1599" s="11" t="s">
        <v>261</v>
      </c>
      <c r="K1599" s="11" t="s">
        <v>12333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44228</v>
      </c>
      <c r="H1600" s="11">
        <v>7</v>
      </c>
      <c r="I1600" s="20" t="s">
        <v>259</v>
      </c>
      <c r="J1600" s="11" t="s">
        <v>261</v>
      </c>
      <c r="K1600" s="11" t="s">
        <v>12333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44228</v>
      </c>
      <c r="H1601" s="11">
        <v>7</v>
      </c>
      <c r="I1601" s="20" t="s">
        <v>259</v>
      </c>
      <c r="J1601" s="11" t="s">
        <v>261</v>
      </c>
      <c r="K1601" s="11" t="s">
        <v>12333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44228</v>
      </c>
      <c r="H1602" s="11">
        <v>7</v>
      </c>
      <c r="I1602" s="20" t="s">
        <v>259</v>
      </c>
      <c r="J1602" s="11" t="s">
        <v>261</v>
      </c>
      <c r="K1602" s="11" t="s">
        <v>12333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44228</v>
      </c>
      <c r="H1603" s="11">
        <v>7</v>
      </c>
      <c r="I1603" s="20" t="s">
        <v>259</v>
      </c>
      <c r="J1603" s="11" t="s">
        <v>261</v>
      </c>
      <c r="K1603" s="11" t="s">
        <v>12333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44228</v>
      </c>
      <c r="H1604" s="11">
        <v>7</v>
      </c>
      <c r="I1604" s="20" t="s">
        <v>259</v>
      </c>
      <c r="J1604" s="11" t="s">
        <v>261</v>
      </c>
      <c r="K1604" s="11" t="s">
        <v>12333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44228</v>
      </c>
      <c r="H1605" s="11">
        <v>7</v>
      </c>
      <c r="I1605" s="20" t="s">
        <v>259</v>
      </c>
      <c r="J1605" s="11" t="s">
        <v>261</v>
      </c>
      <c r="K1605" s="11" t="s">
        <v>12333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44228</v>
      </c>
      <c r="H1606" s="11">
        <v>7</v>
      </c>
      <c r="I1606" s="20" t="s">
        <v>259</v>
      </c>
      <c r="J1606" s="11" t="s">
        <v>261</v>
      </c>
      <c r="K1606" s="11" t="s">
        <v>12333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44228</v>
      </c>
      <c r="H1607" s="11">
        <v>7</v>
      </c>
      <c r="I1607" s="20" t="s">
        <v>259</v>
      </c>
      <c r="J1607" s="11" t="s">
        <v>261</v>
      </c>
      <c r="K1607" s="11" t="s">
        <v>12333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44228</v>
      </c>
      <c r="H1608" s="11">
        <v>7</v>
      </c>
      <c r="I1608" s="20" t="s">
        <v>259</v>
      </c>
      <c r="J1608" s="11" t="s">
        <v>261</v>
      </c>
      <c r="K1608" s="11" t="s">
        <v>12333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44228</v>
      </c>
      <c r="H1609" s="11">
        <v>7</v>
      </c>
      <c r="I1609" s="20" t="s">
        <v>259</v>
      </c>
      <c r="J1609" s="11" t="s">
        <v>261</v>
      </c>
      <c r="K1609" s="11" t="s">
        <v>12333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44228</v>
      </c>
      <c r="H1610" s="11">
        <v>7</v>
      </c>
      <c r="I1610" s="20" t="s">
        <v>259</v>
      </c>
      <c r="J1610" s="11" t="s">
        <v>261</v>
      </c>
      <c r="K1610" s="11" t="s">
        <v>12333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44228</v>
      </c>
      <c r="H1611" s="11">
        <v>7</v>
      </c>
      <c r="I1611" s="20" t="s">
        <v>259</v>
      </c>
      <c r="J1611" s="11" t="s">
        <v>261</v>
      </c>
      <c r="K1611" s="11" t="s">
        <v>12333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44228</v>
      </c>
      <c r="H1612" s="11">
        <v>7</v>
      </c>
      <c r="I1612" s="20" t="s">
        <v>259</v>
      </c>
      <c r="J1612" s="11" t="s">
        <v>261</v>
      </c>
      <c r="K1612" s="11" t="s">
        <v>12333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44228</v>
      </c>
      <c r="H1613" s="11">
        <v>7</v>
      </c>
      <c r="I1613" s="20" t="s">
        <v>259</v>
      </c>
      <c r="J1613" s="11" t="s">
        <v>261</v>
      </c>
      <c r="K1613" s="11" t="s">
        <v>12333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44228</v>
      </c>
      <c r="H1614" s="11">
        <v>7</v>
      </c>
      <c r="I1614" s="20" t="s">
        <v>259</v>
      </c>
      <c r="J1614" s="11" t="s">
        <v>261</v>
      </c>
      <c r="K1614" s="11" t="s">
        <v>12333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44228</v>
      </c>
      <c r="H1615" s="11">
        <v>7</v>
      </c>
      <c r="I1615" s="20" t="s">
        <v>259</v>
      </c>
      <c r="J1615" s="11" t="s">
        <v>261</v>
      </c>
      <c r="K1615" s="11" t="s">
        <v>12333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44228</v>
      </c>
      <c r="H1616" s="11">
        <v>7</v>
      </c>
      <c r="I1616" s="20" t="s">
        <v>259</v>
      </c>
      <c r="J1616" s="11" t="s">
        <v>261</v>
      </c>
      <c r="K1616" s="11" t="s">
        <v>12333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44228</v>
      </c>
      <c r="H1617" s="11">
        <v>7</v>
      </c>
      <c r="I1617" s="20" t="s">
        <v>259</v>
      </c>
      <c r="J1617" s="11" t="s">
        <v>261</v>
      </c>
      <c r="K1617" s="11" t="s">
        <v>12333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44228</v>
      </c>
      <c r="H1618" s="11">
        <v>7</v>
      </c>
      <c r="I1618" s="20" t="s">
        <v>259</v>
      </c>
      <c r="J1618" s="11" t="s">
        <v>261</v>
      </c>
      <c r="K1618" s="11" t="s">
        <v>12333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44228</v>
      </c>
      <c r="H1619" s="11">
        <v>7</v>
      </c>
      <c r="I1619" s="20" t="s">
        <v>259</v>
      </c>
      <c r="J1619" s="11" t="s">
        <v>261</v>
      </c>
      <c r="K1619" s="11" t="s">
        <v>12333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44228</v>
      </c>
      <c r="H1620" s="11">
        <v>7</v>
      </c>
      <c r="I1620" s="20" t="s">
        <v>259</v>
      </c>
      <c r="J1620" s="11" t="s">
        <v>261</v>
      </c>
      <c r="K1620" s="11" t="s">
        <v>12333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44228</v>
      </c>
      <c r="H1621" s="11">
        <v>7</v>
      </c>
      <c r="I1621" s="20" t="s">
        <v>259</v>
      </c>
      <c r="J1621" s="11" t="s">
        <v>261</v>
      </c>
      <c r="K1621" s="11" t="s">
        <v>12333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44228</v>
      </c>
      <c r="H1622" s="11">
        <v>7</v>
      </c>
      <c r="I1622" s="20" t="s">
        <v>259</v>
      </c>
      <c r="J1622" s="11" t="s">
        <v>261</v>
      </c>
      <c r="K1622" s="11" t="s">
        <v>12333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44228</v>
      </c>
      <c r="H1623" s="11">
        <v>7</v>
      </c>
      <c r="I1623" s="20" t="s">
        <v>259</v>
      </c>
      <c r="J1623" s="11" t="s">
        <v>261</v>
      </c>
      <c r="K1623" s="11" t="s">
        <v>12333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44228</v>
      </c>
      <c r="H1624" s="11">
        <v>7</v>
      </c>
      <c r="I1624" s="20" t="s">
        <v>259</v>
      </c>
      <c r="J1624" s="11" t="s">
        <v>261</v>
      </c>
      <c r="K1624" s="11" t="s">
        <v>12333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44228</v>
      </c>
      <c r="H1625" s="11">
        <v>7</v>
      </c>
      <c r="I1625" s="20" t="s">
        <v>259</v>
      </c>
      <c r="J1625" s="11" t="s">
        <v>261</v>
      </c>
      <c r="K1625" s="11" t="s">
        <v>12333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44228</v>
      </c>
      <c r="H1626" s="11">
        <v>7</v>
      </c>
      <c r="I1626" s="20" t="s">
        <v>259</v>
      </c>
      <c r="J1626" s="11" t="s">
        <v>261</v>
      </c>
      <c r="K1626" s="11" t="s">
        <v>12333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44228</v>
      </c>
      <c r="H1627" s="11">
        <v>7</v>
      </c>
      <c r="I1627" s="20" t="s">
        <v>259</v>
      </c>
      <c r="J1627" s="11" t="s">
        <v>261</v>
      </c>
      <c r="K1627" s="11" t="s">
        <v>12333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44228</v>
      </c>
      <c r="H1628" s="11">
        <v>7</v>
      </c>
      <c r="I1628" s="20" t="s">
        <v>259</v>
      </c>
      <c r="J1628" s="11" t="s">
        <v>261</v>
      </c>
      <c r="K1628" s="11" t="s">
        <v>12333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12333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12333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12333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12333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12333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12333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12333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12333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12333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12333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12333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12333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12333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12333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12333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12333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12333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12333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12333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12333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12333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12333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12333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12333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12333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12333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12333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12333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12333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12333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12333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12333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12333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12333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12333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12333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12333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12333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12333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12333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12333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12333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12333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12333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12333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12333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12333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12333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12333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12333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12333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12333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12333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12333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12333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12333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12333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12333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12333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12333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12333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12333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12333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12333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12333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12333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12333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12333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12333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12333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12333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12333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12333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12333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12333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44228</v>
      </c>
      <c r="H1704" s="11">
        <v>7</v>
      </c>
      <c r="I1704" s="20" t="s">
        <v>259</v>
      </c>
      <c r="J1704" s="11" t="s">
        <v>261</v>
      </c>
      <c r="K1704" s="11" t="s">
        <v>12333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44228</v>
      </c>
      <c r="H1705" s="11">
        <v>7</v>
      </c>
      <c r="I1705" s="20" t="s">
        <v>259</v>
      </c>
      <c r="J1705" s="11" t="s">
        <v>261</v>
      </c>
      <c r="K1705" s="11" t="s">
        <v>12333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44228</v>
      </c>
      <c r="H1706" s="11">
        <v>7</v>
      </c>
      <c r="I1706" s="20" t="s">
        <v>259</v>
      </c>
      <c r="J1706" s="11" t="s">
        <v>261</v>
      </c>
      <c r="K1706" s="11" t="s">
        <v>12333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44228</v>
      </c>
      <c r="H1707" s="11">
        <v>7</v>
      </c>
      <c r="I1707" s="20" t="s">
        <v>259</v>
      </c>
      <c r="J1707" s="11" t="s">
        <v>261</v>
      </c>
      <c r="K1707" s="11" t="s">
        <v>12333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44228</v>
      </c>
      <c r="H1708" s="11">
        <v>7</v>
      </c>
      <c r="I1708" s="20" t="s">
        <v>259</v>
      </c>
      <c r="J1708" s="11" t="s">
        <v>261</v>
      </c>
      <c r="K1708" s="11" t="s">
        <v>12333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44228</v>
      </c>
      <c r="H1709" s="11">
        <v>7</v>
      </c>
      <c r="I1709" s="20" t="s">
        <v>259</v>
      </c>
      <c r="J1709" s="11" t="s">
        <v>261</v>
      </c>
      <c r="K1709" s="11" t="s">
        <v>12333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44228</v>
      </c>
      <c r="H1710" s="11">
        <v>7</v>
      </c>
      <c r="I1710" s="20" t="s">
        <v>259</v>
      </c>
      <c r="J1710" s="11" t="s">
        <v>261</v>
      </c>
      <c r="K1710" s="11" t="s">
        <v>12333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44228</v>
      </c>
      <c r="H1711" s="11">
        <v>7</v>
      </c>
      <c r="I1711" s="20" t="s">
        <v>259</v>
      </c>
      <c r="J1711" s="11" t="s">
        <v>261</v>
      </c>
      <c r="K1711" s="11" t="s">
        <v>12333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44228</v>
      </c>
      <c r="H1712" s="11">
        <v>7</v>
      </c>
      <c r="I1712" s="20" t="s">
        <v>259</v>
      </c>
      <c r="J1712" s="11" t="s">
        <v>261</v>
      </c>
      <c r="K1712" s="11" t="s">
        <v>12333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44228</v>
      </c>
      <c r="H1713" s="11">
        <v>7</v>
      </c>
      <c r="I1713" s="20" t="s">
        <v>259</v>
      </c>
      <c r="J1713" s="11" t="s">
        <v>261</v>
      </c>
      <c r="K1713" s="11" t="s">
        <v>12333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44228</v>
      </c>
      <c r="H1714" s="11">
        <v>7</v>
      </c>
      <c r="I1714" s="20" t="s">
        <v>259</v>
      </c>
      <c r="J1714" s="11" t="s">
        <v>261</v>
      </c>
      <c r="K1714" s="11" t="s">
        <v>12333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44228</v>
      </c>
      <c r="H1715" s="11">
        <v>7</v>
      </c>
      <c r="I1715" s="20" t="s">
        <v>259</v>
      </c>
      <c r="J1715" s="11" t="s">
        <v>261</v>
      </c>
      <c r="K1715" s="11" t="s">
        <v>12333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44228</v>
      </c>
      <c r="H1716" s="11">
        <v>7</v>
      </c>
      <c r="I1716" s="20" t="s">
        <v>259</v>
      </c>
      <c r="J1716" s="11" t="s">
        <v>261</v>
      </c>
      <c r="K1716" s="11" t="s">
        <v>12333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44228</v>
      </c>
      <c r="H1717" s="11">
        <v>7</v>
      </c>
      <c r="I1717" s="20" t="s">
        <v>259</v>
      </c>
      <c r="J1717" s="11" t="s">
        <v>261</v>
      </c>
      <c r="K1717" s="11" t="s">
        <v>12333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44228</v>
      </c>
      <c r="H1718" s="11">
        <v>7</v>
      </c>
      <c r="I1718" s="20" t="s">
        <v>259</v>
      </c>
      <c r="J1718" s="11" t="s">
        <v>261</v>
      </c>
      <c r="K1718" s="11" t="s">
        <v>12333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44228</v>
      </c>
      <c r="H1719" s="11">
        <v>7</v>
      </c>
      <c r="I1719" s="20" t="s">
        <v>259</v>
      </c>
      <c r="J1719" s="11" t="s">
        <v>261</v>
      </c>
      <c r="K1719" s="11" t="s">
        <v>12333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44228</v>
      </c>
      <c r="H1720" s="11">
        <v>7</v>
      </c>
      <c r="I1720" s="20" t="s">
        <v>259</v>
      </c>
      <c r="J1720" s="11" t="s">
        <v>261</v>
      </c>
      <c r="K1720" s="11" t="s">
        <v>12333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44228</v>
      </c>
      <c r="H1721" s="11">
        <v>7</v>
      </c>
      <c r="I1721" s="20" t="s">
        <v>259</v>
      </c>
      <c r="J1721" s="11" t="s">
        <v>261</v>
      </c>
      <c r="K1721" s="11" t="s">
        <v>12333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44228</v>
      </c>
      <c r="H1722" s="11">
        <v>7</v>
      </c>
      <c r="I1722" s="20" t="s">
        <v>259</v>
      </c>
      <c r="J1722" s="11" t="s">
        <v>261</v>
      </c>
      <c r="K1722" s="11" t="s">
        <v>12333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44228</v>
      </c>
      <c r="H1723" s="11">
        <v>7</v>
      </c>
      <c r="I1723" s="20" t="s">
        <v>259</v>
      </c>
      <c r="J1723" s="11" t="s">
        <v>261</v>
      </c>
      <c r="K1723" s="11" t="s">
        <v>12333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44228</v>
      </c>
      <c r="H1724" s="11">
        <v>7</v>
      </c>
      <c r="I1724" s="20" t="s">
        <v>259</v>
      </c>
      <c r="J1724" s="11" t="s">
        <v>261</v>
      </c>
      <c r="K1724" s="11" t="s">
        <v>12333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44228</v>
      </c>
      <c r="H1725" s="11">
        <v>7</v>
      </c>
      <c r="I1725" s="20" t="s">
        <v>259</v>
      </c>
      <c r="J1725" s="11" t="s">
        <v>261</v>
      </c>
      <c r="K1725" s="11" t="s">
        <v>12333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44228</v>
      </c>
      <c r="H1726" s="11">
        <v>7</v>
      </c>
      <c r="I1726" s="20" t="s">
        <v>259</v>
      </c>
      <c r="J1726" s="11" t="s">
        <v>261</v>
      </c>
      <c r="K1726" s="11" t="s">
        <v>12333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44228</v>
      </c>
      <c r="H1727" s="11">
        <v>7</v>
      </c>
      <c r="I1727" s="20" t="s">
        <v>259</v>
      </c>
      <c r="J1727" s="11" t="s">
        <v>261</v>
      </c>
      <c r="K1727" s="11" t="s">
        <v>12333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44228</v>
      </c>
      <c r="H1728" s="11">
        <v>7</v>
      </c>
      <c r="I1728" s="20" t="s">
        <v>259</v>
      </c>
      <c r="J1728" s="11" t="s">
        <v>261</v>
      </c>
      <c r="K1728" s="11" t="s">
        <v>12333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44228</v>
      </c>
      <c r="H1729" s="11">
        <v>7</v>
      </c>
      <c r="I1729" s="20" t="s">
        <v>259</v>
      </c>
      <c r="J1729" s="11" t="s">
        <v>261</v>
      </c>
      <c r="K1729" s="11" t="s">
        <v>12333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44228</v>
      </c>
      <c r="H1730" s="11">
        <v>7</v>
      </c>
      <c r="I1730" s="20" t="s">
        <v>259</v>
      </c>
      <c r="J1730" s="11" t="s">
        <v>261</v>
      </c>
      <c r="K1730" s="11" t="s">
        <v>12333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44228</v>
      </c>
      <c r="H1731" s="11">
        <v>7</v>
      </c>
      <c r="I1731" s="20" t="s">
        <v>259</v>
      </c>
      <c r="J1731" s="11" t="s">
        <v>261</v>
      </c>
      <c r="K1731" s="11" t="s">
        <v>12333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44228</v>
      </c>
      <c r="H1732" s="11">
        <v>7</v>
      </c>
      <c r="I1732" s="20" t="s">
        <v>259</v>
      </c>
      <c r="J1732" s="11" t="s">
        <v>261</v>
      </c>
      <c r="K1732" s="11" t="s">
        <v>12333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44228</v>
      </c>
      <c r="H1733" s="11">
        <v>7</v>
      </c>
      <c r="I1733" s="20" t="s">
        <v>259</v>
      </c>
      <c r="J1733" s="11" t="s">
        <v>261</v>
      </c>
      <c r="K1733" s="11" t="s">
        <v>12333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44228</v>
      </c>
      <c r="H1734" s="11">
        <v>7</v>
      </c>
      <c r="I1734" s="20" t="s">
        <v>259</v>
      </c>
      <c r="J1734" s="11" t="s">
        <v>261</v>
      </c>
      <c r="K1734" s="11" t="s">
        <v>12333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44228</v>
      </c>
      <c r="H1735" s="11">
        <v>7</v>
      </c>
      <c r="I1735" s="20" t="s">
        <v>259</v>
      </c>
      <c r="J1735" s="11" t="s">
        <v>261</v>
      </c>
      <c r="K1735" s="11" t="s">
        <v>12333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44228</v>
      </c>
      <c r="H1736" s="11">
        <v>7</v>
      </c>
      <c r="I1736" s="20" t="s">
        <v>259</v>
      </c>
      <c r="J1736" s="11" t="s">
        <v>261</v>
      </c>
      <c r="K1736" s="11" t="s">
        <v>12333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44228</v>
      </c>
      <c r="H1737" s="11">
        <v>7</v>
      </c>
      <c r="I1737" s="20" t="s">
        <v>259</v>
      </c>
      <c r="J1737" s="11" t="s">
        <v>261</v>
      </c>
      <c r="K1737" s="11" t="s">
        <v>12333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44228</v>
      </c>
      <c r="H1738" s="11">
        <v>7</v>
      </c>
      <c r="I1738" s="20" t="s">
        <v>259</v>
      </c>
      <c r="J1738" s="11" t="s">
        <v>261</v>
      </c>
      <c r="K1738" s="11" t="s">
        <v>12333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44228</v>
      </c>
      <c r="H1739" s="11">
        <v>7</v>
      </c>
      <c r="I1739" s="20" t="s">
        <v>259</v>
      </c>
      <c r="J1739" s="11" t="s">
        <v>261</v>
      </c>
      <c r="K1739" s="11" t="s">
        <v>12333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44228</v>
      </c>
      <c r="H1740" s="11">
        <v>7</v>
      </c>
      <c r="I1740" s="20" t="s">
        <v>259</v>
      </c>
      <c r="J1740" s="11" t="s">
        <v>261</v>
      </c>
      <c r="K1740" s="11" t="s">
        <v>12333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44228</v>
      </c>
      <c r="H1741" s="11">
        <v>7</v>
      </c>
      <c r="I1741" s="20" t="s">
        <v>259</v>
      </c>
      <c r="J1741" s="11" t="s">
        <v>261</v>
      </c>
      <c r="K1741" s="11" t="s">
        <v>12333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44228</v>
      </c>
      <c r="H1742" s="11">
        <v>7</v>
      </c>
      <c r="I1742" s="20" t="s">
        <v>259</v>
      </c>
      <c r="J1742" s="11" t="s">
        <v>261</v>
      </c>
      <c r="K1742" s="11" t="s">
        <v>12333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44228</v>
      </c>
      <c r="H1743" s="11">
        <v>7</v>
      </c>
      <c r="I1743" s="20" t="s">
        <v>259</v>
      </c>
      <c r="J1743" s="11" t="s">
        <v>261</v>
      </c>
      <c r="K1743" s="11" t="s">
        <v>12333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44228</v>
      </c>
      <c r="H1744" s="11">
        <v>7</v>
      </c>
      <c r="I1744" s="20" t="s">
        <v>259</v>
      </c>
      <c r="J1744" s="11" t="s">
        <v>261</v>
      </c>
      <c r="K1744" s="11" t="s">
        <v>12333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44228</v>
      </c>
      <c r="H1745" s="11">
        <v>7</v>
      </c>
      <c r="I1745" s="20" t="s">
        <v>259</v>
      </c>
      <c r="J1745" s="11" t="s">
        <v>261</v>
      </c>
      <c r="K1745" s="11" t="s">
        <v>12333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44228</v>
      </c>
      <c r="H1746" s="11">
        <v>7</v>
      </c>
      <c r="I1746" s="20" t="s">
        <v>259</v>
      </c>
      <c r="J1746" s="11" t="s">
        <v>261</v>
      </c>
      <c r="K1746" s="11" t="s">
        <v>12333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44228</v>
      </c>
      <c r="H1747" s="11">
        <v>7</v>
      </c>
      <c r="I1747" s="20" t="s">
        <v>259</v>
      </c>
      <c r="J1747" s="11" t="s">
        <v>261</v>
      </c>
      <c r="K1747" s="11" t="s">
        <v>12333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44228</v>
      </c>
      <c r="H1748" s="11">
        <v>7</v>
      </c>
      <c r="I1748" s="20" t="s">
        <v>259</v>
      </c>
      <c r="J1748" s="11" t="s">
        <v>261</v>
      </c>
      <c r="K1748" s="11" t="s">
        <v>12333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44228</v>
      </c>
      <c r="H1749" s="11">
        <v>7</v>
      </c>
      <c r="I1749" s="20" t="s">
        <v>259</v>
      </c>
      <c r="J1749" s="11" t="s">
        <v>261</v>
      </c>
      <c r="K1749" s="11" t="s">
        <v>12333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44228</v>
      </c>
      <c r="H1750" s="11">
        <v>7</v>
      </c>
      <c r="I1750" s="20" t="s">
        <v>259</v>
      </c>
      <c r="J1750" s="11" t="s">
        <v>261</v>
      </c>
      <c r="K1750" s="11" t="s">
        <v>12333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44228</v>
      </c>
      <c r="H1751" s="11">
        <v>7</v>
      </c>
      <c r="I1751" s="20" t="s">
        <v>259</v>
      </c>
      <c r="J1751" s="11" t="s">
        <v>261</v>
      </c>
      <c r="K1751" s="11" t="s">
        <v>12333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44228</v>
      </c>
      <c r="H1752" s="11">
        <v>7</v>
      </c>
      <c r="I1752" s="20" t="s">
        <v>259</v>
      </c>
      <c r="J1752" s="11" t="s">
        <v>261</v>
      </c>
      <c r="K1752" s="11" t="s">
        <v>12333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44228</v>
      </c>
      <c r="H1753" s="11">
        <v>7</v>
      </c>
      <c r="I1753" s="20" t="s">
        <v>259</v>
      </c>
      <c r="J1753" s="11" t="s">
        <v>261</v>
      </c>
      <c r="K1753" s="11" t="s">
        <v>12333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44228</v>
      </c>
      <c r="H1754" s="11">
        <v>7</v>
      </c>
      <c r="I1754" s="20" t="s">
        <v>259</v>
      </c>
      <c r="J1754" s="11" t="s">
        <v>261</v>
      </c>
      <c r="K1754" s="11" t="s">
        <v>12333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44228</v>
      </c>
      <c r="H1755" s="11">
        <v>7</v>
      </c>
      <c r="I1755" s="20" t="s">
        <v>259</v>
      </c>
      <c r="J1755" s="11" t="s">
        <v>261</v>
      </c>
      <c r="K1755" s="11" t="s">
        <v>12333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44228</v>
      </c>
      <c r="H1756" s="11">
        <v>7</v>
      </c>
      <c r="I1756" s="20" t="s">
        <v>259</v>
      </c>
      <c r="J1756" s="11" t="s">
        <v>261</v>
      </c>
      <c r="K1756" s="11" t="s">
        <v>12333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44228</v>
      </c>
      <c r="H1757" s="11">
        <v>7</v>
      </c>
      <c r="I1757" s="20" t="s">
        <v>259</v>
      </c>
      <c r="J1757" s="11" t="s">
        <v>261</v>
      </c>
      <c r="K1757" s="11" t="s">
        <v>12333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44228</v>
      </c>
      <c r="H1758" s="11">
        <v>7</v>
      </c>
      <c r="I1758" s="20" t="s">
        <v>259</v>
      </c>
      <c r="J1758" s="11" t="s">
        <v>261</v>
      </c>
      <c r="K1758" s="11" t="s">
        <v>12333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44228</v>
      </c>
      <c r="H1759" s="11">
        <v>7</v>
      </c>
      <c r="I1759" s="20" t="s">
        <v>259</v>
      </c>
      <c r="J1759" s="11" t="s">
        <v>261</v>
      </c>
      <c r="K1759" s="11" t="s">
        <v>12333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44228</v>
      </c>
      <c r="H1760" s="11">
        <v>7</v>
      </c>
      <c r="I1760" s="20" t="s">
        <v>259</v>
      </c>
      <c r="J1760" s="11" t="s">
        <v>261</v>
      </c>
      <c r="K1760" s="11" t="s">
        <v>12333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44228</v>
      </c>
      <c r="H1761" s="11">
        <v>7</v>
      </c>
      <c r="I1761" s="20" t="s">
        <v>259</v>
      </c>
      <c r="J1761" s="11" t="s">
        <v>261</v>
      </c>
      <c r="K1761" s="11" t="s">
        <v>12333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44228</v>
      </c>
      <c r="H1762" s="11">
        <v>7</v>
      </c>
      <c r="I1762" s="20" t="s">
        <v>259</v>
      </c>
      <c r="J1762" s="11" t="s">
        <v>261</v>
      </c>
      <c r="K1762" s="11" t="s">
        <v>12333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44228</v>
      </c>
      <c r="H1763" s="11">
        <v>7</v>
      </c>
      <c r="I1763" s="20" t="s">
        <v>259</v>
      </c>
      <c r="J1763" s="11" t="s">
        <v>261</v>
      </c>
      <c r="K1763" s="11" t="s">
        <v>12333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44228</v>
      </c>
      <c r="H1764" s="11">
        <v>7</v>
      </c>
      <c r="I1764" s="20" t="s">
        <v>259</v>
      </c>
      <c r="J1764" s="11" t="s">
        <v>261</v>
      </c>
      <c r="K1764" s="11" t="s">
        <v>12333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44228</v>
      </c>
      <c r="H1765" s="11">
        <v>7</v>
      </c>
      <c r="I1765" s="20" t="s">
        <v>259</v>
      </c>
      <c r="J1765" s="11" t="s">
        <v>261</v>
      </c>
      <c r="K1765" s="11" t="s">
        <v>12333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44228</v>
      </c>
      <c r="H1766" s="11">
        <v>7</v>
      </c>
      <c r="I1766" s="20" t="s">
        <v>259</v>
      </c>
      <c r="J1766" s="11" t="s">
        <v>261</v>
      </c>
      <c r="K1766" s="11" t="s">
        <v>12333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44228</v>
      </c>
      <c r="H1767" s="11">
        <v>7</v>
      </c>
      <c r="I1767" s="20" t="s">
        <v>259</v>
      </c>
      <c r="J1767" s="11" t="s">
        <v>261</v>
      </c>
      <c r="K1767" s="11" t="s">
        <v>12333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44228</v>
      </c>
      <c r="H1768" s="11">
        <v>7</v>
      </c>
      <c r="I1768" s="20" t="s">
        <v>259</v>
      </c>
      <c r="J1768" s="11" t="s">
        <v>261</v>
      </c>
      <c r="K1768" s="11" t="s">
        <v>12333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44228</v>
      </c>
      <c r="H1769" s="11">
        <v>7</v>
      </c>
      <c r="I1769" s="20" t="s">
        <v>259</v>
      </c>
      <c r="J1769" s="11" t="s">
        <v>261</v>
      </c>
      <c r="K1769" s="11" t="s">
        <v>12333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44228</v>
      </c>
      <c r="H1770" s="11">
        <v>7</v>
      </c>
      <c r="I1770" s="20" t="s">
        <v>259</v>
      </c>
      <c r="J1770" s="11" t="s">
        <v>261</v>
      </c>
      <c r="K1770" s="11" t="s">
        <v>12333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44228</v>
      </c>
      <c r="H1771" s="11">
        <v>7</v>
      </c>
      <c r="I1771" s="20" t="s">
        <v>259</v>
      </c>
      <c r="J1771" s="11" t="s">
        <v>261</v>
      </c>
      <c r="K1771" s="11" t="s">
        <v>12333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44228</v>
      </c>
      <c r="H1772" s="11">
        <v>7</v>
      </c>
      <c r="I1772" s="20" t="s">
        <v>259</v>
      </c>
      <c r="J1772" s="11" t="s">
        <v>261</v>
      </c>
      <c r="K1772" s="11" t="s">
        <v>12333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44228</v>
      </c>
      <c r="H1773" s="11">
        <v>7</v>
      </c>
      <c r="I1773" s="20" t="s">
        <v>259</v>
      </c>
      <c r="J1773" s="11" t="s">
        <v>261</v>
      </c>
      <c r="K1773" s="11" t="s">
        <v>12333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44228</v>
      </c>
      <c r="H1774" s="11">
        <v>7</v>
      </c>
      <c r="I1774" s="20" t="s">
        <v>259</v>
      </c>
      <c r="J1774" s="11" t="s">
        <v>261</v>
      </c>
      <c r="K1774" s="11" t="s">
        <v>12333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44228</v>
      </c>
      <c r="H1775" s="11">
        <v>7</v>
      </c>
      <c r="I1775" s="20" t="s">
        <v>259</v>
      </c>
      <c r="J1775" s="11" t="s">
        <v>261</v>
      </c>
      <c r="K1775" s="11" t="s">
        <v>12333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12333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12333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12333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12333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12333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12333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12333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12333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12333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12333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12333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12333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12333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12333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12333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12333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12333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12333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12333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12333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12333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12333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12333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12333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12333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12333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12333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12333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12333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12333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12333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12333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12333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12333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12333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12333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12333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12333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12333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12333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12333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12333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12333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12333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12333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12333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12333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12333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12333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12333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12333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12333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12333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12333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12333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12333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12333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12333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12333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12333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12333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12333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12333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12333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12333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12333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12333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12333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12333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12333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12333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12333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12333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12333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12333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44228</v>
      </c>
      <c r="H1851" s="11">
        <v>7</v>
      </c>
      <c r="I1851" s="20" t="s">
        <v>259</v>
      </c>
      <c r="J1851" s="11" t="s">
        <v>261</v>
      </c>
      <c r="K1851" s="11" t="s">
        <v>12333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44228</v>
      </c>
      <c r="H1852" s="11">
        <v>7</v>
      </c>
      <c r="I1852" s="20" t="s">
        <v>259</v>
      </c>
      <c r="J1852" s="11" t="s">
        <v>261</v>
      </c>
      <c r="K1852" s="11" t="s">
        <v>12333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44228</v>
      </c>
      <c r="H1853" s="11">
        <v>7</v>
      </c>
      <c r="I1853" s="20" t="s">
        <v>259</v>
      </c>
      <c r="J1853" s="11" t="s">
        <v>261</v>
      </c>
      <c r="K1853" s="11" t="s">
        <v>12333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44228</v>
      </c>
      <c r="H1854" s="11">
        <v>7</v>
      </c>
      <c r="I1854" s="20" t="s">
        <v>259</v>
      </c>
      <c r="J1854" s="11" t="s">
        <v>261</v>
      </c>
      <c r="K1854" s="11" t="s">
        <v>12333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44228</v>
      </c>
      <c r="H1855" s="11">
        <v>7</v>
      </c>
      <c r="I1855" s="20" t="s">
        <v>259</v>
      </c>
      <c r="J1855" s="11" t="s">
        <v>261</v>
      </c>
      <c r="K1855" s="11" t="s">
        <v>12333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44228</v>
      </c>
      <c r="H1856" s="11">
        <v>7</v>
      </c>
      <c r="I1856" s="20" t="s">
        <v>259</v>
      </c>
      <c r="J1856" s="11" t="s">
        <v>261</v>
      </c>
      <c r="K1856" s="11" t="s">
        <v>12333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44228</v>
      </c>
      <c r="H1857" s="11">
        <v>7</v>
      </c>
      <c r="I1857" s="20" t="s">
        <v>259</v>
      </c>
      <c r="J1857" s="11" t="s">
        <v>261</v>
      </c>
      <c r="K1857" s="11" t="s">
        <v>12333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44228</v>
      </c>
      <c r="H1858" s="11">
        <v>7</v>
      </c>
      <c r="I1858" s="20" t="s">
        <v>259</v>
      </c>
      <c r="J1858" s="11" t="s">
        <v>261</v>
      </c>
      <c r="K1858" s="11" t="s">
        <v>12333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44228</v>
      </c>
      <c r="H1859" s="11">
        <v>7</v>
      </c>
      <c r="I1859" s="20" t="s">
        <v>259</v>
      </c>
      <c r="J1859" s="11" t="s">
        <v>261</v>
      </c>
      <c r="K1859" s="11" t="s">
        <v>12333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44228</v>
      </c>
      <c r="H1860" s="11">
        <v>7</v>
      </c>
      <c r="I1860" s="20" t="s">
        <v>259</v>
      </c>
      <c r="J1860" s="11" t="s">
        <v>261</v>
      </c>
      <c r="K1860" s="11" t="s">
        <v>12333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44228</v>
      </c>
      <c r="H1861" s="11">
        <v>7</v>
      </c>
      <c r="I1861" s="20" t="s">
        <v>259</v>
      </c>
      <c r="J1861" s="11" t="s">
        <v>261</v>
      </c>
      <c r="K1861" s="11" t="s">
        <v>12333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44228</v>
      </c>
      <c r="H1862" s="11">
        <v>7</v>
      </c>
      <c r="I1862" s="20" t="s">
        <v>259</v>
      </c>
      <c r="J1862" s="11" t="s">
        <v>261</v>
      </c>
      <c r="K1862" s="11" t="s">
        <v>12333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44228</v>
      </c>
      <c r="H1863" s="11">
        <v>7</v>
      </c>
      <c r="I1863" s="20" t="s">
        <v>259</v>
      </c>
      <c r="J1863" s="11" t="s">
        <v>261</v>
      </c>
      <c r="K1863" s="11" t="s">
        <v>12333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44228</v>
      </c>
      <c r="H1864" s="11">
        <v>7</v>
      </c>
      <c r="I1864" s="20" t="s">
        <v>259</v>
      </c>
      <c r="J1864" s="11" t="s">
        <v>261</v>
      </c>
      <c r="K1864" s="11" t="s">
        <v>12333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44228</v>
      </c>
      <c r="H1865" s="11">
        <v>7</v>
      </c>
      <c r="I1865" s="20" t="s">
        <v>259</v>
      </c>
      <c r="J1865" s="11" t="s">
        <v>261</v>
      </c>
      <c r="K1865" s="11" t="s">
        <v>12333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44228</v>
      </c>
      <c r="H1866" s="11">
        <v>7</v>
      </c>
      <c r="I1866" s="20" t="s">
        <v>259</v>
      </c>
      <c r="J1866" s="11" t="s">
        <v>261</v>
      </c>
      <c r="K1866" s="11" t="s">
        <v>12333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44228</v>
      </c>
      <c r="H1867" s="11">
        <v>7</v>
      </c>
      <c r="I1867" s="20" t="s">
        <v>259</v>
      </c>
      <c r="J1867" s="11" t="s">
        <v>261</v>
      </c>
      <c r="K1867" s="11" t="s">
        <v>12333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44228</v>
      </c>
      <c r="H1868" s="11">
        <v>7</v>
      </c>
      <c r="I1868" s="20" t="s">
        <v>259</v>
      </c>
      <c r="J1868" s="11" t="s">
        <v>261</v>
      </c>
      <c r="K1868" s="11" t="s">
        <v>12333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44228</v>
      </c>
      <c r="H1869" s="11">
        <v>7</v>
      </c>
      <c r="I1869" s="20" t="s">
        <v>259</v>
      </c>
      <c r="J1869" s="11" t="s">
        <v>261</v>
      </c>
      <c r="K1869" s="11" t="s">
        <v>12333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44228</v>
      </c>
      <c r="H1870" s="11">
        <v>7</v>
      </c>
      <c r="I1870" s="20" t="s">
        <v>259</v>
      </c>
      <c r="J1870" s="11" t="s">
        <v>261</v>
      </c>
      <c r="K1870" s="11" t="s">
        <v>12333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44228</v>
      </c>
      <c r="H1871" s="11">
        <v>7</v>
      </c>
      <c r="I1871" s="20" t="s">
        <v>259</v>
      </c>
      <c r="J1871" s="11" t="s">
        <v>261</v>
      </c>
      <c r="K1871" s="11" t="s">
        <v>12333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44228</v>
      </c>
      <c r="H1872" s="11">
        <v>7</v>
      </c>
      <c r="I1872" s="20" t="s">
        <v>259</v>
      </c>
      <c r="J1872" s="11" t="s">
        <v>261</v>
      </c>
      <c r="K1872" s="11" t="s">
        <v>12333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44228</v>
      </c>
      <c r="H1873" s="11">
        <v>7</v>
      </c>
      <c r="I1873" s="20" t="s">
        <v>259</v>
      </c>
      <c r="J1873" s="11" t="s">
        <v>261</v>
      </c>
      <c r="K1873" s="11" t="s">
        <v>12333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44228</v>
      </c>
      <c r="H1874" s="11">
        <v>7</v>
      </c>
      <c r="I1874" s="20" t="s">
        <v>259</v>
      </c>
      <c r="J1874" s="11" t="s">
        <v>261</v>
      </c>
      <c r="K1874" s="11" t="s">
        <v>12333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44228</v>
      </c>
      <c r="H1875" s="11">
        <v>7</v>
      </c>
      <c r="I1875" s="20" t="s">
        <v>259</v>
      </c>
      <c r="J1875" s="11" t="s">
        <v>261</v>
      </c>
      <c r="K1875" s="11" t="s">
        <v>12333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44228</v>
      </c>
      <c r="H1876" s="11">
        <v>7</v>
      </c>
      <c r="I1876" s="20" t="s">
        <v>259</v>
      </c>
      <c r="J1876" s="11" t="s">
        <v>261</v>
      </c>
      <c r="K1876" s="11" t="s">
        <v>12333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44228</v>
      </c>
      <c r="H1877" s="11">
        <v>7</v>
      </c>
      <c r="I1877" s="20" t="s">
        <v>259</v>
      </c>
      <c r="J1877" s="11" t="s">
        <v>261</v>
      </c>
      <c r="K1877" s="11" t="s">
        <v>12333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44228</v>
      </c>
      <c r="H1878" s="11">
        <v>7</v>
      </c>
      <c r="I1878" s="20" t="s">
        <v>259</v>
      </c>
      <c r="J1878" s="11" t="s">
        <v>261</v>
      </c>
      <c r="K1878" s="11" t="s">
        <v>12333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44228</v>
      </c>
      <c r="H1879" s="11">
        <v>7</v>
      </c>
      <c r="I1879" s="20" t="s">
        <v>259</v>
      </c>
      <c r="J1879" s="11" t="s">
        <v>261</v>
      </c>
      <c r="K1879" s="11" t="s">
        <v>12333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44228</v>
      </c>
      <c r="H1880" s="11">
        <v>7</v>
      </c>
      <c r="I1880" s="20" t="s">
        <v>259</v>
      </c>
      <c r="J1880" s="11" t="s">
        <v>261</v>
      </c>
      <c r="K1880" s="11" t="s">
        <v>12333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44228</v>
      </c>
      <c r="H1881" s="11">
        <v>7</v>
      </c>
      <c r="I1881" s="20" t="s">
        <v>259</v>
      </c>
      <c r="J1881" s="11" t="s">
        <v>261</v>
      </c>
      <c r="K1881" s="11" t="s">
        <v>12333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44228</v>
      </c>
      <c r="H1882" s="11">
        <v>7</v>
      </c>
      <c r="I1882" s="20" t="s">
        <v>259</v>
      </c>
      <c r="J1882" s="11" t="s">
        <v>261</v>
      </c>
      <c r="K1882" s="11" t="s">
        <v>12333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44228</v>
      </c>
      <c r="H1883" s="11">
        <v>7</v>
      </c>
      <c r="I1883" s="20" t="s">
        <v>259</v>
      </c>
      <c r="J1883" s="11" t="s">
        <v>261</v>
      </c>
      <c r="K1883" s="11" t="s">
        <v>12333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44228</v>
      </c>
      <c r="H1884" s="11">
        <v>7</v>
      </c>
      <c r="I1884" s="20" t="s">
        <v>259</v>
      </c>
      <c r="J1884" s="11" t="s">
        <v>261</v>
      </c>
      <c r="K1884" s="11" t="s">
        <v>12333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44228</v>
      </c>
      <c r="H1885" s="11">
        <v>7</v>
      </c>
      <c r="I1885" s="20" t="s">
        <v>259</v>
      </c>
      <c r="J1885" s="11" t="s">
        <v>261</v>
      </c>
      <c r="K1885" s="11" t="s">
        <v>12333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44228</v>
      </c>
      <c r="H1886" s="11">
        <v>7</v>
      </c>
      <c r="I1886" s="20" t="s">
        <v>259</v>
      </c>
      <c r="J1886" s="11" t="s">
        <v>261</v>
      </c>
      <c r="K1886" s="11" t="s">
        <v>12333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44228</v>
      </c>
      <c r="H1887" s="11">
        <v>7</v>
      </c>
      <c r="I1887" s="20" t="s">
        <v>259</v>
      </c>
      <c r="J1887" s="11" t="s">
        <v>261</v>
      </c>
      <c r="K1887" s="11" t="s">
        <v>12333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44228</v>
      </c>
      <c r="H1888" s="11">
        <v>7</v>
      </c>
      <c r="I1888" s="20" t="s">
        <v>259</v>
      </c>
      <c r="J1888" s="11" t="s">
        <v>261</v>
      </c>
      <c r="K1888" s="11" t="s">
        <v>12333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44228</v>
      </c>
      <c r="H1889" s="11">
        <v>7</v>
      </c>
      <c r="I1889" s="20" t="s">
        <v>259</v>
      </c>
      <c r="J1889" s="11" t="s">
        <v>261</v>
      </c>
      <c r="K1889" s="11" t="s">
        <v>12333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44228</v>
      </c>
      <c r="H1890" s="11">
        <v>7</v>
      </c>
      <c r="I1890" s="20" t="s">
        <v>259</v>
      </c>
      <c r="J1890" s="11" t="s">
        <v>261</v>
      </c>
      <c r="K1890" s="11" t="s">
        <v>12333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44228</v>
      </c>
      <c r="H1891" s="11">
        <v>7</v>
      </c>
      <c r="I1891" s="20" t="s">
        <v>259</v>
      </c>
      <c r="J1891" s="11" t="s">
        <v>261</v>
      </c>
      <c r="K1891" s="11" t="s">
        <v>12333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44228</v>
      </c>
      <c r="H1892" s="11">
        <v>7</v>
      </c>
      <c r="I1892" s="20" t="s">
        <v>259</v>
      </c>
      <c r="J1892" s="11" t="s">
        <v>261</v>
      </c>
      <c r="K1892" s="11" t="s">
        <v>12333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44228</v>
      </c>
      <c r="H1893" s="11">
        <v>7</v>
      </c>
      <c r="I1893" s="20" t="s">
        <v>259</v>
      </c>
      <c r="J1893" s="11" t="s">
        <v>261</v>
      </c>
      <c r="K1893" s="11" t="s">
        <v>12333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44228</v>
      </c>
      <c r="H1894" s="11">
        <v>7</v>
      </c>
      <c r="I1894" s="20" t="s">
        <v>259</v>
      </c>
      <c r="J1894" s="11" t="s">
        <v>261</v>
      </c>
      <c r="K1894" s="11" t="s">
        <v>12333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44228</v>
      </c>
      <c r="H1895" s="11">
        <v>7</v>
      </c>
      <c r="I1895" s="20" t="s">
        <v>259</v>
      </c>
      <c r="J1895" s="11" t="s">
        <v>261</v>
      </c>
      <c r="K1895" s="11" t="s">
        <v>12333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44228</v>
      </c>
      <c r="H1896" s="11">
        <v>7</v>
      </c>
      <c r="I1896" s="20" t="s">
        <v>259</v>
      </c>
      <c r="J1896" s="11" t="s">
        <v>261</v>
      </c>
      <c r="K1896" s="11" t="s">
        <v>12333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44228</v>
      </c>
      <c r="H1897" s="11">
        <v>7</v>
      </c>
      <c r="I1897" s="20" t="s">
        <v>259</v>
      </c>
      <c r="J1897" s="11" t="s">
        <v>261</v>
      </c>
      <c r="K1897" s="11" t="s">
        <v>12333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44228</v>
      </c>
      <c r="H1898" s="11">
        <v>7</v>
      </c>
      <c r="I1898" s="20" t="s">
        <v>259</v>
      </c>
      <c r="J1898" s="11" t="s">
        <v>261</v>
      </c>
      <c r="K1898" s="11" t="s">
        <v>12333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44228</v>
      </c>
      <c r="H1899" s="11">
        <v>7</v>
      </c>
      <c r="I1899" s="20" t="s">
        <v>259</v>
      </c>
      <c r="J1899" s="11" t="s">
        <v>261</v>
      </c>
      <c r="K1899" s="11" t="s">
        <v>12333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44228</v>
      </c>
      <c r="H1900" s="11">
        <v>7</v>
      </c>
      <c r="I1900" s="20" t="s">
        <v>259</v>
      </c>
      <c r="J1900" s="11" t="s">
        <v>261</v>
      </c>
      <c r="K1900" s="11" t="s">
        <v>12333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44228</v>
      </c>
      <c r="H1901" s="11">
        <v>7</v>
      </c>
      <c r="I1901" s="20" t="s">
        <v>259</v>
      </c>
      <c r="J1901" s="11" t="s">
        <v>261</v>
      </c>
      <c r="K1901" s="11" t="s">
        <v>12333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44228</v>
      </c>
      <c r="H1902" s="11">
        <v>7</v>
      </c>
      <c r="I1902" s="20" t="s">
        <v>259</v>
      </c>
      <c r="J1902" s="11" t="s">
        <v>261</v>
      </c>
      <c r="K1902" s="11" t="s">
        <v>12333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44228</v>
      </c>
      <c r="H1903" s="11">
        <v>7</v>
      </c>
      <c r="I1903" s="20" t="s">
        <v>259</v>
      </c>
      <c r="J1903" s="11" t="s">
        <v>261</v>
      </c>
      <c r="K1903" s="11" t="s">
        <v>12333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44228</v>
      </c>
      <c r="H1904" s="11">
        <v>7</v>
      </c>
      <c r="I1904" s="20" t="s">
        <v>259</v>
      </c>
      <c r="J1904" s="11" t="s">
        <v>261</v>
      </c>
      <c r="K1904" s="11" t="s">
        <v>12333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44228</v>
      </c>
      <c r="H1905" s="11">
        <v>7</v>
      </c>
      <c r="I1905" s="20" t="s">
        <v>259</v>
      </c>
      <c r="J1905" s="11" t="s">
        <v>261</v>
      </c>
      <c r="K1905" s="11" t="s">
        <v>12333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44228</v>
      </c>
      <c r="H1906" s="11">
        <v>7</v>
      </c>
      <c r="I1906" s="20" t="s">
        <v>259</v>
      </c>
      <c r="J1906" s="11" t="s">
        <v>261</v>
      </c>
      <c r="K1906" s="11" t="s">
        <v>12333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44228</v>
      </c>
      <c r="H1907" s="11">
        <v>7</v>
      </c>
      <c r="I1907" s="20" t="s">
        <v>259</v>
      </c>
      <c r="J1907" s="11" t="s">
        <v>261</v>
      </c>
      <c r="K1907" s="11" t="s">
        <v>12333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44228</v>
      </c>
      <c r="H1908" s="11">
        <v>7</v>
      </c>
      <c r="I1908" s="20" t="s">
        <v>259</v>
      </c>
      <c r="J1908" s="11" t="s">
        <v>261</v>
      </c>
      <c r="K1908" s="11" t="s">
        <v>12333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44228</v>
      </c>
      <c r="H1909" s="11">
        <v>7</v>
      </c>
      <c r="I1909" s="20" t="s">
        <v>259</v>
      </c>
      <c r="J1909" s="11" t="s">
        <v>261</v>
      </c>
      <c r="K1909" s="11" t="s">
        <v>12333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44228</v>
      </c>
      <c r="H1910" s="11">
        <v>7</v>
      </c>
      <c r="I1910" s="20" t="s">
        <v>259</v>
      </c>
      <c r="J1910" s="11" t="s">
        <v>261</v>
      </c>
      <c r="K1910" s="11" t="s">
        <v>12333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44228</v>
      </c>
      <c r="H1911" s="11">
        <v>7</v>
      </c>
      <c r="I1911" s="20" t="s">
        <v>259</v>
      </c>
      <c r="J1911" s="11" t="s">
        <v>261</v>
      </c>
      <c r="K1911" s="11" t="s">
        <v>12333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44228</v>
      </c>
      <c r="H1912" s="11">
        <v>7</v>
      </c>
      <c r="I1912" s="20" t="s">
        <v>259</v>
      </c>
      <c r="J1912" s="11" t="s">
        <v>261</v>
      </c>
      <c r="K1912" s="11" t="s">
        <v>12333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44228</v>
      </c>
      <c r="H1913" s="11">
        <v>7</v>
      </c>
      <c r="I1913" s="20" t="s">
        <v>259</v>
      </c>
      <c r="J1913" s="11" t="s">
        <v>261</v>
      </c>
      <c r="K1913" s="11" t="s">
        <v>12333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44228</v>
      </c>
      <c r="H1914" s="11">
        <v>7</v>
      </c>
      <c r="I1914" s="20" t="s">
        <v>259</v>
      </c>
      <c r="J1914" s="11" t="s">
        <v>261</v>
      </c>
      <c r="K1914" s="11" t="s">
        <v>12333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44228</v>
      </c>
      <c r="H1915" s="11">
        <v>7</v>
      </c>
      <c r="I1915" s="20" t="s">
        <v>259</v>
      </c>
      <c r="J1915" s="11" t="s">
        <v>261</v>
      </c>
      <c r="K1915" s="11" t="s">
        <v>12333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44228</v>
      </c>
      <c r="H1916" s="11">
        <v>7</v>
      </c>
      <c r="I1916" s="20" t="s">
        <v>259</v>
      </c>
      <c r="J1916" s="11" t="s">
        <v>261</v>
      </c>
      <c r="K1916" s="11" t="s">
        <v>12333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44228</v>
      </c>
      <c r="H1917" s="11">
        <v>7</v>
      </c>
      <c r="I1917" s="20" t="s">
        <v>259</v>
      </c>
      <c r="J1917" s="11" t="s">
        <v>261</v>
      </c>
      <c r="K1917" s="11" t="s">
        <v>12333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44228</v>
      </c>
      <c r="H1918" s="11">
        <v>7</v>
      </c>
      <c r="I1918" s="20" t="s">
        <v>259</v>
      </c>
      <c r="J1918" s="11" t="s">
        <v>261</v>
      </c>
      <c r="K1918" s="11" t="s">
        <v>12333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44228</v>
      </c>
      <c r="H1919" s="11">
        <v>7</v>
      </c>
      <c r="I1919" s="20" t="s">
        <v>259</v>
      </c>
      <c r="J1919" s="11" t="s">
        <v>261</v>
      </c>
      <c r="K1919" s="11" t="s">
        <v>12333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44228</v>
      </c>
      <c r="H1920" s="11">
        <v>7</v>
      </c>
      <c r="I1920" s="20" t="s">
        <v>259</v>
      </c>
      <c r="J1920" s="11" t="s">
        <v>261</v>
      </c>
      <c r="K1920" s="11" t="s">
        <v>12333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44228</v>
      </c>
      <c r="H1921" s="11">
        <v>7</v>
      </c>
      <c r="I1921" s="20" t="s">
        <v>259</v>
      </c>
      <c r="J1921" s="11" t="s">
        <v>261</v>
      </c>
      <c r="K1921" s="11" t="s">
        <v>12333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44228</v>
      </c>
      <c r="H1922" s="11">
        <v>7</v>
      </c>
      <c r="I1922" s="20" t="s">
        <v>259</v>
      </c>
      <c r="J1922" s="11" t="s">
        <v>261</v>
      </c>
      <c r="K1922" s="11" t="s">
        <v>12333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12333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12333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12333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12333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12333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12333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12333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12333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12333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12333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12333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12333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12333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12333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12333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12333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12333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12333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12333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12333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12333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12333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12333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12333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12333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12333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12333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12333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12333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12333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12333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12333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12333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12333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12333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12333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12333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12333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12333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12333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12333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12333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12333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12333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12333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12333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12333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12333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12333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12333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12333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12333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12333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12333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12333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12333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12333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12333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12333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12333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12333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12333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12333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12333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12333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12333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12333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12333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12333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12333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12333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12333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12333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12333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12333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44228</v>
      </c>
      <c r="H1998" s="11">
        <v>7</v>
      </c>
      <c r="I1998" s="20" t="s">
        <v>259</v>
      </c>
      <c r="J1998" s="11" t="s">
        <v>261</v>
      </c>
      <c r="K1998" s="11" t="s">
        <v>12333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44228</v>
      </c>
      <c r="H1999" s="11">
        <v>7</v>
      </c>
      <c r="I1999" s="20" t="s">
        <v>259</v>
      </c>
      <c r="J1999" s="11" t="s">
        <v>261</v>
      </c>
      <c r="K1999" s="11" t="s">
        <v>12333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44228</v>
      </c>
      <c r="H2000" s="11">
        <v>7</v>
      </c>
      <c r="I2000" s="20" t="s">
        <v>259</v>
      </c>
      <c r="J2000" s="11" t="s">
        <v>261</v>
      </c>
      <c r="K2000" s="11" t="s">
        <v>12333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44228</v>
      </c>
      <c r="H2001" s="11">
        <v>7</v>
      </c>
      <c r="I2001" s="20" t="s">
        <v>259</v>
      </c>
      <c r="J2001" s="11" t="s">
        <v>261</v>
      </c>
      <c r="K2001" s="11" t="s">
        <v>12333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44228</v>
      </c>
      <c r="H2002" s="11">
        <v>7</v>
      </c>
      <c r="I2002" s="20" t="s">
        <v>259</v>
      </c>
      <c r="J2002" s="11" t="s">
        <v>261</v>
      </c>
      <c r="K2002" s="11" t="s">
        <v>12333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44228</v>
      </c>
      <c r="H2003" s="11">
        <v>7</v>
      </c>
      <c r="I2003" s="20" t="s">
        <v>259</v>
      </c>
      <c r="J2003" s="11" t="s">
        <v>261</v>
      </c>
      <c r="K2003" s="11" t="s">
        <v>12333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44228</v>
      </c>
      <c r="H2004" s="11">
        <v>7</v>
      </c>
      <c r="I2004" s="20" t="s">
        <v>259</v>
      </c>
      <c r="J2004" s="11" t="s">
        <v>261</v>
      </c>
      <c r="K2004" s="11" t="s">
        <v>12333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44228</v>
      </c>
      <c r="H2005" s="11">
        <v>7</v>
      </c>
      <c r="I2005" s="20" t="s">
        <v>259</v>
      </c>
      <c r="J2005" s="11" t="s">
        <v>261</v>
      </c>
      <c r="K2005" s="11" t="s">
        <v>12333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44228</v>
      </c>
      <c r="H2006" s="11">
        <v>7</v>
      </c>
      <c r="I2006" s="20" t="s">
        <v>259</v>
      </c>
      <c r="J2006" s="11" t="s">
        <v>261</v>
      </c>
      <c r="K2006" s="11" t="s">
        <v>12333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44228</v>
      </c>
      <c r="H2007" s="11">
        <v>7</v>
      </c>
      <c r="I2007" s="20" t="s">
        <v>259</v>
      </c>
      <c r="J2007" s="11" t="s">
        <v>261</v>
      </c>
      <c r="K2007" s="11" t="s">
        <v>12333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44228</v>
      </c>
      <c r="H2008" s="11">
        <v>7</v>
      </c>
      <c r="I2008" s="20" t="s">
        <v>259</v>
      </c>
      <c r="J2008" s="11" t="s">
        <v>261</v>
      </c>
      <c r="K2008" s="11" t="s">
        <v>12333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44228</v>
      </c>
      <c r="H2009" s="11">
        <v>7</v>
      </c>
      <c r="I2009" s="20" t="s">
        <v>259</v>
      </c>
      <c r="J2009" s="11" t="s">
        <v>261</v>
      </c>
      <c r="K2009" s="11" t="s">
        <v>12333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44228</v>
      </c>
      <c r="H2010" s="11">
        <v>7</v>
      </c>
      <c r="I2010" s="20" t="s">
        <v>259</v>
      </c>
      <c r="J2010" s="11" t="s">
        <v>261</v>
      </c>
      <c r="K2010" s="11" t="s">
        <v>12333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44228</v>
      </c>
      <c r="H2011" s="11">
        <v>7</v>
      </c>
      <c r="I2011" s="20" t="s">
        <v>259</v>
      </c>
      <c r="J2011" s="11" t="s">
        <v>261</v>
      </c>
      <c r="K2011" s="11" t="s">
        <v>12333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44228</v>
      </c>
      <c r="H2012" s="11">
        <v>7</v>
      </c>
      <c r="I2012" s="20" t="s">
        <v>259</v>
      </c>
      <c r="J2012" s="11" t="s">
        <v>261</v>
      </c>
      <c r="K2012" s="11" t="s">
        <v>12333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44228</v>
      </c>
      <c r="H2013" s="11">
        <v>7</v>
      </c>
      <c r="I2013" s="20" t="s">
        <v>259</v>
      </c>
      <c r="J2013" s="11" t="s">
        <v>261</v>
      </c>
      <c r="K2013" s="11" t="s">
        <v>12333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44228</v>
      </c>
      <c r="H2014" s="11">
        <v>7</v>
      </c>
      <c r="I2014" s="20" t="s">
        <v>259</v>
      </c>
      <c r="J2014" s="11" t="s">
        <v>261</v>
      </c>
      <c r="K2014" s="11" t="s">
        <v>12333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44228</v>
      </c>
      <c r="H2015" s="11">
        <v>7</v>
      </c>
      <c r="I2015" s="20" t="s">
        <v>259</v>
      </c>
      <c r="J2015" s="11" t="s">
        <v>261</v>
      </c>
      <c r="K2015" s="11" t="s">
        <v>12333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44228</v>
      </c>
      <c r="H2016" s="11">
        <v>7</v>
      </c>
      <c r="I2016" s="20" t="s">
        <v>259</v>
      </c>
      <c r="J2016" s="11" t="s">
        <v>261</v>
      </c>
      <c r="K2016" s="11" t="s">
        <v>12333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44228</v>
      </c>
      <c r="H2017" s="11">
        <v>7</v>
      </c>
      <c r="I2017" s="20" t="s">
        <v>259</v>
      </c>
      <c r="J2017" s="11" t="s">
        <v>261</v>
      </c>
      <c r="K2017" s="11" t="s">
        <v>12333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44228</v>
      </c>
      <c r="H2018" s="11">
        <v>7</v>
      </c>
      <c r="I2018" s="20" t="s">
        <v>259</v>
      </c>
      <c r="J2018" s="11" t="s">
        <v>261</v>
      </c>
      <c r="K2018" s="11" t="s">
        <v>12333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44228</v>
      </c>
      <c r="H2019" s="11">
        <v>7</v>
      </c>
      <c r="I2019" s="20" t="s">
        <v>259</v>
      </c>
      <c r="J2019" s="11" t="s">
        <v>261</v>
      </c>
      <c r="K2019" s="11" t="s">
        <v>12333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44228</v>
      </c>
      <c r="H2020" s="11">
        <v>7</v>
      </c>
      <c r="I2020" s="20" t="s">
        <v>259</v>
      </c>
      <c r="J2020" s="11" t="s">
        <v>261</v>
      </c>
      <c r="K2020" s="11" t="s">
        <v>12333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44228</v>
      </c>
      <c r="H2021" s="11">
        <v>7</v>
      </c>
      <c r="I2021" s="20" t="s">
        <v>259</v>
      </c>
      <c r="J2021" s="11" t="s">
        <v>261</v>
      </c>
      <c r="K2021" s="11" t="s">
        <v>12333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44228</v>
      </c>
      <c r="H2022" s="11">
        <v>7</v>
      </c>
      <c r="I2022" s="20" t="s">
        <v>259</v>
      </c>
      <c r="J2022" s="11" t="s">
        <v>261</v>
      </c>
      <c r="K2022" s="11" t="s">
        <v>12333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44228</v>
      </c>
      <c r="H2023" s="11">
        <v>7</v>
      </c>
      <c r="I2023" s="20" t="s">
        <v>259</v>
      </c>
      <c r="J2023" s="11" t="s">
        <v>261</v>
      </c>
      <c r="K2023" s="11" t="s">
        <v>12333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44228</v>
      </c>
      <c r="H2024" s="11">
        <v>7</v>
      </c>
      <c r="I2024" s="20" t="s">
        <v>259</v>
      </c>
      <c r="J2024" s="11" t="s">
        <v>261</v>
      </c>
      <c r="K2024" s="11" t="s">
        <v>12333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44228</v>
      </c>
      <c r="H2025" s="11">
        <v>7</v>
      </c>
      <c r="I2025" s="20" t="s">
        <v>259</v>
      </c>
      <c r="J2025" s="11" t="s">
        <v>261</v>
      </c>
      <c r="K2025" s="11" t="s">
        <v>12333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44228</v>
      </c>
      <c r="H2026" s="11">
        <v>7</v>
      </c>
      <c r="I2026" s="20" t="s">
        <v>259</v>
      </c>
      <c r="J2026" s="11" t="s">
        <v>261</v>
      </c>
      <c r="K2026" s="11" t="s">
        <v>12333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44228</v>
      </c>
      <c r="H2027" s="11">
        <v>7</v>
      </c>
      <c r="I2027" s="20" t="s">
        <v>259</v>
      </c>
      <c r="J2027" s="11" t="s">
        <v>261</v>
      </c>
      <c r="K2027" s="11" t="s">
        <v>12333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44228</v>
      </c>
      <c r="H2028" s="11">
        <v>7</v>
      </c>
      <c r="I2028" s="20" t="s">
        <v>259</v>
      </c>
      <c r="J2028" s="11" t="s">
        <v>261</v>
      </c>
      <c r="K2028" s="11" t="s">
        <v>12333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44228</v>
      </c>
      <c r="H2029" s="11">
        <v>7</v>
      </c>
      <c r="I2029" s="20" t="s">
        <v>259</v>
      </c>
      <c r="J2029" s="11" t="s">
        <v>261</v>
      </c>
      <c r="K2029" s="11" t="s">
        <v>12333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44228</v>
      </c>
      <c r="H2030" s="11">
        <v>7</v>
      </c>
      <c r="I2030" s="20" t="s">
        <v>259</v>
      </c>
      <c r="J2030" s="11" t="s">
        <v>261</v>
      </c>
      <c r="K2030" s="11" t="s">
        <v>12333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44228</v>
      </c>
      <c r="H2031" s="11">
        <v>7</v>
      </c>
      <c r="I2031" s="20" t="s">
        <v>259</v>
      </c>
      <c r="J2031" s="11" t="s">
        <v>261</v>
      </c>
      <c r="K2031" s="11" t="s">
        <v>12333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44228</v>
      </c>
      <c r="H2032" s="11">
        <v>7</v>
      </c>
      <c r="I2032" s="20" t="s">
        <v>259</v>
      </c>
      <c r="J2032" s="11" t="s">
        <v>261</v>
      </c>
      <c r="K2032" s="11" t="s">
        <v>12333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44228</v>
      </c>
      <c r="H2033" s="11">
        <v>7</v>
      </c>
      <c r="I2033" s="20" t="s">
        <v>259</v>
      </c>
      <c r="J2033" s="11" t="s">
        <v>261</v>
      </c>
      <c r="K2033" s="11" t="s">
        <v>12333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44228</v>
      </c>
      <c r="H2034" s="11">
        <v>7</v>
      </c>
      <c r="I2034" s="20" t="s">
        <v>259</v>
      </c>
      <c r="J2034" s="11" t="s">
        <v>261</v>
      </c>
      <c r="K2034" s="11" t="s">
        <v>12333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44228</v>
      </c>
      <c r="H2035" s="11">
        <v>7</v>
      </c>
      <c r="I2035" s="20" t="s">
        <v>259</v>
      </c>
      <c r="J2035" s="11" t="s">
        <v>261</v>
      </c>
      <c r="K2035" s="11" t="s">
        <v>12333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44228</v>
      </c>
      <c r="H2036" s="11">
        <v>7</v>
      </c>
      <c r="I2036" s="20" t="s">
        <v>259</v>
      </c>
      <c r="J2036" s="11" t="s">
        <v>261</v>
      </c>
      <c r="K2036" s="11" t="s">
        <v>12333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44228</v>
      </c>
      <c r="H2037" s="11">
        <v>7</v>
      </c>
      <c r="I2037" s="20" t="s">
        <v>259</v>
      </c>
      <c r="J2037" s="11" t="s">
        <v>261</v>
      </c>
      <c r="K2037" s="11" t="s">
        <v>12333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44228</v>
      </c>
      <c r="H2038" s="11">
        <v>7</v>
      </c>
      <c r="I2038" s="20" t="s">
        <v>259</v>
      </c>
      <c r="J2038" s="11" t="s">
        <v>261</v>
      </c>
      <c r="K2038" s="11" t="s">
        <v>12333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44228</v>
      </c>
      <c r="H2039" s="11">
        <v>7</v>
      </c>
      <c r="I2039" s="20" t="s">
        <v>259</v>
      </c>
      <c r="J2039" s="11" t="s">
        <v>261</v>
      </c>
      <c r="K2039" s="11" t="s">
        <v>12333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44228</v>
      </c>
      <c r="H2040" s="11">
        <v>7</v>
      </c>
      <c r="I2040" s="20" t="s">
        <v>259</v>
      </c>
      <c r="J2040" s="11" t="s">
        <v>261</v>
      </c>
      <c r="K2040" s="11" t="s">
        <v>12333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44228</v>
      </c>
      <c r="H2041" s="11">
        <v>7</v>
      </c>
      <c r="I2041" s="20" t="s">
        <v>259</v>
      </c>
      <c r="J2041" s="11" t="s">
        <v>261</v>
      </c>
      <c r="K2041" s="11" t="s">
        <v>12333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44228</v>
      </c>
      <c r="H2042" s="11">
        <v>7</v>
      </c>
      <c r="I2042" s="20" t="s">
        <v>259</v>
      </c>
      <c r="J2042" s="11" t="s">
        <v>261</v>
      </c>
      <c r="K2042" s="11" t="s">
        <v>12333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44228</v>
      </c>
      <c r="H2043" s="11">
        <v>7</v>
      </c>
      <c r="I2043" s="20" t="s">
        <v>259</v>
      </c>
      <c r="J2043" s="11" t="s">
        <v>261</v>
      </c>
      <c r="K2043" s="11" t="s">
        <v>12333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44228</v>
      </c>
      <c r="H2044" s="11">
        <v>7</v>
      </c>
      <c r="I2044" s="20" t="s">
        <v>259</v>
      </c>
      <c r="J2044" s="11" t="s">
        <v>261</v>
      </c>
      <c r="K2044" s="11" t="s">
        <v>12333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44228</v>
      </c>
      <c r="H2045" s="11">
        <v>7</v>
      </c>
      <c r="I2045" s="20" t="s">
        <v>259</v>
      </c>
      <c r="J2045" s="11" t="s">
        <v>261</v>
      </c>
      <c r="K2045" s="11" t="s">
        <v>12333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44228</v>
      </c>
      <c r="H2046" s="11">
        <v>7</v>
      </c>
      <c r="I2046" s="20" t="s">
        <v>259</v>
      </c>
      <c r="J2046" s="11" t="s">
        <v>261</v>
      </c>
      <c r="K2046" s="11" t="s">
        <v>12333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44228</v>
      </c>
      <c r="H2047" s="11">
        <v>7</v>
      </c>
      <c r="I2047" s="20" t="s">
        <v>259</v>
      </c>
      <c r="J2047" s="11" t="s">
        <v>261</v>
      </c>
      <c r="K2047" s="11" t="s">
        <v>12333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44228</v>
      </c>
      <c r="H2048" s="11">
        <v>7</v>
      </c>
      <c r="I2048" s="20" t="s">
        <v>259</v>
      </c>
      <c r="J2048" s="11" t="s">
        <v>261</v>
      </c>
      <c r="K2048" s="11" t="s">
        <v>12333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44228</v>
      </c>
      <c r="H2049" s="11">
        <v>7</v>
      </c>
      <c r="I2049" s="20" t="s">
        <v>259</v>
      </c>
      <c r="J2049" s="11" t="s">
        <v>261</v>
      </c>
      <c r="K2049" s="11" t="s">
        <v>12333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44228</v>
      </c>
      <c r="H2050" s="11">
        <v>7</v>
      </c>
      <c r="I2050" s="20" t="s">
        <v>259</v>
      </c>
      <c r="J2050" s="11" t="s">
        <v>261</v>
      </c>
      <c r="K2050" s="11" t="s">
        <v>12333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44228</v>
      </c>
      <c r="H2051" s="11">
        <v>7</v>
      </c>
      <c r="I2051" s="20" t="s">
        <v>259</v>
      </c>
      <c r="J2051" s="11" t="s">
        <v>261</v>
      </c>
      <c r="K2051" s="11" t="s">
        <v>12333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44228</v>
      </c>
      <c r="H2052" s="11">
        <v>7</v>
      </c>
      <c r="I2052" s="20" t="s">
        <v>259</v>
      </c>
      <c r="J2052" s="11" t="s">
        <v>261</v>
      </c>
      <c r="K2052" s="11" t="s">
        <v>12333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44228</v>
      </c>
      <c r="H2053" s="11">
        <v>7</v>
      </c>
      <c r="I2053" s="20" t="s">
        <v>259</v>
      </c>
      <c r="J2053" s="11" t="s">
        <v>261</v>
      </c>
      <c r="K2053" s="11" t="s">
        <v>12333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44228</v>
      </c>
      <c r="H2054" s="11">
        <v>7</v>
      </c>
      <c r="I2054" s="20" t="s">
        <v>259</v>
      </c>
      <c r="J2054" s="11" t="s">
        <v>261</v>
      </c>
      <c r="K2054" s="11" t="s">
        <v>12333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44228</v>
      </c>
      <c r="H2055" s="11">
        <v>7</v>
      </c>
      <c r="I2055" s="20" t="s">
        <v>259</v>
      </c>
      <c r="J2055" s="11" t="s">
        <v>261</v>
      </c>
      <c r="K2055" s="11" t="s">
        <v>12333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44228</v>
      </c>
      <c r="H2056" s="11">
        <v>7</v>
      </c>
      <c r="I2056" s="20" t="s">
        <v>259</v>
      </c>
      <c r="J2056" s="11" t="s">
        <v>261</v>
      </c>
      <c r="K2056" s="11" t="s">
        <v>12333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44228</v>
      </c>
      <c r="H2057" s="11">
        <v>7</v>
      </c>
      <c r="I2057" s="20" t="s">
        <v>259</v>
      </c>
      <c r="J2057" s="11" t="s">
        <v>261</v>
      </c>
      <c r="K2057" s="11" t="s">
        <v>12333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44228</v>
      </c>
      <c r="H2058" s="11">
        <v>7</v>
      </c>
      <c r="I2058" s="20" t="s">
        <v>259</v>
      </c>
      <c r="J2058" s="11" t="s">
        <v>261</v>
      </c>
      <c r="K2058" s="11" t="s">
        <v>12333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44228</v>
      </c>
      <c r="H2059" s="11">
        <v>7</v>
      </c>
      <c r="I2059" s="20" t="s">
        <v>259</v>
      </c>
      <c r="J2059" s="11" t="s">
        <v>261</v>
      </c>
      <c r="K2059" s="11" t="s">
        <v>12333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44228</v>
      </c>
      <c r="H2060" s="11">
        <v>7</v>
      </c>
      <c r="I2060" s="20" t="s">
        <v>259</v>
      </c>
      <c r="J2060" s="11" t="s">
        <v>261</v>
      </c>
      <c r="K2060" s="11" t="s">
        <v>12333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44228</v>
      </c>
      <c r="H2061" s="11">
        <v>7</v>
      </c>
      <c r="I2061" s="20" t="s">
        <v>259</v>
      </c>
      <c r="J2061" s="11" t="s">
        <v>261</v>
      </c>
      <c r="K2061" s="11" t="s">
        <v>12333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44228</v>
      </c>
      <c r="H2062" s="11">
        <v>7</v>
      </c>
      <c r="I2062" s="20" t="s">
        <v>259</v>
      </c>
      <c r="J2062" s="11" t="s">
        <v>261</v>
      </c>
      <c r="K2062" s="11" t="s">
        <v>12333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44228</v>
      </c>
      <c r="H2063" s="11">
        <v>7</v>
      </c>
      <c r="I2063" s="20" t="s">
        <v>259</v>
      </c>
      <c r="J2063" s="11" t="s">
        <v>261</v>
      </c>
      <c r="K2063" s="11" t="s">
        <v>12333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44228</v>
      </c>
      <c r="H2064" s="11">
        <v>7</v>
      </c>
      <c r="I2064" s="20" t="s">
        <v>259</v>
      </c>
      <c r="J2064" s="11" t="s">
        <v>261</v>
      </c>
      <c r="K2064" s="11" t="s">
        <v>12333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44228</v>
      </c>
      <c r="H2065" s="11">
        <v>7</v>
      </c>
      <c r="I2065" s="20" t="s">
        <v>259</v>
      </c>
      <c r="J2065" s="11" t="s">
        <v>261</v>
      </c>
      <c r="K2065" s="11" t="s">
        <v>12333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44228</v>
      </c>
      <c r="H2066" s="11">
        <v>7</v>
      </c>
      <c r="I2066" s="20" t="s">
        <v>259</v>
      </c>
      <c r="J2066" s="11" t="s">
        <v>261</v>
      </c>
      <c r="K2066" s="11" t="s">
        <v>12333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44228</v>
      </c>
      <c r="H2067" s="11">
        <v>7</v>
      </c>
      <c r="I2067" s="20" t="s">
        <v>259</v>
      </c>
      <c r="J2067" s="11" t="s">
        <v>261</v>
      </c>
      <c r="K2067" s="11" t="s">
        <v>12333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44228</v>
      </c>
      <c r="H2068" s="11">
        <v>7</v>
      </c>
      <c r="I2068" s="20" t="s">
        <v>259</v>
      </c>
      <c r="J2068" s="11" t="s">
        <v>261</v>
      </c>
      <c r="K2068" s="11" t="s">
        <v>12333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44228</v>
      </c>
      <c r="H2069" s="11">
        <v>7</v>
      </c>
      <c r="I2069" s="20" t="s">
        <v>259</v>
      </c>
      <c r="J2069" s="11" t="s">
        <v>261</v>
      </c>
      <c r="K2069" s="11" t="s">
        <v>12333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44228</v>
      </c>
      <c r="H2070" s="11">
        <v>7</v>
      </c>
      <c r="I2070" s="20" t="s">
        <v>259</v>
      </c>
      <c r="J2070" s="11" t="s">
        <v>261</v>
      </c>
      <c r="K2070" s="11" t="s">
        <v>12333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44228</v>
      </c>
      <c r="H2071" s="11">
        <v>7</v>
      </c>
      <c r="I2071" s="20" t="s">
        <v>259</v>
      </c>
      <c r="J2071" s="11" t="s">
        <v>261</v>
      </c>
      <c r="K2071" s="11" t="s">
        <v>12333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44228</v>
      </c>
      <c r="H2072" s="11">
        <v>7</v>
      </c>
      <c r="I2072" s="20" t="s">
        <v>259</v>
      </c>
      <c r="J2072" s="11" t="s">
        <v>261</v>
      </c>
      <c r="K2072" s="11" t="s">
        <v>12333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44228</v>
      </c>
      <c r="H2073" s="11">
        <v>7</v>
      </c>
      <c r="I2073" s="20" t="s">
        <v>259</v>
      </c>
      <c r="J2073" s="11" t="s">
        <v>261</v>
      </c>
      <c r="K2073" s="11" t="s">
        <v>12333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44228</v>
      </c>
      <c r="H2074" s="11">
        <v>7</v>
      </c>
      <c r="I2074" s="20" t="s">
        <v>259</v>
      </c>
      <c r="J2074" s="11" t="s">
        <v>261</v>
      </c>
      <c r="K2074" s="11" t="s">
        <v>12333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44228</v>
      </c>
      <c r="H2075" s="11">
        <v>7</v>
      </c>
      <c r="I2075" s="20" t="s">
        <v>259</v>
      </c>
      <c r="J2075" s="11" t="s">
        <v>261</v>
      </c>
      <c r="K2075" s="11" t="s">
        <v>12333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44228</v>
      </c>
      <c r="H2076" s="11">
        <v>7</v>
      </c>
      <c r="I2076" s="20" t="s">
        <v>259</v>
      </c>
      <c r="J2076" s="11" t="s">
        <v>261</v>
      </c>
      <c r="K2076" s="11" t="s">
        <v>12333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44228</v>
      </c>
      <c r="H2077" s="11">
        <v>7</v>
      </c>
      <c r="I2077" s="20" t="s">
        <v>259</v>
      </c>
      <c r="J2077" s="11" t="s">
        <v>261</v>
      </c>
      <c r="K2077" s="11" t="s">
        <v>12333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44228</v>
      </c>
      <c r="H2078" s="11">
        <v>7</v>
      </c>
      <c r="I2078" s="20" t="s">
        <v>259</v>
      </c>
      <c r="J2078" s="11" t="s">
        <v>261</v>
      </c>
      <c r="K2078" s="11" t="s">
        <v>12333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44228</v>
      </c>
      <c r="H2079" s="11">
        <v>7</v>
      </c>
      <c r="I2079" s="20" t="s">
        <v>259</v>
      </c>
      <c r="J2079" s="11" t="s">
        <v>261</v>
      </c>
      <c r="K2079" s="11" t="s">
        <v>12333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44228</v>
      </c>
      <c r="H2080" s="11">
        <v>7</v>
      </c>
      <c r="I2080" s="20" t="s">
        <v>259</v>
      </c>
      <c r="J2080" s="11" t="s">
        <v>261</v>
      </c>
      <c r="K2080" s="11" t="s">
        <v>12333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44228</v>
      </c>
      <c r="H2081" s="11">
        <v>7</v>
      </c>
      <c r="I2081" s="20" t="s">
        <v>259</v>
      </c>
      <c r="J2081" s="11" t="s">
        <v>261</v>
      </c>
      <c r="K2081" s="11" t="s">
        <v>12333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44228</v>
      </c>
      <c r="H2082" s="11">
        <v>7</v>
      </c>
      <c r="I2082" s="20" t="s">
        <v>259</v>
      </c>
      <c r="J2082" s="11" t="s">
        <v>261</v>
      </c>
      <c r="K2082" s="11" t="s">
        <v>12333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44228</v>
      </c>
      <c r="H2083" s="11">
        <v>7</v>
      </c>
      <c r="I2083" s="20" t="s">
        <v>259</v>
      </c>
      <c r="J2083" s="11" t="s">
        <v>261</v>
      </c>
      <c r="K2083" s="11" t="s">
        <v>12333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44228</v>
      </c>
      <c r="H2084" s="11">
        <v>7</v>
      </c>
      <c r="I2084" s="20" t="s">
        <v>259</v>
      </c>
      <c r="J2084" s="11" t="s">
        <v>261</v>
      </c>
      <c r="K2084" s="11" t="s">
        <v>12333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44228</v>
      </c>
      <c r="H2085" s="11">
        <v>7</v>
      </c>
      <c r="I2085" s="20" t="s">
        <v>259</v>
      </c>
      <c r="J2085" s="11" t="s">
        <v>261</v>
      </c>
      <c r="K2085" s="11" t="s">
        <v>12333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44228</v>
      </c>
      <c r="H2086" s="11">
        <v>7</v>
      </c>
      <c r="I2086" s="20" t="s">
        <v>259</v>
      </c>
      <c r="J2086" s="11" t="s">
        <v>261</v>
      </c>
      <c r="K2086" s="11" t="s">
        <v>12333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44228</v>
      </c>
      <c r="H2087" s="11">
        <v>7</v>
      </c>
      <c r="I2087" s="20" t="s">
        <v>259</v>
      </c>
      <c r="J2087" s="11" t="s">
        <v>261</v>
      </c>
      <c r="K2087" s="11" t="s">
        <v>12333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44228</v>
      </c>
      <c r="H2088" s="11">
        <v>7</v>
      </c>
      <c r="I2088" s="20" t="s">
        <v>259</v>
      </c>
      <c r="J2088" s="11" t="s">
        <v>261</v>
      </c>
      <c r="K2088" s="11" t="s">
        <v>12333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44228</v>
      </c>
      <c r="H2089" s="11">
        <v>7</v>
      </c>
      <c r="I2089" s="20" t="s">
        <v>259</v>
      </c>
      <c r="J2089" s="11" t="s">
        <v>261</v>
      </c>
      <c r="K2089" s="11" t="s">
        <v>12333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44228</v>
      </c>
      <c r="H2090" s="11">
        <v>7</v>
      </c>
      <c r="I2090" s="20" t="s">
        <v>259</v>
      </c>
      <c r="J2090" s="11" t="s">
        <v>261</v>
      </c>
      <c r="K2090" s="11" t="s">
        <v>12333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44228</v>
      </c>
      <c r="H2091" s="11">
        <v>7</v>
      </c>
      <c r="I2091" s="20" t="s">
        <v>259</v>
      </c>
      <c r="J2091" s="11" t="s">
        <v>261</v>
      </c>
      <c r="K2091" s="11" t="s">
        <v>12333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44228</v>
      </c>
      <c r="H2092" s="11">
        <v>7</v>
      </c>
      <c r="I2092" s="20" t="s">
        <v>259</v>
      </c>
      <c r="J2092" s="11" t="s">
        <v>261</v>
      </c>
      <c r="K2092" s="11" t="s">
        <v>12333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44228</v>
      </c>
      <c r="H2093" s="11">
        <v>7</v>
      </c>
      <c r="I2093" s="20" t="s">
        <v>259</v>
      </c>
      <c r="J2093" s="11" t="s">
        <v>261</v>
      </c>
      <c r="K2093" s="11" t="s">
        <v>12333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44228</v>
      </c>
      <c r="H2094" s="11">
        <v>7</v>
      </c>
      <c r="I2094" s="20" t="s">
        <v>259</v>
      </c>
      <c r="J2094" s="11" t="s">
        <v>261</v>
      </c>
      <c r="K2094" s="11" t="s">
        <v>12333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44228</v>
      </c>
      <c r="H2095" s="11">
        <v>7</v>
      </c>
      <c r="I2095" s="20" t="s">
        <v>259</v>
      </c>
      <c r="J2095" s="11" t="s">
        <v>261</v>
      </c>
      <c r="K2095" s="11" t="s">
        <v>12333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44228</v>
      </c>
      <c r="H2096" s="11">
        <v>7</v>
      </c>
      <c r="I2096" s="20" t="s">
        <v>259</v>
      </c>
      <c r="J2096" s="11" t="s">
        <v>261</v>
      </c>
      <c r="K2096" s="11" t="s">
        <v>12333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44228</v>
      </c>
      <c r="H2097" s="11">
        <v>7</v>
      </c>
      <c r="I2097" s="20" t="s">
        <v>259</v>
      </c>
      <c r="J2097" s="11" t="s">
        <v>261</v>
      </c>
      <c r="K2097" s="11" t="s">
        <v>12333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44228</v>
      </c>
      <c r="H2098" s="11">
        <v>7</v>
      </c>
      <c r="I2098" s="20" t="s">
        <v>259</v>
      </c>
      <c r="J2098" s="11" t="s">
        <v>261</v>
      </c>
      <c r="K2098" s="11" t="s">
        <v>12333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44228</v>
      </c>
      <c r="H2099" s="11">
        <v>7</v>
      </c>
      <c r="I2099" s="20" t="s">
        <v>259</v>
      </c>
      <c r="J2099" s="11" t="s">
        <v>261</v>
      </c>
      <c r="K2099" s="11" t="s">
        <v>12333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44228</v>
      </c>
      <c r="H2100" s="11">
        <v>7</v>
      </c>
      <c r="I2100" s="20" t="s">
        <v>259</v>
      </c>
      <c r="J2100" s="11" t="s">
        <v>261</v>
      </c>
      <c r="K2100" s="11" t="s">
        <v>12333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44228</v>
      </c>
      <c r="H2101" s="11">
        <v>7</v>
      </c>
      <c r="I2101" s="20" t="s">
        <v>259</v>
      </c>
      <c r="J2101" s="11" t="s">
        <v>261</v>
      </c>
      <c r="K2101" s="11" t="s">
        <v>12333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44228</v>
      </c>
      <c r="H2102" s="11">
        <v>7</v>
      </c>
      <c r="I2102" s="20" t="s">
        <v>259</v>
      </c>
      <c r="J2102" s="11" t="s">
        <v>261</v>
      </c>
      <c r="K2102" s="11" t="s">
        <v>12333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44228</v>
      </c>
      <c r="H2103" s="11">
        <v>7</v>
      </c>
      <c r="I2103" s="20" t="s">
        <v>259</v>
      </c>
      <c r="J2103" s="11" t="s">
        <v>261</v>
      </c>
      <c r="K2103" s="11" t="s">
        <v>12333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44228</v>
      </c>
      <c r="H2104" s="11">
        <v>7</v>
      </c>
      <c r="I2104" s="20" t="s">
        <v>259</v>
      </c>
      <c r="J2104" s="11" t="s">
        <v>261</v>
      </c>
      <c r="K2104" s="11" t="s">
        <v>12333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44228</v>
      </c>
      <c r="H2105" s="11">
        <v>7</v>
      </c>
      <c r="I2105" s="20" t="s">
        <v>259</v>
      </c>
      <c r="J2105" s="11" t="s">
        <v>261</v>
      </c>
      <c r="K2105" s="11" t="s">
        <v>12333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44228</v>
      </c>
      <c r="H2106" s="11">
        <v>7</v>
      </c>
      <c r="I2106" s="20" t="s">
        <v>259</v>
      </c>
      <c r="J2106" s="11" t="s">
        <v>261</v>
      </c>
      <c r="K2106" s="11" t="s">
        <v>12333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44228</v>
      </c>
      <c r="H2107" s="11">
        <v>7</v>
      </c>
      <c r="I2107" s="20" t="s">
        <v>259</v>
      </c>
      <c r="J2107" s="11" t="s">
        <v>261</v>
      </c>
      <c r="K2107" s="11" t="s">
        <v>12333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44228</v>
      </c>
      <c r="H2108" s="11">
        <v>7</v>
      </c>
      <c r="I2108" s="20" t="s">
        <v>259</v>
      </c>
      <c r="J2108" s="11" t="s">
        <v>261</v>
      </c>
      <c r="K2108" s="11" t="s">
        <v>12333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44228</v>
      </c>
      <c r="H2109" s="11">
        <v>7</v>
      </c>
      <c r="I2109" s="20" t="s">
        <v>259</v>
      </c>
      <c r="J2109" s="11" t="s">
        <v>261</v>
      </c>
      <c r="K2109" s="11" t="s">
        <v>12333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44228</v>
      </c>
      <c r="H2110" s="11">
        <v>7</v>
      </c>
      <c r="I2110" s="20" t="s">
        <v>259</v>
      </c>
      <c r="J2110" s="11" t="s">
        <v>261</v>
      </c>
      <c r="K2110" s="11" t="s">
        <v>12333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44228</v>
      </c>
      <c r="H2111" s="11">
        <v>7</v>
      </c>
      <c r="I2111" s="20" t="s">
        <v>259</v>
      </c>
      <c r="J2111" s="11" t="s">
        <v>261</v>
      </c>
      <c r="K2111" s="11" t="s">
        <v>12333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44228</v>
      </c>
      <c r="H2112" s="11">
        <v>7</v>
      </c>
      <c r="I2112" s="20" t="s">
        <v>259</v>
      </c>
      <c r="J2112" s="11" t="s">
        <v>261</v>
      </c>
      <c r="K2112" s="11" t="s">
        <v>12333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44228</v>
      </c>
      <c r="H2113" s="11">
        <v>7</v>
      </c>
      <c r="I2113" s="20" t="s">
        <v>259</v>
      </c>
      <c r="J2113" s="11" t="s">
        <v>261</v>
      </c>
      <c r="K2113" s="11" t="s">
        <v>12333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44228</v>
      </c>
      <c r="H2114" s="11">
        <v>7</v>
      </c>
      <c r="I2114" s="20" t="s">
        <v>259</v>
      </c>
      <c r="J2114" s="11" t="s">
        <v>261</v>
      </c>
      <c r="K2114" s="11" t="s">
        <v>12333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44228</v>
      </c>
      <c r="H2115" s="11">
        <v>7</v>
      </c>
      <c r="I2115" s="20" t="s">
        <v>259</v>
      </c>
      <c r="J2115" s="11" t="s">
        <v>261</v>
      </c>
      <c r="K2115" s="11" t="s">
        <v>12333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44228</v>
      </c>
      <c r="H2116" s="11">
        <v>7</v>
      </c>
      <c r="I2116" s="20" t="s">
        <v>259</v>
      </c>
      <c r="J2116" s="11" t="s">
        <v>261</v>
      </c>
      <c r="K2116" s="11" t="s">
        <v>12333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44228</v>
      </c>
      <c r="H2117" s="11">
        <v>7</v>
      </c>
      <c r="I2117" s="20" t="s">
        <v>259</v>
      </c>
      <c r="J2117" s="11" t="s">
        <v>261</v>
      </c>
      <c r="K2117" s="11" t="s">
        <v>12333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44228</v>
      </c>
      <c r="H2118" s="11">
        <v>7</v>
      </c>
      <c r="I2118" s="20" t="s">
        <v>259</v>
      </c>
      <c r="J2118" s="11" t="s">
        <v>261</v>
      </c>
      <c r="K2118" s="11" t="s">
        <v>12333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44228</v>
      </c>
      <c r="H2119" s="11">
        <v>7</v>
      </c>
      <c r="I2119" s="20" t="s">
        <v>259</v>
      </c>
      <c r="J2119" s="11" t="s">
        <v>261</v>
      </c>
      <c r="K2119" s="11" t="s">
        <v>12333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44228</v>
      </c>
      <c r="H2120" s="11">
        <v>7</v>
      </c>
      <c r="I2120" s="20" t="s">
        <v>259</v>
      </c>
      <c r="J2120" s="11" t="s">
        <v>261</v>
      </c>
      <c r="K2120" s="11" t="s">
        <v>12333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44228</v>
      </c>
      <c r="H2121" s="11">
        <v>7</v>
      </c>
      <c r="I2121" s="20" t="s">
        <v>259</v>
      </c>
      <c r="J2121" s="11" t="s">
        <v>261</v>
      </c>
      <c r="K2121" s="11" t="s">
        <v>12333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44228</v>
      </c>
      <c r="H2122" s="11">
        <v>7</v>
      </c>
      <c r="I2122" s="20" t="s">
        <v>259</v>
      </c>
      <c r="J2122" s="11" t="s">
        <v>261</v>
      </c>
      <c r="K2122" s="11" t="s">
        <v>12333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44228</v>
      </c>
      <c r="H2123" s="11">
        <v>7</v>
      </c>
      <c r="I2123" s="20" t="s">
        <v>259</v>
      </c>
      <c r="J2123" s="11" t="s">
        <v>261</v>
      </c>
      <c r="K2123" s="11" t="s">
        <v>12333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44228</v>
      </c>
      <c r="H2124" s="11">
        <v>7</v>
      </c>
      <c r="I2124" s="20" t="s">
        <v>259</v>
      </c>
      <c r="J2124" s="11" t="s">
        <v>261</v>
      </c>
      <c r="K2124" s="11" t="s">
        <v>12333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44228</v>
      </c>
      <c r="H2125" s="11">
        <v>7</v>
      </c>
      <c r="I2125" s="20" t="s">
        <v>259</v>
      </c>
      <c r="J2125" s="11" t="s">
        <v>261</v>
      </c>
      <c r="K2125" s="11" t="s">
        <v>12333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44228</v>
      </c>
      <c r="H2126" s="11">
        <v>7</v>
      </c>
      <c r="I2126" s="20" t="s">
        <v>259</v>
      </c>
      <c r="J2126" s="11" t="s">
        <v>261</v>
      </c>
      <c r="K2126" s="11" t="s">
        <v>12333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44228</v>
      </c>
      <c r="H2127" s="11">
        <v>7</v>
      </c>
      <c r="I2127" s="20" t="s">
        <v>259</v>
      </c>
      <c r="J2127" s="11" t="s">
        <v>261</v>
      </c>
      <c r="K2127" s="11" t="s">
        <v>12333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44228</v>
      </c>
      <c r="H2128" s="11">
        <v>7</v>
      </c>
      <c r="I2128" s="20" t="s">
        <v>259</v>
      </c>
      <c r="J2128" s="11" t="s">
        <v>261</v>
      </c>
      <c r="K2128" s="11" t="s">
        <v>12333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44228</v>
      </c>
      <c r="H2129" s="11">
        <v>7</v>
      </c>
      <c r="I2129" s="20" t="s">
        <v>259</v>
      </c>
      <c r="J2129" s="11" t="s">
        <v>261</v>
      </c>
      <c r="K2129" s="11" t="s">
        <v>12333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44228</v>
      </c>
      <c r="H2130" s="11">
        <v>7</v>
      </c>
      <c r="I2130" s="20" t="s">
        <v>259</v>
      </c>
      <c r="J2130" s="11" t="s">
        <v>261</v>
      </c>
      <c r="K2130" s="11" t="s">
        <v>12333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44228</v>
      </c>
      <c r="H2131" s="11">
        <v>7</v>
      </c>
      <c r="I2131" s="20" t="s">
        <v>259</v>
      </c>
      <c r="J2131" s="11" t="s">
        <v>261</v>
      </c>
      <c r="K2131" s="11" t="s">
        <v>12333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44228</v>
      </c>
      <c r="H2132" s="11">
        <v>7</v>
      </c>
      <c r="I2132" s="20" t="s">
        <v>259</v>
      </c>
      <c r="J2132" s="11" t="s">
        <v>261</v>
      </c>
      <c r="K2132" s="11" t="s">
        <v>12333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44228</v>
      </c>
      <c r="H2133" s="11">
        <v>7</v>
      </c>
      <c r="I2133" s="20" t="s">
        <v>259</v>
      </c>
      <c r="J2133" s="11" t="s">
        <v>261</v>
      </c>
      <c r="K2133" s="11" t="s">
        <v>12333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44228</v>
      </c>
      <c r="H2134" s="11">
        <v>7</v>
      </c>
      <c r="I2134" s="20" t="s">
        <v>259</v>
      </c>
      <c r="J2134" s="11" t="s">
        <v>261</v>
      </c>
      <c r="K2134" s="11" t="s">
        <v>12333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44228</v>
      </c>
      <c r="H2135" s="11">
        <v>7</v>
      </c>
      <c r="I2135" s="20" t="s">
        <v>259</v>
      </c>
      <c r="J2135" s="11" t="s">
        <v>261</v>
      </c>
      <c r="K2135" s="11" t="s">
        <v>12333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44228</v>
      </c>
      <c r="H2136" s="11">
        <v>7</v>
      </c>
      <c r="I2136" s="20" t="s">
        <v>259</v>
      </c>
      <c r="J2136" s="11" t="s">
        <v>261</v>
      </c>
      <c r="K2136" s="11" t="s">
        <v>12333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44228</v>
      </c>
      <c r="H2137" s="11">
        <v>7</v>
      </c>
      <c r="I2137" s="20" t="s">
        <v>259</v>
      </c>
      <c r="J2137" s="11" t="s">
        <v>261</v>
      </c>
      <c r="K2137" s="11" t="s">
        <v>12333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44228</v>
      </c>
      <c r="H2138" s="11">
        <v>7</v>
      </c>
      <c r="I2138" s="20" t="s">
        <v>259</v>
      </c>
      <c r="J2138" s="11" t="s">
        <v>261</v>
      </c>
      <c r="K2138" s="11" t="s">
        <v>12333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44228</v>
      </c>
      <c r="H2139" s="11">
        <v>7</v>
      </c>
      <c r="I2139" s="20" t="s">
        <v>259</v>
      </c>
      <c r="J2139" s="11" t="s">
        <v>261</v>
      </c>
      <c r="K2139" s="11" t="s">
        <v>12333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44228</v>
      </c>
      <c r="H2140" s="11">
        <v>7</v>
      </c>
      <c r="I2140" s="20" t="s">
        <v>259</v>
      </c>
      <c r="J2140" s="11" t="s">
        <v>261</v>
      </c>
      <c r="K2140" s="11" t="s">
        <v>12333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44228</v>
      </c>
      <c r="H2141" s="11">
        <v>7</v>
      </c>
      <c r="I2141" s="20" t="s">
        <v>259</v>
      </c>
      <c r="J2141" s="11" t="s">
        <v>261</v>
      </c>
      <c r="K2141" s="11" t="s">
        <v>12333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44228</v>
      </c>
      <c r="H2142" s="11">
        <v>7</v>
      </c>
      <c r="I2142" s="20" t="s">
        <v>259</v>
      </c>
      <c r="J2142" s="11" t="s">
        <v>261</v>
      </c>
      <c r="K2142" s="11" t="s">
        <v>12333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44228</v>
      </c>
      <c r="H2143" s="11">
        <v>7</v>
      </c>
      <c r="I2143" s="20" t="s">
        <v>259</v>
      </c>
      <c r="J2143" s="11" t="s">
        <v>261</v>
      </c>
      <c r="K2143" s="11" t="s">
        <v>12333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44228</v>
      </c>
      <c r="H2144" s="11">
        <v>7</v>
      </c>
      <c r="I2144" s="20" t="s">
        <v>259</v>
      </c>
      <c r="J2144" s="11" t="s">
        <v>261</v>
      </c>
      <c r="K2144" s="11" t="s">
        <v>12333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44228</v>
      </c>
      <c r="H2145" s="11">
        <v>7</v>
      </c>
      <c r="I2145" s="20" t="s">
        <v>259</v>
      </c>
      <c r="J2145" s="11" t="s">
        <v>261</v>
      </c>
      <c r="K2145" s="11" t="s">
        <v>12333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44228</v>
      </c>
      <c r="H2146" s="11">
        <v>7</v>
      </c>
      <c r="I2146" s="20" t="s">
        <v>259</v>
      </c>
      <c r="J2146" s="11" t="s">
        <v>261</v>
      </c>
      <c r="K2146" s="11" t="s">
        <v>12333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44228</v>
      </c>
      <c r="H2147" s="11">
        <v>7</v>
      </c>
      <c r="I2147" s="20" t="s">
        <v>259</v>
      </c>
      <c r="J2147" s="11" t="s">
        <v>261</v>
      </c>
      <c r="K2147" s="11" t="s">
        <v>12333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44228</v>
      </c>
      <c r="H2148" s="11">
        <v>7</v>
      </c>
      <c r="I2148" s="20" t="s">
        <v>259</v>
      </c>
      <c r="J2148" s="11" t="s">
        <v>261</v>
      </c>
      <c r="K2148" s="11" t="s">
        <v>12333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44228</v>
      </c>
      <c r="H2149" s="11">
        <v>7</v>
      </c>
      <c r="I2149" s="20" t="s">
        <v>259</v>
      </c>
      <c r="J2149" s="11" t="s">
        <v>261</v>
      </c>
      <c r="K2149" s="11" t="s">
        <v>12333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44228</v>
      </c>
      <c r="H2150" s="11">
        <v>7</v>
      </c>
      <c r="I2150" s="20" t="s">
        <v>259</v>
      </c>
      <c r="J2150" s="11" t="s">
        <v>261</v>
      </c>
      <c r="K2150" s="11" t="s">
        <v>12333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44228</v>
      </c>
      <c r="H2151" s="11">
        <v>7</v>
      </c>
      <c r="I2151" s="20" t="s">
        <v>259</v>
      </c>
      <c r="J2151" s="11" t="s">
        <v>261</v>
      </c>
      <c r="K2151" s="11" t="s">
        <v>12333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44228</v>
      </c>
      <c r="H2152" s="11">
        <v>7</v>
      </c>
      <c r="I2152" s="20" t="s">
        <v>259</v>
      </c>
      <c r="J2152" s="11" t="s">
        <v>261</v>
      </c>
      <c r="K2152" s="11" t="s">
        <v>12333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44228</v>
      </c>
      <c r="H2153" s="11">
        <v>7</v>
      </c>
      <c r="I2153" s="20" t="s">
        <v>259</v>
      </c>
      <c r="J2153" s="11" t="s">
        <v>261</v>
      </c>
      <c r="K2153" s="11" t="s">
        <v>12333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44228</v>
      </c>
      <c r="H2154" s="11">
        <v>7</v>
      </c>
      <c r="I2154" s="20" t="s">
        <v>259</v>
      </c>
      <c r="J2154" s="11" t="s">
        <v>261</v>
      </c>
      <c r="K2154" s="11" t="s">
        <v>12333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44228</v>
      </c>
      <c r="H2155" s="11">
        <v>7</v>
      </c>
      <c r="I2155" s="20" t="s">
        <v>259</v>
      </c>
      <c r="J2155" s="11" t="s">
        <v>261</v>
      </c>
      <c r="K2155" s="11" t="s">
        <v>12333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44228</v>
      </c>
      <c r="H2156" s="11">
        <v>7</v>
      </c>
      <c r="I2156" s="20" t="s">
        <v>259</v>
      </c>
      <c r="J2156" s="11" t="s">
        <v>261</v>
      </c>
      <c r="K2156" s="11" t="s">
        <v>12333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44228</v>
      </c>
      <c r="H2157" s="11">
        <v>7</v>
      </c>
      <c r="I2157" s="20" t="s">
        <v>259</v>
      </c>
      <c r="J2157" s="11" t="s">
        <v>261</v>
      </c>
      <c r="K2157" s="11" t="s">
        <v>12333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44228</v>
      </c>
      <c r="H2158" s="11">
        <v>7</v>
      </c>
      <c r="I2158" s="20" t="s">
        <v>259</v>
      </c>
      <c r="J2158" s="11" t="s">
        <v>261</v>
      </c>
      <c r="K2158" s="11" t="s">
        <v>12333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44228</v>
      </c>
      <c r="H2159" s="11">
        <v>7</v>
      </c>
      <c r="I2159" s="20" t="s">
        <v>259</v>
      </c>
      <c r="J2159" s="11" t="s">
        <v>261</v>
      </c>
      <c r="K2159" s="11" t="s">
        <v>12333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44228</v>
      </c>
      <c r="H2160" s="11">
        <v>7</v>
      </c>
      <c r="I2160" s="20" t="s">
        <v>259</v>
      </c>
      <c r="J2160" s="11" t="s">
        <v>261</v>
      </c>
      <c r="K2160" s="11" t="s">
        <v>12333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44228</v>
      </c>
      <c r="H2161" s="11">
        <v>7</v>
      </c>
      <c r="I2161" s="20" t="s">
        <v>259</v>
      </c>
      <c r="J2161" s="11" t="s">
        <v>261</v>
      </c>
      <c r="K2161" s="11" t="s">
        <v>12333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44228</v>
      </c>
      <c r="H2162" s="11">
        <v>7</v>
      </c>
      <c r="I2162" s="20" t="s">
        <v>259</v>
      </c>
      <c r="J2162" s="11" t="s">
        <v>261</v>
      </c>
      <c r="K2162" s="11" t="s">
        <v>12333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44228</v>
      </c>
      <c r="H2163" s="11">
        <v>7</v>
      </c>
      <c r="I2163" s="20" t="s">
        <v>259</v>
      </c>
      <c r="J2163" s="11" t="s">
        <v>261</v>
      </c>
      <c r="K2163" s="11" t="s">
        <v>12333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44228</v>
      </c>
      <c r="H2164" s="11">
        <v>7</v>
      </c>
      <c r="I2164" s="20" t="s">
        <v>259</v>
      </c>
      <c r="J2164" s="11" t="s">
        <v>261</v>
      </c>
      <c r="K2164" s="11" t="s">
        <v>12333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44228</v>
      </c>
      <c r="H2165" s="11">
        <v>7</v>
      </c>
      <c r="I2165" s="20" t="s">
        <v>259</v>
      </c>
      <c r="J2165" s="11" t="s">
        <v>261</v>
      </c>
      <c r="K2165" s="11" t="s">
        <v>12333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44228</v>
      </c>
      <c r="H2166" s="11">
        <v>7</v>
      </c>
      <c r="I2166" s="20" t="s">
        <v>259</v>
      </c>
      <c r="J2166" s="11" t="s">
        <v>261</v>
      </c>
      <c r="K2166" s="11" t="s">
        <v>12333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44228</v>
      </c>
      <c r="H2167" s="11">
        <v>7</v>
      </c>
      <c r="I2167" s="20" t="s">
        <v>259</v>
      </c>
      <c r="J2167" s="11" t="s">
        <v>261</v>
      </c>
      <c r="K2167" s="11" t="s">
        <v>12333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44228</v>
      </c>
      <c r="H2168" s="11">
        <v>7</v>
      </c>
      <c r="I2168" s="20" t="s">
        <v>259</v>
      </c>
      <c r="J2168" s="11" t="s">
        <v>261</v>
      </c>
      <c r="K2168" s="11" t="s">
        <v>12333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44228</v>
      </c>
      <c r="H2169" s="11">
        <v>7</v>
      </c>
      <c r="I2169" s="20" t="s">
        <v>259</v>
      </c>
      <c r="J2169" s="11" t="s">
        <v>261</v>
      </c>
      <c r="K2169" s="11" t="s">
        <v>12333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44228</v>
      </c>
      <c r="H2170" s="11">
        <v>7</v>
      </c>
      <c r="I2170" s="20" t="s">
        <v>259</v>
      </c>
      <c r="J2170" s="11" t="s">
        <v>261</v>
      </c>
      <c r="K2170" s="11" t="s">
        <v>12333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44228</v>
      </c>
      <c r="H2171" s="11">
        <v>7</v>
      </c>
      <c r="I2171" s="20" t="s">
        <v>259</v>
      </c>
      <c r="J2171" s="11" t="s">
        <v>261</v>
      </c>
      <c r="K2171" s="11" t="s">
        <v>12333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44228</v>
      </c>
      <c r="H2172" s="11">
        <v>7</v>
      </c>
      <c r="I2172" s="20" t="s">
        <v>259</v>
      </c>
      <c r="J2172" s="11" t="s">
        <v>261</v>
      </c>
      <c r="K2172" s="11" t="s">
        <v>12333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44228</v>
      </c>
      <c r="H2173" s="11">
        <v>7</v>
      </c>
      <c r="I2173" s="20" t="s">
        <v>259</v>
      </c>
      <c r="J2173" s="11" t="s">
        <v>261</v>
      </c>
      <c r="K2173" s="11" t="s">
        <v>12333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44228</v>
      </c>
      <c r="H2174" s="11">
        <v>7</v>
      </c>
      <c r="I2174" s="20" t="s">
        <v>259</v>
      </c>
      <c r="J2174" s="11" t="s">
        <v>261</v>
      </c>
      <c r="K2174" s="11" t="s">
        <v>12333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44228</v>
      </c>
      <c r="H2175" s="11">
        <v>7</v>
      </c>
      <c r="I2175" s="20" t="s">
        <v>259</v>
      </c>
      <c r="J2175" s="11" t="s">
        <v>261</v>
      </c>
      <c r="K2175" s="11" t="s">
        <v>12333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44228</v>
      </c>
      <c r="H2176" s="11">
        <v>7</v>
      </c>
      <c r="I2176" s="20" t="s">
        <v>259</v>
      </c>
      <c r="J2176" s="11" t="s">
        <v>261</v>
      </c>
      <c r="K2176" s="11" t="s">
        <v>12333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44228</v>
      </c>
      <c r="H2177" s="11">
        <v>7</v>
      </c>
      <c r="I2177" s="20" t="s">
        <v>259</v>
      </c>
      <c r="J2177" s="11" t="s">
        <v>261</v>
      </c>
      <c r="K2177" s="11" t="s">
        <v>12333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44228</v>
      </c>
      <c r="H2178" s="11">
        <v>7</v>
      </c>
      <c r="I2178" s="20" t="s">
        <v>259</v>
      </c>
      <c r="J2178" s="11" t="s">
        <v>261</v>
      </c>
      <c r="K2178" s="11" t="s">
        <v>12333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44228</v>
      </c>
      <c r="H2179" s="11">
        <v>7</v>
      </c>
      <c r="I2179" s="20" t="s">
        <v>259</v>
      </c>
      <c r="J2179" s="11" t="s">
        <v>261</v>
      </c>
      <c r="K2179" s="11" t="s">
        <v>12333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44228</v>
      </c>
      <c r="H2180" s="11">
        <v>7</v>
      </c>
      <c r="I2180" s="20" t="s">
        <v>259</v>
      </c>
      <c r="J2180" s="11" t="s">
        <v>261</v>
      </c>
      <c r="K2180" s="11" t="s">
        <v>12333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44228</v>
      </c>
      <c r="H2181" s="11">
        <v>7</v>
      </c>
      <c r="I2181" s="20" t="s">
        <v>259</v>
      </c>
      <c r="J2181" s="11" t="s">
        <v>261</v>
      </c>
      <c r="K2181" s="11" t="s">
        <v>12333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44228</v>
      </c>
      <c r="H2182" s="11">
        <v>7</v>
      </c>
      <c r="I2182" s="20" t="s">
        <v>259</v>
      </c>
      <c r="J2182" s="11" t="s">
        <v>261</v>
      </c>
      <c r="K2182" s="11" t="s">
        <v>12333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44228</v>
      </c>
      <c r="H2183" s="11">
        <v>7</v>
      </c>
      <c r="I2183" s="20" t="s">
        <v>259</v>
      </c>
      <c r="J2183" s="11" t="s">
        <v>261</v>
      </c>
      <c r="K2183" s="11" t="s">
        <v>12333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44228</v>
      </c>
      <c r="H2184" s="11">
        <v>7</v>
      </c>
      <c r="I2184" s="20" t="s">
        <v>259</v>
      </c>
      <c r="J2184" s="11" t="s">
        <v>261</v>
      </c>
      <c r="K2184" s="11" t="s">
        <v>12333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44228</v>
      </c>
      <c r="H2185" s="11">
        <v>7</v>
      </c>
      <c r="I2185" s="20" t="s">
        <v>259</v>
      </c>
      <c r="J2185" s="11" t="s">
        <v>261</v>
      </c>
      <c r="K2185" s="11" t="s">
        <v>12333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44228</v>
      </c>
      <c r="H2186" s="11">
        <v>7</v>
      </c>
      <c r="I2186" s="20" t="s">
        <v>259</v>
      </c>
      <c r="J2186" s="11" t="s">
        <v>261</v>
      </c>
      <c r="K2186" s="11" t="s">
        <v>12333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44228</v>
      </c>
      <c r="H2187" s="11">
        <v>7</v>
      </c>
      <c r="I2187" s="20" t="s">
        <v>259</v>
      </c>
      <c r="J2187" s="11" t="s">
        <v>261</v>
      </c>
      <c r="K2187" s="11" t="s">
        <v>12333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44228</v>
      </c>
      <c r="H2188" s="11">
        <v>7</v>
      </c>
      <c r="I2188" s="20" t="s">
        <v>259</v>
      </c>
      <c r="J2188" s="11" t="s">
        <v>261</v>
      </c>
      <c r="K2188" s="11" t="s">
        <v>12333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44228</v>
      </c>
      <c r="H2189" s="11">
        <v>7</v>
      </c>
      <c r="I2189" s="20" t="s">
        <v>259</v>
      </c>
      <c r="J2189" s="11" t="s">
        <v>261</v>
      </c>
      <c r="K2189" s="11" t="s">
        <v>12333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44228</v>
      </c>
      <c r="H2190" s="11">
        <v>7</v>
      </c>
      <c r="I2190" s="20" t="s">
        <v>259</v>
      </c>
      <c r="J2190" s="11" t="s">
        <v>261</v>
      </c>
      <c r="K2190" s="11" t="s">
        <v>12333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44228</v>
      </c>
      <c r="H2191" s="11">
        <v>7</v>
      </c>
      <c r="I2191" s="20" t="s">
        <v>259</v>
      </c>
      <c r="J2191" s="11" t="s">
        <v>261</v>
      </c>
      <c r="K2191" s="11" t="s">
        <v>12333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44228</v>
      </c>
      <c r="H2192" s="11">
        <v>7</v>
      </c>
      <c r="I2192" s="20" t="s">
        <v>259</v>
      </c>
      <c r="J2192" s="11" t="s">
        <v>261</v>
      </c>
      <c r="K2192" s="11" t="s">
        <v>12333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44228</v>
      </c>
      <c r="H2193" s="11">
        <v>7</v>
      </c>
      <c r="I2193" s="20" t="s">
        <v>259</v>
      </c>
      <c r="J2193" s="11" t="s">
        <v>261</v>
      </c>
      <c r="K2193" s="11" t="s">
        <v>12333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44228</v>
      </c>
      <c r="H2194" s="11">
        <v>7</v>
      </c>
      <c r="I2194" s="20" t="s">
        <v>259</v>
      </c>
      <c r="J2194" s="11" t="s">
        <v>261</v>
      </c>
      <c r="K2194" s="11" t="s">
        <v>12333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44228</v>
      </c>
      <c r="H2195" s="11">
        <v>7</v>
      </c>
      <c r="I2195" s="20" t="s">
        <v>259</v>
      </c>
      <c r="J2195" s="11" t="s">
        <v>261</v>
      </c>
      <c r="K2195" s="11" t="s">
        <v>12333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44228</v>
      </c>
      <c r="H2196" s="11">
        <v>7</v>
      </c>
      <c r="I2196" s="20" t="s">
        <v>259</v>
      </c>
      <c r="J2196" s="11" t="s">
        <v>261</v>
      </c>
      <c r="K2196" s="11" t="s">
        <v>12333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44228</v>
      </c>
      <c r="H2197" s="11">
        <v>7</v>
      </c>
      <c r="I2197" s="20" t="s">
        <v>259</v>
      </c>
      <c r="J2197" s="11" t="s">
        <v>261</v>
      </c>
      <c r="K2197" s="11" t="s">
        <v>12333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44228</v>
      </c>
      <c r="H2198" s="11">
        <v>7</v>
      </c>
      <c r="I2198" s="20" t="s">
        <v>259</v>
      </c>
      <c r="J2198" s="11" t="s">
        <v>261</v>
      </c>
      <c r="K2198" s="11" t="s">
        <v>12333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44228</v>
      </c>
      <c r="H2199" s="11">
        <v>7</v>
      </c>
      <c r="I2199" s="20" t="s">
        <v>259</v>
      </c>
      <c r="J2199" s="11" t="s">
        <v>261</v>
      </c>
      <c r="K2199" s="11" t="s">
        <v>12333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44228</v>
      </c>
      <c r="H2200" s="11">
        <v>7</v>
      </c>
      <c r="I2200" s="20" t="s">
        <v>259</v>
      </c>
      <c r="J2200" s="11" t="s">
        <v>261</v>
      </c>
      <c r="K2200" s="11" t="s">
        <v>12333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44228</v>
      </c>
      <c r="H2201" s="11">
        <v>7</v>
      </c>
      <c r="I2201" s="20" t="s">
        <v>259</v>
      </c>
      <c r="J2201" s="11" t="s">
        <v>261</v>
      </c>
      <c r="K2201" s="11" t="s">
        <v>12333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44228</v>
      </c>
      <c r="H2202" s="11">
        <v>7</v>
      </c>
      <c r="I2202" s="20" t="s">
        <v>259</v>
      </c>
      <c r="J2202" s="11" t="s">
        <v>261</v>
      </c>
      <c r="K2202" s="11" t="s">
        <v>12333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44228</v>
      </c>
      <c r="H2203" s="11">
        <v>7</v>
      </c>
      <c r="I2203" s="20" t="s">
        <v>259</v>
      </c>
      <c r="J2203" s="11" t="s">
        <v>261</v>
      </c>
      <c r="K2203" s="11" t="s">
        <v>12333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44228</v>
      </c>
      <c r="H2204" s="11">
        <v>7</v>
      </c>
      <c r="I2204" s="20" t="s">
        <v>259</v>
      </c>
      <c r="J2204" s="11" t="s">
        <v>261</v>
      </c>
      <c r="K2204" s="11" t="s">
        <v>12333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44228</v>
      </c>
      <c r="H2205" s="11">
        <v>7</v>
      </c>
      <c r="I2205" s="20" t="s">
        <v>259</v>
      </c>
      <c r="J2205" s="11" t="s">
        <v>261</v>
      </c>
      <c r="K2205" s="11" t="s">
        <v>12333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44228</v>
      </c>
      <c r="H2206" s="11">
        <v>7</v>
      </c>
      <c r="I2206" s="20" t="s">
        <v>259</v>
      </c>
      <c r="J2206" s="11" t="s">
        <v>261</v>
      </c>
      <c r="K2206" s="11" t="s">
        <v>12333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44228</v>
      </c>
      <c r="H2207" s="11">
        <v>7</v>
      </c>
      <c r="I2207" s="20" t="s">
        <v>259</v>
      </c>
      <c r="J2207" s="11" t="s">
        <v>261</v>
      </c>
      <c r="K2207" s="11" t="s">
        <v>12333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44228</v>
      </c>
      <c r="H2208" s="11">
        <v>7</v>
      </c>
      <c r="I2208" s="20" t="s">
        <v>259</v>
      </c>
      <c r="J2208" s="11" t="s">
        <v>261</v>
      </c>
      <c r="K2208" s="11" t="s">
        <v>12333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44228</v>
      </c>
      <c r="H2209" s="11">
        <v>7</v>
      </c>
      <c r="I2209" s="20" t="s">
        <v>259</v>
      </c>
      <c r="J2209" s="11" t="s">
        <v>261</v>
      </c>
      <c r="K2209" s="11" t="s">
        <v>12333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44228</v>
      </c>
      <c r="H2210" s="11">
        <v>7</v>
      </c>
      <c r="I2210" s="20" t="s">
        <v>259</v>
      </c>
      <c r="J2210" s="11" t="s">
        <v>261</v>
      </c>
      <c r="K2210" s="11" t="s">
        <v>12333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44228</v>
      </c>
      <c r="H2211" s="11">
        <v>7</v>
      </c>
      <c r="I2211" s="20" t="s">
        <v>259</v>
      </c>
      <c r="J2211" s="11" t="s">
        <v>261</v>
      </c>
      <c r="K2211" s="11" t="s">
        <v>12333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44228</v>
      </c>
      <c r="H2212" s="11">
        <v>7</v>
      </c>
      <c r="I2212" s="20" t="s">
        <v>259</v>
      </c>
      <c r="J2212" s="11" t="s">
        <v>261</v>
      </c>
      <c r="K2212" s="11" t="s">
        <v>12333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44228</v>
      </c>
      <c r="H2213" s="11">
        <v>7</v>
      </c>
      <c r="I2213" s="20" t="s">
        <v>259</v>
      </c>
      <c r="J2213" s="11" t="s">
        <v>261</v>
      </c>
      <c r="K2213" s="11" t="s">
        <v>12333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44228</v>
      </c>
      <c r="H2214" s="11">
        <v>7</v>
      </c>
      <c r="I2214" s="20" t="s">
        <v>259</v>
      </c>
      <c r="J2214" s="11" t="s">
        <v>261</v>
      </c>
      <c r="K2214" s="11" t="s">
        <v>12333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44228</v>
      </c>
      <c r="H2215" s="11">
        <v>7</v>
      </c>
      <c r="I2215" s="20" t="s">
        <v>259</v>
      </c>
      <c r="J2215" s="11" t="s">
        <v>261</v>
      </c>
      <c r="K2215" s="11" t="s">
        <v>12333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44228</v>
      </c>
      <c r="H2216" s="11">
        <v>7</v>
      </c>
      <c r="I2216" s="20" t="s">
        <v>259</v>
      </c>
      <c r="J2216" s="11" t="s">
        <v>261</v>
      </c>
      <c r="K2216" s="11" t="s">
        <v>12333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44228</v>
      </c>
      <c r="H2217" s="11">
        <v>7</v>
      </c>
      <c r="I2217" s="20" t="s">
        <v>259</v>
      </c>
      <c r="J2217" s="11" t="s">
        <v>261</v>
      </c>
      <c r="K2217" s="11" t="s">
        <v>12333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44228</v>
      </c>
      <c r="H2218" s="11">
        <v>7</v>
      </c>
      <c r="I2218" s="20" t="s">
        <v>259</v>
      </c>
      <c r="J2218" s="11" t="s">
        <v>261</v>
      </c>
      <c r="K2218" s="11" t="s">
        <v>12333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44228</v>
      </c>
      <c r="H2219" s="11">
        <v>7</v>
      </c>
      <c r="I2219" s="20" t="s">
        <v>259</v>
      </c>
      <c r="J2219" s="11" t="s">
        <v>261</v>
      </c>
      <c r="K2219" s="11" t="s">
        <v>12333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44228</v>
      </c>
      <c r="H2220" s="11">
        <v>7</v>
      </c>
      <c r="I2220" s="20" t="s">
        <v>259</v>
      </c>
      <c r="J2220" s="11" t="s">
        <v>261</v>
      </c>
      <c r="K2220" s="11" t="s">
        <v>12333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44228</v>
      </c>
      <c r="H2221" s="11">
        <v>7</v>
      </c>
      <c r="I2221" s="20" t="s">
        <v>259</v>
      </c>
      <c r="J2221" s="11" t="s">
        <v>261</v>
      </c>
      <c r="K2221" s="11" t="s">
        <v>12333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44228</v>
      </c>
      <c r="H2222" s="11">
        <v>7</v>
      </c>
      <c r="I2222" s="20" t="s">
        <v>259</v>
      </c>
      <c r="J2222" s="11" t="s">
        <v>261</v>
      </c>
      <c r="K2222" s="11" t="s">
        <v>12333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44228</v>
      </c>
      <c r="H2223" s="11">
        <v>7</v>
      </c>
      <c r="I2223" s="20" t="s">
        <v>259</v>
      </c>
      <c r="J2223" s="11" t="s">
        <v>261</v>
      </c>
      <c r="K2223" s="11" t="s">
        <v>12333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44228</v>
      </c>
      <c r="H2224" s="11">
        <v>7</v>
      </c>
      <c r="I2224" s="20" t="s">
        <v>259</v>
      </c>
      <c r="J2224" s="11" t="s">
        <v>261</v>
      </c>
      <c r="K2224" s="11" t="s">
        <v>12333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44228</v>
      </c>
      <c r="H2225" s="11">
        <v>7</v>
      </c>
      <c r="I2225" s="20" t="s">
        <v>259</v>
      </c>
      <c r="J2225" s="11" t="s">
        <v>261</v>
      </c>
      <c r="K2225" s="11" t="s">
        <v>12333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44228</v>
      </c>
      <c r="H2226" s="11">
        <v>7</v>
      </c>
      <c r="I2226" s="20" t="s">
        <v>259</v>
      </c>
      <c r="J2226" s="11" t="s">
        <v>261</v>
      </c>
      <c r="K2226" s="11" t="s">
        <v>12333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44228</v>
      </c>
      <c r="H2227" s="11">
        <v>7</v>
      </c>
      <c r="I2227" s="20" t="s">
        <v>259</v>
      </c>
      <c r="J2227" s="11" t="s">
        <v>261</v>
      </c>
      <c r="K2227" s="11" t="s">
        <v>12333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44228</v>
      </c>
      <c r="H2228" s="11">
        <v>7</v>
      </c>
      <c r="I2228" s="20" t="s">
        <v>259</v>
      </c>
      <c r="J2228" s="11" t="s">
        <v>261</v>
      </c>
      <c r="K2228" s="11" t="s">
        <v>12333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44228</v>
      </c>
      <c r="H2229" s="11">
        <v>7</v>
      </c>
      <c r="I2229" s="20" t="s">
        <v>259</v>
      </c>
      <c r="J2229" s="11" t="s">
        <v>261</v>
      </c>
      <c r="K2229" s="11" t="s">
        <v>12333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44228</v>
      </c>
      <c r="H2230" s="11">
        <v>7</v>
      </c>
      <c r="I2230" s="20" t="s">
        <v>259</v>
      </c>
      <c r="J2230" s="11" t="s">
        <v>261</v>
      </c>
      <c r="K2230" s="11" t="s">
        <v>12333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44228</v>
      </c>
      <c r="H2231" s="11">
        <v>7</v>
      </c>
      <c r="I2231" s="20" t="s">
        <v>259</v>
      </c>
      <c r="J2231" s="11" t="s">
        <v>261</v>
      </c>
      <c r="K2231" s="11" t="s">
        <v>12333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44228</v>
      </c>
      <c r="H2232" s="11">
        <v>7</v>
      </c>
      <c r="I2232" s="20" t="s">
        <v>259</v>
      </c>
      <c r="J2232" s="11" t="s">
        <v>261</v>
      </c>
      <c r="K2232" s="11" t="s">
        <v>12333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44228</v>
      </c>
      <c r="H2233" s="11">
        <v>7</v>
      </c>
      <c r="I2233" s="20" t="s">
        <v>259</v>
      </c>
      <c r="J2233" s="11" t="s">
        <v>261</v>
      </c>
      <c r="K2233" s="11" t="s">
        <v>12333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44228</v>
      </c>
      <c r="H2234" s="11">
        <v>7</v>
      </c>
      <c r="I2234" s="20" t="s">
        <v>259</v>
      </c>
      <c r="J2234" s="11" t="s">
        <v>261</v>
      </c>
      <c r="K2234" s="11" t="s">
        <v>12333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44228</v>
      </c>
      <c r="H2235" s="11">
        <v>7</v>
      </c>
      <c r="I2235" s="20" t="s">
        <v>259</v>
      </c>
      <c r="J2235" s="11" t="s">
        <v>261</v>
      </c>
      <c r="K2235" s="11" t="s">
        <v>12333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44228</v>
      </c>
      <c r="H2236" s="11">
        <v>7</v>
      </c>
      <c r="I2236" s="20" t="s">
        <v>259</v>
      </c>
      <c r="J2236" s="11" t="s">
        <v>261</v>
      </c>
      <c r="K2236" s="11" t="s">
        <v>12333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44228</v>
      </c>
      <c r="H2237" s="11">
        <v>7</v>
      </c>
      <c r="I2237" s="20" t="s">
        <v>259</v>
      </c>
      <c r="J2237" s="11" t="s">
        <v>261</v>
      </c>
      <c r="K2237" s="11" t="s">
        <v>12333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44228</v>
      </c>
      <c r="H2238" s="11">
        <v>7</v>
      </c>
      <c r="I2238" s="20" t="s">
        <v>259</v>
      </c>
      <c r="J2238" s="11" t="s">
        <v>261</v>
      </c>
      <c r="K2238" s="11" t="s">
        <v>12333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44228</v>
      </c>
      <c r="H2239" s="11">
        <v>7</v>
      </c>
      <c r="I2239" s="20" t="s">
        <v>259</v>
      </c>
      <c r="J2239" s="11" t="s">
        <v>261</v>
      </c>
      <c r="K2239" s="11" t="s">
        <v>12333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44228</v>
      </c>
      <c r="H2240" s="11">
        <v>7</v>
      </c>
      <c r="I2240" s="20" t="s">
        <v>259</v>
      </c>
      <c r="J2240" s="11" t="s">
        <v>261</v>
      </c>
      <c r="K2240" s="11" t="s">
        <v>12333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44228</v>
      </c>
      <c r="H2241" s="11">
        <v>7</v>
      </c>
      <c r="I2241" s="20" t="s">
        <v>259</v>
      </c>
      <c r="J2241" s="11" t="s">
        <v>261</v>
      </c>
      <c r="K2241" s="11" t="s">
        <v>12333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44228</v>
      </c>
      <c r="H2242" s="11">
        <v>7</v>
      </c>
      <c r="I2242" s="20" t="s">
        <v>259</v>
      </c>
      <c r="J2242" s="11" t="s">
        <v>261</v>
      </c>
      <c r="K2242" s="11" t="s">
        <v>12333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44228</v>
      </c>
      <c r="H2243" s="11">
        <v>7</v>
      </c>
      <c r="I2243" s="20" t="s">
        <v>259</v>
      </c>
      <c r="J2243" s="11" t="s">
        <v>261</v>
      </c>
      <c r="K2243" s="11" t="s">
        <v>12333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44228</v>
      </c>
      <c r="H2244" s="11">
        <v>7</v>
      </c>
      <c r="I2244" s="20" t="s">
        <v>259</v>
      </c>
      <c r="J2244" s="11" t="s">
        <v>261</v>
      </c>
      <c r="K2244" s="11" t="s">
        <v>12333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44228</v>
      </c>
      <c r="H2245" s="11">
        <v>7</v>
      </c>
      <c r="I2245" s="20" t="s">
        <v>259</v>
      </c>
      <c r="J2245" s="11" t="s">
        <v>261</v>
      </c>
      <c r="K2245" s="11" t="s">
        <v>12333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44228</v>
      </c>
      <c r="H2246" s="11">
        <v>7</v>
      </c>
      <c r="I2246" s="20" t="s">
        <v>259</v>
      </c>
      <c r="J2246" s="11" t="s">
        <v>261</v>
      </c>
      <c r="K2246" s="11" t="s">
        <v>12333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44228</v>
      </c>
      <c r="H2247" s="11">
        <v>7</v>
      </c>
      <c r="I2247" s="20" t="s">
        <v>259</v>
      </c>
      <c r="J2247" s="11" t="s">
        <v>261</v>
      </c>
      <c r="K2247" s="11" t="s">
        <v>12333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44228</v>
      </c>
      <c r="H2248" s="11">
        <v>7</v>
      </c>
      <c r="I2248" s="20" t="s">
        <v>259</v>
      </c>
      <c r="J2248" s="11" t="s">
        <v>261</v>
      </c>
      <c r="K2248" s="11" t="s">
        <v>12333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44228</v>
      </c>
      <c r="H2249" s="11">
        <v>7</v>
      </c>
      <c r="I2249" s="20" t="s">
        <v>259</v>
      </c>
      <c r="J2249" s="11" t="s">
        <v>261</v>
      </c>
      <c r="K2249" s="11" t="s">
        <v>12333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44228</v>
      </c>
      <c r="H2250" s="11">
        <v>7</v>
      </c>
      <c r="I2250" s="20" t="s">
        <v>259</v>
      </c>
      <c r="J2250" s="11" t="s">
        <v>261</v>
      </c>
      <c r="K2250" s="11" t="s">
        <v>12333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44228</v>
      </c>
      <c r="H2251" s="11">
        <v>7</v>
      </c>
      <c r="I2251" s="20" t="s">
        <v>259</v>
      </c>
      <c r="J2251" s="11" t="s">
        <v>261</v>
      </c>
      <c r="K2251" s="11" t="s">
        <v>12333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44228</v>
      </c>
      <c r="H2252" s="11">
        <v>7</v>
      </c>
      <c r="I2252" s="20" t="s">
        <v>259</v>
      </c>
      <c r="J2252" s="11" t="s">
        <v>261</v>
      </c>
      <c r="K2252" s="11" t="s">
        <v>12333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44228</v>
      </c>
      <c r="H2253" s="11">
        <v>7</v>
      </c>
      <c r="I2253" s="20" t="s">
        <v>259</v>
      </c>
      <c r="J2253" s="11" t="s">
        <v>261</v>
      </c>
      <c r="K2253" s="11" t="s">
        <v>12333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44228</v>
      </c>
      <c r="H2254" s="11">
        <v>7</v>
      </c>
      <c r="I2254" s="20" t="s">
        <v>259</v>
      </c>
      <c r="J2254" s="11" t="s">
        <v>261</v>
      </c>
      <c r="K2254" s="11" t="s">
        <v>12333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44228</v>
      </c>
      <c r="H2255" s="11">
        <v>7</v>
      </c>
      <c r="I2255" s="20" t="s">
        <v>259</v>
      </c>
      <c r="J2255" s="11" t="s">
        <v>261</v>
      </c>
      <c r="K2255" s="11" t="s">
        <v>12333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44228</v>
      </c>
      <c r="H2256" s="11">
        <v>7</v>
      </c>
      <c r="I2256" s="20" t="s">
        <v>259</v>
      </c>
      <c r="J2256" s="11" t="s">
        <v>261</v>
      </c>
      <c r="K2256" s="11" t="s">
        <v>12333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44228</v>
      </c>
      <c r="H2257" s="11">
        <v>7</v>
      </c>
      <c r="I2257" s="20" t="s">
        <v>259</v>
      </c>
      <c r="J2257" s="11" t="s">
        <v>261</v>
      </c>
      <c r="K2257" s="11" t="s">
        <v>12333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44228</v>
      </c>
      <c r="H2258" s="11">
        <v>7</v>
      </c>
      <c r="I2258" s="20" t="s">
        <v>259</v>
      </c>
      <c r="J2258" s="11" t="s">
        <v>261</v>
      </c>
      <c r="K2258" s="11" t="s">
        <v>12333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44228</v>
      </c>
      <c r="H2259" s="11">
        <v>7</v>
      </c>
      <c r="I2259" s="20" t="s">
        <v>259</v>
      </c>
      <c r="J2259" s="11" t="s">
        <v>261</v>
      </c>
      <c r="K2259" s="11" t="s">
        <v>12333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44228</v>
      </c>
      <c r="H2260" s="11">
        <v>7</v>
      </c>
      <c r="I2260" s="20" t="s">
        <v>259</v>
      </c>
      <c r="J2260" s="11" t="s">
        <v>261</v>
      </c>
      <c r="K2260" s="11" t="s">
        <v>12333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44228</v>
      </c>
      <c r="H2261" s="11">
        <v>7</v>
      </c>
      <c r="I2261" s="20" t="s">
        <v>259</v>
      </c>
      <c r="J2261" s="11" t="s">
        <v>261</v>
      </c>
      <c r="K2261" s="11" t="s">
        <v>12333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44228</v>
      </c>
      <c r="H2262" s="11">
        <v>7</v>
      </c>
      <c r="I2262" s="20" t="s">
        <v>259</v>
      </c>
      <c r="J2262" s="11" t="s">
        <v>261</v>
      </c>
      <c r="K2262" s="11" t="s">
        <v>12333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44228</v>
      </c>
      <c r="H2263" s="11">
        <v>7</v>
      </c>
      <c r="I2263" s="20" t="s">
        <v>259</v>
      </c>
      <c r="J2263" s="11" t="s">
        <v>261</v>
      </c>
      <c r="K2263" s="11" t="s">
        <v>12333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44228</v>
      </c>
      <c r="H2264" s="11">
        <v>7</v>
      </c>
      <c r="I2264" s="20" t="s">
        <v>259</v>
      </c>
      <c r="J2264" s="11" t="s">
        <v>261</v>
      </c>
      <c r="K2264" s="11" t="s">
        <v>12333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44228</v>
      </c>
      <c r="H2265" s="11">
        <v>7</v>
      </c>
      <c r="I2265" s="20" t="s">
        <v>259</v>
      </c>
      <c r="J2265" s="11" t="s">
        <v>261</v>
      </c>
      <c r="K2265" s="11" t="s">
        <v>12333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44228</v>
      </c>
      <c r="H2266" s="11">
        <v>7</v>
      </c>
      <c r="I2266" s="20" t="s">
        <v>259</v>
      </c>
      <c r="J2266" s="11" t="s">
        <v>261</v>
      </c>
      <c r="K2266" s="11" t="s">
        <v>12333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44228</v>
      </c>
      <c r="H2267" s="11">
        <v>7</v>
      </c>
      <c r="I2267" s="20" t="s">
        <v>259</v>
      </c>
      <c r="J2267" s="11" t="s">
        <v>261</v>
      </c>
      <c r="K2267" s="11" t="s">
        <v>12333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44228</v>
      </c>
      <c r="H2268" s="11">
        <v>7</v>
      </c>
      <c r="I2268" s="20" t="s">
        <v>259</v>
      </c>
      <c r="J2268" s="11" t="s">
        <v>261</v>
      </c>
      <c r="K2268" s="11" t="s">
        <v>12333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44228</v>
      </c>
      <c r="H2269" s="11">
        <v>7</v>
      </c>
      <c r="I2269" s="20" t="s">
        <v>259</v>
      </c>
      <c r="J2269" s="11" t="s">
        <v>261</v>
      </c>
      <c r="K2269" s="11" t="s">
        <v>12333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44228</v>
      </c>
      <c r="H2270" s="11">
        <v>7</v>
      </c>
      <c r="I2270" s="20" t="s">
        <v>259</v>
      </c>
      <c r="J2270" s="11" t="s">
        <v>261</v>
      </c>
      <c r="K2270" s="11" t="s">
        <v>12333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44228</v>
      </c>
      <c r="H2271" s="11">
        <v>7</v>
      </c>
      <c r="I2271" s="20" t="s">
        <v>259</v>
      </c>
      <c r="J2271" s="11" t="s">
        <v>261</v>
      </c>
      <c r="K2271" s="11" t="s">
        <v>12333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44228</v>
      </c>
      <c r="H2272" s="11">
        <v>7</v>
      </c>
      <c r="I2272" s="20" t="s">
        <v>259</v>
      </c>
      <c r="J2272" s="11" t="s">
        <v>261</v>
      </c>
      <c r="K2272" s="11" t="s">
        <v>12333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44228</v>
      </c>
      <c r="H2273" s="11">
        <v>7</v>
      </c>
      <c r="I2273" s="20" t="s">
        <v>259</v>
      </c>
      <c r="J2273" s="11" t="s">
        <v>261</v>
      </c>
      <c r="K2273" s="11" t="s">
        <v>12333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44228</v>
      </c>
      <c r="H2274" s="11">
        <v>7</v>
      </c>
      <c r="I2274" s="20" t="s">
        <v>259</v>
      </c>
      <c r="J2274" s="11" t="s">
        <v>261</v>
      </c>
      <c r="K2274" s="11" t="s">
        <v>12333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44228</v>
      </c>
      <c r="H2275" s="11">
        <v>7</v>
      </c>
      <c r="I2275" s="20" t="s">
        <v>259</v>
      </c>
      <c r="J2275" s="11" t="s">
        <v>261</v>
      </c>
      <c r="K2275" s="11" t="s">
        <v>12333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44228</v>
      </c>
      <c r="H2276" s="11">
        <v>7</v>
      </c>
      <c r="I2276" s="20" t="s">
        <v>259</v>
      </c>
      <c r="J2276" s="11" t="s">
        <v>261</v>
      </c>
      <c r="K2276" s="11" t="s">
        <v>12333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44228</v>
      </c>
      <c r="H2277" s="11">
        <v>7</v>
      </c>
      <c r="I2277" s="20" t="s">
        <v>259</v>
      </c>
      <c r="J2277" s="11" t="s">
        <v>261</v>
      </c>
      <c r="K2277" s="11" t="s">
        <v>12333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44228</v>
      </c>
      <c r="H2278" s="11">
        <v>7</v>
      </c>
      <c r="I2278" s="20" t="s">
        <v>259</v>
      </c>
      <c r="J2278" s="11" t="s">
        <v>261</v>
      </c>
      <c r="K2278" s="11" t="s">
        <v>12333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44228</v>
      </c>
      <c r="H2279" s="11">
        <v>7</v>
      </c>
      <c r="I2279" s="20" t="s">
        <v>259</v>
      </c>
      <c r="J2279" s="11" t="s">
        <v>261</v>
      </c>
      <c r="K2279" s="11" t="s">
        <v>12333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44228</v>
      </c>
      <c r="H2280" s="11">
        <v>7</v>
      </c>
      <c r="I2280" s="20" t="s">
        <v>259</v>
      </c>
      <c r="J2280" s="11" t="s">
        <v>261</v>
      </c>
      <c r="K2280" s="11" t="s">
        <v>12333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44228</v>
      </c>
      <c r="H2281" s="11">
        <v>7</v>
      </c>
      <c r="I2281" s="20" t="s">
        <v>259</v>
      </c>
      <c r="J2281" s="11" t="s">
        <v>261</v>
      </c>
      <c r="K2281" s="11" t="s">
        <v>12333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44228</v>
      </c>
      <c r="H2282" s="11">
        <v>7</v>
      </c>
      <c r="I2282" s="20" t="s">
        <v>259</v>
      </c>
      <c r="J2282" s="11" t="s">
        <v>261</v>
      </c>
      <c r="K2282" s="11" t="s">
        <v>12333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44228</v>
      </c>
      <c r="H2283" s="11">
        <v>7</v>
      </c>
      <c r="I2283" s="20" t="s">
        <v>259</v>
      </c>
      <c r="J2283" s="11" t="s">
        <v>261</v>
      </c>
      <c r="K2283" s="11" t="s">
        <v>12333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44228</v>
      </c>
      <c r="H2284" s="11">
        <v>7</v>
      </c>
      <c r="I2284" s="20" t="s">
        <v>259</v>
      </c>
      <c r="J2284" s="11" t="s">
        <v>261</v>
      </c>
      <c r="K2284" s="11" t="s">
        <v>12333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44228</v>
      </c>
      <c r="H2285" s="11">
        <v>7</v>
      </c>
      <c r="I2285" s="20" t="s">
        <v>259</v>
      </c>
      <c r="J2285" s="11" t="s">
        <v>261</v>
      </c>
      <c r="K2285" s="11" t="s">
        <v>12333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44228</v>
      </c>
      <c r="H2286" s="11">
        <v>7</v>
      </c>
      <c r="I2286" s="20" t="s">
        <v>259</v>
      </c>
      <c r="J2286" s="11" t="s">
        <v>261</v>
      </c>
      <c r="K2286" s="11" t="s">
        <v>12333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44228</v>
      </c>
      <c r="H2287" s="11">
        <v>7</v>
      </c>
      <c r="I2287" s="20" t="s">
        <v>259</v>
      </c>
      <c r="J2287" s="11" t="s">
        <v>261</v>
      </c>
      <c r="K2287" s="11" t="s">
        <v>12333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44228</v>
      </c>
      <c r="H2288" s="11">
        <v>7</v>
      </c>
      <c r="I2288" s="20" t="s">
        <v>259</v>
      </c>
      <c r="J2288" s="11" t="s">
        <v>261</v>
      </c>
      <c r="K2288" s="11" t="s">
        <v>12333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44228</v>
      </c>
      <c r="H2289" s="11">
        <v>7</v>
      </c>
      <c r="I2289" s="20" t="s">
        <v>259</v>
      </c>
      <c r="J2289" s="11" t="s">
        <v>261</v>
      </c>
      <c r="K2289" s="11" t="s">
        <v>12333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44228</v>
      </c>
      <c r="H2290" s="11">
        <v>7</v>
      </c>
      <c r="I2290" s="20" t="s">
        <v>259</v>
      </c>
      <c r="J2290" s="11" t="s">
        <v>261</v>
      </c>
      <c r="K2290" s="11" t="s">
        <v>12333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44228</v>
      </c>
      <c r="H2291" s="11">
        <v>7</v>
      </c>
      <c r="I2291" s="20" t="s">
        <v>259</v>
      </c>
      <c r="J2291" s="11" t="s">
        <v>261</v>
      </c>
      <c r="K2291" s="11" t="s">
        <v>12333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44228</v>
      </c>
      <c r="H2292" s="11">
        <v>7</v>
      </c>
      <c r="I2292" s="20" t="s">
        <v>259</v>
      </c>
      <c r="J2292" s="11" t="s">
        <v>261</v>
      </c>
      <c r="K2292" s="11" t="s">
        <v>12333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44228</v>
      </c>
      <c r="H2293" s="11">
        <v>7</v>
      </c>
      <c r="I2293" s="20" t="s">
        <v>259</v>
      </c>
      <c r="J2293" s="11" t="s">
        <v>261</v>
      </c>
      <c r="K2293" s="11" t="s">
        <v>12333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44228</v>
      </c>
      <c r="H2294" s="11">
        <v>7</v>
      </c>
      <c r="I2294" s="20" t="s">
        <v>259</v>
      </c>
      <c r="J2294" s="11" t="s">
        <v>261</v>
      </c>
      <c r="K2294" s="11" t="s">
        <v>12333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44228</v>
      </c>
      <c r="H2295" s="11">
        <v>7</v>
      </c>
      <c r="I2295" s="20" t="s">
        <v>259</v>
      </c>
      <c r="J2295" s="11" t="s">
        <v>261</v>
      </c>
      <c r="K2295" s="11" t="s">
        <v>12333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44228</v>
      </c>
      <c r="H2296" s="11">
        <v>7</v>
      </c>
      <c r="I2296" s="20" t="s">
        <v>259</v>
      </c>
      <c r="J2296" s="11" t="s">
        <v>261</v>
      </c>
      <c r="K2296" s="11" t="s">
        <v>12333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44228</v>
      </c>
      <c r="H2297" s="11">
        <v>7</v>
      </c>
      <c r="I2297" s="20" t="s">
        <v>259</v>
      </c>
      <c r="J2297" s="11" t="s">
        <v>261</v>
      </c>
      <c r="K2297" s="11" t="s">
        <v>12333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44228</v>
      </c>
      <c r="H2298" s="11">
        <v>7</v>
      </c>
      <c r="I2298" s="20" t="s">
        <v>259</v>
      </c>
      <c r="J2298" s="11" t="s">
        <v>261</v>
      </c>
      <c r="K2298" s="11" t="s">
        <v>12333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44228</v>
      </c>
      <c r="H2299" s="11">
        <v>7</v>
      </c>
      <c r="I2299" s="20" t="s">
        <v>259</v>
      </c>
      <c r="J2299" s="11" t="s">
        <v>261</v>
      </c>
      <c r="K2299" s="11" t="s">
        <v>12333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44228</v>
      </c>
      <c r="H2300" s="11">
        <v>7</v>
      </c>
      <c r="I2300" s="20" t="s">
        <v>259</v>
      </c>
      <c r="J2300" s="11" t="s">
        <v>261</v>
      </c>
      <c r="K2300" s="11" t="s">
        <v>12333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44228</v>
      </c>
      <c r="H2301" s="11">
        <v>7</v>
      </c>
      <c r="I2301" s="20" t="s">
        <v>259</v>
      </c>
      <c r="J2301" s="11" t="s">
        <v>261</v>
      </c>
      <c r="K2301" s="11" t="s">
        <v>12333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44228</v>
      </c>
      <c r="H2302" s="11">
        <v>7</v>
      </c>
      <c r="I2302" s="20" t="s">
        <v>259</v>
      </c>
      <c r="J2302" s="11" t="s">
        <v>261</v>
      </c>
      <c r="K2302" s="11" t="s">
        <v>12333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44228</v>
      </c>
      <c r="H2303" s="11">
        <v>7</v>
      </c>
      <c r="I2303" s="20" t="s">
        <v>259</v>
      </c>
      <c r="J2303" s="11" t="s">
        <v>261</v>
      </c>
      <c r="K2303" s="11" t="s">
        <v>12333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44228</v>
      </c>
      <c r="H2304" s="11">
        <v>7</v>
      </c>
      <c r="I2304" s="20" t="s">
        <v>259</v>
      </c>
      <c r="J2304" s="11" t="s">
        <v>261</v>
      </c>
      <c r="K2304" s="11" t="s">
        <v>12333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44228</v>
      </c>
      <c r="H2305" s="11">
        <v>7</v>
      </c>
      <c r="I2305" s="20" t="s">
        <v>259</v>
      </c>
      <c r="J2305" s="11" t="s">
        <v>261</v>
      </c>
      <c r="K2305" s="11" t="s">
        <v>12333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44228</v>
      </c>
      <c r="H2306" s="11">
        <v>7</v>
      </c>
      <c r="I2306" s="20" t="s">
        <v>259</v>
      </c>
      <c r="J2306" s="11" t="s">
        <v>261</v>
      </c>
      <c r="K2306" s="11" t="s">
        <v>12333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44228</v>
      </c>
      <c r="H2307" s="11">
        <v>7</v>
      </c>
      <c r="I2307" s="20" t="s">
        <v>259</v>
      </c>
      <c r="J2307" s="11" t="s">
        <v>261</v>
      </c>
      <c r="K2307" s="11" t="s">
        <v>12333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44228</v>
      </c>
      <c r="H2308" s="11">
        <v>7</v>
      </c>
      <c r="I2308" s="20" t="s">
        <v>259</v>
      </c>
      <c r="J2308" s="11" t="s">
        <v>261</v>
      </c>
      <c r="K2308" s="11" t="s">
        <v>12333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44228</v>
      </c>
      <c r="H2309" s="11">
        <v>7</v>
      </c>
      <c r="I2309" s="20" t="s">
        <v>259</v>
      </c>
      <c r="J2309" s="11" t="s">
        <v>261</v>
      </c>
      <c r="K2309" s="11" t="s">
        <v>12333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44228</v>
      </c>
      <c r="H2310" s="11">
        <v>7</v>
      </c>
      <c r="I2310" s="20" t="s">
        <v>259</v>
      </c>
      <c r="J2310" s="11" t="s">
        <v>261</v>
      </c>
      <c r="K2310" s="11" t="s">
        <v>12333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44228</v>
      </c>
      <c r="H2311" s="11">
        <v>7</v>
      </c>
      <c r="I2311" s="20" t="s">
        <v>259</v>
      </c>
      <c r="J2311" s="11" t="s">
        <v>261</v>
      </c>
      <c r="K2311" s="11" t="s">
        <v>12333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44228</v>
      </c>
      <c r="H2312" s="11">
        <v>7</v>
      </c>
      <c r="I2312" s="20" t="s">
        <v>259</v>
      </c>
      <c r="J2312" s="11" t="s">
        <v>261</v>
      </c>
      <c r="K2312" s="11" t="s">
        <v>12333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44228</v>
      </c>
      <c r="H2313" s="11">
        <v>7</v>
      </c>
      <c r="I2313" s="20" t="s">
        <v>259</v>
      </c>
      <c r="J2313" s="11" t="s">
        <v>261</v>
      </c>
      <c r="K2313" s="11" t="s">
        <v>12333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44228</v>
      </c>
      <c r="H2314" s="11">
        <v>7</v>
      </c>
      <c r="I2314" s="20" t="s">
        <v>259</v>
      </c>
      <c r="J2314" s="11" t="s">
        <v>261</v>
      </c>
      <c r="K2314" s="11" t="s">
        <v>12333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44228</v>
      </c>
      <c r="H2315" s="11">
        <v>7</v>
      </c>
      <c r="I2315" s="20" t="s">
        <v>259</v>
      </c>
      <c r="J2315" s="11" t="s">
        <v>261</v>
      </c>
      <c r="K2315" s="11" t="s">
        <v>12333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44228</v>
      </c>
      <c r="H2316" s="11">
        <v>7</v>
      </c>
      <c r="I2316" s="20" t="s">
        <v>259</v>
      </c>
      <c r="J2316" s="11" t="s">
        <v>261</v>
      </c>
      <c r="K2316" s="11" t="s">
        <v>12333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44228</v>
      </c>
      <c r="H2317" s="11">
        <v>7</v>
      </c>
      <c r="I2317" s="20" t="s">
        <v>259</v>
      </c>
      <c r="J2317" s="11" t="s">
        <v>261</v>
      </c>
      <c r="K2317" s="11" t="s">
        <v>12333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44228</v>
      </c>
      <c r="H2318" s="11">
        <v>7</v>
      </c>
      <c r="I2318" s="20" t="s">
        <v>259</v>
      </c>
      <c r="J2318" s="11" t="s">
        <v>261</v>
      </c>
      <c r="K2318" s="11" t="s">
        <v>12333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44228</v>
      </c>
      <c r="H2319" s="11">
        <v>7</v>
      </c>
      <c r="I2319" s="20" t="s">
        <v>259</v>
      </c>
      <c r="J2319" s="11" t="s">
        <v>261</v>
      </c>
      <c r="K2319" s="11" t="s">
        <v>12333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44228</v>
      </c>
      <c r="H2320" s="11">
        <v>7</v>
      </c>
      <c r="I2320" s="20" t="s">
        <v>259</v>
      </c>
      <c r="J2320" s="11" t="s">
        <v>261</v>
      </c>
      <c r="K2320" s="11" t="s">
        <v>12333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44228</v>
      </c>
      <c r="H2321" s="11">
        <v>7</v>
      </c>
      <c r="I2321" s="20" t="s">
        <v>259</v>
      </c>
      <c r="J2321" s="11" t="s">
        <v>261</v>
      </c>
      <c r="K2321" s="11" t="s">
        <v>12333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44228</v>
      </c>
      <c r="H2322" s="11">
        <v>7</v>
      </c>
      <c r="I2322" s="20" t="s">
        <v>259</v>
      </c>
      <c r="J2322" s="11" t="s">
        <v>261</v>
      </c>
      <c r="K2322" s="11" t="s">
        <v>12333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44228</v>
      </c>
      <c r="H2323" s="11">
        <v>7</v>
      </c>
      <c r="I2323" s="20" t="s">
        <v>259</v>
      </c>
      <c r="J2323" s="11" t="s">
        <v>261</v>
      </c>
      <c r="K2323" s="11" t="s">
        <v>12333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44228</v>
      </c>
      <c r="H2324" s="11">
        <v>7</v>
      </c>
      <c r="I2324" s="20" t="s">
        <v>259</v>
      </c>
      <c r="J2324" s="11" t="s">
        <v>261</v>
      </c>
      <c r="K2324" s="11" t="s">
        <v>12333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44228</v>
      </c>
      <c r="H2325" s="11">
        <v>7</v>
      </c>
      <c r="I2325" s="20" t="s">
        <v>259</v>
      </c>
      <c r="J2325" s="11" t="s">
        <v>261</v>
      </c>
      <c r="K2325" s="11" t="s">
        <v>12333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44228</v>
      </c>
      <c r="H2326" s="11">
        <v>7</v>
      </c>
      <c r="I2326" s="20" t="s">
        <v>259</v>
      </c>
      <c r="J2326" s="11" t="s">
        <v>261</v>
      </c>
      <c r="K2326" s="11" t="s">
        <v>12333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44228</v>
      </c>
      <c r="H2327" s="11">
        <v>7</v>
      </c>
      <c r="I2327" s="20" t="s">
        <v>259</v>
      </c>
      <c r="J2327" s="11" t="s">
        <v>261</v>
      </c>
      <c r="K2327" s="11" t="s">
        <v>12333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44228</v>
      </c>
      <c r="H2328" s="11">
        <v>7</v>
      </c>
      <c r="I2328" s="20" t="s">
        <v>259</v>
      </c>
      <c r="J2328" s="11" t="s">
        <v>261</v>
      </c>
      <c r="K2328" s="11" t="s">
        <v>12333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44228</v>
      </c>
      <c r="H2329" s="11">
        <v>7</v>
      </c>
      <c r="I2329" s="20" t="s">
        <v>259</v>
      </c>
      <c r="J2329" s="11" t="s">
        <v>261</v>
      </c>
      <c r="K2329" s="11" t="s">
        <v>12333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44228</v>
      </c>
      <c r="H2330" s="11">
        <v>7</v>
      </c>
      <c r="I2330" s="20" t="s">
        <v>259</v>
      </c>
      <c r="J2330" s="11" t="s">
        <v>261</v>
      </c>
      <c r="K2330" s="11" t="s">
        <v>12333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44228</v>
      </c>
      <c r="H2331" s="11">
        <v>7</v>
      </c>
      <c r="I2331" s="20" t="s">
        <v>259</v>
      </c>
      <c r="J2331" s="11" t="s">
        <v>261</v>
      </c>
      <c r="K2331" s="11" t="s">
        <v>12333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44228</v>
      </c>
      <c r="H2332" s="11">
        <v>7</v>
      </c>
      <c r="I2332" s="20" t="s">
        <v>259</v>
      </c>
      <c r="J2332" s="11" t="s">
        <v>261</v>
      </c>
      <c r="K2332" s="11" t="s">
        <v>12333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44228</v>
      </c>
      <c r="H2333" s="11">
        <v>7</v>
      </c>
      <c r="I2333" s="20" t="s">
        <v>259</v>
      </c>
      <c r="J2333" s="11" t="s">
        <v>261</v>
      </c>
      <c r="K2333" s="11" t="s">
        <v>12333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44228</v>
      </c>
      <c r="H2334" s="11">
        <v>7</v>
      </c>
      <c r="I2334" s="20" t="s">
        <v>259</v>
      </c>
      <c r="J2334" s="11" t="s">
        <v>261</v>
      </c>
      <c r="K2334" s="11" t="s">
        <v>12333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44228</v>
      </c>
      <c r="H2335" s="11">
        <v>7</v>
      </c>
      <c r="I2335" s="20" t="s">
        <v>259</v>
      </c>
      <c r="J2335" s="11" t="s">
        <v>261</v>
      </c>
      <c r="K2335" s="11" t="s">
        <v>12333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44228</v>
      </c>
      <c r="H2336" s="11">
        <v>7</v>
      </c>
      <c r="I2336" s="20" t="s">
        <v>259</v>
      </c>
      <c r="J2336" s="11" t="s">
        <v>261</v>
      </c>
      <c r="K2336" s="11" t="s">
        <v>12333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44228</v>
      </c>
      <c r="H2337" s="11">
        <v>7</v>
      </c>
      <c r="I2337" s="20" t="s">
        <v>259</v>
      </c>
      <c r="J2337" s="11" t="s">
        <v>261</v>
      </c>
      <c r="K2337" s="11" t="s">
        <v>12333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44228</v>
      </c>
      <c r="H2338" s="11">
        <v>7</v>
      </c>
      <c r="I2338" s="20" t="s">
        <v>259</v>
      </c>
      <c r="J2338" s="11" t="s">
        <v>261</v>
      </c>
      <c r="K2338" s="11" t="s">
        <v>12333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44228</v>
      </c>
      <c r="H2339" s="11">
        <v>7</v>
      </c>
      <c r="I2339" s="20" t="s">
        <v>259</v>
      </c>
      <c r="J2339" s="11" t="s">
        <v>261</v>
      </c>
      <c r="K2339" s="11" t="s">
        <v>12333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44228</v>
      </c>
      <c r="H2340" s="11">
        <v>7</v>
      </c>
      <c r="I2340" s="20" t="s">
        <v>259</v>
      </c>
      <c r="J2340" s="11" t="s">
        <v>261</v>
      </c>
      <c r="K2340" s="11" t="s">
        <v>12333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44228</v>
      </c>
      <c r="H2341" s="11">
        <v>7</v>
      </c>
      <c r="I2341" s="20" t="s">
        <v>259</v>
      </c>
      <c r="J2341" s="11" t="s">
        <v>261</v>
      </c>
      <c r="K2341" s="11" t="s">
        <v>12333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44228</v>
      </c>
      <c r="H2342" s="11">
        <v>7</v>
      </c>
      <c r="I2342" s="20" t="s">
        <v>259</v>
      </c>
      <c r="J2342" s="11" t="s">
        <v>261</v>
      </c>
      <c r="K2342" s="11" t="s">
        <v>12333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44228</v>
      </c>
      <c r="H2343" s="11">
        <v>7</v>
      </c>
      <c r="I2343" s="20" t="s">
        <v>259</v>
      </c>
      <c r="J2343" s="11" t="s">
        <v>261</v>
      </c>
      <c r="K2343" s="11" t="s">
        <v>12333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44228</v>
      </c>
      <c r="H2344" s="11">
        <v>7</v>
      </c>
      <c r="I2344" s="20" t="s">
        <v>259</v>
      </c>
      <c r="J2344" s="11" t="s">
        <v>261</v>
      </c>
      <c r="K2344" s="11" t="s">
        <v>12333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44228</v>
      </c>
      <c r="H2345" s="11">
        <v>7</v>
      </c>
      <c r="I2345" s="20" t="s">
        <v>259</v>
      </c>
      <c r="J2345" s="11" t="s">
        <v>261</v>
      </c>
      <c r="K2345" s="11" t="s">
        <v>12333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44228</v>
      </c>
      <c r="H2346" s="11">
        <v>7</v>
      </c>
      <c r="I2346" s="20" t="s">
        <v>259</v>
      </c>
      <c r="J2346" s="11" t="s">
        <v>261</v>
      </c>
      <c r="K2346" s="11" t="s">
        <v>12333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44228</v>
      </c>
      <c r="H2347" s="11">
        <v>7</v>
      </c>
      <c r="I2347" s="20" t="s">
        <v>259</v>
      </c>
      <c r="J2347" s="11" t="s">
        <v>261</v>
      </c>
      <c r="K2347" s="11" t="s">
        <v>12333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44228</v>
      </c>
      <c r="H2348" s="11">
        <v>7</v>
      </c>
      <c r="I2348" s="20" t="s">
        <v>259</v>
      </c>
      <c r="J2348" s="11" t="s">
        <v>261</v>
      </c>
      <c r="K2348" s="11" t="s">
        <v>12333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44228</v>
      </c>
      <c r="H2349" s="11">
        <v>7</v>
      </c>
      <c r="I2349" s="20" t="s">
        <v>259</v>
      </c>
      <c r="J2349" s="11" t="s">
        <v>261</v>
      </c>
      <c r="K2349" s="11" t="s">
        <v>12333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44228</v>
      </c>
      <c r="H2350" s="11">
        <v>7</v>
      </c>
      <c r="I2350" s="20" t="s">
        <v>259</v>
      </c>
      <c r="J2350" s="11" t="s">
        <v>261</v>
      </c>
      <c r="K2350" s="11" t="s">
        <v>12333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44228</v>
      </c>
      <c r="H2351" s="11">
        <v>7</v>
      </c>
      <c r="I2351" s="20" t="s">
        <v>259</v>
      </c>
      <c r="J2351" s="11" t="s">
        <v>261</v>
      </c>
      <c r="K2351" s="11" t="s">
        <v>12333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44228</v>
      </c>
      <c r="H2352" s="11">
        <v>7</v>
      </c>
      <c r="I2352" s="20" t="s">
        <v>259</v>
      </c>
      <c r="J2352" s="11" t="s">
        <v>261</v>
      </c>
      <c r="K2352" s="11" t="s">
        <v>12333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44228</v>
      </c>
      <c r="H2353" s="11">
        <v>7</v>
      </c>
      <c r="I2353" s="20" t="s">
        <v>259</v>
      </c>
      <c r="J2353" s="11" t="s">
        <v>261</v>
      </c>
      <c r="K2353" s="11" t="s">
        <v>12333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44228</v>
      </c>
      <c r="H2354" s="11">
        <v>7</v>
      </c>
      <c r="I2354" s="20" t="s">
        <v>259</v>
      </c>
      <c r="J2354" s="11" t="s">
        <v>261</v>
      </c>
      <c r="K2354" s="11" t="s">
        <v>12333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44228</v>
      </c>
      <c r="H2355" s="11">
        <v>7</v>
      </c>
      <c r="I2355" s="20" t="s">
        <v>259</v>
      </c>
      <c r="J2355" s="11" t="s">
        <v>261</v>
      </c>
      <c r="K2355" s="11" t="s">
        <v>12333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44228</v>
      </c>
      <c r="H2356" s="11">
        <v>7</v>
      </c>
      <c r="I2356" s="20" t="s">
        <v>259</v>
      </c>
      <c r="J2356" s="11" t="s">
        <v>261</v>
      </c>
      <c r="K2356" s="11" t="s">
        <v>12333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44228</v>
      </c>
      <c r="H2357" s="11">
        <v>7</v>
      </c>
      <c r="I2357" s="20" t="s">
        <v>259</v>
      </c>
      <c r="J2357" s="11" t="s">
        <v>261</v>
      </c>
      <c r="K2357" s="11" t="s">
        <v>12333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44228</v>
      </c>
      <c r="H2358" s="11">
        <v>7</v>
      </c>
      <c r="I2358" s="20" t="s">
        <v>259</v>
      </c>
      <c r="J2358" s="11" t="s">
        <v>261</v>
      </c>
      <c r="K2358" s="11" t="s">
        <v>12333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44228</v>
      </c>
      <c r="H2359" s="11">
        <v>7</v>
      </c>
      <c r="I2359" s="20" t="s">
        <v>259</v>
      </c>
      <c r="J2359" s="11" t="s">
        <v>261</v>
      </c>
      <c r="K2359" s="11" t="s">
        <v>12333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44228</v>
      </c>
      <c r="H2360" s="11">
        <v>7</v>
      </c>
      <c r="I2360" s="20" t="s">
        <v>259</v>
      </c>
      <c r="J2360" s="11" t="s">
        <v>261</v>
      </c>
      <c r="K2360" s="11" t="s">
        <v>12333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44228</v>
      </c>
      <c r="H2361" s="11">
        <v>7</v>
      </c>
      <c r="I2361" s="20" t="s">
        <v>259</v>
      </c>
      <c r="J2361" s="11" t="s">
        <v>261</v>
      </c>
      <c r="K2361" s="11" t="s">
        <v>12333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44228</v>
      </c>
      <c r="H2362" s="11">
        <v>7</v>
      </c>
      <c r="I2362" s="20" t="s">
        <v>259</v>
      </c>
      <c r="J2362" s="11" t="s">
        <v>261</v>
      </c>
      <c r="K2362" s="11" t="s">
        <v>12333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44228</v>
      </c>
      <c r="H2363" s="11">
        <v>7</v>
      </c>
      <c r="I2363" s="20" t="s">
        <v>259</v>
      </c>
      <c r="J2363" s="11" t="s">
        <v>261</v>
      </c>
      <c r="K2363" s="11" t="s">
        <v>12333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44228</v>
      </c>
      <c r="H2364" s="11">
        <v>7</v>
      </c>
      <c r="I2364" s="20" t="s">
        <v>259</v>
      </c>
      <c r="J2364" s="11" t="s">
        <v>261</v>
      </c>
      <c r="K2364" s="11" t="s">
        <v>12333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44228</v>
      </c>
      <c r="H2365" s="11">
        <v>7</v>
      </c>
      <c r="I2365" s="20" t="s">
        <v>259</v>
      </c>
      <c r="J2365" s="11" t="s">
        <v>261</v>
      </c>
      <c r="K2365" s="11" t="s">
        <v>12333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44228</v>
      </c>
      <c r="H2366" s="11">
        <v>7</v>
      </c>
      <c r="I2366" s="20" t="s">
        <v>259</v>
      </c>
      <c r="J2366" s="11" t="s">
        <v>261</v>
      </c>
      <c r="K2366" s="11" t="s">
        <v>12333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44228</v>
      </c>
      <c r="H2367" s="11">
        <v>7</v>
      </c>
      <c r="I2367" s="20" t="s">
        <v>259</v>
      </c>
      <c r="J2367" s="11" t="s">
        <v>261</v>
      </c>
      <c r="K2367" s="11" t="s">
        <v>12333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44228</v>
      </c>
      <c r="H2368" s="11">
        <v>7</v>
      </c>
      <c r="I2368" s="20" t="s">
        <v>259</v>
      </c>
      <c r="J2368" s="11" t="s">
        <v>261</v>
      </c>
      <c r="K2368" s="11" t="s">
        <v>12333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44228</v>
      </c>
      <c r="H2369" s="11">
        <v>7</v>
      </c>
      <c r="I2369" s="20" t="s">
        <v>259</v>
      </c>
      <c r="J2369" s="11" t="s">
        <v>261</v>
      </c>
      <c r="K2369" s="11" t="s">
        <v>12333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44228</v>
      </c>
      <c r="H2370" s="11">
        <v>7</v>
      </c>
      <c r="I2370" s="20" t="s">
        <v>259</v>
      </c>
      <c r="J2370" s="11" t="s">
        <v>261</v>
      </c>
      <c r="K2370" s="11" t="s">
        <v>12333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44228</v>
      </c>
      <c r="H2371" s="11">
        <v>7</v>
      </c>
      <c r="I2371" s="20" t="s">
        <v>259</v>
      </c>
      <c r="J2371" s="11" t="s">
        <v>261</v>
      </c>
      <c r="K2371" s="11" t="s">
        <v>12333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44228</v>
      </c>
      <c r="H2372" s="11">
        <v>7</v>
      </c>
      <c r="I2372" s="20" t="s">
        <v>259</v>
      </c>
      <c r="J2372" s="11" t="s">
        <v>261</v>
      </c>
      <c r="K2372" s="11" t="s">
        <v>12333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44228</v>
      </c>
      <c r="H2373" s="11">
        <v>7</v>
      </c>
      <c r="I2373" s="20" t="s">
        <v>259</v>
      </c>
      <c r="J2373" s="11" t="s">
        <v>261</v>
      </c>
      <c r="K2373" s="11" t="s">
        <v>12333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44228</v>
      </c>
      <c r="H2374" s="11">
        <v>7</v>
      </c>
      <c r="I2374" s="20" t="s">
        <v>259</v>
      </c>
      <c r="J2374" s="11" t="s">
        <v>261</v>
      </c>
      <c r="K2374" s="11" t="s">
        <v>12333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44228</v>
      </c>
      <c r="H2375" s="11">
        <v>7</v>
      </c>
      <c r="I2375" s="20" t="s">
        <v>259</v>
      </c>
      <c r="J2375" s="11" t="s">
        <v>261</v>
      </c>
      <c r="K2375" s="11" t="s">
        <v>12333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44228</v>
      </c>
      <c r="H2376" s="11">
        <v>7</v>
      </c>
      <c r="I2376" s="20" t="s">
        <v>259</v>
      </c>
      <c r="J2376" s="11" t="s">
        <v>261</v>
      </c>
      <c r="K2376" s="11" t="s">
        <v>12333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44228</v>
      </c>
      <c r="H2377" s="11">
        <v>7</v>
      </c>
      <c r="I2377" s="20" t="s">
        <v>259</v>
      </c>
      <c r="J2377" s="11" t="s">
        <v>261</v>
      </c>
      <c r="K2377" s="11" t="s">
        <v>12333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44228</v>
      </c>
      <c r="H2378" s="11">
        <v>7</v>
      </c>
      <c r="I2378" s="20" t="s">
        <v>259</v>
      </c>
      <c r="J2378" s="11" t="s">
        <v>261</v>
      </c>
      <c r="K2378" s="11" t="s">
        <v>12333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44228</v>
      </c>
      <c r="H2379" s="11">
        <v>7</v>
      </c>
      <c r="I2379" s="20" t="s">
        <v>259</v>
      </c>
      <c r="J2379" s="11" t="s">
        <v>261</v>
      </c>
      <c r="K2379" s="11" t="s">
        <v>12333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44228</v>
      </c>
      <c r="H2380" s="11">
        <v>7</v>
      </c>
      <c r="I2380" s="20" t="s">
        <v>259</v>
      </c>
      <c r="J2380" s="11" t="s">
        <v>261</v>
      </c>
      <c r="K2380" s="11" t="s">
        <v>12333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44228</v>
      </c>
      <c r="H2381" s="11">
        <v>7</v>
      </c>
      <c r="I2381" s="20" t="s">
        <v>259</v>
      </c>
      <c r="J2381" s="11" t="s">
        <v>261</v>
      </c>
      <c r="K2381" s="11" t="s">
        <v>12333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44228</v>
      </c>
      <c r="H2382" s="11">
        <v>7</v>
      </c>
      <c r="I2382" s="20" t="s">
        <v>259</v>
      </c>
      <c r="J2382" s="11" t="s">
        <v>261</v>
      </c>
      <c r="K2382" s="11" t="s">
        <v>12333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44228</v>
      </c>
      <c r="H2383" s="11">
        <v>7</v>
      </c>
      <c r="I2383" s="20" t="s">
        <v>259</v>
      </c>
      <c r="J2383" s="11" t="s">
        <v>261</v>
      </c>
      <c r="K2383" s="11" t="s">
        <v>12333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44228</v>
      </c>
      <c r="H2384" s="11">
        <v>7</v>
      </c>
      <c r="I2384" s="20" t="s">
        <v>259</v>
      </c>
      <c r="J2384" s="11" t="s">
        <v>261</v>
      </c>
      <c r="K2384" s="11" t="s">
        <v>12333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44228</v>
      </c>
      <c r="H2385" s="11">
        <v>7</v>
      </c>
      <c r="I2385" s="20" t="s">
        <v>259</v>
      </c>
      <c r="J2385" s="11" t="s">
        <v>261</v>
      </c>
      <c r="K2385" s="11" t="s">
        <v>12333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44228</v>
      </c>
      <c r="H2386" s="11">
        <v>7</v>
      </c>
      <c r="I2386" s="20" t="s">
        <v>259</v>
      </c>
      <c r="J2386" s="11" t="s">
        <v>261</v>
      </c>
      <c r="K2386" s="11" t="s">
        <v>12333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44228</v>
      </c>
      <c r="H2387" s="11">
        <v>7</v>
      </c>
      <c r="I2387" s="20" t="s">
        <v>259</v>
      </c>
      <c r="J2387" s="11" t="s">
        <v>261</v>
      </c>
      <c r="K2387" s="11" t="s">
        <v>12333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44228</v>
      </c>
      <c r="H2388" s="11">
        <v>7</v>
      </c>
      <c r="I2388" s="20" t="s">
        <v>259</v>
      </c>
      <c r="J2388" s="11" t="s">
        <v>261</v>
      </c>
      <c r="K2388" s="11" t="s">
        <v>12333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44228</v>
      </c>
      <c r="H2389" s="11">
        <v>7</v>
      </c>
      <c r="I2389" s="20" t="s">
        <v>259</v>
      </c>
      <c r="J2389" s="11" t="s">
        <v>261</v>
      </c>
      <c r="K2389" s="11" t="s">
        <v>12333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44228</v>
      </c>
      <c r="H2390" s="11">
        <v>7</v>
      </c>
      <c r="I2390" s="20" t="s">
        <v>259</v>
      </c>
      <c r="J2390" s="11" t="s">
        <v>261</v>
      </c>
      <c r="K2390" s="11" t="s">
        <v>12333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44228</v>
      </c>
      <c r="H2391" s="11">
        <v>7</v>
      </c>
      <c r="I2391" s="20" t="s">
        <v>259</v>
      </c>
      <c r="J2391" s="11" t="s">
        <v>261</v>
      </c>
      <c r="K2391" s="11" t="s">
        <v>12333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44228</v>
      </c>
      <c r="H2392" s="11">
        <v>7</v>
      </c>
      <c r="I2392" s="20" t="s">
        <v>259</v>
      </c>
      <c r="J2392" s="11" t="s">
        <v>261</v>
      </c>
      <c r="K2392" s="11" t="s">
        <v>12333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44228</v>
      </c>
      <c r="H2393" s="11">
        <v>7</v>
      </c>
      <c r="I2393" s="20" t="s">
        <v>259</v>
      </c>
      <c r="J2393" s="11" t="s">
        <v>261</v>
      </c>
      <c r="K2393" s="11" t="s">
        <v>12333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44228</v>
      </c>
      <c r="H2394" s="11">
        <v>7</v>
      </c>
      <c r="I2394" s="20" t="s">
        <v>259</v>
      </c>
      <c r="J2394" s="11" t="s">
        <v>261</v>
      </c>
      <c r="K2394" s="11" t="s">
        <v>12333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44228</v>
      </c>
      <c r="H2395" s="11">
        <v>7</v>
      </c>
      <c r="I2395" s="20" t="s">
        <v>259</v>
      </c>
      <c r="J2395" s="11" t="s">
        <v>261</v>
      </c>
      <c r="K2395" s="11" t="s">
        <v>12333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44228</v>
      </c>
      <c r="H2396" s="11">
        <v>7</v>
      </c>
      <c r="I2396" s="20" t="s">
        <v>259</v>
      </c>
      <c r="J2396" s="11" t="s">
        <v>261</v>
      </c>
      <c r="K2396" s="11" t="s">
        <v>12333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44228</v>
      </c>
      <c r="H2397" s="11">
        <v>7</v>
      </c>
      <c r="I2397" s="20" t="s">
        <v>259</v>
      </c>
      <c r="J2397" s="11" t="s">
        <v>261</v>
      </c>
      <c r="K2397" s="11" t="s">
        <v>12333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44228</v>
      </c>
      <c r="H2398" s="11">
        <v>7</v>
      </c>
      <c r="I2398" s="20" t="s">
        <v>259</v>
      </c>
      <c r="J2398" s="11" t="s">
        <v>261</v>
      </c>
      <c r="K2398" s="11" t="s">
        <v>12333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44228</v>
      </c>
      <c r="H2399" s="11">
        <v>7</v>
      </c>
      <c r="I2399" s="20" t="s">
        <v>259</v>
      </c>
      <c r="J2399" s="11" t="s">
        <v>261</v>
      </c>
      <c r="K2399" s="11" t="s">
        <v>12333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44228</v>
      </c>
      <c r="H2400" s="11">
        <v>7</v>
      </c>
      <c r="I2400" s="20" t="s">
        <v>259</v>
      </c>
      <c r="J2400" s="11" t="s">
        <v>261</v>
      </c>
      <c r="K2400" s="11" t="s">
        <v>12333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44228</v>
      </c>
      <c r="H2401" s="11">
        <v>7</v>
      </c>
      <c r="I2401" s="20" t="s">
        <v>259</v>
      </c>
      <c r="J2401" s="11" t="s">
        <v>261</v>
      </c>
      <c r="K2401" s="11" t="s">
        <v>12333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44228</v>
      </c>
      <c r="H2402" s="11">
        <v>7</v>
      </c>
      <c r="I2402" s="20" t="s">
        <v>259</v>
      </c>
      <c r="J2402" s="11" t="s">
        <v>261</v>
      </c>
      <c r="K2402" s="11" t="s">
        <v>12333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44228</v>
      </c>
      <c r="H2403" s="11">
        <v>7</v>
      </c>
      <c r="I2403" s="20" t="s">
        <v>259</v>
      </c>
      <c r="J2403" s="11" t="s">
        <v>261</v>
      </c>
      <c r="K2403" s="11" t="s">
        <v>12333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44228</v>
      </c>
      <c r="H2404" s="11">
        <v>7</v>
      </c>
      <c r="I2404" s="20" t="s">
        <v>259</v>
      </c>
      <c r="J2404" s="11" t="s">
        <v>261</v>
      </c>
      <c r="K2404" s="11" t="s">
        <v>12333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44228</v>
      </c>
      <c r="H2405" s="11">
        <v>7</v>
      </c>
      <c r="I2405" s="20" t="s">
        <v>259</v>
      </c>
      <c r="J2405" s="11" t="s">
        <v>261</v>
      </c>
      <c r="K2405" s="11" t="s">
        <v>12333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44228</v>
      </c>
      <c r="H2406" s="11">
        <v>7</v>
      </c>
      <c r="I2406" s="20" t="s">
        <v>259</v>
      </c>
      <c r="J2406" s="11" t="s">
        <v>261</v>
      </c>
      <c r="K2406" s="11" t="s">
        <v>12333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44228</v>
      </c>
      <c r="H2407" s="11">
        <v>7</v>
      </c>
      <c r="I2407" s="20" t="s">
        <v>259</v>
      </c>
      <c r="J2407" s="11" t="s">
        <v>261</v>
      </c>
      <c r="K2407" s="11" t="s">
        <v>12333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44228</v>
      </c>
      <c r="H2408" s="11">
        <v>7</v>
      </c>
      <c r="I2408" s="20" t="s">
        <v>259</v>
      </c>
      <c r="J2408" s="11" t="s">
        <v>261</v>
      </c>
      <c r="K2408" s="11" t="s">
        <v>12333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44228</v>
      </c>
      <c r="H2409" s="11">
        <v>7</v>
      </c>
      <c r="I2409" s="20" t="s">
        <v>259</v>
      </c>
      <c r="J2409" s="11" t="s">
        <v>261</v>
      </c>
      <c r="K2409" s="11" t="s">
        <v>12333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44228</v>
      </c>
      <c r="H2410" s="11">
        <v>7</v>
      </c>
      <c r="I2410" s="20" t="s">
        <v>259</v>
      </c>
      <c r="J2410" s="11" t="s">
        <v>261</v>
      </c>
      <c r="K2410" s="11" t="s">
        <v>12333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44228</v>
      </c>
      <c r="H2411" s="11">
        <v>7</v>
      </c>
      <c r="I2411" s="20" t="s">
        <v>259</v>
      </c>
      <c r="J2411" s="11" t="s">
        <v>261</v>
      </c>
      <c r="K2411" s="11" t="s">
        <v>12333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44228</v>
      </c>
      <c r="H2412" s="11">
        <v>7</v>
      </c>
      <c r="I2412" s="20" t="s">
        <v>259</v>
      </c>
      <c r="J2412" s="11" t="s">
        <v>261</v>
      </c>
      <c r="K2412" s="11" t="s">
        <v>12333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44228</v>
      </c>
      <c r="H2413" s="11">
        <v>7</v>
      </c>
      <c r="I2413" s="20" t="s">
        <v>259</v>
      </c>
      <c r="J2413" s="11" t="s">
        <v>261</v>
      </c>
      <c r="K2413" s="11" t="s">
        <v>12333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44228</v>
      </c>
      <c r="H2414" s="11">
        <v>7</v>
      </c>
      <c r="I2414" s="20" t="s">
        <v>259</v>
      </c>
      <c r="J2414" s="11" t="s">
        <v>261</v>
      </c>
      <c r="K2414" s="11" t="s">
        <v>12333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44228</v>
      </c>
      <c r="H2415" s="11">
        <v>7</v>
      </c>
      <c r="I2415" s="20" t="s">
        <v>259</v>
      </c>
      <c r="J2415" s="11" t="s">
        <v>261</v>
      </c>
      <c r="K2415" s="11" t="s">
        <v>12333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44228</v>
      </c>
      <c r="H2416" s="11">
        <v>7</v>
      </c>
      <c r="I2416" s="20" t="s">
        <v>259</v>
      </c>
      <c r="J2416" s="11" t="s">
        <v>261</v>
      </c>
      <c r="K2416" s="11" t="s">
        <v>12333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44228</v>
      </c>
      <c r="H2417" s="11">
        <v>7</v>
      </c>
      <c r="I2417" s="20" t="s">
        <v>259</v>
      </c>
      <c r="J2417" s="11" t="s">
        <v>261</v>
      </c>
      <c r="K2417" s="11" t="s">
        <v>12333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44228</v>
      </c>
      <c r="H2418" s="11">
        <v>7</v>
      </c>
      <c r="I2418" s="20" t="s">
        <v>259</v>
      </c>
      <c r="J2418" s="11" t="s">
        <v>261</v>
      </c>
      <c r="K2418" s="11" t="s">
        <v>12333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44228</v>
      </c>
      <c r="H2419" s="11">
        <v>7</v>
      </c>
      <c r="I2419" s="20" t="s">
        <v>259</v>
      </c>
      <c r="J2419" s="11" t="s">
        <v>261</v>
      </c>
      <c r="K2419" s="11" t="s">
        <v>12333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44228</v>
      </c>
      <c r="H2420" s="11">
        <v>7</v>
      </c>
      <c r="I2420" s="20" t="s">
        <v>259</v>
      </c>
      <c r="J2420" s="11" t="s">
        <v>261</v>
      </c>
      <c r="K2420" s="11" t="s">
        <v>12333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44228</v>
      </c>
      <c r="H2421" s="11">
        <v>7</v>
      </c>
      <c r="I2421" s="20" t="s">
        <v>259</v>
      </c>
      <c r="J2421" s="11" t="s">
        <v>261</v>
      </c>
      <c r="K2421" s="11" t="s">
        <v>12333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44228</v>
      </c>
      <c r="H2422" s="11">
        <v>7</v>
      </c>
      <c r="I2422" s="20" t="s">
        <v>259</v>
      </c>
      <c r="J2422" s="11" t="s">
        <v>261</v>
      </c>
      <c r="K2422" s="11" t="s">
        <v>12333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44228</v>
      </c>
      <c r="H2423" s="11">
        <v>7</v>
      </c>
      <c r="I2423" s="20" t="s">
        <v>259</v>
      </c>
      <c r="J2423" s="11" t="s">
        <v>261</v>
      </c>
      <c r="K2423" s="11" t="s">
        <v>12333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44228</v>
      </c>
      <c r="H2424" s="11">
        <v>7</v>
      </c>
      <c r="I2424" s="20" t="s">
        <v>259</v>
      </c>
      <c r="J2424" s="11" t="s">
        <v>261</v>
      </c>
      <c r="K2424" s="11" t="s">
        <v>12333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44228</v>
      </c>
      <c r="H2425" s="11">
        <v>7</v>
      </c>
      <c r="I2425" s="20" t="s">
        <v>259</v>
      </c>
      <c r="J2425" s="11" t="s">
        <v>261</v>
      </c>
      <c r="K2425" s="11" t="s">
        <v>12333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44228</v>
      </c>
      <c r="H2426" s="11">
        <v>7</v>
      </c>
      <c r="I2426" s="20" t="s">
        <v>259</v>
      </c>
      <c r="J2426" s="11" t="s">
        <v>261</v>
      </c>
      <c r="K2426" s="11" t="s">
        <v>12333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44228</v>
      </c>
      <c r="H2427" s="11">
        <v>7</v>
      </c>
      <c r="I2427" s="20" t="s">
        <v>259</v>
      </c>
      <c r="J2427" s="11" t="s">
        <v>261</v>
      </c>
      <c r="K2427" s="11" t="s">
        <v>12333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44228</v>
      </c>
      <c r="H2428" s="11">
        <v>7</v>
      </c>
      <c r="I2428" s="20" t="s">
        <v>259</v>
      </c>
      <c r="J2428" s="11" t="s">
        <v>261</v>
      </c>
      <c r="K2428" s="11" t="s">
        <v>12333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44228</v>
      </c>
      <c r="H2429" s="11">
        <v>7</v>
      </c>
      <c r="I2429" s="20" t="s">
        <v>259</v>
      </c>
      <c r="J2429" s="11" t="s">
        <v>261</v>
      </c>
      <c r="K2429" s="11" t="s">
        <v>12333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44228</v>
      </c>
      <c r="H2430" s="11">
        <v>7</v>
      </c>
      <c r="I2430" s="20" t="s">
        <v>259</v>
      </c>
      <c r="J2430" s="11" t="s">
        <v>261</v>
      </c>
      <c r="K2430" s="11" t="s">
        <v>12333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44228</v>
      </c>
      <c r="H2431" s="11">
        <v>7</v>
      </c>
      <c r="I2431" s="20" t="s">
        <v>259</v>
      </c>
      <c r="J2431" s="11" t="s">
        <v>261</v>
      </c>
      <c r="K2431" s="11" t="s">
        <v>12333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44228</v>
      </c>
      <c r="H2432" s="11">
        <v>7</v>
      </c>
      <c r="I2432" s="20" t="s">
        <v>259</v>
      </c>
      <c r="J2432" s="11" t="s">
        <v>261</v>
      </c>
      <c r="K2432" s="11" t="s">
        <v>12333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44228</v>
      </c>
      <c r="H2433" s="11">
        <v>7</v>
      </c>
      <c r="I2433" s="20" t="s">
        <v>259</v>
      </c>
      <c r="J2433" s="11" t="s">
        <v>261</v>
      </c>
      <c r="K2433" s="11" t="s">
        <v>12333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44228</v>
      </c>
      <c r="H2434" s="11">
        <v>7</v>
      </c>
      <c r="I2434" s="20" t="s">
        <v>259</v>
      </c>
      <c r="J2434" s="11" t="s">
        <v>261</v>
      </c>
      <c r="K2434" s="11" t="s">
        <v>12333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44228</v>
      </c>
      <c r="H2435" s="11">
        <v>7</v>
      </c>
      <c r="I2435" s="20" t="s">
        <v>259</v>
      </c>
      <c r="J2435" s="11" t="s">
        <v>261</v>
      </c>
      <c r="K2435" s="11" t="s">
        <v>12333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44228</v>
      </c>
      <c r="H2436" s="11">
        <v>7</v>
      </c>
      <c r="I2436" s="20" t="s">
        <v>259</v>
      </c>
      <c r="J2436" s="11" t="s">
        <v>261</v>
      </c>
      <c r="K2436" s="11" t="s">
        <v>12333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44228</v>
      </c>
      <c r="H2437" s="11">
        <v>7</v>
      </c>
      <c r="I2437" s="20" t="s">
        <v>259</v>
      </c>
      <c r="J2437" s="11" t="s">
        <v>261</v>
      </c>
      <c r="K2437" s="11" t="s">
        <v>12333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44228</v>
      </c>
      <c r="H2438" s="11">
        <v>7</v>
      </c>
      <c r="I2438" s="20" t="s">
        <v>259</v>
      </c>
      <c r="J2438" s="11" t="s">
        <v>261</v>
      </c>
      <c r="K2438" s="11" t="s">
        <v>12333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44228</v>
      </c>
      <c r="H2439" s="11">
        <v>7</v>
      </c>
      <c r="I2439" s="20" t="s">
        <v>259</v>
      </c>
      <c r="J2439" s="11" t="s">
        <v>261</v>
      </c>
      <c r="K2439" s="11" t="s">
        <v>12333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44228</v>
      </c>
      <c r="H2440" s="11">
        <v>7</v>
      </c>
      <c r="I2440" s="20" t="s">
        <v>259</v>
      </c>
      <c r="J2440" s="11" t="s">
        <v>261</v>
      </c>
      <c r="K2440" s="11" t="s">
        <v>12333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44228</v>
      </c>
      <c r="H2441" s="11">
        <v>7</v>
      </c>
      <c r="I2441" s="20" t="s">
        <v>259</v>
      </c>
      <c r="J2441" s="11" t="s">
        <v>261</v>
      </c>
      <c r="K2441" s="11" t="s">
        <v>12333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44228</v>
      </c>
      <c r="H2442" s="11">
        <v>7</v>
      </c>
      <c r="I2442" s="20" t="s">
        <v>259</v>
      </c>
      <c r="J2442" s="11" t="s">
        <v>261</v>
      </c>
      <c r="K2442" s="11" t="s">
        <v>12333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44228</v>
      </c>
      <c r="H2443" s="11">
        <v>7</v>
      </c>
      <c r="I2443" s="20" t="s">
        <v>259</v>
      </c>
      <c r="J2443" s="11" t="s">
        <v>261</v>
      </c>
      <c r="K2443" s="11" t="s">
        <v>12333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44228</v>
      </c>
      <c r="H2444" s="11">
        <v>7</v>
      </c>
      <c r="I2444" s="20" t="s">
        <v>259</v>
      </c>
      <c r="J2444" s="11" t="s">
        <v>261</v>
      </c>
      <c r="K2444" s="11" t="s">
        <v>12333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44228</v>
      </c>
      <c r="H2445" s="11">
        <v>7</v>
      </c>
      <c r="I2445" s="20" t="s">
        <v>259</v>
      </c>
      <c r="J2445" s="11" t="s">
        <v>261</v>
      </c>
      <c r="K2445" s="11" t="s">
        <v>12333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44228</v>
      </c>
      <c r="H2446" s="11">
        <v>7</v>
      </c>
      <c r="I2446" s="20" t="s">
        <v>259</v>
      </c>
      <c r="J2446" s="11" t="s">
        <v>261</v>
      </c>
      <c r="K2446" s="11" t="s">
        <v>12333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44228</v>
      </c>
      <c r="H2447" s="11">
        <v>7</v>
      </c>
      <c r="I2447" s="20" t="s">
        <v>259</v>
      </c>
      <c r="J2447" s="11" t="s">
        <v>261</v>
      </c>
      <c r="K2447" s="11" t="s">
        <v>12333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44228</v>
      </c>
      <c r="H2448" s="11">
        <v>7</v>
      </c>
      <c r="I2448" s="20" t="s">
        <v>259</v>
      </c>
      <c r="J2448" s="11" t="s">
        <v>261</v>
      </c>
      <c r="K2448" s="11" t="s">
        <v>12333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44228</v>
      </c>
      <c r="H2449" s="11">
        <v>7</v>
      </c>
      <c r="I2449" s="20" t="s">
        <v>259</v>
      </c>
      <c r="J2449" s="11" t="s">
        <v>261</v>
      </c>
      <c r="K2449" s="11" t="s">
        <v>12333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44228</v>
      </c>
      <c r="H2450" s="11">
        <v>7</v>
      </c>
      <c r="I2450" s="20" t="s">
        <v>259</v>
      </c>
      <c r="J2450" s="11" t="s">
        <v>261</v>
      </c>
      <c r="K2450" s="11" t="s">
        <v>12333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44228</v>
      </c>
      <c r="H2451" s="11">
        <v>7</v>
      </c>
      <c r="I2451" s="20" t="s">
        <v>259</v>
      </c>
      <c r="J2451" s="11" t="s">
        <v>261</v>
      </c>
      <c r="K2451" s="11" t="s">
        <v>12333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44228</v>
      </c>
      <c r="H2452" s="11">
        <v>7</v>
      </c>
      <c r="I2452" s="20" t="s">
        <v>259</v>
      </c>
      <c r="J2452" s="11" t="s">
        <v>261</v>
      </c>
      <c r="K2452" s="11" t="s">
        <v>12333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44228</v>
      </c>
      <c r="H2453" s="11">
        <v>7</v>
      </c>
      <c r="I2453" s="20" t="s">
        <v>259</v>
      </c>
      <c r="J2453" s="11" t="s">
        <v>261</v>
      </c>
      <c r="K2453" s="11" t="s">
        <v>12333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44228</v>
      </c>
      <c r="H2454" s="11">
        <v>7</v>
      </c>
      <c r="I2454" s="20" t="s">
        <v>259</v>
      </c>
      <c r="J2454" s="11" t="s">
        <v>261</v>
      </c>
      <c r="K2454" s="11" t="s">
        <v>12333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44228</v>
      </c>
      <c r="H2455" s="11">
        <v>7</v>
      </c>
      <c r="I2455" s="20" t="s">
        <v>259</v>
      </c>
      <c r="J2455" s="11" t="s">
        <v>261</v>
      </c>
      <c r="K2455" s="11" t="s">
        <v>12333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44228</v>
      </c>
      <c r="H2456" s="11">
        <v>7</v>
      </c>
      <c r="I2456" s="20" t="s">
        <v>259</v>
      </c>
      <c r="J2456" s="11" t="s">
        <v>261</v>
      </c>
      <c r="K2456" s="11" t="s">
        <v>12333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44228</v>
      </c>
      <c r="H2457" s="11">
        <v>7</v>
      </c>
      <c r="I2457" s="20" t="s">
        <v>259</v>
      </c>
      <c r="J2457" s="11" t="s">
        <v>261</v>
      </c>
      <c r="K2457" s="11" t="s">
        <v>12333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44228</v>
      </c>
      <c r="H2458" s="11">
        <v>7</v>
      </c>
      <c r="I2458" s="20" t="s">
        <v>259</v>
      </c>
      <c r="J2458" s="11" t="s">
        <v>261</v>
      </c>
      <c r="K2458" s="11" t="s">
        <v>12333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44228</v>
      </c>
      <c r="H2459" s="11">
        <v>7</v>
      </c>
      <c r="I2459" s="20" t="s">
        <v>259</v>
      </c>
      <c r="J2459" s="11" t="s">
        <v>261</v>
      </c>
      <c r="K2459" s="11" t="s">
        <v>12333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44228</v>
      </c>
      <c r="H2460" s="11">
        <v>7</v>
      </c>
      <c r="I2460" s="20" t="s">
        <v>259</v>
      </c>
      <c r="J2460" s="11" t="s">
        <v>261</v>
      </c>
      <c r="K2460" s="11" t="s">
        <v>12333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44228</v>
      </c>
      <c r="H2461" s="11">
        <v>7</v>
      </c>
      <c r="I2461" s="20" t="s">
        <v>259</v>
      </c>
      <c r="J2461" s="11" t="s">
        <v>261</v>
      </c>
      <c r="K2461" s="11" t="s">
        <v>12333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44228</v>
      </c>
      <c r="H2462" s="11">
        <v>7</v>
      </c>
      <c r="I2462" s="20" t="s">
        <v>259</v>
      </c>
      <c r="J2462" s="11" t="s">
        <v>261</v>
      </c>
      <c r="K2462" s="11" t="s">
        <v>12333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44228</v>
      </c>
      <c r="H2463" s="11">
        <v>7</v>
      </c>
      <c r="I2463" s="20" t="s">
        <v>259</v>
      </c>
      <c r="J2463" s="11" t="s">
        <v>261</v>
      </c>
      <c r="K2463" s="11" t="s">
        <v>12333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44228</v>
      </c>
      <c r="H2464" s="11">
        <v>7</v>
      </c>
      <c r="I2464" s="20" t="s">
        <v>259</v>
      </c>
      <c r="J2464" s="11" t="s">
        <v>261</v>
      </c>
      <c r="K2464" s="11" t="s">
        <v>12333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44228</v>
      </c>
      <c r="H2465" s="11">
        <v>7</v>
      </c>
      <c r="I2465" s="20" t="s">
        <v>259</v>
      </c>
      <c r="J2465" s="11" t="s">
        <v>261</v>
      </c>
      <c r="K2465" s="11" t="s">
        <v>12333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44228</v>
      </c>
      <c r="H2466" s="11">
        <v>7</v>
      </c>
      <c r="I2466" s="20" t="s">
        <v>259</v>
      </c>
      <c r="J2466" s="11" t="s">
        <v>261</v>
      </c>
      <c r="K2466" s="11" t="s">
        <v>12333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44228</v>
      </c>
      <c r="H2467" s="11">
        <v>7</v>
      </c>
      <c r="I2467" s="20" t="s">
        <v>259</v>
      </c>
      <c r="J2467" s="11" t="s">
        <v>261</v>
      </c>
      <c r="K2467" s="11" t="s">
        <v>12333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44228</v>
      </c>
      <c r="H2468" s="11">
        <v>7</v>
      </c>
      <c r="I2468" s="20" t="s">
        <v>259</v>
      </c>
      <c r="J2468" s="11" t="s">
        <v>261</v>
      </c>
      <c r="K2468" s="11" t="s">
        <v>12333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44228</v>
      </c>
      <c r="H2469" s="11">
        <v>7</v>
      </c>
      <c r="I2469" s="20" t="s">
        <v>259</v>
      </c>
      <c r="J2469" s="11" t="s">
        <v>261</v>
      </c>
      <c r="K2469" s="11" t="s">
        <v>12333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44228</v>
      </c>
      <c r="H2470" s="11">
        <v>7</v>
      </c>
      <c r="I2470" s="20" t="s">
        <v>259</v>
      </c>
      <c r="J2470" s="11" t="s">
        <v>261</v>
      </c>
      <c r="K2470" s="11" t="s">
        <v>12333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44228</v>
      </c>
      <c r="H2471" s="11">
        <v>7</v>
      </c>
      <c r="I2471" s="20" t="s">
        <v>259</v>
      </c>
      <c r="J2471" s="11" t="s">
        <v>261</v>
      </c>
      <c r="K2471" s="11" t="s">
        <v>12333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44228</v>
      </c>
      <c r="H2472" s="11">
        <v>7</v>
      </c>
      <c r="I2472" s="20" t="s">
        <v>259</v>
      </c>
      <c r="J2472" s="11" t="s">
        <v>261</v>
      </c>
      <c r="K2472" s="11" t="s">
        <v>12333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44228</v>
      </c>
      <c r="H2473" s="11">
        <v>7</v>
      </c>
      <c r="I2473" s="20" t="s">
        <v>259</v>
      </c>
      <c r="J2473" s="11" t="s">
        <v>261</v>
      </c>
      <c r="K2473" s="11" t="s">
        <v>12333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44228</v>
      </c>
      <c r="H2474" s="11">
        <v>7</v>
      </c>
      <c r="I2474" s="20" t="s">
        <v>259</v>
      </c>
      <c r="J2474" s="11" t="s">
        <v>261</v>
      </c>
      <c r="K2474" s="11" t="s">
        <v>12333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44228</v>
      </c>
      <c r="H2475" s="11">
        <v>7</v>
      </c>
      <c r="I2475" s="20" t="s">
        <v>259</v>
      </c>
      <c r="J2475" s="11" t="s">
        <v>261</v>
      </c>
      <c r="K2475" s="11" t="s">
        <v>12333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44228</v>
      </c>
      <c r="H2476" s="11">
        <v>7</v>
      </c>
      <c r="I2476" s="20" t="s">
        <v>259</v>
      </c>
      <c r="J2476" s="11" t="s">
        <v>261</v>
      </c>
      <c r="K2476" s="11" t="s">
        <v>12333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44228</v>
      </c>
      <c r="H2477" s="11">
        <v>7</v>
      </c>
      <c r="I2477" s="20" t="s">
        <v>259</v>
      </c>
      <c r="J2477" s="11" t="s">
        <v>261</v>
      </c>
      <c r="K2477" s="11" t="s">
        <v>12333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44228</v>
      </c>
      <c r="H2478" s="11">
        <v>7</v>
      </c>
      <c r="I2478" s="20" t="s">
        <v>259</v>
      </c>
      <c r="J2478" s="11" t="s">
        <v>261</v>
      </c>
      <c r="K2478" s="11" t="s">
        <v>12333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44228</v>
      </c>
      <c r="H2479" s="11">
        <v>7</v>
      </c>
      <c r="I2479" s="20" t="s">
        <v>259</v>
      </c>
      <c r="J2479" s="11" t="s">
        <v>261</v>
      </c>
      <c r="K2479" s="11" t="s">
        <v>12333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44228</v>
      </c>
      <c r="H2480" s="11">
        <v>7</v>
      </c>
      <c r="I2480" s="20" t="s">
        <v>259</v>
      </c>
      <c r="J2480" s="11" t="s">
        <v>261</v>
      </c>
      <c r="K2480" s="11" t="s">
        <v>12333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44228</v>
      </c>
      <c r="H2481" s="11">
        <v>7</v>
      </c>
      <c r="I2481" s="20" t="s">
        <v>259</v>
      </c>
      <c r="J2481" s="11" t="s">
        <v>261</v>
      </c>
      <c r="K2481" s="11" t="s">
        <v>12333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44228</v>
      </c>
      <c r="H2482" s="11">
        <v>7</v>
      </c>
      <c r="I2482" s="20" t="s">
        <v>259</v>
      </c>
      <c r="J2482" s="11" t="s">
        <v>261</v>
      </c>
      <c r="K2482" s="11" t="s">
        <v>12333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44228</v>
      </c>
      <c r="H2483" s="11">
        <v>7</v>
      </c>
      <c r="I2483" s="20" t="s">
        <v>259</v>
      </c>
      <c r="J2483" s="11" t="s">
        <v>261</v>
      </c>
      <c r="K2483" s="11" t="s">
        <v>12333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44228</v>
      </c>
      <c r="H2484" s="11">
        <v>7</v>
      </c>
      <c r="I2484" s="20" t="s">
        <v>259</v>
      </c>
      <c r="J2484" s="11" t="s">
        <v>261</v>
      </c>
      <c r="K2484" s="11" t="s">
        <v>12333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44228</v>
      </c>
      <c r="H2485" s="11">
        <v>7</v>
      </c>
      <c r="I2485" s="20" t="s">
        <v>259</v>
      </c>
      <c r="J2485" s="11" t="s">
        <v>261</v>
      </c>
      <c r="K2485" s="11" t="s">
        <v>12333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44228</v>
      </c>
      <c r="H2486" s="11">
        <v>7</v>
      </c>
      <c r="I2486" s="20" t="s">
        <v>259</v>
      </c>
      <c r="J2486" s="11" t="s">
        <v>261</v>
      </c>
      <c r="K2486" s="11" t="s">
        <v>12333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44228</v>
      </c>
      <c r="H2487" s="11">
        <v>7</v>
      </c>
      <c r="I2487" s="20" t="s">
        <v>259</v>
      </c>
      <c r="J2487" s="11" t="s">
        <v>261</v>
      </c>
      <c r="K2487" s="11" t="s">
        <v>12333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44228</v>
      </c>
      <c r="H2488" s="11">
        <v>7</v>
      </c>
      <c r="I2488" s="20" t="s">
        <v>259</v>
      </c>
      <c r="J2488" s="11" t="s">
        <v>261</v>
      </c>
      <c r="K2488" s="11" t="s">
        <v>12333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44228</v>
      </c>
      <c r="H2489" s="11">
        <v>7</v>
      </c>
      <c r="I2489" s="20" t="s">
        <v>259</v>
      </c>
      <c r="J2489" s="11" t="s">
        <v>261</v>
      </c>
      <c r="K2489" s="11" t="s">
        <v>12333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44228</v>
      </c>
      <c r="H2490" s="11">
        <v>7</v>
      </c>
      <c r="I2490" s="20" t="s">
        <v>259</v>
      </c>
      <c r="J2490" s="11" t="s">
        <v>261</v>
      </c>
      <c r="K2490" s="11" t="s">
        <v>12333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44228</v>
      </c>
      <c r="H2491" s="11">
        <v>7</v>
      </c>
      <c r="I2491" s="20" t="s">
        <v>259</v>
      </c>
      <c r="J2491" s="11" t="s">
        <v>261</v>
      </c>
      <c r="K2491" s="11" t="s">
        <v>12333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44228</v>
      </c>
      <c r="H2492" s="11">
        <v>7</v>
      </c>
      <c r="I2492" s="20" t="s">
        <v>259</v>
      </c>
      <c r="J2492" s="11" t="s">
        <v>261</v>
      </c>
      <c r="K2492" s="11" t="s">
        <v>12333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44228</v>
      </c>
      <c r="H2493" s="11">
        <v>7</v>
      </c>
      <c r="I2493" s="20" t="s">
        <v>259</v>
      </c>
      <c r="J2493" s="11" t="s">
        <v>261</v>
      </c>
      <c r="K2493" s="11" t="s">
        <v>12333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44228</v>
      </c>
      <c r="H2494" s="11">
        <v>7</v>
      </c>
      <c r="I2494" s="20" t="s">
        <v>259</v>
      </c>
      <c r="J2494" s="11" t="s">
        <v>261</v>
      </c>
      <c r="K2494" s="11" t="s">
        <v>12333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44228</v>
      </c>
      <c r="H2495" s="11">
        <v>7</v>
      </c>
      <c r="I2495" s="20" t="s">
        <v>259</v>
      </c>
      <c r="J2495" s="11" t="s">
        <v>261</v>
      </c>
      <c r="K2495" s="11" t="s">
        <v>12333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44228</v>
      </c>
      <c r="H2496" s="11">
        <v>7</v>
      </c>
      <c r="I2496" s="20" t="s">
        <v>259</v>
      </c>
      <c r="J2496" s="11" t="s">
        <v>261</v>
      </c>
      <c r="K2496" s="11" t="s">
        <v>12333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44228</v>
      </c>
      <c r="H2497" s="11">
        <v>7</v>
      </c>
      <c r="I2497" s="20" t="s">
        <v>259</v>
      </c>
      <c r="J2497" s="11" t="s">
        <v>261</v>
      </c>
      <c r="K2497" s="11" t="s">
        <v>12333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44228</v>
      </c>
      <c r="H2498" s="11">
        <v>7</v>
      </c>
      <c r="I2498" s="20" t="s">
        <v>259</v>
      </c>
      <c r="J2498" s="11" t="s">
        <v>261</v>
      </c>
      <c r="K2498" s="11" t="s">
        <v>12333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44228</v>
      </c>
      <c r="H2499" s="11">
        <v>7</v>
      </c>
      <c r="I2499" s="20" t="s">
        <v>259</v>
      </c>
      <c r="J2499" s="11" t="s">
        <v>261</v>
      </c>
      <c r="K2499" s="11" t="s">
        <v>12333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44228</v>
      </c>
      <c r="H2500" s="11">
        <v>7</v>
      </c>
      <c r="I2500" s="20" t="s">
        <v>259</v>
      </c>
      <c r="J2500" s="11" t="s">
        <v>261</v>
      </c>
      <c r="K2500" s="11" t="s">
        <v>12333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44228</v>
      </c>
      <c r="H2501" s="11">
        <v>7</v>
      </c>
      <c r="I2501" s="20" t="s">
        <v>259</v>
      </c>
      <c r="J2501" s="11" t="s">
        <v>261</v>
      </c>
      <c r="K2501" s="11" t="s">
        <v>12333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44228</v>
      </c>
      <c r="H2502" s="11">
        <v>7</v>
      </c>
      <c r="I2502" s="20" t="s">
        <v>259</v>
      </c>
      <c r="J2502" s="11" t="s">
        <v>261</v>
      </c>
      <c r="K2502" s="11" t="s">
        <v>12333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44228</v>
      </c>
      <c r="H2503" s="11">
        <v>7</v>
      </c>
      <c r="I2503" s="20" t="s">
        <v>259</v>
      </c>
      <c r="J2503" s="11" t="s">
        <v>261</v>
      </c>
      <c r="K2503" s="11" t="s">
        <v>12333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44228</v>
      </c>
      <c r="H2504" s="11">
        <v>7</v>
      </c>
      <c r="I2504" s="20" t="s">
        <v>259</v>
      </c>
      <c r="J2504" s="11" t="s">
        <v>261</v>
      </c>
      <c r="K2504" s="11" t="s">
        <v>12333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44228</v>
      </c>
      <c r="H2505" s="11">
        <v>7</v>
      </c>
      <c r="I2505" s="20" t="s">
        <v>259</v>
      </c>
      <c r="J2505" s="11" t="s">
        <v>261</v>
      </c>
      <c r="K2505" s="11" t="s">
        <v>12333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44228</v>
      </c>
      <c r="H2506" s="11">
        <v>7</v>
      </c>
      <c r="I2506" s="20" t="s">
        <v>259</v>
      </c>
      <c r="J2506" s="11" t="s">
        <v>261</v>
      </c>
      <c r="K2506" s="11" t="s">
        <v>12333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44228</v>
      </c>
      <c r="H2507" s="11">
        <v>7</v>
      </c>
      <c r="I2507" s="20" t="s">
        <v>259</v>
      </c>
      <c r="J2507" s="11" t="s">
        <v>261</v>
      </c>
      <c r="K2507" s="11" t="s">
        <v>12333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44228</v>
      </c>
      <c r="H2508" s="11">
        <v>7</v>
      </c>
      <c r="I2508" s="20" t="s">
        <v>259</v>
      </c>
      <c r="J2508" s="11" t="s">
        <v>261</v>
      </c>
      <c r="K2508" s="11" t="s">
        <v>12333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44228</v>
      </c>
      <c r="H2509" s="11">
        <v>7</v>
      </c>
      <c r="I2509" s="20" t="s">
        <v>259</v>
      </c>
      <c r="J2509" s="11" t="s">
        <v>261</v>
      </c>
      <c r="K2509" s="11" t="s">
        <v>12333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44228</v>
      </c>
      <c r="H2510" s="11">
        <v>7</v>
      </c>
      <c r="I2510" s="20" t="s">
        <v>259</v>
      </c>
      <c r="J2510" s="11" t="s">
        <v>261</v>
      </c>
      <c r="K2510" s="11" t="s">
        <v>12333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44228</v>
      </c>
      <c r="H2511" s="11">
        <v>7</v>
      </c>
      <c r="I2511" s="20" t="s">
        <v>259</v>
      </c>
      <c r="J2511" s="11" t="s">
        <v>261</v>
      </c>
      <c r="K2511" s="11" t="s">
        <v>12333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44228</v>
      </c>
      <c r="H2512" s="11">
        <v>7</v>
      </c>
      <c r="I2512" s="20" t="s">
        <v>259</v>
      </c>
      <c r="J2512" s="11" t="s">
        <v>261</v>
      </c>
      <c r="K2512" s="11" t="s">
        <v>12333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44228</v>
      </c>
      <c r="H2513" s="11">
        <v>7</v>
      </c>
      <c r="I2513" s="20" t="s">
        <v>259</v>
      </c>
      <c r="J2513" s="11" t="s">
        <v>261</v>
      </c>
      <c r="K2513" s="11" t="s">
        <v>12333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44228</v>
      </c>
      <c r="H2514" s="11">
        <v>7</v>
      </c>
      <c r="I2514" s="20" t="s">
        <v>259</v>
      </c>
      <c r="J2514" s="11" t="s">
        <v>261</v>
      </c>
      <c r="K2514" s="11" t="s">
        <v>12333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44228</v>
      </c>
      <c r="H2515" s="11">
        <v>7</v>
      </c>
      <c r="I2515" s="20" t="s">
        <v>259</v>
      </c>
      <c r="J2515" s="11" t="s">
        <v>261</v>
      </c>
      <c r="K2515" s="11" t="s">
        <v>12333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44228</v>
      </c>
      <c r="H2516" s="11">
        <v>7</v>
      </c>
      <c r="I2516" s="20" t="s">
        <v>259</v>
      </c>
      <c r="J2516" s="11" t="s">
        <v>261</v>
      </c>
      <c r="K2516" s="11" t="s">
        <v>12333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44228</v>
      </c>
      <c r="H2517" s="11">
        <v>7</v>
      </c>
      <c r="I2517" s="20" t="s">
        <v>259</v>
      </c>
      <c r="J2517" s="11" t="s">
        <v>261</v>
      </c>
      <c r="K2517" s="11" t="s">
        <v>12333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44228</v>
      </c>
      <c r="H2518" s="11">
        <v>7</v>
      </c>
      <c r="I2518" s="20" t="s">
        <v>259</v>
      </c>
      <c r="J2518" s="11" t="s">
        <v>261</v>
      </c>
      <c r="K2518" s="11" t="s">
        <v>12333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44228</v>
      </c>
      <c r="H2519" s="11">
        <v>7</v>
      </c>
      <c r="I2519" s="20" t="s">
        <v>259</v>
      </c>
      <c r="J2519" s="11" t="s">
        <v>261</v>
      </c>
      <c r="K2519" s="11" t="s">
        <v>12333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44228</v>
      </c>
      <c r="H2520" s="11">
        <v>7</v>
      </c>
      <c r="I2520" s="20" t="s">
        <v>259</v>
      </c>
      <c r="J2520" s="11" t="s">
        <v>261</v>
      </c>
      <c r="K2520" s="11" t="s">
        <v>12333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44228</v>
      </c>
      <c r="H2521" s="11">
        <v>7</v>
      </c>
      <c r="I2521" s="20" t="s">
        <v>259</v>
      </c>
      <c r="J2521" s="11" t="s">
        <v>261</v>
      </c>
      <c r="K2521" s="11" t="s">
        <v>12333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44228</v>
      </c>
      <c r="H2522" s="11">
        <v>7</v>
      </c>
      <c r="I2522" s="20" t="s">
        <v>259</v>
      </c>
      <c r="J2522" s="11" t="s">
        <v>261</v>
      </c>
      <c r="K2522" s="11" t="s">
        <v>12333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44228</v>
      </c>
      <c r="H2523" s="11">
        <v>7</v>
      </c>
      <c r="I2523" s="20" t="s">
        <v>259</v>
      </c>
      <c r="J2523" s="11" t="s">
        <v>261</v>
      </c>
      <c r="K2523" s="11" t="s">
        <v>12333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44228</v>
      </c>
      <c r="H2524" s="11">
        <v>7</v>
      </c>
      <c r="I2524" s="20" t="s">
        <v>259</v>
      </c>
      <c r="J2524" s="11" t="s">
        <v>261</v>
      </c>
      <c r="K2524" s="11" t="s">
        <v>12333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44228</v>
      </c>
      <c r="H2525" s="11">
        <v>7</v>
      </c>
      <c r="I2525" s="20" t="s">
        <v>259</v>
      </c>
      <c r="J2525" s="11" t="s">
        <v>261</v>
      </c>
      <c r="K2525" s="11" t="s">
        <v>12333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44228</v>
      </c>
      <c r="H2526" s="11">
        <v>7</v>
      </c>
      <c r="I2526" s="20" t="s">
        <v>259</v>
      </c>
      <c r="J2526" s="11" t="s">
        <v>261</v>
      </c>
      <c r="K2526" s="11" t="s">
        <v>12333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44228</v>
      </c>
      <c r="H2527" s="11">
        <v>7</v>
      </c>
      <c r="I2527" s="20" t="s">
        <v>259</v>
      </c>
      <c r="J2527" s="11" t="s">
        <v>261</v>
      </c>
      <c r="K2527" s="11" t="s">
        <v>12333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44228</v>
      </c>
      <c r="H2528" s="11">
        <v>7</v>
      </c>
      <c r="I2528" s="20" t="s">
        <v>259</v>
      </c>
      <c r="J2528" s="11" t="s">
        <v>261</v>
      </c>
      <c r="K2528" s="11" t="s">
        <v>12333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44228</v>
      </c>
      <c r="H2529" s="11">
        <v>7</v>
      </c>
      <c r="I2529" s="20" t="s">
        <v>259</v>
      </c>
      <c r="J2529" s="11" t="s">
        <v>261</v>
      </c>
      <c r="K2529" s="11" t="s">
        <v>12333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44228</v>
      </c>
      <c r="H2530" s="11">
        <v>7</v>
      </c>
      <c r="I2530" s="20" t="s">
        <v>259</v>
      </c>
      <c r="J2530" s="11" t="s">
        <v>261</v>
      </c>
      <c r="K2530" s="11" t="s">
        <v>12333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44228</v>
      </c>
      <c r="H2531" s="11">
        <v>7</v>
      </c>
      <c r="I2531" s="20" t="s">
        <v>259</v>
      </c>
      <c r="J2531" s="11" t="s">
        <v>261</v>
      </c>
      <c r="K2531" s="11" t="s">
        <v>12333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44228</v>
      </c>
      <c r="H2532" s="11">
        <v>7</v>
      </c>
      <c r="I2532" s="20" t="s">
        <v>259</v>
      </c>
      <c r="J2532" s="11" t="s">
        <v>261</v>
      </c>
      <c r="K2532" s="11" t="s">
        <v>12333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44228</v>
      </c>
      <c r="H2533" s="11">
        <v>7</v>
      </c>
      <c r="I2533" s="20" t="s">
        <v>259</v>
      </c>
      <c r="J2533" s="11" t="s">
        <v>261</v>
      </c>
      <c r="K2533" s="11" t="s">
        <v>12333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44228</v>
      </c>
      <c r="H2534" s="11">
        <v>7</v>
      </c>
      <c r="I2534" s="20" t="s">
        <v>259</v>
      </c>
      <c r="J2534" s="11" t="s">
        <v>261</v>
      </c>
      <c r="K2534" s="11" t="s">
        <v>12333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44228</v>
      </c>
      <c r="H2535" s="11">
        <v>7</v>
      </c>
      <c r="I2535" s="20" t="s">
        <v>259</v>
      </c>
      <c r="J2535" s="11" t="s">
        <v>261</v>
      </c>
      <c r="K2535" s="11" t="s">
        <v>12333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44228</v>
      </c>
      <c r="H2536" s="11">
        <v>7</v>
      </c>
      <c r="I2536" s="20" t="s">
        <v>259</v>
      </c>
      <c r="J2536" s="11" t="s">
        <v>261</v>
      </c>
      <c r="K2536" s="11" t="s">
        <v>12333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44228</v>
      </c>
      <c r="H2537" s="11">
        <v>7</v>
      </c>
      <c r="I2537" s="20" t="s">
        <v>259</v>
      </c>
      <c r="J2537" s="11" t="s">
        <v>261</v>
      </c>
      <c r="K2537" s="11" t="s">
        <v>12333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44228</v>
      </c>
      <c r="H2538" s="11">
        <v>7</v>
      </c>
      <c r="I2538" s="20" t="s">
        <v>259</v>
      </c>
      <c r="J2538" s="11" t="s">
        <v>261</v>
      </c>
      <c r="K2538" s="11" t="s">
        <v>12333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44228</v>
      </c>
      <c r="H2539" s="11">
        <v>7</v>
      </c>
      <c r="I2539" s="20" t="s">
        <v>259</v>
      </c>
      <c r="J2539" s="11" t="s">
        <v>261</v>
      </c>
      <c r="K2539" s="11" t="s">
        <v>12333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44228</v>
      </c>
      <c r="H2540" s="11">
        <v>7</v>
      </c>
      <c r="I2540" s="20" t="s">
        <v>259</v>
      </c>
      <c r="J2540" s="11" t="s">
        <v>261</v>
      </c>
      <c r="K2540" s="11" t="s">
        <v>12333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44228</v>
      </c>
      <c r="H2541" s="11">
        <v>7</v>
      </c>
      <c r="I2541" s="20" t="s">
        <v>259</v>
      </c>
      <c r="J2541" s="11" t="s">
        <v>261</v>
      </c>
      <c r="K2541" s="11" t="s">
        <v>12333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44228</v>
      </c>
      <c r="H2542" s="11">
        <v>7</v>
      </c>
      <c r="I2542" s="20" t="s">
        <v>259</v>
      </c>
      <c r="J2542" s="11" t="s">
        <v>261</v>
      </c>
      <c r="K2542" s="11" t="s">
        <v>12333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44228</v>
      </c>
      <c r="H2543" s="11">
        <v>7</v>
      </c>
      <c r="I2543" s="20" t="s">
        <v>259</v>
      </c>
      <c r="J2543" s="11" t="s">
        <v>261</v>
      </c>
      <c r="K2543" s="11" t="s">
        <v>12333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44228</v>
      </c>
      <c r="H2544" s="11">
        <v>7</v>
      </c>
      <c r="I2544" s="20" t="s">
        <v>259</v>
      </c>
      <c r="J2544" s="11" t="s">
        <v>261</v>
      </c>
      <c r="K2544" s="11" t="s">
        <v>12333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44228</v>
      </c>
      <c r="H2545" s="11">
        <v>7</v>
      </c>
      <c r="I2545" s="20" t="s">
        <v>259</v>
      </c>
      <c r="J2545" s="11" t="s">
        <v>261</v>
      </c>
      <c r="K2545" s="11" t="s">
        <v>12333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44228</v>
      </c>
      <c r="H2546" s="11">
        <v>7</v>
      </c>
      <c r="I2546" s="20" t="s">
        <v>259</v>
      </c>
      <c r="J2546" s="11" t="s">
        <v>261</v>
      </c>
      <c r="K2546" s="11" t="s">
        <v>12333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44228</v>
      </c>
      <c r="H2547" s="11">
        <v>7</v>
      </c>
      <c r="I2547" s="20" t="s">
        <v>259</v>
      </c>
      <c r="J2547" s="11" t="s">
        <v>261</v>
      </c>
      <c r="K2547" s="11" t="s">
        <v>12333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44228</v>
      </c>
      <c r="H2548" s="11">
        <v>7</v>
      </c>
      <c r="I2548" s="20" t="s">
        <v>259</v>
      </c>
      <c r="J2548" s="11" t="s">
        <v>261</v>
      </c>
      <c r="K2548" s="11" t="s">
        <v>12333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44228</v>
      </c>
      <c r="H2549" s="11">
        <v>7</v>
      </c>
      <c r="I2549" s="20" t="s">
        <v>259</v>
      </c>
      <c r="J2549" s="11" t="s">
        <v>261</v>
      </c>
      <c r="K2549" s="11" t="s">
        <v>12333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44228</v>
      </c>
      <c r="H2550" s="11">
        <v>7</v>
      </c>
      <c r="I2550" s="20" t="s">
        <v>259</v>
      </c>
      <c r="J2550" s="11" t="s">
        <v>261</v>
      </c>
      <c r="K2550" s="11" t="s">
        <v>12333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44228</v>
      </c>
      <c r="H2551" s="11">
        <v>7</v>
      </c>
      <c r="I2551" s="20" t="s">
        <v>259</v>
      </c>
      <c r="J2551" s="11" t="s">
        <v>261</v>
      </c>
      <c r="K2551" s="11" t="s">
        <v>12333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44228</v>
      </c>
      <c r="H2552" s="11">
        <v>7</v>
      </c>
      <c r="I2552" s="20" t="s">
        <v>259</v>
      </c>
      <c r="J2552" s="11" t="s">
        <v>261</v>
      </c>
      <c r="K2552" s="11" t="s">
        <v>12333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44228</v>
      </c>
      <c r="H2553" s="11">
        <v>7</v>
      </c>
      <c r="I2553" s="20" t="s">
        <v>259</v>
      </c>
      <c r="J2553" s="11" t="s">
        <v>261</v>
      </c>
      <c r="K2553" s="11" t="s">
        <v>12333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44228</v>
      </c>
      <c r="H2554" s="11">
        <v>7</v>
      </c>
      <c r="I2554" s="20" t="s">
        <v>259</v>
      </c>
      <c r="J2554" s="11" t="s">
        <v>261</v>
      </c>
      <c r="K2554" s="11" t="s">
        <v>12333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44228</v>
      </c>
      <c r="H2555" s="11">
        <v>7</v>
      </c>
      <c r="I2555" s="20" t="s">
        <v>259</v>
      </c>
      <c r="J2555" s="11" t="s">
        <v>261</v>
      </c>
      <c r="K2555" s="11" t="s">
        <v>12333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44228</v>
      </c>
      <c r="H2556" s="11">
        <v>7</v>
      </c>
      <c r="I2556" s="20" t="s">
        <v>259</v>
      </c>
      <c r="J2556" s="11" t="s">
        <v>261</v>
      </c>
      <c r="K2556" s="11" t="s">
        <v>12333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44228</v>
      </c>
      <c r="H2557" s="11">
        <v>7</v>
      </c>
      <c r="I2557" s="20" t="s">
        <v>259</v>
      </c>
      <c r="J2557" s="11" t="s">
        <v>261</v>
      </c>
      <c r="K2557" s="11" t="s">
        <v>12333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44228</v>
      </c>
      <c r="H2558" s="11">
        <v>7</v>
      </c>
      <c r="I2558" s="20" t="s">
        <v>259</v>
      </c>
      <c r="J2558" s="11" t="s">
        <v>261</v>
      </c>
      <c r="K2558" s="11" t="s">
        <v>12333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44228</v>
      </c>
      <c r="H2559" s="11">
        <v>7</v>
      </c>
      <c r="I2559" s="20" t="s">
        <v>259</v>
      </c>
      <c r="J2559" s="11" t="s">
        <v>261</v>
      </c>
      <c r="K2559" s="11" t="s">
        <v>12333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44228</v>
      </c>
      <c r="H2560" s="11">
        <v>7</v>
      </c>
      <c r="I2560" s="20" t="s">
        <v>259</v>
      </c>
      <c r="J2560" s="11" t="s">
        <v>261</v>
      </c>
      <c r="K2560" s="11" t="s">
        <v>12333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44228</v>
      </c>
      <c r="H2561" s="11">
        <v>7</v>
      </c>
      <c r="I2561" s="20" t="s">
        <v>259</v>
      </c>
      <c r="J2561" s="11" t="s">
        <v>261</v>
      </c>
      <c r="K2561" s="11" t="s">
        <v>12333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44228</v>
      </c>
      <c r="H2562" s="11">
        <v>7</v>
      </c>
      <c r="I2562" s="20" t="s">
        <v>259</v>
      </c>
      <c r="J2562" s="11" t="s">
        <v>261</v>
      </c>
      <c r="K2562" s="11" t="s">
        <v>12333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44228</v>
      </c>
      <c r="H2563" s="11">
        <v>7</v>
      </c>
      <c r="I2563" s="20" t="s">
        <v>259</v>
      </c>
      <c r="J2563" s="11" t="s">
        <v>261</v>
      </c>
      <c r="K2563" s="11" t="s">
        <v>12333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44228</v>
      </c>
      <c r="H2564" s="11">
        <v>7</v>
      </c>
      <c r="I2564" s="20" t="s">
        <v>259</v>
      </c>
      <c r="J2564" s="11" t="s">
        <v>261</v>
      </c>
      <c r="K2564" s="11" t="s">
        <v>12333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44228</v>
      </c>
      <c r="H2565" s="11">
        <v>7</v>
      </c>
      <c r="I2565" s="20" t="s">
        <v>259</v>
      </c>
      <c r="J2565" s="11" t="s">
        <v>261</v>
      </c>
      <c r="K2565" s="11" t="s">
        <v>12333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44228</v>
      </c>
      <c r="H2566" s="11">
        <v>7</v>
      </c>
      <c r="I2566" s="20" t="s">
        <v>259</v>
      </c>
      <c r="J2566" s="11" t="s">
        <v>261</v>
      </c>
      <c r="K2566" s="11" t="s">
        <v>12333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44228</v>
      </c>
      <c r="H2567" s="11">
        <v>7</v>
      </c>
      <c r="I2567" s="20" t="s">
        <v>259</v>
      </c>
      <c r="J2567" s="11" t="s">
        <v>261</v>
      </c>
      <c r="K2567" s="11" t="s">
        <v>12333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44228</v>
      </c>
      <c r="H2568" s="11">
        <v>7</v>
      </c>
      <c r="I2568" s="20" t="s">
        <v>259</v>
      </c>
      <c r="J2568" s="11" t="s">
        <v>261</v>
      </c>
      <c r="K2568" s="11" t="s">
        <v>12333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44228</v>
      </c>
      <c r="H2569" s="11">
        <v>7</v>
      </c>
      <c r="I2569" s="20" t="s">
        <v>259</v>
      </c>
      <c r="J2569" s="11" t="s">
        <v>261</v>
      </c>
      <c r="K2569" s="11" t="s">
        <v>12333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44228</v>
      </c>
      <c r="H2570" s="11">
        <v>7</v>
      </c>
      <c r="I2570" s="20" t="s">
        <v>259</v>
      </c>
      <c r="J2570" s="11" t="s">
        <v>261</v>
      </c>
      <c r="K2570" s="11" t="s">
        <v>12333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44228</v>
      </c>
      <c r="H2571" s="11">
        <v>7</v>
      </c>
      <c r="I2571" s="20" t="s">
        <v>259</v>
      </c>
      <c r="J2571" s="11" t="s">
        <v>261</v>
      </c>
      <c r="K2571" s="11" t="s">
        <v>12333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44228</v>
      </c>
      <c r="H2572" s="11">
        <v>7</v>
      </c>
      <c r="I2572" s="20" t="s">
        <v>259</v>
      </c>
      <c r="J2572" s="11" t="s">
        <v>261</v>
      </c>
      <c r="K2572" s="11" t="s">
        <v>12333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44228</v>
      </c>
      <c r="H2573" s="11">
        <v>7</v>
      </c>
      <c r="I2573" s="20" t="s">
        <v>259</v>
      </c>
      <c r="J2573" s="11" t="s">
        <v>261</v>
      </c>
      <c r="K2573" s="11" t="s">
        <v>12333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44228</v>
      </c>
      <c r="H2574" s="11">
        <v>7</v>
      </c>
      <c r="I2574" s="20" t="s">
        <v>259</v>
      </c>
      <c r="J2574" s="11" t="s">
        <v>261</v>
      </c>
      <c r="K2574" s="11" t="s">
        <v>12333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44228</v>
      </c>
      <c r="H2575" s="11">
        <v>7</v>
      </c>
      <c r="I2575" s="20" t="s">
        <v>259</v>
      </c>
      <c r="J2575" s="11" t="s">
        <v>261</v>
      </c>
      <c r="K2575" s="11" t="s">
        <v>12333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44228</v>
      </c>
      <c r="H2576" s="11">
        <v>7</v>
      </c>
      <c r="I2576" s="20" t="s">
        <v>259</v>
      </c>
      <c r="J2576" s="11" t="s">
        <v>261</v>
      </c>
      <c r="K2576" s="11" t="s">
        <v>12333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44228</v>
      </c>
      <c r="H2577" s="11">
        <v>7</v>
      </c>
      <c r="I2577" s="20" t="s">
        <v>259</v>
      </c>
      <c r="J2577" s="11" t="s">
        <v>261</v>
      </c>
      <c r="K2577" s="11" t="s">
        <v>12333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44228</v>
      </c>
      <c r="H2578" s="11">
        <v>7</v>
      </c>
      <c r="I2578" s="20" t="s">
        <v>259</v>
      </c>
      <c r="J2578" s="11" t="s">
        <v>261</v>
      </c>
      <c r="K2578" s="11" t="s">
        <v>12333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44228</v>
      </c>
      <c r="H2579" s="11">
        <v>7</v>
      </c>
      <c r="I2579" s="20" t="s">
        <v>259</v>
      </c>
      <c r="J2579" s="11" t="s">
        <v>261</v>
      </c>
      <c r="K2579" s="11" t="s">
        <v>12333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44228</v>
      </c>
      <c r="H2580" s="11">
        <v>7</v>
      </c>
      <c r="I2580" s="20" t="s">
        <v>259</v>
      </c>
      <c r="J2580" s="11" t="s">
        <v>261</v>
      </c>
      <c r="K2580" s="11" t="s">
        <v>12333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44228</v>
      </c>
      <c r="H2581" s="11">
        <v>7</v>
      </c>
      <c r="I2581" s="20" t="s">
        <v>259</v>
      </c>
      <c r="J2581" s="11" t="s">
        <v>261</v>
      </c>
      <c r="K2581" s="11" t="s">
        <v>12333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44228</v>
      </c>
      <c r="H2582" s="11">
        <v>7</v>
      </c>
      <c r="I2582" s="20" t="s">
        <v>259</v>
      </c>
      <c r="J2582" s="11" t="s">
        <v>261</v>
      </c>
      <c r="K2582" s="11" t="s">
        <v>12333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44228</v>
      </c>
      <c r="H2583" s="11">
        <v>7</v>
      </c>
      <c r="I2583" s="20" t="s">
        <v>259</v>
      </c>
      <c r="J2583" s="11" t="s">
        <v>261</v>
      </c>
      <c r="K2583" s="11" t="s">
        <v>12333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44228</v>
      </c>
      <c r="H2584" s="11">
        <v>7</v>
      </c>
      <c r="I2584" s="20" t="s">
        <v>259</v>
      </c>
      <c r="J2584" s="11" t="s">
        <v>261</v>
      </c>
      <c r="K2584" s="11" t="s">
        <v>12333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44228</v>
      </c>
      <c r="H2585" s="11">
        <v>7</v>
      </c>
      <c r="I2585" s="20" t="s">
        <v>259</v>
      </c>
      <c r="J2585" s="11" t="s">
        <v>261</v>
      </c>
      <c r="K2585" s="11" t="s">
        <v>12333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44228</v>
      </c>
      <c r="H2586" s="11">
        <v>7</v>
      </c>
      <c r="I2586" s="20" t="s">
        <v>259</v>
      </c>
      <c r="J2586" s="11" t="s">
        <v>261</v>
      </c>
      <c r="K2586" s="11" t="s">
        <v>12333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44228</v>
      </c>
      <c r="H2587" s="11">
        <v>7</v>
      </c>
      <c r="I2587" s="20" t="s">
        <v>259</v>
      </c>
      <c r="J2587" s="11" t="s">
        <v>261</v>
      </c>
      <c r="K2587" s="11" t="s">
        <v>12333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44228</v>
      </c>
      <c r="H2588" s="11">
        <v>7</v>
      </c>
      <c r="I2588" s="20" t="s">
        <v>259</v>
      </c>
      <c r="J2588" s="11" t="s">
        <v>261</v>
      </c>
      <c r="K2588" s="11" t="s">
        <v>12333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44228</v>
      </c>
      <c r="H2589" s="11">
        <v>7</v>
      </c>
      <c r="I2589" s="20" t="s">
        <v>259</v>
      </c>
      <c r="J2589" s="11" t="s">
        <v>261</v>
      </c>
      <c r="K2589" s="11" t="s">
        <v>12333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44228</v>
      </c>
      <c r="H2590" s="11">
        <v>7</v>
      </c>
      <c r="I2590" s="20" t="s">
        <v>259</v>
      </c>
      <c r="J2590" s="11" t="s">
        <v>261</v>
      </c>
      <c r="K2590" s="11" t="s">
        <v>12333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44228</v>
      </c>
      <c r="H2591" s="11">
        <v>7</v>
      </c>
      <c r="I2591" s="20" t="s">
        <v>259</v>
      </c>
      <c r="J2591" s="11" t="s">
        <v>261</v>
      </c>
      <c r="K2591" s="11" t="s">
        <v>12333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44228</v>
      </c>
      <c r="H2592" s="11">
        <v>7</v>
      </c>
      <c r="I2592" s="20" t="s">
        <v>259</v>
      </c>
      <c r="J2592" s="11" t="s">
        <v>261</v>
      </c>
      <c r="K2592" s="11" t="s">
        <v>12333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44228</v>
      </c>
      <c r="H2593" s="11">
        <v>7</v>
      </c>
      <c r="I2593" s="20" t="s">
        <v>259</v>
      </c>
      <c r="J2593" s="11" t="s">
        <v>261</v>
      </c>
      <c r="K2593" s="11" t="s">
        <v>12333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44228</v>
      </c>
      <c r="H2594" s="11">
        <v>7</v>
      </c>
      <c r="I2594" s="20" t="s">
        <v>259</v>
      </c>
      <c r="J2594" s="11" t="s">
        <v>261</v>
      </c>
      <c r="K2594" s="11" t="s">
        <v>12333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44228</v>
      </c>
      <c r="H2595" s="11">
        <v>7</v>
      </c>
      <c r="I2595" s="20" t="s">
        <v>259</v>
      </c>
      <c r="J2595" s="11" t="s">
        <v>261</v>
      </c>
      <c r="K2595" s="11" t="s">
        <v>12333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44228</v>
      </c>
      <c r="H2596" s="11">
        <v>7</v>
      </c>
      <c r="I2596" s="20" t="s">
        <v>259</v>
      </c>
      <c r="J2596" s="11" t="s">
        <v>261</v>
      </c>
      <c r="K2596" s="11" t="s">
        <v>12333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44228</v>
      </c>
      <c r="H2597" s="11">
        <v>7</v>
      </c>
      <c r="I2597" s="20" t="s">
        <v>259</v>
      </c>
      <c r="J2597" s="11" t="s">
        <v>261</v>
      </c>
      <c r="K2597" s="11" t="s">
        <v>12333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44228</v>
      </c>
      <c r="H2598" s="11">
        <v>7</v>
      </c>
      <c r="I2598" s="20" t="s">
        <v>259</v>
      </c>
      <c r="J2598" s="11" t="s">
        <v>261</v>
      </c>
      <c r="K2598" s="11" t="s">
        <v>12333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44228</v>
      </c>
      <c r="H2599" s="11">
        <v>7</v>
      </c>
      <c r="I2599" s="20" t="s">
        <v>259</v>
      </c>
      <c r="J2599" s="11" t="s">
        <v>261</v>
      </c>
      <c r="K2599" s="11" t="s">
        <v>12333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44228</v>
      </c>
      <c r="H2600" s="11">
        <v>7</v>
      </c>
      <c r="I2600" s="20" t="s">
        <v>259</v>
      </c>
      <c r="J2600" s="11" t="s">
        <v>261</v>
      </c>
      <c r="K2600" s="11" t="s">
        <v>12333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44228</v>
      </c>
      <c r="H2601" s="11">
        <v>7</v>
      </c>
      <c r="I2601" s="20" t="s">
        <v>259</v>
      </c>
      <c r="J2601" s="11" t="s">
        <v>261</v>
      </c>
      <c r="K2601" s="11" t="s">
        <v>12333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44228</v>
      </c>
      <c r="H2602" s="11">
        <v>7</v>
      </c>
      <c r="I2602" s="20" t="s">
        <v>259</v>
      </c>
      <c r="J2602" s="11" t="s">
        <v>261</v>
      </c>
      <c r="K2602" s="11" t="s">
        <v>12333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44228</v>
      </c>
      <c r="H2603" s="11">
        <v>7</v>
      </c>
      <c r="I2603" s="20" t="s">
        <v>259</v>
      </c>
      <c r="J2603" s="11" t="s">
        <v>261</v>
      </c>
      <c r="K2603" s="11" t="s">
        <v>12333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44228</v>
      </c>
      <c r="H2604" s="11">
        <v>7</v>
      </c>
      <c r="I2604" s="20" t="s">
        <v>259</v>
      </c>
      <c r="J2604" s="11" t="s">
        <v>261</v>
      </c>
      <c r="K2604" s="11" t="s">
        <v>12333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44228</v>
      </c>
      <c r="H2605" s="11">
        <v>7</v>
      </c>
      <c r="I2605" s="20" t="s">
        <v>259</v>
      </c>
      <c r="J2605" s="11" t="s">
        <v>261</v>
      </c>
      <c r="K2605" s="11" t="s">
        <v>12333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44228</v>
      </c>
      <c r="H2606" s="11">
        <v>7</v>
      </c>
      <c r="I2606" s="20" t="s">
        <v>259</v>
      </c>
      <c r="J2606" s="11" t="s">
        <v>261</v>
      </c>
      <c r="K2606" s="11" t="s">
        <v>12333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44228</v>
      </c>
      <c r="H2607" s="11">
        <v>7</v>
      </c>
      <c r="I2607" s="20" t="s">
        <v>259</v>
      </c>
      <c r="J2607" s="11" t="s">
        <v>261</v>
      </c>
      <c r="K2607" s="11" t="s">
        <v>12333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44228</v>
      </c>
      <c r="H2608" s="11">
        <v>7</v>
      </c>
      <c r="I2608" s="20" t="s">
        <v>259</v>
      </c>
      <c r="J2608" s="11" t="s">
        <v>261</v>
      </c>
      <c r="K2608" s="11" t="s">
        <v>12333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44228</v>
      </c>
      <c r="H2609" s="11">
        <v>7</v>
      </c>
      <c r="I2609" s="20" t="s">
        <v>259</v>
      </c>
      <c r="J2609" s="11" t="s">
        <v>261</v>
      </c>
      <c r="K2609" s="11" t="s">
        <v>12333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44228</v>
      </c>
      <c r="H2610" s="11">
        <v>7</v>
      </c>
      <c r="I2610" s="20" t="s">
        <v>259</v>
      </c>
      <c r="J2610" s="11" t="s">
        <v>261</v>
      </c>
      <c r="K2610" s="11" t="s">
        <v>12333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44228</v>
      </c>
      <c r="H2611" s="11">
        <v>7</v>
      </c>
      <c r="I2611" s="20" t="s">
        <v>259</v>
      </c>
      <c r="J2611" s="11" t="s">
        <v>261</v>
      </c>
      <c r="K2611" s="11" t="s">
        <v>12333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44228</v>
      </c>
      <c r="H2612" s="11">
        <v>7</v>
      </c>
      <c r="I2612" s="20" t="s">
        <v>259</v>
      </c>
      <c r="J2612" s="11" t="s">
        <v>261</v>
      </c>
      <c r="K2612" s="11" t="s">
        <v>12333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44228</v>
      </c>
      <c r="H2613" s="11">
        <v>7</v>
      </c>
      <c r="I2613" s="20" t="s">
        <v>259</v>
      </c>
      <c r="J2613" s="11" t="s">
        <v>261</v>
      </c>
      <c r="K2613" s="11" t="s">
        <v>12333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44228</v>
      </c>
      <c r="H2614" s="11">
        <v>7</v>
      </c>
      <c r="I2614" s="20" t="s">
        <v>259</v>
      </c>
      <c r="J2614" s="11" t="s">
        <v>261</v>
      </c>
      <c r="K2614" s="11" t="s">
        <v>12333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44228</v>
      </c>
      <c r="H2615" s="11">
        <v>7</v>
      </c>
      <c r="I2615" s="20" t="s">
        <v>259</v>
      </c>
      <c r="J2615" s="11" t="s">
        <v>261</v>
      </c>
      <c r="K2615" s="11" t="s">
        <v>12333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44228</v>
      </c>
      <c r="H2616" s="11">
        <v>7</v>
      </c>
      <c r="I2616" s="20" t="s">
        <v>259</v>
      </c>
      <c r="J2616" s="11" t="s">
        <v>261</v>
      </c>
      <c r="K2616" s="11" t="s">
        <v>12333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44228</v>
      </c>
      <c r="H2617" s="11">
        <v>7</v>
      </c>
      <c r="I2617" s="20" t="s">
        <v>259</v>
      </c>
      <c r="J2617" s="11" t="s">
        <v>261</v>
      </c>
      <c r="K2617" s="11" t="s">
        <v>12333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44228</v>
      </c>
      <c r="H2618" s="11">
        <v>7</v>
      </c>
      <c r="I2618" s="20" t="s">
        <v>259</v>
      </c>
      <c r="J2618" s="11" t="s">
        <v>261</v>
      </c>
      <c r="K2618" s="11" t="s">
        <v>12333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44228</v>
      </c>
      <c r="H2619" s="11">
        <v>7</v>
      </c>
      <c r="I2619" s="20" t="s">
        <v>259</v>
      </c>
      <c r="J2619" s="11" t="s">
        <v>261</v>
      </c>
      <c r="K2619" s="11" t="s">
        <v>12333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44228</v>
      </c>
      <c r="H2620" s="11">
        <v>7</v>
      </c>
      <c r="I2620" s="20" t="s">
        <v>259</v>
      </c>
      <c r="J2620" s="11" t="s">
        <v>261</v>
      </c>
      <c r="K2620" s="11" t="s">
        <v>12333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44228</v>
      </c>
      <c r="H2621" s="11">
        <v>7</v>
      </c>
      <c r="I2621" s="20" t="s">
        <v>259</v>
      </c>
      <c r="J2621" s="11" t="s">
        <v>261</v>
      </c>
      <c r="K2621" s="11" t="s">
        <v>12333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44228</v>
      </c>
      <c r="H2622" s="11">
        <v>7</v>
      </c>
      <c r="I2622" s="20" t="s">
        <v>259</v>
      </c>
      <c r="J2622" s="11" t="s">
        <v>261</v>
      </c>
      <c r="K2622" s="11" t="s">
        <v>12333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44228</v>
      </c>
      <c r="H2623" s="11">
        <v>7</v>
      </c>
      <c r="I2623" s="20" t="s">
        <v>259</v>
      </c>
      <c r="J2623" s="11" t="s">
        <v>261</v>
      </c>
      <c r="K2623" s="11" t="s">
        <v>12333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44228</v>
      </c>
      <c r="H2624" s="11">
        <v>7</v>
      </c>
      <c r="I2624" s="20" t="s">
        <v>259</v>
      </c>
      <c r="J2624" s="11" t="s">
        <v>261</v>
      </c>
      <c r="K2624" s="11" t="s">
        <v>12333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44228</v>
      </c>
      <c r="H2625" s="11">
        <v>7</v>
      </c>
      <c r="I2625" s="20" t="s">
        <v>259</v>
      </c>
      <c r="J2625" s="11" t="s">
        <v>261</v>
      </c>
      <c r="K2625" s="11" t="s">
        <v>12333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44228</v>
      </c>
      <c r="H2626" s="11">
        <v>7</v>
      </c>
      <c r="I2626" s="20" t="s">
        <v>259</v>
      </c>
      <c r="J2626" s="11" t="s">
        <v>261</v>
      </c>
      <c r="K2626" s="11" t="s">
        <v>12333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44228</v>
      </c>
      <c r="H2627" s="11">
        <v>7</v>
      </c>
      <c r="I2627" s="20" t="s">
        <v>259</v>
      </c>
      <c r="J2627" s="11" t="s">
        <v>261</v>
      </c>
      <c r="K2627" s="11" t="s">
        <v>12333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44228</v>
      </c>
      <c r="H2628" s="11">
        <v>7</v>
      </c>
      <c r="I2628" s="20" t="s">
        <v>259</v>
      </c>
      <c r="J2628" s="11" t="s">
        <v>261</v>
      </c>
      <c r="K2628" s="11" t="s">
        <v>12333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44228</v>
      </c>
      <c r="H2629" s="11">
        <v>7</v>
      </c>
      <c r="I2629" s="20" t="s">
        <v>259</v>
      </c>
      <c r="J2629" s="11" t="s">
        <v>261</v>
      </c>
      <c r="K2629" s="11" t="s">
        <v>12333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44228</v>
      </c>
      <c r="H2630" s="11">
        <v>7</v>
      </c>
      <c r="I2630" s="20" t="s">
        <v>259</v>
      </c>
      <c r="J2630" s="11" t="s">
        <v>261</v>
      </c>
      <c r="K2630" s="11" t="s">
        <v>12333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44228</v>
      </c>
      <c r="H2631" s="11">
        <v>7</v>
      </c>
      <c r="I2631" s="20" t="s">
        <v>259</v>
      </c>
      <c r="J2631" s="11" t="s">
        <v>261</v>
      </c>
      <c r="K2631" s="11" t="s">
        <v>12333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44228</v>
      </c>
      <c r="H2632" s="11">
        <v>7</v>
      </c>
      <c r="I2632" s="20" t="s">
        <v>259</v>
      </c>
      <c r="J2632" s="11" t="s">
        <v>261</v>
      </c>
      <c r="K2632" s="11" t="s">
        <v>12333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44228</v>
      </c>
      <c r="H2633" s="11">
        <v>7</v>
      </c>
      <c r="I2633" s="20" t="s">
        <v>259</v>
      </c>
      <c r="J2633" s="11" t="s">
        <v>261</v>
      </c>
      <c r="K2633" s="11" t="s">
        <v>12333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44228</v>
      </c>
      <c r="H2634" s="11">
        <v>7</v>
      </c>
      <c r="I2634" s="20" t="s">
        <v>259</v>
      </c>
      <c r="J2634" s="11" t="s">
        <v>261</v>
      </c>
      <c r="K2634" s="11" t="s">
        <v>12333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44228</v>
      </c>
      <c r="H2635" s="11">
        <v>7</v>
      </c>
      <c r="I2635" s="20" t="s">
        <v>259</v>
      </c>
      <c r="J2635" s="11" t="s">
        <v>261</v>
      </c>
      <c r="K2635" s="11" t="s">
        <v>12333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44228</v>
      </c>
      <c r="H2636" s="11">
        <v>7</v>
      </c>
      <c r="I2636" s="20" t="s">
        <v>259</v>
      </c>
      <c r="J2636" s="11" t="s">
        <v>261</v>
      </c>
      <c r="K2636" s="11" t="s">
        <v>12333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44228</v>
      </c>
      <c r="H2637" s="11">
        <v>7</v>
      </c>
      <c r="I2637" s="20" t="s">
        <v>259</v>
      </c>
      <c r="J2637" s="11" t="s">
        <v>261</v>
      </c>
      <c r="K2637" s="11" t="s">
        <v>12333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44228</v>
      </c>
      <c r="H2638" s="11">
        <v>7</v>
      </c>
      <c r="I2638" s="20" t="s">
        <v>259</v>
      </c>
      <c r="J2638" s="11" t="s">
        <v>261</v>
      </c>
      <c r="K2638" s="11" t="s">
        <v>12333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44228</v>
      </c>
      <c r="H2639" s="11">
        <v>7</v>
      </c>
      <c r="I2639" s="20" t="s">
        <v>259</v>
      </c>
      <c r="J2639" s="11" t="s">
        <v>261</v>
      </c>
      <c r="K2639" s="11" t="s">
        <v>12333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44228</v>
      </c>
      <c r="H2640" s="11">
        <v>7</v>
      </c>
      <c r="I2640" s="20" t="s">
        <v>259</v>
      </c>
      <c r="J2640" s="11" t="s">
        <v>261</v>
      </c>
      <c r="K2640" s="11" t="s">
        <v>12333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44228</v>
      </c>
      <c r="H2641" s="11">
        <v>7</v>
      </c>
      <c r="I2641" s="20" t="s">
        <v>259</v>
      </c>
      <c r="J2641" s="11" t="s">
        <v>261</v>
      </c>
      <c r="K2641" s="11" t="s">
        <v>12333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44228</v>
      </c>
      <c r="H2642" s="11">
        <v>7</v>
      </c>
      <c r="I2642" s="20" t="s">
        <v>259</v>
      </c>
      <c r="J2642" s="11" t="s">
        <v>261</v>
      </c>
      <c r="K2642" s="11" t="s">
        <v>12333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44228</v>
      </c>
      <c r="H2643" s="11">
        <v>7</v>
      </c>
      <c r="I2643" s="20" t="s">
        <v>259</v>
      </c>
      <c r="J2643" s="11" t="s">
        <v>261</v>
      </c>
      <c r="K2643" s="11" t="s">
        <v>12333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44228</v>
      </c>
      <c r="H2644" s="11">
        <v>7</v>
      </c>
      <c r="I2644" s="20" t="s">
        <v>259</v>
      </c>
      <c r="J2644" s="11" t="s">
        <v>261</v>
      </c>
      <c r="K2644" s="11" t="s">
        <v>12333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44228</v>
      </c>
      <c r="H2645" s="11">
        <v>7</v>
      </c>
      <c r="I2645" s="20" t="s">
        <v>259</v>
      </c>
      <c r="J2645" s="11" t="s">
        <v>261</v>
      </c>
      <c r="K2645" s="11" t="s">
        <v>12333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44228</v>
      </c>
      <c r="H2646" s="11">
        <v>7</v>
      </c>
      <c r="I2646" s="20" t="s">
        <v>259</v>
      </c>
      <c r="J2646" s="11" t="s">
        <v>261</v>
      </c>
      <c r="K2646" s="11" t="s">
        <v>12333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44228</v>
      </c>
      <c r="H2647" s="11">
        <v>7</v>
      </c>
      <c r="I2647" s="20" t="s">
        <v>259</v>
      </c>
      <c r="J2647" s="11" t="s">
        <v>261</v>
      </c>
      <c r="K2647" s="11" t="s">
        <v>12333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44228</v>
      </c>
      <c r="H2648" s="11">
        <v>7</v>
      </c>
      <c r="I2648" s="20" t="s">
        <v>259</v>
      </c>
      <c r="J2648" s="11" t="s">
        <v>261</v>
      </c>
      <c r="K2648" s="11" t="s">
        <v>12333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44228</v>
      </c>
      <c r="H2649" s="11">
        <v>7</v>
      </c>
      <c r="I2649" s="20" t="s">
        <v>259</v>
      </c>
      <c r="J2649" s="11" t="s">
        <v>261</v>
      </c>
      <c r="K2649" s="11" t="s">
        <v>12333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44228</v>
      </c>
      <c r="H2650" s="11">
        <v>7</v>
      </c>
      <c r="I2650" s="20" t="s">
        <v>259</v>
      </c>
      <c r="J2650" s="11" t="s">
        <v>261</v>
      </c>
      <c r="K2650" s="11" t="s">
        <v>12333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44228</v>
      </c>
      <c r="H2651" s="11">
        <v>7</v>
      </c>
      <c r="I2651" s="20" t="s">
        <v>259</v>
      </c>
      <c r="J2651" s="11" t="s">
        <v>261</v>
      </c>
      <c r="K2651" s="11" t="s">
        <v>12333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44228</v>
      </c>
      <c r="H2652" s="11">
        <v>7</v>
      </c>
      <c r="I2652" s="20" t="s">
        <v>259</v>
      </c>
      <c r="J2652" s="11" t="s">
        <v>261</v>
      </c>
      <c r="K2652" s="11" t="s">
        <v>12333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44228</v>
      </c>
      <c r="H2653" s="11">
        <v>7</v>
      </c>
      <c r="I2653" s="20" t="s">
        <v>259</v>
      </c>
      <c r="J2653" s="11" t="s">
        <v>261</v>
      </c>
      <c r="K2653" s="11" t="s">
        <v>12333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44228</v>
      </c>
      <c r="H2654" s="11">
        <v>7</v>
      </c>
      <c r="I2654" s="20" t="s">
        <v>259</v>
      </c>
      <c r="J2654" s="11" t="s">
        <v>261</v>
      </c>
      <c r="K2654" s="11" t="s">
        <v>12333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44228</v>
      </c>
      <c r="H2655" s="11">
        <v>7</v>
      </c>
      <c r="I2655" s="20" t="s">
        <v>259</v>
      </c>
      <c r="J2655" s="11" t="s">
        <v>261</v>
      </c>
      <c r="K2655" s="11" t="s">
        <v>12333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44228</v>
      </c>
      <c r="H2656" s="11">
        <v>7</v>
      </c>
      <c r="I2656" s="20" t="s">
        <v>259</v>
      </c>
      <c r="J2656" s="11" t="s">
        <v>261</v>
      </c>
      <c r="K2656" s="11" t="s">
        <v>12333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44228</v>
      </c>
      <c r="H2657" s="11">
        <v>7</v>
      </c>
      <c r="I2657" s="20" t="s">
        <v>259</v>
      </c>
      <c r="J2657" s="11" t="s">
        <v>261</v>
      </c>
      <c r="K2657" s="11" t="s">
        <v>12333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44228</v>
      </c>
      <c r="H2658" s="11">
        <v>7</v>
      </c>
      <c r="I2658" s="20" t="s">
        <v>259</v>
      </c>
      <c r="J2658" s="11" t="s">
        <v>261</v>
      </c>
      <c r="K2658" s="11" t="s">
        <v>12333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44228</v>
      </c>
      <c r="H2659" s="11">
        <v>7</v>
      </c>
      <c r="I2659" s="20" t="s">
        <v>259</v>
      </c>
      <c r="J2659" s="11" t="s">
        <v>261</v>
      </c>
      <c r="K2659" s="11" t="s">
        <v>12333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44228</v>
      </c>
      <c r="H2660" s="11">
        <v>7</v>
      </c>
      <c r="I2660" s="20" t="s">
        <v>259</v>
      </c>
      <c r="J2660" s="11" t="s">
        <v>261</v>
      </c>
      <c r="K2660" s="11" t="s">
        <v>12333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44228</v>
      </c>
      <c r="H2661" s="11">
        <v>7</v>
      </c>
      <c r="I2661" s="20" t="s">
        <v>259</v>
      </c>
      <c r="J2661" s="11" t="s">
        <v>261</v>
      </c>
      <c r="K2661" s="11" t="s">
        <v>12333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44228</v>
      </c>
      <c r="H2662" s="11">
        <v>7</v>
      </c>
      <c r="I2662" s="20" t="s">
        <v>259</v>
      </c>
      <c r="J2662" s="11" t="s">
        <v>261</v>
      </c>
      <c r="K2662" s="11" t="s">
        <v>12333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44228</v>
      </c>
      <c r="H2663" s="11">
        <v>7</v>
      </c>
      <c r="I2663" s="20" t="s">
        <v>259</v>
      </c>
      <c r="J2663" s="11" t="s">
        <v>261</v>
      </c>
      <c r="K2663" s="11" t="s">
        <v>12333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44228</v>
      </c>
      <c r="H2664" s="11">
        <v>7</v>
      </c>
      <c r="I2664" s="20" t="s">
        <v>259</v>
      </c>
      <c r="J2664" s="11" t="s">
        <v>261</v>
      </c>
      <c r="K2664" s="11" t="s">
        <v>12333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44228</v>
      </c>
      <c r="H2665" s="11">
        <v>7</v>
      </c>
      <c r="I2665" s="20" t="s">
        <v>259</v>
      </c>
      <c r="J2665" s="11" t="s">
        <v>261</v>
      </c>
      <c r="K2665" s="11" t="s">
        <v>12333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44228</v>
      </c>
      <c r="H2666" s="11">
        <v>7</v>
      </c>
      <c r="I2666" s="20" t="s">
        <v>259</v>
      </c>
      <c r="J2666" s="11" t="s">
        <v>261</v>
      </c>
      <c r="K2666" s="11" t="s">
        <v>12333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44228</v>
      </c>
      <c r="H2667" s="11">
        <v>7</v>
      </c>
      <c r="I2667" s="20" t="s">
        <v>259</v>
      </c>
      <c r="J2667" s="11" t="s">
        <v>261</v>
      </c>
      <c r="K2667" s="11" t="s">
        <v>12333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44228</v>
      </c>
      <c r="H2668" s="11">
        <v>7</v>
      </c>
      <c r="I2668" s="20" t="s">
        <v>259</v>
      </c>
      <c r="J2668" s="11" t="s">
        <v>261</v>
      </c>
      <c r="K2668" s="11" t="s">
        <v>12333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44228</v>
      </c>
      <c r="H2669" s="11">
        <v>7</v>
      </c>
      <c r="I2669" s="20" t="s">
        <v>259</v>
      </c>
      <c r="J2669" s="11" t="s">
        <v>261</v>
      </c>
      <c r="K2669" s="11" t="s">
        <v>12333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44228</v>
      </c>
      <c r="H2670" s="11">
        <v>7</v>
      </c>
      <c r="I2670" s="20" t="s">
        <v>259</v>
      </c>
      <c r="J2670" s="11" t="s">
        <v>261</v>
      </c>
      <c r="K2670" s="11" t="s">
        <v>12333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44228</v>
      </c>
      <c r="H2671" s="11">
        <v>7</v>
      </c>
      <c r="I2671" s="20" t="s">
        <v>259</v>
      </c>
      <c r="J2671" s="11" t="s">
        <v>261</v>
      </c>
      <c r="K2671" s="11" t="s">
        <v>12333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44228</v>
      </c>
      <c r="H2672" s="11">
        <v>7</v>
      </c>
      <c r="I2672" s="20" t="s">
        <v>259</v>
      </c>
      <c r="J2672" s="11" t="s">
        <v>261</v>
      </c>
      <c r="K2672" s="11" t="s">
        <v>12333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44228</v>
      </c>
      <c r="H2673" s="11">
        <v>7</v>
      </c>
      <c r="I2673" s="20" t="s">
        <v>259</v>
      </c>
      <c r="J2673" s="11" t="s">
        <v>261</v>
      </c>
      <c r="K2673" s="11" t="s">
        <v>12333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44228</v>
      </c>
      <c r="H2674" s="11">
        <v>7</v>
      </c>
      <c r="I2674" s="20" t="s">
        <v>259</v>
      </c>
      <c r="J2674" s="11" t="s">
        <v>261</v>
      </c>
      <c r="K2674" s="11" t="s">
        <v>12333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44228</v>
      </c>
      <c r="H2675" s="11">
        <v>7</v>
      </c>
      <c r="I2675" s="20" t="s">
        <v>259</v>
      </c>
      <c r="J2675" s="11" t="s">
        <v>261</v>
      </c>
      <c r="K2675" s="11" t="s">
        <v>12333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44228</v>
      </c>
      <c r="H2676" s="11">
        <v>7</v>
      </c>
      <c r="I2676" s="20" t="s">
        <v>259</v>
      </c>
      <c r="J2676" s="11" t="s">
        <v>261</v>
      </c>
      <c r="K2676" s="11" t="s">
        <v>12333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44228</v>
      </c>
      <c r="H2677" s="11">
        <v>7</v>
      </c>
      <c r="I2677" s="20" t="s">
        <v>259</v>
      </c>
      <c r="J2677" s="11" t="s">
        <v>261</v>
      </c>
      <c r="K2677" s="11" t="s">
        <v>12333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44228</v>
      </c>
      <c r="H2678" s="11">
        <v>7</v>
      </c>
      <c r="I2678" s="20" t="s">
        <v>259</v>
      </c>
      <c r="J2678" s="11" t="s">
        <v>261</v>
      </c>
      <c r="K2678" s="11" t="s">
        <v>12333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44228</v>
      </c>
      <c r="H2679" s="11">
        <v>7</v>
      </c>
      <c r="I2679" s="20" t="s">
        <v>259</v>
      </c>
      <c r="J2679" s="11" t="s">
        <v>261</v>
      </c>
      <c r="K2679" s="11" t="s">
        <v>12333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44228</v>
      </c>
      <c r="H2680" s="11">
        <v>7</v>
      </c>
      <c r="I2680" s="20" t="s">
        <v>259</v>
      </c>
      <c r="J2680" s="11" t="s">
        <v>261</v>
      </c>
      <c r="K2680" s="11" t="s">
        <v>12333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44228</v>
      </c>
      <c r="H2681" s="11">
        <v>7</v>
      </c>
      <c r="I2681" s="20" t="s">
        <v>259</v>
      </c>
      <c r="J2681" s="11" t="s">
        <v>261</v>
      </c>
      <c r="K2681" s="11" t="s">
        <v>12333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44228</v>
      </c>
      <c r="H2682" s="11">
        <v>7</v>
      </c>
      <c r="I2682" s="20" t="s">
        <v>259</v>
      </c>
      <c r="J2682" s="11" t="s">
        <v>261</v>
      </c>
      <c r="K2682" s="11" t="s">
        <v>12333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44228</v>
      </c>
      <c r="H2683" s="11">
        <v>7</v>
      </c>
      <c r="I2683" s="20" t="s">
        <v>259</v>
      </c>
      <c r="J2683" s="11" t="s">
        <v>261</v>
      </c>
      <c r="K2683" s="11" t="s">
        <v>12333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44228</v>
      </c>
      <c r="H2684" s="11">
        <v>7</v>
      </c>
      <c r="I2684" s="20" t="s">
        <v>259</v>
      </c>
      <c r="J2684" s="11" t="s">
        <v>261</v>
      </c>
      <c r="K2684" s="11" t="s">
        <v>12333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44228</v>
      </c>
      <c r="H2685" s="11">
        <v>7</v>
      </c>
      <c r="I2685" s="20" t="s">
        <v>259</v>
      </c>
      <c r="J2685" s="11" t="s">
        <v>261</v>
      </c>
      <c r="K2685" s="11" t="s">
        <v>12333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44228</v>
      </c>
      <c r="H2686" s="11">
        <v>7</v>
      </c>
      <c r="I2686" s="20" t="s">
        <v>259</v>
      </c>
      <c r="J2686" s="11" t="s">
        <v>261</v>
      </c>
      <c r="K2686" s="11" t="s">
        <v>12333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44228</v>
      </c>
      <c r="H2687" s="11">
        <v>7</v>
      </c>
      <c r="I2687" s="20" t="s">
        <v>259</v>
      </c>
      <c r="J2687" s="11" t="s">
        <v>261</v>
      </c>
      <c r="K2687" s="11" t="s">
        <v>12333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44228</v>
      </c>
      <c r="H2688" s="11">
        <v>7</v>
      </c>
      <c r="I2688" s="20" t="s">
        <v>259</v>
      </c>
      <c r="J2688" s="11" t="s">
        <v>261</v>
      </c>
      <c r="K2688" s="11" t="s">
        <v>12333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44228</v>
      </c>
      <c r="H2689" s="11">
        <v>7</v>
      </c>
      <c r="I2689" s="20" t="s">
        <v>259</v>
      </c>
      <c r="J2689" s="11" t="s">
        <v>261</v>
      </c>
      <c r="K2689" s="11" t="s">
        <v>12333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44228</v>
      </c>
      <c r="H2690" s="11">
        <v>7</v>
      </c>
      <c r="I2690" s="20" t="s">
        <v>259</v>
      </c>
      <c r="J2690" s="11" t="s">
        <v>261</v>
      </c>
      <c r="K2690" s="11" t="s">
        <v>12333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44228</v>
      </c>
      <c r="H2691" s="11">
        <v>7</v>
      </c>
      <c r="I2691" s="20" t="s">
        <v>259</v>
      </c>
      <c r="J2691" s="11" t="s">
        <v>261</v>
      </c>
      <c r="K2691" s="11" t="s">
        <v>12333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44228</v>
      </c>
      <c r="H2692" s="11">
        <v>7</v>
      </c>
      <c r="I2692" s="20" t="s">
        <v>259</v>
      </c>
      <c r="J2692" s="11" t="s">
        <v>261</v>
      </c>
      <c r="K2692" s="11" t="s">
        <v>12333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44228</v>
      </c>
      <c r="H2693" s="11">
        <v>7</v>
      </c>
      <c r="I2693" s="20" t="s">
        <v>259</v>
      </c>
      <c r="J2693" s="11" t="s">
        <v>261</v>
      </c>
      <c r="K2693" s="11" t="s">
        <v>12333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44228</v>
      </c>
      <c r="H2694" s="11">
        <v>7</v>
      </c>
      <c r="I2694" s="20" t="s">
        <v>259</v>
      </c>
      <c r="J2694" s="11" t="s">
        <v>261</v>
      </c>
      <c r="K2694" s="11" t="s">
        <v>12333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44228</v>
      </c>
      <c r="H2695" s="11">
        <v>7</v>
      </c>
      <c r="I2695" s="20" t="s">
        <v>259</v>
      </c>
      <c r="J2695" s="11" t="s">
        <v>261</v>
      </c>
      <c r="K2695" s="11" t="s">
        <v>12333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44228</v>
      </c>
      <c r="H2696" s="11">
        <v>7</v>
      </c>
      <c r="I2696" s="20" t="s">
        <v>259</v>
      </c>
      <c r="J2696" s="11" t="s">
        <v>261</v>
      </c>
      <c r="K2696" s="11" t="s">
        <v>12333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44228</v>
      </c>
      <c r="H2697" s="11">
        <v>7</v>
      </c>
      <c r="I2697" s="20" t="s">
        <v>259</v>
      </c>
      <c r="J2697" s="11" t="s">
        <v>261</v>
      </c>
      <c r="K2697" s="11" t="s">
        <v>12333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44228</v>
      </c>
      <c r="H2698" s="11">
        <v>7</v>
      </c>
      <c r="I2698" s="20" t="s">
        <v>259</v>
      </c>
      <c r="J2698" s="11" t="s">
        <v>261</v>
      </c>
      <c r="K2698" s="11" t="s">
        <v>12333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44228</v>
      </c>
      <c r="H2699" s="11">
        <v>7</v>
      </c>
      <c r="I2699" s="20" t="s">
        <v>259</v>
      </c>
      <c r="J2699" s="11" t="s">
        <v>261</v>
      </c>
      <c r="K2699" s="11" t="s">
        <v>12333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44228</v>
      </c>
      <c r="H2700" s="11">
        <v>7</v>
      </c>
      <c r="I2700" s="20" t="s">
        <v>259</v>
      </c>
      <c r="J2700" s="11" t="s">
        <v>261</v>
      </c>
      <c r="K2700" s="11" t="s">
        <v>12333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44228</v>
      </c>
      <c r="H2701" s="11">
        <v>7</v>
      </c>
      <c r="I2701" s="20" t="s">
        <v>259</v>
      </c>
      <c r="J2701" s="11" t="s">
        <v>261</v>
      </c>
      <c r="K2701" s="11" t="s">
        <v>12333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44228</v>
      </c>
      <c r="H2702" s="11">
        <v>7</v>
      </c>
      <c r="I2702" s="20" t="s">
        <v>259</v>
      </c>
      <c r="J2702" s="11" t="s">
        <v>261</v>
      </c>
      <c r="K2702" s="11" t="s">
        <v>12333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44228</v>
      </c>
      <c r="H2703" s="11">
        <v>7</v>
      </c>
      <c r="I2703" s="20" t="s">
        <v>259</v>
      </c>
      <c r="J2703" s="11" t="s">
        <v>261</v>
      </c>
      <c r="K2703" s="11" t="s">
        <v>12333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44228</v>
      </c>
      <c r="H2704" s="11">
        <v>7</v>
      </c>
      <c r="I2704" s="20" t="s">
        <v>259</v>
      </c>
      <c r="J2704" s="11" t="s">
        <v>261</v>
      </c>
      <c r="K2704" s="11" t="s">
        <v>12333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44228</v>
      </c>
      <c r="H2705" s="11">
        <v>7</v>
      </c>
      <c r="I2705" s="20" t="s">
        <v>259</v>
      </c>
      <c r="J2705" s="11" t="s">
        <v>261</v>
      </c>
      <c r="K2705" s="11" t="s">
        <v>12333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44228</v>
      </c>
      <c r="H2706" s="11">
        <v>7</v>
      </c>
      <c r="I2706" s="20" t="s">
        <v>259</v>
      </c>
      <c r="J2706" s="11" t="s">
        <v>261</v>
      </c>
      <c r="K2706" s="11" t="s">
        <v>12333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44228</v>
      </c>
      <c r="H2707" s="11">
        <v>7</v>
      </c>
      <c r="I2707" s="20" t="s">
        <v>259</v>
      </c>
      <c r="J2707" s="11" t="s">
        <v>261</v>
      </c>
      <c r="K2707" s="11" t="s">
        <v>12333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44228</v>
      </c>
      <c r="H2708" s="11">
        <v>7</v>
      </c>
      <c r="I2708" s="20" t="s">
        <v>259</v>
      </c>
      <c r="J2708" s="11" t="s">
        <v>261</v>
      </c>
      <c r="K2708" s="11" t="s">
        <v>12333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44228</v>
      </c>
      <c r="H2709" s="11">
        <v>7</v>
      </c>
      <c r="I2709" s="20" t="s">
        <v>259</v>
      </c>
      <c r="J2709" s="11" t="s">
        <v>261</v>
      </c>
      <c r="K2709" s="11" t="s">
        <v>12333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44228</v>
      </c>
      <c r="H2710" s="11">
        <v>7</v>
      </c>
      <c r="I2710" s="20" t="s">
        <v>259</v>
      </c>
      <c r="J2710" s="11" t="s">
        <v>261</v>
      </c>
      <c r="K2710" s="11" t="s">
        <v>12333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44228</v>
      </c>
      <c r="H2711" s="11">
        <v>7</v>
      </c>
      <c r="I2711" s="20" t="s">
        <v>259</v>
      </c>
      <c r="J2711" s="11" t="s">
        <v>261</v>
      </c>
      <c r="K2711" s="11" t="s">
        <v>12333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44228</v>
      </c>
      <c r="H2712" s="11">
        <v>7</v>
      </c>
      <c r="I2712" s="20" t="s">
        <v>259</v>
      </c>
      <c r="J2712" s="11" t="s">
        <v>261</v>
      </c>
      <c r="K2712" s="11" t="s">
        <v>12333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44228</v>
      </c>
      <c r="H2713" s="11">
        <v>7</v>
      </c>
      <c r="I2713" s="20" t="s">
        <v>259</v>
      </c>
      <c r="J2713" s="11" t="s">
        <v>261</v>
      </c>
      <c r="K2713" s="11" t="s">
        <v>12333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44228</v>
      </c>
      <c r="H2714" s="11">
        <v>7</v>
      </c>
      <c r="I2714" s="20" t="s">
        <v>259</v>
      </c>
      <c r="J2714" s="11" t="s">
        <v>261</v>
      </c>
      <c r="K2714" s="11" t="s">
        <v>12333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44228</v>
      </c>
      <c r="H2715" s="11">
        <v>7</v>
      </c>
      <c r="I2715" s="20" t="s">
        <v>259</v>
      </c>
      <c r="J2715" s="11" t="s">
        <v>261</v>
      </c>
      <c r="K2715" s="11" t="s">
        <v>12333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44228</v>
      </c>
      <c r="H2716" s="11">
        <v>7</v>
      </c>
      <c r="I2716" s="20" t="s">
        <v>259</v>
      </c>
      <c r="J2716" s="11" t="s">
        <v>261</v>
      </c>
      <c r="K2716" s="11" t="s">
        <v>12333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44228</v>
      </c>
      <c r="H2717" s="11">
        <v>7</v>
      </c>
      <c r="I2717" s="20" t="s">
        <v>259</v>
      </c>
      <c r="J2717" s="11" t="s">
        <v>261</v>
      </c>
      <c r="K2717" s="11" t="s">
        <v>12333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44228</v>
      </c>
      <c r="H2718" s="11">
        <v>7</v>
      </c>
      <c r="I2718" s="20" t="s">
        <v>259</v>
      </c>
      <c r="J2718" s="11" t="s">
        <v>261</v>
      </c>
      <c r="K2718" s="11" t="s">
        <v>12333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44228</v>
      </c>
      <c r="H2719" s="11">
        <v>7</v>
      </c>
      <c r="I2719" s="20" t="s">
        <v>259</v>
      </c>
      <c r="J2719" s="11" t="s">
        <v>261</v>
      </c>
      <c r="K2719" s="11" t="s">
        <v>12333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44228</v>
      </c>
      <c r="H2720" s="11">
        <v>7</v>
      </c>
      <c r="I2720" s="20" t="s">
        <v>259</v>
      </c>
      <c r="J2720" s="11" t="s">
        <v>261</v>
      </c>
      <c r="K2720" s="11" t="s">
        <v>12333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44228</v>
      </c>
      <c r="H2721" s="11">
        <v>7</v>
      </c>
      <c r="I2721" s="20" t="s">
        <v>259</v>
      </c>
      <c r="J2721" s="11" t="s">
        <v>261</v>
      </c>
      <c r="K2721" s="11" t="s">
        <v>12333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44228</v>
      </c>
      <c r="H2722" s="11">
        <v>7</v>
      </c>
      <c r="I2722" s="20" t="s">
        <v>259</v>
      </c>
      <c r="J2722" s="11" t="s">
        <v>261</v>
      </c>
      <c r="K2722" s="11" t="s">
        <v>12333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44228</v>
      </c>
      <c r="H2723" s="11">
        <v>7</v>
      </c>
      <c r="I2723" s="20" t="s">
        <v>259</v>
      </c>
      <c r="J2723" s="11" t="s">
        <v>261</v>
      </c>
      <c r="K2723" s="11" t="s">
        <v>12333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44228</v>
      </c>
      <c r="H2724" s="11">
        <v>7</v>
      </c>
      <c r="I2724" s="20" t="s">
        <v>259</v>
      </c>
      <c r="J2724" s="11" t="s">
        <v>261</v>
      </c>
      <c r="K2724" s="11" t="s">
        <v>12333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44228</v>
      </c>
      <c r="H2725" s="11">
        <v>7</v>
      </c>
      <c r="I2725" s="20" t="s">
        <v>259</v>
      </c>
      <c r="J2725" s="11" t="s">
        <v>261</v>
      </c>
      <c r="K2725" s="11" t="s">
        <v>12333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44228</v>
      </c>
      <c r="H2726" s="11">
        <v>7</v>
      </c>
      <c r="I2726" s="20" t="s">
        <v>259</v>
      </c>
      <c r="J2726" s="11" t="s">
        <v>261</v>
      </c>
      <c r="K2726" s="11" t="s">
        <v>12333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44228</v>
      </c>
      <c r="H2727" s="11">
        <v>7</v>
      </c>
      <c r="I2727" s="20" t="s">
        <v>259</v>
      </c>
      <c r="J2727" s="11" t="s">
        <v>261</v>
      </c>
      <c r="K2727" s="11" t="s">
        <v>12333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44228</v>
      </c>
      <c r="H2728" s="11">
        <v>7</v>
      </c>
      <c r="I2728" s="20" t="s">
        <v>259</v>
      </c>
      <c r="J2728" s="11" t="s">
        <v>261</v>
      </c>
      <c r="K2728" s="11" t="s">
        <v>12333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44228</v>
      </c>
      <c r="H2729" s="11">
        <v>7</v>
      </c>
      <c r="I2729" s="20" t="s">
        <v>259</v>
      </c>
      <c r="J2729" s="11" t="s">
        <v>261</v>
      </c>
      <c r="K2729" s="11" t="s">
        <v>12333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44228</v>
      </c>
      <c r="H2730" s="11">
        <v>7</v>
      </c>
      <c r="I2730" s="20" t="s">
        <v>259</v>
      </c>
      <c r="J2730" s="11" t="s">
        <v>261</v>
      </c>
      <c r="K2730" s="11" t="s">
        <v>12333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44228</v>
      </c>
      <c r="H2731" s="11">
        <v>7</v>
      </c>
      <c r="I2731" s="20" t="s">
        <v>259</v>
      </c>
      <c r="J2731" s="11" t="s">
        <v>261</v>
      </c>
      <c r="K2731" s="11" t="s">
        <v>12333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44228</v>
      </c>
      <c r="H2732" s="11">
        <v>7</v>
      </c>
      <c r="I2732" s="20" t="s">
        <v>259</v>
      </c>
      <c r="J2732" s="11" t="s">
        <v>261</v>
      </c>
      <c r="K2732" s="11" t="s">
        <v>12333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44228</v>
      </c>
      <c r="H2733" s="11">
        <v>7</v>
      </c>
      <c r="I2733" s="20" t="s">
        <v>259</v>
      </c>
      <c r="J2733" s="11" t="s">
        <v>261</v>
      </c>
      <c r="K2733" s="11" t="s">
        <v>12333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44228</v>
      </c>
      <c r="H2734" s="11">
        <v>7</v>
      </c>
      <c r="I2734" s="20" t="s">
        <v>259</v>
      </c>
      <c r="J2734" s="11" t="s">
        <v>261</v>
      </c>
      <c r="K2734" s="11" t="s">
        <v>12333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44228</v>
      </c>
      <c r="H2735" s="11">
        <v>7</v>
      </c>
      <c r="I2735" s="20" t="s">
        <v>259</v>
      </c>
      <c r="J2735" s="11" t="s">
        <v>261</v>
      </c>
      <c r="K2735" s="11" t="s">
        <v>12333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44228</v>
      </c>
      <c r="H2736" s="11">
        <v>7</v>
      </c>
      <c r="I2736" s="20" t="s">
        <v>259</v>
      </c>
      <c r="J2736" s="11" t="s">
        <v>261</v>
      </c>
      <c r="K2736" s="11" t="s">
        <v>12333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44228</v>
      </c>
      <c r="H2737" s="11">
        <v>7</v>
      </c>
      <c r="I2737" s="20" t="s">
        <v>259</v>
      </c>
      <c r="J2737" s="11" t="s">
        <v>261</v>
      </c>
      <c r="K2737" s="11" t="s">
        <v>12333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44228</v>
      </c>
      <c r="H2738" s="11">
        <v>7</v>
      </c>
      <c r="I2738" s="20" t="s">
        <v>259</v>
      </c>
      <c r="J2738" s="11" t="s">
        <v>261</v>
      </c>
      <c r="K2738" s="11" t="s">
        <v>12333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44228</v>
      </c>
      <c r="H2739" s="11">
        <v>7</v>
      </c>
      <c r="I2739" s="20" t="s">
        <v>259</v>
      </c>
      <c r="J2739" s="11" t="s">
        <v>261</v>
      </c>
      <c r="K2739" s="11" t="s">
        <v>12333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44228</v>
      </c>
      <c r="H2740" s="11">
        <v>7</v>
      </c>
      <c r="I2740" s="20" t="s">
        <v>259</v>
      </c>
      <c r="J2740" s="11" t="s">
        <v>261</v>
      </c>
      <c r="K2740" s="11" t="s">
        <v>12333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44228</v>
      </c>
      <c r="H2741" s="11">
        <v>7</v>
      </c>
      <c r="I2741" s="20" t="s">
        <v>259</v>
      </c>
      <c r="J2741" s="11" t="s">
        <v>261</v>
      </c>
      <c r="K2741" s="11" t="s">
        <v>12333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44228</v>
      </c>
      <c r="H2742" s="11">
        <v>7</v>
      </c>
      <c r="I2742" s="20" t="s">
        <v>259</v>
      </c>
      <c r="J2742" s="11" t="s">
        <v>261</v>
      </c>
      <c r="K2742" s="11" t="s">
        <v>12333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44228</v>
      </c>
      <c r="H2743" s="11">
        <v>7</v>
      </c>
      <c r="I2743" s="20" t="s">
        <v>259</v>
      </c>
      <c r="J2743" s="11" t="s">
        <v>261</v>
      </c>
      <c r="K2743" s="11" t="s">
        <v>12333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44228</v>
      </c>
      <c r="H2744" s="11">
        <v>7</v>
      </c>
      <c r="I2744" s="20" t="s">
        <v>259</v>
      </c>
      <c r="J2744" s="11" t="s">
        <v>261</v>
      </c>
      <c r="K2744" s="11" t="s">
        <v>12333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44228</v>
      </c>
      <c r="H2745" s="11">
        <v>7</v>
      </c>
      <c r="I2745" s="20" t="s">
        <v>259</v>
      </c>
      <c r="J2745" s="11" t="s">
        <v>261</v>
      </c>
      <c r="K2745" s="11" t="s">
        <v>12333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44228</v>
      </c>
      <c r="H2746" s="11">
        <v>7</v>
      </c>
      <c r="I2746" s="20" t="s">
        <v>259</v>
      </c>
      <c r="J2746" s="11" t="s">
        <v>261</v>
      </c>
      <c r="K2746" s="11" t="s">
        <v>12333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44228</v>
      </c>
      <c r="H2747" s="11">
        <v>7</v>
      </c>
      <c r="I2747" s="20" t="s">
        <v>259</v>
      </c>
      <c r="J2747" s="11" t="s">
        <v>261</v>
      </c>
      <c r="K2747" s="11" t="s">
        <v>12333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44228</v>
      </c>
      <c r="H2748" s="11">
        <v>7</v>
      </c>
      <c r="I2748" s="20" t="s">
        <v>259</v>
      </c>
      <c r="J2748" s="11" t="s">
        <v>261</v>
      </c>
      <c r="K2748" s="11" t="s">
        <v>12333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44228</v>
      </c>
      <c r="H2749" s="11">
        <v>7</v>
      </c>
      <c r="I2749" s="20" t="s">
        <v>259</v>
      </c>
      <c r="J2749" s="11" t="s">
        <v>261</v>
      </c>
      <c r="K2749" s="11" t="s">
        <v>12333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44228</v>
      </c>
      <c r="H2750" s="11">
        <v>7</v>
      </c>
      <c r="I2750" s="20" t="s">
        <v>259</v>
      </c>
      <c r="J2750" s="11" t="s">
        <v>261</v>
      </c>
      <c r="K2750" s="11" t="s">
        <v>12333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44228</v>
      </c>
      <c r="H2751" s="11">
        <v>7</v>
      </c>
      <c r="I2751" s="20" t="s">
        <v>259</v>
      </c>
      <c r="J2751" s="11" t="s">
        <v>261</v>
      </c>
      <c r="K2751" s="11" t="s">
        <v>12333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44228</v>
      </c>
      <c r="H2752" s="11">
        <v>7</v>
      </c>
      <c r="I2752" s="20" t="s">
        <v>259</v>
      </c>
      <c r="J2752" s="11" t="s">
        <v>261</v>
      </c>
      <c r="K2752" s="11" t="s">
        <v>12333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44228</v>
      </c>
      <c r="H2753" s="11">
        <v>7</v>
      </c>
      <c r="I2753" s="20" t="s">
        <v>259</v>
      </c>
      <c r="J2753" s="11" t="s">
        <v>261</v>
      </c>
      <c r="K2753" s="11" t="s">
        <v>12333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44228</v>
      </c>
      <c r="H2754" s="11">
        <v>7</v>
      </c>
      <c r="I2754" s="20" t="s">
        <v>259</v>
      </c>
      <c r="J2754" s="11" t="s">
        <v>261</v>
      </c>
      <c r="K2754" s="11" t="s">
        <v>12333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44228</v>
      </c>
      <c r="H2755" s="11">
        <v>7</v>
      </c>
      <c r="I2755" s="20" t="s">
        <v>259</v>
      </c>
      <c r="J2755" s="11" t="s">
        <v>261</v>
      </c>
      <c r="K2755" s="11" t="s">
        <v>12333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44228</v>
      </c>
      <c r="H2756" s="11">
        <v>7</v>
      </c>
      <c r="I2756" s="20" t="s">
        <v>259</v>
      </c>
      <c r="J2756" s="11" t="s">
        <v>261</v>
      </c>
      <c r="K2756" s="11" t="s">
        <v>12333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44228</v>
      </c>
      <c r="H2757" s="11">
        <v>7</v>
      </c>
      <c r="I2757" s="20" t="s">
        <v>259</v>
      </c>
      <c r="J2757" s="11" t="s">
        <v>261</v>
      </c>
      <c r="K2757" s="11" t="s">
        <v>12333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44228</v>
      </c>
      <c r="H2758" s="11">
        <v>7</v>
      </c>
      <c r="I2758" s="20" t="s">
        <v>259</v>
      </c>
      <c r="J2758" s="11" t="s">
        <v>261</v>
      </c>
      <c r="K2758" s="11" t="s">
        <v>12333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44228</v>
      </c>
      <c r="H2759" s="11">
        <v>7</v>
      </c>
      <c r="I2759" s="20" t="s">
        <v>259</v>
      </c>
      <c r="J2759" s="11" t="s">
        <v>261</v>
      </c>
      <c r="K2759" s="11" t="s">
        <v>12333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44228</v>
      </c>
      <c r="H2760" s="11">
        <v>7</v>
      </c>
      <c r="I2760" s="20" t="s">
        <v>259</v>
      </c>
      <c r="J2760" s="11" t="s">
        <v>261</v>
      </c>
      <c r="K2760" s="11" t="s">
        <v>12333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44228</v>
      </c>
      <c r="H2761" s="11">
        <v>7</v>
      </c>
      <c r="I2761" s="20" t="s">
        <v>259</v>
      </c>
      <c r="J2761" s="11" t="s">
        <v>261</v>
      </c>
      <c r="K2761" s="11" t="s">
        <v>12333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44228</v>
      </c>
      <c r="H2762" s="11">
        <v>7</v>
      </c>
      <c r="I2762" s="20" t="s">
        <v>259</v>
      </c>
      <c r="J2762" s="11" t="s">
        <v>261</v>
      </c>
      <c r="K2762" s="11" t="s">
        <v>12333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44228</v>
      </c>
      <c r="H2763" s="11">
        <v>7</v>
      </c>
      <c r="I2763" s="20" t="s">
        <v>259</v>
      </c>
      <c r="J2763" s="11" t="s">
        <v>261</v>
      </c>
      <c r="K2763" s="11" t="s">
        <v>12333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44228</v>
      </c>
      <c r="H2764" s="11">
        <v>7</v>
      </c>
      <c r="I2764" s="20" t="s">
        <v>259</v>
      </c>
      <c r="J2764" s="11" t="s">
        <v>261</v>
      </c>
      <c r="K2764" s="11" t="s">
        <v>12333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44228</v>
      </c>
      <c r="H2765" s="11">
        <v>7</v>
      </c>
      <c r="I2765" s="20" t="s">
        <v>259</v>
      </c>
      <c r="J2765" s="11" t="s">
        <v>261</v>
      </c>
      <c r="K2765" s="11" t="s">
        <v>12333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44228</v>
      </c>
      <c r="H2766" s="11">
        <v>7</v>
      </c>
      <c r="I2766" s="20" t="s">
        <v>259</v>
      </c>
      <c r="J2766" s="11" t="s">
        <v>261</v>
      </c>
      <c r="K2766" s="11" t="s">
        <v>12333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44228</v>
      </c>
      <c r="H2767" s="11">
        <v>7</v>
      </c>
      <c r="I2767" s="20" t="s">
        <v>259</v>
      </c>
      <c r="J2767" s="11" t="s">
        <v>261</v>
      </c>
      <c r="K2767" s="11" t="s">
        <v>12333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44228</v>
      </c>
      <c r="H2768" s="11">
        <v>7</v>
      </c>
      <c r="I2768" s="20" t="s">
        <v>259</v>
      </c>
      <c r="J2768" s="11" t="s">
        <v>261</v>
      </c>
      <c r="K2768" s="11" t="s">
        <v>12333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44228</v>
      </c>
      <c r="H2769" s="11">
        <v>7</v>
      </c>
      <c r="I2769" s="20" t="s">
        <v>259</v>
      </c>
      <c r="J2769" s="11" t="s">
        <v>261</v>
      </c>
      <c r="K2769" s="11" t="s">
        <v>12333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44228</v>
      </c>
      <c r="H2770" s="11">
        <v>7</v>
      </c>
      <c r="I2770" s="20" t="s">
        <v>259</v>
      </c>
      <c r="J2770" s="11" t="s">
        <v>261</v>
      </c>
      <c r="K2770" s="11" t="s">
        <v>12333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44228</v>
      </c>
      <c r="H2771" s="11">
        <v>7</v>
      </c>
      <c r="I2771" s="20" t="s">
        <v>259</v>
      </c>
      <c r="J2771" s="11" t="s">
        <v>261</v>
      </c>
      <c r="K2771" s="11" t="s">
        <v>12333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44228</v>
      </c>
      <c r="H2772" s="11">
        <v>7</v>
      </c>
      <c r="I2772" s="20" t="s">
        <v>259</v>
      </c>
      <c r="J2772" s="11" t="s">
        <v>261</v>
      </c>
      <c r="K2772" s="11" t="s">
        <v>12333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44228</v>
      </c>
      <c r="H2773" s="11">
        <v>7</v>
      </c>
      <c r="I2773" s="20" t="s">
        <v>259</v>
      </c>
      <c r="J2773" s="11" t="s">
        <v>261</v>
      </c>
      <c r="K2773" s="11" t="s">
        <v>12333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44228</v>
      </c>
      <c r="H2774" s="11">
        <v>7</v>
      </c>
      <c r="I2774" s="20" t="s">
        <v>259</v>
      </c>
      <c r="J2774" s="11" t="s">
        <v>261</v>
      </c>
      <c r="K2774" s="11" t="s">
        <v>12333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44228</v>
      </c>
      <c r="H2775" s="11">
        <v>7</v>
      </c>
      <c r="I2775" s="20" t="s">
        <v>259</v>
      </c>
      <c r="J2775" s="11" t="s">
        <v>261</v>
      </c>
      <c r="K2775" s="11" t="s">
        <v>12333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44228</v>
      </c>
      <c r="H2776" s="11">
        <v>7</v>
      </c>
      <c r="I2776" s="20" t="s">
        <v>259</v>
      </c>
      <c r="J2776" s="11" t="s">
        <v>261</v>
      </c>
      <c r="K2776" s="11" t="s">
        <v>12333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44228</v>
      </c>
      <c r="H2777" s="11">
        <v>7</v>
      </c>
      <c r="I2777" s="20" t="s">
        <v>259</v>
      </c>
      <c r="J2777" s="11" t="s">
        <v>261</v>
      </c>
      <c r="K2777" s="11" t="s">
        <v>12333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44228</v>
      </c>
      <c r="H2778" s="11">
        <v>7</v>
      </c>
      <c r="I2778" s="20" t="s">
        <v>259</v>
      </c>
      <c r="J2778" s="11" t="s">
        <v>261</v>
      </c>
      <c r="K2778" s="11" t="s">
        <v>12333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44228</v>
      </c>
      <c r="H2779" s="11">
        <v>7</v>
      </c>
      <c r="I2779" s="20" t="s">
        <v>259</v>
      </c>
      <c r="J2779" s="11" t="s">
        <v>261</v>
      </c>
      <c r="K2779" s="11" t="s">
        <v>12333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44228</v>
      </c>
      <c r="H2780" s="11">
        <v>7</v>
      </c>
      <c r="I2780" s="20" t="s">
        <v>259</v>
      </c>
      <c r="J2780" s="11" t="s">
        <v>261</v>
      </c>
      <c r="K2780" s="11" t="s">
        <v>12333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44228</v>
      </c>
      <c r="H2781" s="11">
        <v>7</v>
      </c>
      <c r="I2781" s="20" t="s">
        <v>259</v>
      </c>
      <c r="J2781" s="11" t="s">
        <v>261</v>
      </c>
      <c r="K2781" s="11" t="s">
        <v>12333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44228</v>
      </c>
      <c r="H2782" s="11">
        <v>7</v>
      </c>
      <c r="I2782" s="20" t="s">
        <v>259</v>
      </c>
      <c r="J2782" s="11" t="s">
        <v>261</v>
      </c>
      <c r="K2782" s="11" t="s">
        <v>12333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44228</v>
      </c>
      <c r="H2783" s="11">
        <v>7</v>
      </c>
      <c r="I2783" s="20" t="s">
        <v>259</v>
      </c>
      <c r="J2783" s="11" t="s">
        <v>261</v>
      </c>
      <c r="K2783" s="11" t="s">
        <v>12333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44228</v>
      </c>
      <c r="H2784" s="11">
        <v>7</v>
      </c>
      <c r="I2784" s="20" t="s">
        <v>259</v>
      </c>
      <c r="J2784" s="11" t="s">
        <v>261</v>
      </c>
      <c r="K2784" s="11" t="s">
        <v>12333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44228</v>
      </c>
      <c r="H2785" s="11">
        <v>7</v>
      </c>
      <c r="I2785" s="20" t="s">
        <v>259</v>
      </c>
      <c r="J2785" s="11" t="s">
        <v>261</v>
      </c>
      <c r="K2785" s="11" t="s">
        <v>12333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44228</v>
      </c>
      <c r="H2786" s="11">
        <v>7</v>
      </c>
      <c r="I2786" s="20" t="s">
        <v>259</v>
      </c>
      <c r="J2786" s="11" t="s">
        <v>261</v>
      </c>
      <c r="K2786" s="11" t="s">
        <v>12333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44228</v>
      </c>
      <c r="H2787" s="11">
        <v>7</v>
      </c>
      <c r="I2787" s="20" t="s">
        <v>259</v>
      </c>
      <c r="J2787" s="11" t="s">
        <v>261</v>
      </c>
      <c r="K2787" s="11" t="s">
        <v>12333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44228</v>
      </c>
      <c r="H2788" s="11">
        <v>7</v>
      </c>
      <c r="I2788" s="20" t="s">
        <v>259</v>
      </c>
      <c r="J2788" s="11" t="s">
        <v>261</v>
      </c>
      <c r="K2788" s="11" t="s">
        <v>12333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44228</v>
      </c>
      <c r="H2789" s="11">
        <v>7</v>
      </c>
      <c r="I2789" s="20" t="s">
        <v>259</v>
      </c>
      <c r="J2789" s="11" t="s">
        <v>261</v>
      </c>
      <c r="K2789" s="11" t="s">
        <v>12333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44228</v>
      </c>
      <c r="H2790" s="11">
        <v>7</v>
      </c>
      <c r="I2790" s="20" t="s">
        <v>259</v>
      </c>
      <c r="J2790" s="11" t="s">
        <v>261</v>
      </c>
      <c r="K2790" s="11" t="s">
        <v>12333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44228</v>
      </c>
      <c r="H2791" s="11">
        <v>7</v>
      </c>
      <c r="I2791" s="20" t="s">
        <v>259</v>
      </c>
      <c r="J2791" s="11" t="s">
        <v>261</v>
      </c>
      <c r="K2791" s="11" t="s">
        <v>12333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44228</v>
      </c>
      <c r="H2792" s="11">
        <v>7</v>
      </c>
      <c r="I2792" s="20" t="s">
        <v>259</v>
      </c>
      <c r="J2792" s="11" t="s">
        <v>261</v>
      </c>
      <c r="K2792" s="11" t="s">
        <v>12333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44228</v>
      </c>
      <c r="H2793" s="11">
        <v>7</v>
      </c>
      <c r="I2793" s="20" t="s">
        <v>259</v>
      </c>
      <c r="J2793" s="11" t="s">
        <v>261</v>
      </c>
      <c r="K2793" s="11" t="s">
        <v>12333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44228</v>
      </c>
      <c r="H2794" s="11">
        <v>7</v>
      </c>
      <c r="I2794" s="20" t="s">
        <v>259</v>
      </c>
      <c r="J2794" s="11" t="s">
        <v>261</v>
      </c>
      <c r="K2794" s="11" t="s">
        <v>12333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44228</v>
      </c>
      <c r="H2795" s="11">
        <v>7</v>
      </c>
      <c r="I2795" s="20" t="s">
        <v>259</v>
      </c>
      <c r="J2795" s="11" t="s">
        <v>261</v>
      </c>
      <c r="K2795" s="11" t="s">
        <v>12333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44228</v>
      </c>
      <c r="H2796" s="11">
        <v>7</v>
      </c>
      <c r="I2796" s="20" t="s">
        <v>259</v>
      </c>
      <c r="J2796" s="11" t="s">
        <v>261</v>
      </c>
      <c r="K2796" s="11" t="s">
        <v>12333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44228</v>
      </c>
      <c r="H2797" s="11">
        <v>7</v>
      </c>
      <c r="I2797" s="20" t="s">
        <v>259</v>
      </c>
      <c r="J2797" s="11" t="s">
        <v>261</v>
      </c>
      <c r="K2797" s="11" t="s">
        <v>12333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44228</v>
      </c>
      <c r="H2798" s="11">
        <v>7</v>
      </c>
      <c r="I2798" s="20" t="s">
        <v>259</v>
      </c>
      <c r="J2798" s="11" t="s">
        <v>261</v>
      </c>
      <c r="K2798" s="11" t="s">
        <v>12333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44228</v>
      </c>
      <c r="H2799" s="11">
        <v>7</v>
      </c>
      <c r="I2799" s="20" t="s">
        <v>259</v>
      </c>
      <c r="J2799" s="11" t="s">
        <v>261</v>
      </c>
      <c r="K2799" s="11" t="s">
        <v>12333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44228</v>
      </c>
      <c r="H2800" s="11">
        <v>7</v>
      </c>
      <c r="I2800" s="20" t="s">
        <v>259</v>
      </c>
      <c r="J2800" s="11" t="s">
        <v>261</v>
      </c>
      <c r="K2800" s="11" t="s">
        <v>12333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44228</v>
      </c>
      <c r="H2801" s="11">
        <v>7</v>
      </c>
      <c r="I2801" s="20" t="s">
        <v>259</v>
      </c>
      <c r="J2801" s="11" t="s">
        <v>261</v>
      </c>
      <c r="K2801" s="11" t="s">
        <v>12333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44228</v>
      </c>
      <c r="H2802" s="11">
        <v>7</v>
      </c>
      <c r="I2802" s="20" t="s">
        <v>259</v>
      </c>
      <c r="J2802" s="11" t="s">
        <v>261</v>
      </c>
      <c r="K2802" s="11" t="s">
        <v>12333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44228</v>
      </c>
      <c r="H2803" s="11">
        <v>7</v>
      </c>
      <c r="I2803" s="20" t="s">
        <v>259</v>
      </c>
      <c r="J2803" s="11" t="s">
        <v>261</v>
      </c>
      <c r="K2803" s="11" t="s">
        <v>12333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44228</v>
      </c>
      <c r="H2804" s="11">
        <v>7</v>
      </c>
      <c r="I2804" s="20" t="s">
        <v>259</v>
      </c>
      <c r="J2804" s="11" t="s">
        <v>261</v>
      </c>
      <c r="K2804" s="11" t="s">
        <v>12333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44228</v>
      </c>
      <c r="H2805" s="11">
        <v>7</v>
      </c>
      <c r="I2805" s="20" t="s">
        <v>259</v>
      </c>
      <c r="J2805" s="11" t="s">
        <v>261</v>
      </c>
      <c r="K2805" s="11" t="s">
        <v>12333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44228</v>
      </c>
      <c r="H2806" s="11">
        <v>7</v>
      </c>
      <c r="I2806" s="20" t="s">
        <v>259</v>
      </c>
      <c r="J2806" s="11" t="s">
        <v>261</v>
      </c>
      <c r="K2806" s="11" t="s">
        <v>12333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44228</v>
      </c>
      <c r="H2807" s="11">
        <v>7</v>
      </c>
      <c r="I2807" s="20" t="s">
        <v>259</v>
      </c>
      <c r="J2807" s="11" t="s">
        <v>261</v>
      </c>
      <c r="K2807" s="11" t="s">
        <v>12333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44228</v>
      </c>
      <c r="H2808" s="11">
        <v>7</v>
      </c>
      <c r="I2808" s="20" t="s">
        <v>259</v>
      </c>
      <c r="J2808" s="11" t="s">
        <v>261</v>
      </c>
      <c r="K2808" s="11" t="s">
        <v>12333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44228</v>
      </c>
      <c r="H2809" s="11">
        <v>7</v>
      </c>
      <c r="I2809" s="20" t="s">
        <v>259</v>
      </c>
      <c r="J2809" s="11" t="s">
        <v>261</v>
      </c>
      <c r="K2809" s="11" t="s">
        <v>12333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44228</v>
      </c>
      <c r="H2810" s="11">
        <v>7</v>
      </c>
      <c r="I2810" s="20" t="s">
        <v>259</v>
      </c>
      <c r="J2810" s="11" t="s">
        <v>261</v>
      </c>
      <c r="K2810" s="11" t="s">
        <v>12333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44228</v>
      </c>
      <c r="H2811" s="11">
        <v>7</v>
      </c>
      <c r="I2811" s="20" t="s">
        <v>259</v>
      </c>
      <c r="J2811" s="11" t="s">
        <v>261</v>
      </c>
      <c r="K2811" s="11" t="s">
        <v>12333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44228</v>
      </c>
      <c r="H2812" s="11">
        <v>7</v>
      </c>
      <c r="I2812" s="20" t="s">
        <v>259</v>
      </c>
      <c r="J2812" s="11" t="s">
        <v>261</v>
      </c>
      <c r="K2812" s="11" t="s">
        <v>12333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44228</v>
      </c>
      <c r="H2813" s="11">
        <v>7</v>
      </c>
      <c r="I2813" s="20" t="s">
        <v>259</v>
      </c>
      <c r="J2813" s="11" t="s">
        <v>261</v>
      </c>
      <c r="K2813" s="11" t="s">
        <v>12333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44228</v>
      </c>
      <c r="H2814" s="11">
        <v>7</v>
      </c>
      <c r="I2814" s="20" t="s">
        <v>259</v>
      </c>
      <c r="J2814" s="11" t="s">
        <v>261</v>
      </c>
      <c r="K2814" s="11" t="s">
        <v>12333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44228</v>
      </c>
      <c r="H2815" s="11">
        <v>7</v>
      </c>
      <c r="I2815" s="20" t="s">
        <v>259</v>
      </c>
      <c r="J2815" s="11" t="s">
        <v>261</v>
      </c>
      <c r="K2815" s="11" t="s">
        <v>12333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44228</v>
      </c>
      <c r="H2816" s="11">
        <v>7</v>
      </c>
      <c r="I2816" s="20" t="s">
        <v>259</v>
      </c>
      <c r="J2816" s="11" t="s">
        <v>261</v>
      </c>
      <c r="K2816" s="11" t="s">
        <v>12333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44228</v>
      </c>
      <c r="H2817" s="11">
        <v>7</v>
      </c>
      <c r="I2817" s="20" t="s">
        <v>259</v>
      </c>
      <c r="J2817" s="11" t="s">
        <v>261</v>
      </c>
      <c r="K2817" s="11" t="s">
        <v>12333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44228</v>
      </c>
      <c r="H2818" s="11">
        <v>7</v>
      </c>
      <c r="I2818" s="20" t="s">
        <v>259</v>
      </c>
      <c r="J2818" s="11" t="s">
        <v>261</v>
      </c>
      <c r="K2818" s="11" t="s">
        <v>12333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44228</v>
      </c>
      <c r="H2819" s="11">
        <v>7</v>
      </c>
      <c r="I2819" s="20" t="s">
        <v>259</v>
      </c>
      <c r="J2819" s="11" t="s">
        <v>261</v>
      </c>
      <c r="K2819" s="11" t="s">
        <v>12333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44228</v>
      </c>
      <c r="H2820" s="11">
        <v>7</v>
      </c>
      <c r="I2820" s="20" t="s">
        <v>259</v>
      </c>
      <c r="J2820" s="11" t="s">
        <v>261</v>
      </c>
      <c r="K2820" s="11" t="s">
        <v>12333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44228</v>
      </c>
      <c r="H2821" s="11">
        <v>7</v>
      </c>
      <c r="I2821" s="20" t="s">
        <v>259</v>
      </c>
      <c r="J2821" s="11" t="s">
        <v>261</v>
      </c>
      <c r="K2821" s="11" t="s">
        <v>12333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44228</v>
      </c>
      <c r="H2822" s="11">
        <v>7</v>
      </c>
      <c r="I2822" s="20" t="s">
        <v>259</v>
      </c>
      <c r="J2822" s="11" t="s">
        <v>261</v>
      </c>
      <c r="K2822" s="11" t="s">
        <v>12333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44228</v>
      </c>
      <c r="H2823" s="11">
        <v>7</v>
      </c>
      <c r="I2823" s="20" t="s">
        <v>259</v>
      </c>
      <c r="J2823" s="11" t="s">
        <v>261</v>
      </c>
      <c r="K2823" s="11" t="s">
        <v>12333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44228</v>
      </c>
      <c r="H2824" s="11">
        <v>7</v>
      </c>
      <c r="I2824" s="20" t="s">
        <v>259</v>
      </c>
      <c r="J2824" s="11" t="s">
        <v>261</v>
      </c>
      <c r="K2824" s="11" t="s">
        <v>12333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44228</v>
      </c>
      <c r="H2825" s="11">
        <v>7</v>
      </c>
      <c r="I2825" s="20" t="s">
        <v>259</v>
      </c>
      <c r="J2825" s="11" t="s">
        <v>261</v>
      </c>
      <c r="K2825" s="11" t="s">
        <v>12333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44228</v>
      </c>
      <c r="H2826" s="11">
        <v>7</v>
      </c>
      <c r="I2826" s="20" t="s">
        <v>259</v>
      </c>
      <c r="J2826" s="11" t="s">
        <v>261</v>
      </c>
      <c r="K2826" s="11" t="s">
        <v>12333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44228</v>
      </c>
      <c r="H2827" s="11">
        <v>7</v>
      </c>
      <c r="I2827" s="20" t="s">
        <v>259</v>
      </c>
      <c r="J2827" s="11" t="s">
        <v>261</v>
      </c>
      <c r="K2827" s="11" t="s">
        <v>12333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44228</v>
      </c>
      <c r="H2828" s="11">
        <v>7</v>
      </c>
      <c r="I2828" s="20" t="s">
        <v>259</v>
      </c>
      <c r="J2828" s="11" t="s">
        <v>261</v>
      </c>
      <c r="K2828" s="11" t="s">
        <v>12333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44228</v>
      </c>
      <c r="H2829" s="11">
        <v>7</v>
      </c>
      <c r="I2829" s="20" t="s">
        <v>259</v>
      </c>
      <c r="J2829" s="11" t="s">
        <v>261</v>
      </c>
      <c r="K2829" s="11" t="s">
        <v>12333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44228</v>
      </c>
      <c r="H2830" s="11">
        <v>7</v>
      </c>
      <c r="I2830" s="20" t="s">
        <v>259</v>
      </c>
      <c r="J2830" s="11" t="s">
        <v>261</v>
      </c>
      <c r="K2830" s="11" t="s">
        <v>12333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44228</v>
      </c>
      <c r="H2831" s="11">
        <v>7</v>
      </c>
      <c r="I2831" s="20" t="s">
        <v>259</v>
      </c>
      <c r="J2831" s="11" t="s">
        <v>261</v>
      </c>
      <c r="K2831" s="11" t="s">
        <v>12333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44228</v>
      </c>
      <c r="H2832" s="11">
        <v>7</v>
      </c>
      <c r="I2832" s="20" t="s">
        <v>259</v>
      </c>
      <c r="J2832" s="11" t="s">
        <v>261</v>
      </c>
      <c r="K2832" s="11" t="s">
        <v>12333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44228</v>
      </c>
      <c r="H2833" s="11">
        <v>7</v>
      </c>
      <c r="I2833" s="20" t="s">
        <v>259</v>
      </c>
      <c r="J2833" s="11" t="s">
        <v>261</v>
      </c>
      <c r="K2833" s="11" t="s">
        <v>12333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44228</v>
      </c>
      <c r="H2834" s="11">
        <v>7</v>
      </c>
      <c r="I2834" s="20" t="s">
        <v>259</v>
      </c>
      <c r="J2834" s="11" t="s">
        <v>261</v>
      </c>
      <c r="K2834" s="11" t="s">
        <v>12333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44228</v>
      </c>
      <c r="H2835" s="11">
        <v>7</v>
      </c>
      <c r="I2835" s="20" t="s">
        <v>259</v>
      </c>
      <c r="J2835" s="11" t="s">
        <v>261</v>
      </c>
      <c r="K2835" s="11" t="s">
        <v>12333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44228</v>
      </c>
      <c r="H2836" s="11">
        <v>7</v>
      </c>
      <c r="I2836" s="20" t="s">
        <v>259</v>
      </c>
      <c r="J2836" s="11" t="s">
        <v>261</v>
      </c>
      <c r="K2836" s="11" t="s">
        <v>12333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44228</v>
      </c>
      <c r="H2837" s="11">
        <v>7</v>
      </c>
      <c r="I2837" s="20" t="s">
        <v>259</v>
      </c>
      <c r="J2837" s="11" t="s">
        <v>261</v>
      </c>
      <c r="K2837" s="11" t="s">
        <v>12333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44228</v>
      </c>
      <c r="H2838" s="11">
        <v>7</v>
      </c>
      <c r="I2838" s="20" t="s">
        <v>259</v>
      </c>
      <c r="J2838" s="11" t="s">
        <v>261</v>
      </c>
      <c r="K2838" s="11" t="s">
        <v>12333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44228</v>
      </c>
      <c r="H2839" s="11">
        <v>7</v>
      </c>
      <c r="I2839" s="20" t="s">
        <v>259</v>
      </c>
      <c r="J2839" s="11" t="s">
        <v>261</v>
      </c>
      <c r="K2839" s="11" t="s">
        <v>12333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44228</v>
      </c>
      <c r="H2840" s="11">
        <v>7</v>
      </c>
      <c r="I2840" s="20" t="s">
        <v>259</v>
      </c>
      <c r="J2840" s="11" t="s">
        <v>261</v>
      </c>
      <c r="K2840" s="11" t="s">
        <v>12333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44228</v>
      </c>
      <c r="H2841" s="11">
        <v>7</v>
      </c>
      <c r="I2841" s="20" t="s">
        <v>259</v>
      </c>
      <c r="J2841" s="11" t="s">
        <v>261</v>
      </c>
      <c r="K2841" s="11" t="s">
        <v>12333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44228</v>
      </c>
      <c r="H2842" s="11">
        <v>7</v>
      </c>
      <c r="I2842" s="20" t="s">
        <v>259</v>
      </c>
      <c r="J2842" s="11" t="s">
        <v>261</v>
      </c>
      <c r="K2842" s="11" t="s">
        <v>12333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44228</v>
      </c>
      <c r="H2843" s="11">
        <v>7</v>
      </c>
      <c r="I2843" s="20" t="s">
        <v>259</v>
      </c>
      <c r="J2843" s="11" t="s">
        <v>261</v>
      </c>
      <c r="K2843" s="11" t="s">
        <v>12333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44228</v>
      </c>
      <c r="H2844" s="11">
        <v>7</v>
      </c>
      <c r="I2844" s="20" t="s">
        <v>259</v>
      </c>
      <c r="J2844" s="11" t="s">
        <v>261</v>
      </c>
      <c r="K2844" s="11" t="s">
        <v>12333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44228</v>
      </c>
      <c r="H2845" s="11">
        <v>7</v>
      </c>
      <c r="I2845" s="20" t="s">
        <v>259</v>
      </c>
      <c r="J2845" s="11" t="s">
        <v>261</v>
      </c>
      <c r="K2845" s="11" t="s">
        <v>12333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44228</v>
      </c>
      <c r="H2846" s="11">
        <v>7</v>
      </c>
      <c r="I2846" s="20" t="s">
        <v>259</v>
      </c>
      <c r="J2846" s="11" t="s">
        <v>261</v>
      </c>
      <c r="K2846" s="11" t="s">
        <v>12333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44228</v>
      </c>
      <c r="H2847" s="11">
        <v>7</v>
      </c>
      <c r="I2847" s="20" t="s">
        <v>259</v>
      </c>
      <c r="J2847" s="11" t="s">
        <v>261</v>
      </c>
      <c r="K2847" s="11" t="s">
        <v>12333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44228</v>
      </c>
      <c r="H2848" s="11">
        <v>7</v>
      </c>
      <c r="I2848" s="20" t="s">
        <v>259</v>
      </c>
      <c r="J2848" s="11" t="s">
        <v>261</v>
      </c>
      <c r="K2848" s="11" t="s">
        <v>12333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44228</v>
      </c>
      <c r="H2849" s="11">
        <v>7</v>
      </c>
      <c r="I2849" s="20" t="s">
        <v>259</v>
      </c>
      <c r="J2849" s="11" t="s">
        <v>261</v>
      </c>
      <c r="K2849" s="11" t="s">
        <v>12333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44228</v>
      </c>
      <c r="H2850" s="11">
        <v>7</v>
      </c>
      <c r="I2850" s="20" t="s">
        <v>259</v>
      </c>
      <c r="J2850" s="11" t="s">
        <v>261</v>
      </c>
      <c r="K2850" s="11" t="s">
        <v>12333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44228</v>
      </c>
      <c r="H2851" s="11">
        <v>7</v>
      </c>
      <c r="I2851" s="20" t="s">
        <v>259</v>
      </c>
      <c r="J2851" s="11" t="s">
        <v>261</v>
      </c>
      <c r="K2851" s="11" t="s">
        <v>12333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44228</v>
      </c>
      <c r="H2852" s="11">
        <v>7</v>
      </c>
      <c r="I2852" s="20" t="s">
        <v>259</v>
      </c>
      <c r="J2852" s="11" t="s">
        <v>261</v>
      </c>
      <c r="K2852" s="11" t="s">
        <v>12333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44228</v>
      </c>
      <c r="H2853" s="11">
        <v>7</v>
      </c>
      <c r="I2853" s="20" t="s">
        <v>259</v>
      </c>
      <c r="J2853" s="11" t="s">
        <v>261</v>
      </c>
      <c r="K2853" s="11" t="s">
        <v>12333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44228</v>
      </c>
      <c r="H2854" s="11">
        <v>7</v>
      </c>
      <c r="I2854" s="20" t="s">
        <v>259</v>
      </c>
      <c r="J2854" s="11" t="s">
        <v>261</v>
      </c>
      <c r="K2854" s="11" t="s">
        <v>12333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44228</v>
      </c>
      <c r="H2855" s="11">
        <v>7</v>
      </c>
      <c r="I2855" s="20" t="s">
        <v>259</v>
      </c>
      <c r="J2855" s="11" t="s">
        <v>261</v>
      </c>
      <c r="K2855" s="11" t="s">
        <v>12333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44228</v>
      </c>
      <c r="H2856" s="11">
        <v>7</v>
      </c>
      <c r="I2856" s="20" t="s">
        <v>259</v>
      </c>
      <c r="J2856" s="11" t="s">
        <v>261</v>
      </c>
      <c r="K2856" s="11" t="s">
        <v>12333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44228</v>
      </c>
      <c r="H2857" s="11">
        <v>7</v>
      </c>
      <c r="I2857" s="20" t="s">
        <v>259</v>
      </c>
      <c r="J2857" s="11" t="s">
        <v>261</v>
      </c>
      <c r="K2857" s="11" t="s">
        <v>12333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44228</v>
      </c>
      <c r="H2858" s="11">
        <v>7</v>
      </c>
      <c r="I2858" s="20" t="s">
        <v>259</v>
      </c>
      <c r="J2858" s="11" t="s">
        <v>261</v>
      </c>
      <c r="K2858" s="11" t="s">
        <v>12333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44228</v>
      </c>
      <c r="H2859" s="11">
        <v>7</v>
      </c>
      <c r="I2859" s="20" t="s">
        <v>259</v>
      </c>
      <c r="J2859" s="11" t="s">
        <v>261</v>
      </c>
      <c r="K2859" s="11" t="s">
        <v>12333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44228</v>
      </c>
      <c r="H2860" s="11">
        <v>7</v>
      </c>
      <c r="I2860" s="20" t="s">
        <v>259</v>
      </c>
      <c r="J2860" s="11" t="s">
        <v>261</v>
      </c>
      <c r="K2860" s="11" t="s">
        <v>12333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44228</v>
      </c>
      <c r="H2861" s="11">
        <v>7</v>
      </c>
      <c r="I2861" s="20" t="s">
        <v>259</v>
      </c>
      <c r="J2861" s="11" t="s">
        <v>261</v>
      </c>
      <c r="K2861" s="11" t="s">
        <v>12333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44228</v>
      </c>
      <c r="H2862" s="11">
        <v>7</v>
      </c>
      <c r="I2862" s="20" t="s">
        <v>259</v>
      </c>
      <c r="J2862" s="11" t="s">
        <v>261</v>
      </c>
      <c r="K2862" s="11" t="s">
        <v>12333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44228</v>
      </c>
      <c r="H2863" s="11">
        <v>7</v>
      </c>
      <c r="I2863" s="20" t="s">
        <v>259</v>
      </c>
      <c r="J2863" s="11" t="s">
        <v>261</v>
      </c>
      <c r="K2863" s="11" t="s">
        <v>12333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44228</v>
      </c>
      <c r="H2864" s="11">
        <v>7</v>
      </c>
      <c r="I2864" s="20" t="s">
        <v>259</v>
      </c>
      <c r="J2864" s="11" t="s">
        <v>261</v>
      </c>
      <c r="K2864" s="11" t="s">
        <v>12333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44228</v>
      </c>
      <c r="H2865" s="11">
        <v>7</v>
      </c>
      <c r="I2865" s="20" t="s">
        <v>259</v>
      </c>
      <c r="J2865" s="11" t="s">
        <v>261</v>
      </c>
      <c r="K2865" s="11" t="s">
        <v>12333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44228</v>
      </c>
      <c r="H2866" s="11">
        <v>7</v>
      </c>
      <c r="I2866" s="20" t="s">
        <v>259</v>
      </c>
      <c r="J2866" s="11" t="s">
        <v>261</v>
      </c>
      <c r="K2866" s="11" t="s">
        <v>12333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44228</v>
      </c>
      <c r="H2867" s="11">
        <v>7</v>
      </c>
      <c r="I2867" s="20" t="s">
        <v>259</v>
      </c>
      <c r="J2867" s="11" t="s">
        <v>261</v>
      </c>
      <c r="K2867" s="11" t="s">
        <v>12333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44228</v>
      </c>
      <c r="H2868" s="11">
        <v>7</v>
      </c>
      <c r="I2868" s="20" t="s">
        <v>259</v>
      </c>
      <c r="J2868" s="11" t="s">
        <v>261</v>
      </c>
      <c r="K2868" s="11" t="s">
        <v>12333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44228</v>
      </c>
      <c r="H2869" s="11">
        <v>7</v>
      </c>
      <c r="I2869" s="20" t="s">
        <v>259</v>
      </c>
      <c r="J2869" s="11" t="s">
        <v>261</v>
      </c>
      <c r="K2869" s="11" t="s">
        <v>12333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44228</v>
      </c>
      <c r="H2870" s="11">
        <v>7</v>
      </c>
      <c r="I2870" s="20" t="s">
        <v>259</v>
      </c>
      <c r="J2870" s="11" t="s">
        <v>261</v>
      </c>
      <c r="K2870" s="11" t="s">
        <v>12333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44228</v>
      </c>
      <c r="H2871" s="11">
        <v>7</v>
      </c>
      <c r="I2871" s="20" t="s">
        <v>259</v>
      </c>
      <c r="J2871" s="11" t="s">
        <v>261</v>
      </c>
      <c r="K2871" s="11" t="s">
        <v>12333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44228</v>
      </c>
      <c r="H2872" s="11">
        <v>7</v>
      </c>
      <c r="I2872" s="20" t="s">
        <v>259</v>
      </c>
      <c r="J2872" s="11" t="s">
        <v>261</v>
      </c>
      <c r="K2872" s="11" t="s">
        <v>12333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44228</v>
      </c>
      <c r="H2873" s="11">
        <v>7</v>
      </c>
      <c r="I2873" s="20" t="s">
        <v>259</v>
      </c>
      <c r="J2873" s="11" t="s">
        <v>261</v>
      </c>
      <c r="K2873" s="11" t="s">
        <v>12333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44228</v>
      </c>
      <c r="H2874" s="11">
        <v>7</v>
      </c>
      <c r="I2874" s="20" t="s">
        <v>259</v>
      </c>
      <c r="J2874" s="11" t="s">
        <v>261</v>
      </c>
      <c r="K2874" s="11" t="s">
        <v>12333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44228</v>
      </c>
      <c r="H2875" s="11">
        <v>7</v>
      </c>
      <c r="I2875" s="20" t="s">
        <v>259</v>
      </c>
      <c r="J2875" s="11" t="s">
        <v>261</v>
      </c>
      <c r="K2875" s="11" t="s">
        <v>12333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44228</v>
      </c>
      <c r="H2876" s="11">
        <v>7</v>
      </c>
      <c r="I2876" s="20" t="s">
        <v>259</v>
      </c>
      <c r="J2876" s="11" t="s">
        <v>261</v>
      </c>
      <c r="K2876" s="11" t="s">
        <v>12333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44228</v>
      </c>
      <c r="H2877" s="11">
        <v>7</v>
      </c>
      <c r="I2877" s="20" t="s">
        <v>259</v>
      </c>
      <c r="J2877" s="11" t="s">
        <v>261</v>
      </c>
      <c r="K2877" s="11" t="s">
        <v>12333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44228</v>
      </c>
      <c r="H2878" s="11">
        <v>7</v>
      </c>
      <c r="I2878" s="20" t="s">
        <v>259</v>
      </c>
      <c r="J2878" s="11" t="s">
        <v>261</v>
      </c>
      <c r="K2878" s="11" t="s">
        <v>12333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44228</v>
      </c>
      <c r="H2879" s="11">
        <v>7</v>
      </c>
      <c r="I2879" s="20" t="s">
        <v>259</v>
      </c>
      <c r="J2879" s="11" t="s">
        <v>261</v>
      </c>
      <c r="K2879" s="11" t="s">
        <v>12333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44228</v>
      </c>
      <c r="H2880" s="11">
        <v>7</v>
      </c>
      <c r="I2880" s="20" t="s">
        <v>259</v>
      </c>
      <c r="J2880" s="11" t="s">
        <v>261</v>
      </c>
      <c r="K2880" s="11" t="s">
        <v>12333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44228</v>
      </c>
      <c r="H2881" s="11">
        <v>7</v>
      </c>
      <c r="I2881" s="20" t="s">
        <v>259</v>
      </c>
      <c r="J2881" s="11" t="s">
        <v>261</v>
      </c>
      <c r="K2881" s="11" t="s">
        <v>12333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44228</v>
      </c>
      <c r="H2882" s="11">
        <v>7</v>
      </c>
      <c r="I2882" s="20" t="s">
        <v>259</v>
      </c>
      <c r="J2882" s="11" t="s">
        <v>261</v>
      </c>
      <c r="K2882" s="11" t="s">
        <v>12333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44228</v>
      </c>
      <c r="H2883" s="11">
        <v>7</v>
      </c>
      <c r="I2883" s="20" t="s">
        <v>259</v>
      </c>
      <c r="J2883" s="11" t="s">
        <v>261</v>
      </c>
      <c r="K2883" s="11" t="s">
        <v>12333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44228</v>
      </c>
      <c r="H2884" s="11">
        <v>7</v>
      </c>
      <c r="I2884" s="20" t="s">
        <v>259</v>
      </c>
      <c r="J2884" s="11" t="s">
        <v>261</v>
      </c>
      <c r="K2884" s="11" t="s">
        <v>12333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44228</v>
      </c>
      <c r="H2885" s="11">
        <v>7</v>
      </c>
      <c r="I2885" s="20" t="s">
        <v>259</v>
      </c>
      <c r="J2885" s="11" t="s">
        <v>261</v>
      </c>
      <c r="K2885" s="11" t="s">
        <v>12333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44228</v>
      </c>
      <c r="H2886" s="11">
        <v>7</v>
      </c>
      <c r="I2886" s="20" t="s">
        <v>259</v>
      </c>
      <c r="J2886" s="11" t="s">
        <v>261</v>
      </c>
      <c r="K2886" s="11" t="s">
        <v>12333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44228</v>
      </c>
      <c r="H2887" s="11">
        <v>7</v>
      </c>
      <c r="I2887" s="20" t="s">
        <v>259</v>
      </c>
      <c r="J2887" s="11" t="s">
        <v>261</v>
      </c>
      <c r="K2887" s="11" t="s">
        <v>12333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44228</v>
      </c>
      <c r="H2888" s="11">
        <v>7</v>
      </c>
      <c r="I2888" s="20" t="s">
        <v>259</v>
      </c>
      <c r="J2888" s="11" t="s">
        <v>261</v>
      </c>
      <c r="K2888" s="11" t="s">
        <v>12333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44228</v>
      </c>
      <c r="H2889" s="11">
        <v>7</v>
      </c>
      <c r="I2889" s="20" t="s">
        <v>259</v>
      </c>
      <c r="J2889" s="11" t="s">
        <v>261</v>
      </c>
      <c r="K2889" s="11" t="s">
        <v>12333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44228</v>
      </c>
      <c r="H2890" s="11">
        <v>7</v>
      </c>
      <c r="I2890" s="20" t="s">
        <v>259</v>
      </c>
      <c r="J2890" s="11" t="s">
        <v>261</v>
      </c>
      <c r="K2890" s="11" t="s">
        <v>12333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44228</v>
      </c>
      <c r="H2891" s="11">
        <v>7</v>
      </c>
      <c r="I2891" s="20" t="s">
        <v>259</v>
      </c>
      <c r="J2891" s="11" t="s">
        <v>261</v>
      </c>
      <c r="K2891" s="11" t="s">
        <v>12333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44228</v>
      </c>
      <c r="H2892" s="11">
        <v>7</v>
      </c>
      <c r="I2892" s="20" t="s">
        <v>259</v>
      </c>
      <c r="J2892" s="11" t="s">
        <v>261</v>
      </c>
      <c r="K2892" s="11" t="s">
        <v>12333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44228</v>
      </c>
      <c r="H2893" s="11">
        <v>7</v>
      </c>
      <c r="I2893" s="20" t="s">
        <v>259</v>
      </c>
      <c r="J2893" s="11" t="s">
        <v>261</v>
      </c>
      <c r="K2893" s="11" t="s">
        <v>12333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44228</v>
      </c>
      <c r="H2894" s="11">
        <v>7</v>
      </c>
      <c r="I2894" s="20" t="s">
        <v>259</v>
      </c>
      <c r="J2894" s="11" t="s">
        <v>261</v>
      </c>
      <c r="K2894" s="11" t="s">
        <v>12333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44228</v>
      </c>
      <c r="H2895" s="11">
        <v>7</v>
      </c>
      <c r="I2895" s="20" t="s">
        <v>259</v>
      </c>
      <c r="J2895" s="11" t="s">
        <v>261</v>
      </c>
      <c r="K2895" s="11" t="s">
        <v>12333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44228</v>
      </c>
      <c r="H2896" s="11">
        <v>7</v>
      </c>
      <c r="I2896" s="20" t="s">
        <v>259</v>
      </c>
      <c r="J2896" s="11" t="s">
        <v>261</v>
      </c>
      <c r="K2896" s="11" t="s">
        <v>12333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44228</v>
      </c>
      <c r="H2897" s="11">
        <v>7</v>
      </c>
      <c r="I2897" s="20" t="s">
        <v>259</v>
      </c>
      <c r="J2897" s="11" t="s">
        <v>261</v>
      </c>
      <c r="K2897" s="11" t="s">
        <v>12333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44228</v>
      </c>
      <c r="H2898" s="11">
        <v>7</v>
      </c>
      <c r="I2898" s="20" t="s">
        <v>259</v>
      </c>
      <c r="J2898" s="11" t="s">
        <v>261</v>
      </c>
      <c r="K2898" s="11" t="s">
        <v>12333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44228</v>
      </c>
      <c r="H2899" s="11">
        <v>7</v>
      </c>
      <c r="I2899" s="20" t="s">
        <v>259</v>
      </c>
      <c r="J2899" s="11" t="s">
        <v>261</v>
      </c>
      <c r="K2899" s="11" t="s">
        <v>12333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44228</v>
      </c>
      <c r="H2900" s="11">
        <v>7</v>
      </c>
      <c r="I2900" s="20" t="s">
        <v>259</v>
      </c>
      <c r="J2900" s="11" t="s">
        <v>261</v>
      </c>
      <c r="K2900" s="11" t="s">
        <v>12333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44228</v>
      </c>
      <c r="H2901" s="11">
        <v>7</v>
      </c>
      <c r="I2901" s="20" t="s">
        <v>259</v>
      </c>
      <c r="J2901" s="11" t="s">
        <v>261</v>
      </c>
      <c r="K2901" s="11" t="s">
        <v>12333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44228</v>
      </c>
      <c r="H2902" s="11">
        <v>7</v>
      </c>
      <c r="I2902" s="20" t="s">
        <v>259</v>
      </c>
      <c r="J2902" s="11" t="s">
        <v>261</v>
      </c>
      <c r="K2902" s="11" t="s">
        <v>12333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44228</v>
      </c>
      <c r="H2903" s="11">
        <v>7</v>
      </c>
      <c r="I2903" s="20" t="s">
        <v>259</v>
      </c>
      <c r="J2903" s="11" t="s">
        <v>261</v>
      </c>
      <c r="K2903" s="11" t="s">
        <v>12333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44228</v>
      </c>
      <c r="H2904" s="11">
        <v>7</v>
      </c>
      <c r="I2904" s="20" t="s">
        <v>259</v>
      </c>
      <c r="J2904" s="11" t="s">
        <v>261</v>
      </c>
      <c r="K2904" s="11" t="s">
        <v>12333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44228</v>
      </c>
      <c r="H2905" s="11">
        <v>7</v>
      </c>
      <c r="I2905" s="20" t="s">
        <v>259</v>
      </c>
      <c r="J2905" s="11" t="s">
        <v>261</v>
      </c>
      <c r="K2905" s="11" t="s">
        <v>12333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44228</v>
      </c>
      <c r="H2906" s="11">
        <v>7</v>
      </c>
      <c r="I2906" s="20" t="s">
        <v>259</v>
      </c>
      <c r="J2906" s="11" t="s">
        <v>261</v>
      </c>
      <c r="K2906" s="11" t="s">
        <v>12333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44228</v>
      </c>
      <c r="H2907" s="11">
        <v>7</v>
      </c>
      <c r="I2907" s="20" t="s">
        <v>259</v>
      </c>
      <c r="J2907" s="11" t="s">
        <v>261</v>
      </c>
      <c r="K2907" s="11" t="s">
        <v>12333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44228</v>
      </c>
      <c r="H2908" s="11">
        <v>7</v>
      </c>
      <c r="I2908" s="20" t="s">
        <v>259</v>
      </c>
      <c r="J2908" s="11" t="s">
        <v>261</v>
      </c>
      <c r="K2908" s="11" t="s">
        <v>12333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44228</v>
      </c>
      <c r="H2909" s="11">
        <v>7</v>
      </c>
      <c r="I2909" s="20" t="s">
        <v>259</v>
      </c>
      <c r="J2909" s="11" t="s">
        <v>261</v>
      </c>
      <c r="K2909" s="11" t="s">
        <v>12333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44228</v>
      </c>
      <c r="H2910" s="11">
        <v>7</v>
      </c>
      <c r="I2910" s="20" t="s">
        <v>259</v>
      </c>
      <c r="J2910" s="11" t="s">
        <v>261</v>
      </c>
      <c r="K2910" s="11" t="s">
        <v>12333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44228</v>
      </c>
      <c r="H2911" s="11">
        <v>7</v>
      </c>
      <c r="I2911" s="20" t="s">
        <v>259</v>
      </c>
      <c r="J2911" s="11" t="s">
        <v>261</v>
      </c>
      <c r="K2911" s="11" t="s">
        <v>12333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44228</v>
      </c>
      <c r="H2912" s="11">
        <v>7</v>
      </c>
      <c r="I2912" s="20" t="s">
        <v>259</v>
      </c>
      <c r="J2912" s="11" t="s">
        <v>261</v>
      </c>
      <c r="K2912" s="11" t="s">
        <v>12333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44228</v>
      </c>
      <c r="H2913" s="11">
        <v>7</v>
      </c>
      <c r="I2913" s="20" t="s">
        <v>259</v>
      </c>
      <c r="J2913" s="11" t="s">
        <v>261</v>
      </c>
      <c r="K2913" s="11" t="s">
        <v>12333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44228</v>
      </c>
      <c r="H2914" s="11">
        <v>7</v>
      </c>
      <c r="I2914" s="20" t="s">
        <v>259</v>
      </c>
      <c r="J2914" s="11" t="s">
        <v>261</v>
      </c>
      <c r="K2914" s="11" t="s">
        <v>12333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44228</v>
      </c>
      <c r="H2915" s="11">
        <v>7</v>
      </c>
      <c r="I2915" s="20" t="s">
        <v>259</v>
      </c>
      <c r="J2915" s="11" t="s">
        <v>261</v>
      </c>
      <c r="K2915" s="11" t="s">
        <v>12333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44228</v>
      </c>
      <c r="H2916" s="11">
        <v>7</v>
      </c>
      <c r="I2916" s="20" t="s">
        <v>259</v>
      </c>
      <c r="J2916" s="11" t="s">
        <v>261</v>
      </c>
      <c r="K2916" s="11" t="s">
        <v>12333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44228</v>
      </c>
      <c r="H2917" s="11">
        <v>7</v>
      </c>
      <c r="I2917" s="20" t="s">
        <v>259</v>
      </c>
      <c r="J2917" s="11" t="s">
        <v>261</v>
      </c>
      <c r="K2917" s="11" t="s">
        <v>12333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44228</v>
      </c>
      <c r="H2918" s="11">
        <v>7</v>
      </c>
      <c r="I2918" s="20" t="s">
        <v>259</v>
      </c>
      <c r="J2918" s="11" t="s">
        <v>261</v>
      </c>
      <c r="K2918" s="11" t="s">
        <v>12333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44228</v>
      </c>
      <c r="H2919" s="11">
        <v>7</v>
      </c>
      <c r="I2919" s="20" t="s">
        <v>259</v>
      </c>
      <c r="J2919" s="11" t="s">
        <v>261</v>
      </c>
      <c r="K2919" s="11" t="s">
        <v>12333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44228</v>
      </c>
      <c r="H2920" s="11">
        <v>7</v>
      </c>
      <c r="I2920" s="20" t="s">
        <v>259</v>
      </c>
      <c r="J2920" s="11" t="s">
        <v>261</v>
      </c>
      <c r="K2920" s="11" t="s">
        <v>12333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44228</v>
      </c>
      <c r="H2921" s="11">
        <v>7</v>
      </c>
      <c r="I2921" s="20" t="s">
        <v>259</v>
      </c>
      <c r="J2921" s="11" t="s">
        <v>261</v>
      </c>
      <c r="K2921" s="11" t="s">
        <v>12333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44228</v>
      </c>
      <c r="H2922" s="11">
        <v>7</v>
      </c>
      <c r="I2922" s="20" t="s">
        <v>259</v>
      </c>
      <c r="J2922" s="11" t="s">
        <v>261</v>
      </c>
      <c r="K2922" s="11" t="s">
        <v>12333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44228</v>
      </c>
      <c r="H2923" s="11">
        <v>7</v>
      </c>
      <c r="I2923" s="20" t="s">
        <v>259</v>
      </c>
      <c r="J2923" s="11" t="s">
        <v>261</v>
      </c>
      <c r="K2923" s="11" t="s">
        <v>12333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44228</v>
      </c>
      <c r="H2924" s="11">
        <v>7</v>
      </c>
      <c r="I2924" s="20" t="s">
        <v>259</v>
      </c>
      <c r="J2924" s="11" t="s">
        <v>261</v>
      </c>
      <c r="K2924" s="11" t="s">
        <v>12333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44228</v>
      </c>
      <c r="H2925" s="11">
        <v>7</v>
      </c>
      <c r="I2925" s="20" t="s">
        <v>259</v>
      </c>
      <c r="J2925" s="11" t="s">
        <v>261</v>
      </c>
      <c r="K2925" s="11" t="s">
        <v>12333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44228</v>
      </c>
      <c r="H2926" s="11">
        <v>7</v>
      </c>
      <c r="I2926" s="20" t="s">
        <v>259</v>
      </c>
      <c r="J2926" s="11" t="s">
        <v>261</v>
      </c>
      <c r="K2926" s="11" t="s">
        <v>12333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44228</v>
      </c>
      <c r="H2927" s="11">
        <v>7</v>
      </c>
      <c r="I2927" s="20" t="s">
        <v>259</v>
      </c>
      <c r="J2927" s="11" t="s">
        <v>261</v>
      </c>
      <c r="K2927" s="11" t="s">
        <v>12333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44228</v>
      </c>
      <c r="H2928" s="11">
        <v>7</v>
      </c>
      <c r="I2928" s="20" t="s">
        <v>259</v>
      </c>
      <c r="J2928" s="11" t="s">
        <v>261</v>
      </c>
      <c r="K2928" s="11" t="s">
        <v>12333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44228</v>
      </c>
      <c r="H2929" s="11">
        <v>7</v>
      </c>
      <c r="I2929" s="20" t="s">
        <v>259</v>
      </c>
      <c r="J2929" s="11" t="s">
        <v>261</v>
      </c>
      <c r="K2929" s="11" t="s">
        <v>12333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44228</v>
      </c>
      <c r="H2930" s="11">
        <v>7</v>
      </c>
      <c r="I2930" s="20" t="s">
        <v>259</v>
      </c>
      <c r="J2930" s="11" t="s">
        <v>261</v>
      </c>
      <c r="K2930" s="11" t="s">
        <v>12333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44228</v>
      </c>
      <c r="H2931" s="11">
        <v>7</v>
      </c>
      <c r="I2931" s="20" t="s">
        <v>259</v>
      </c>
      <c r="J2931" s="11" t="s">
        <v>261</v>
      </c>
      <c r="K2931" s="11" t="s">
        <v>12333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44228</v>
      </c>
      <c r="H2932" s="11">
        <v>7</v>
      </c>
      <c r="I2932" s="20" t="s">
        <v>259</v>
      </c>
      <c r="J2932" s="11" t="s">
        <v>261</v>
      </c>
      <c r="K2932" s="11" t="s">
        <v>12333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44228</v>
      </c>
      <c r="H2933" s="11">
        <v>7</v>
      </c>
      <c r="I2933" s="20" t="s">
        <v>259</v>
      </c>
      <c r="J2933" s="11" t="s">
        <v>261</v>
      </c>
      <c r="K2933" s="11" t="s">
        <v>12333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44228</v>
      </c>
      <c r="H2934" s="11">
        <v>7</v>
      </c>
      <c r="I2934" s="20" t="s">
        <v>259</v>
      </c>
      <c r="J2934" s="11" t="s">
        <v>261</v>
      </c>
      <c r="K2934" s="11" t="s">
        <v>12333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44228</v>
      </c>
      <c r="H2935" s="11">
        <v>7</v>
      </c>
      <c r="I2935" s="20" t="s">
        <v>259</v>
      </c>
      <c r="J2935" s="11" t="s">
        <v>261</v>
      </c>
      <c r="K2935" s="11" t="s">
        <v>12333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44228</v>
      </c>
      <c r="H2936" s="11">
        <v>7</v>
      </c>
      <c r="I2936" s="20" t="s">
        <v>259</v>
      </c>
      <c r="J2936" s="11" t="s">
        <v>261</v>
      </c>
      <c r="K2936" s="11" t="s">
        <v>12333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44228</v>
      </c>
      <c r="H2937" s="11">
        <v>7</v>
      </c>
      <c r="I2937" s="20" t="s">
        <v>259</v>
      </c>
      <c r="J2937" s="11" t="s">
        <v>261</v>
      </c>
      <c r="K2937" s="11" t="s">
        <v>12333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44228</v>
      </c>
      <c r="H2938" s="11">
        <v>7</v>
      </c>
      <c r="I2938" s="20" t="s">
        <v>259</v>
      </c>
      <c r="J2938" s="11" t="s">
        <v>261</v>
      </c>
      <c r="K2938" s="11" t="s">
        <v>12333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44228</v>
      </c>
      <c r="H2939" s="11">
        <v>7</v>
      </c>
      <c r="I2939" s="20" t="s">
        <v>259</v>
      </c>
      <c r="J2939" s="11" t="s">
        <v>261</v>
      </c>
      <c r="K2939" s="11" t="s">
        <v>12333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44228</v>
      </c>
      <c r="H2940" s="11">
        <v>7</v>
      </c>
      <c r="I2940" s="20" t="s">
        <v>259</v>
      </c>
      <c r="J2940" s="11" t="s">
        <v>261</v>
      </c>
      <c r="K2940" s="11" t="s">
        <v>12333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44228</v>
      </c>
      <c r="H2941" s="11">
        <v>7</v>
      </c>
      <c r="I2941" s="20" t="s">
        <v>259</v>
      </c>
      <c r="J2941" s="11" t="s">
        <v>261</v>
      </c>
      <c r="K2941" s="11" t="s">
        <v>12333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44228</v>
      </c>
      <c r="H2942" s="11">
        <v>7</v>
      </c>
      <c r="I2942" s="20" t="s">
        <v>259</v>
      </c>
      <c r="J2942" s="11" t="s">
        <v>261</v>
      </c>
      <c r="K2942" s="11" t="s">
        <v>12333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44228</v>
      </c>
      <c r="H2943" s="11">
        <v>7</v>
      </c>
      <c r="I2943" s="20" t="s">
        <v>259</v>
      </c>
      <c r="J2943" s="11" t="s">
        <v>261</v>
      </c>
      <c r="K2943" s="11" t="s">
        <v>12333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44228</v>
      </c>
      <c r="H2944" s="11">
        <v>7</v>
      </c>
      <c r="I2944" s="20" t="s">
        <v>259</v>
      </c>
      <c r="J2944" s="11" t="s">
        <v>261</v>
      </c>
      <c r="K2944" s="11" t="s">
        <v>12333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44228</v>
      </c>
      <c r="H2945" s="11">
        <v>7</v>
      </c>
      <c r="I2945" s="20" t="s">
        <v>259</v>
      </c>
      <c r="J2945" s="11" t="s">
        <v>261</v>
      </c>
      <c r="K2945" s="11" t="s">
        <v>12333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44228</v>
      </c>
      <c r="H2946" s="11">
        <v>7</v>
      </c>
      <c r="I2946" s="20" t="s">
        <v>259</v>
      </c>
      <c r="J2946" s="11" t="s">
        <v>261</v>
      </c>
      <c r="K2946" s="11" t="s">
        <v>12333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44228</v>
      </c>
      <c r="H2947" s="11">
        <v>7</v>
      </c>
      <c r="I2947" s="20" t="s">
        <v>259</v>
      </c>
      <c r="J2947" s="11" t="s">
        <v>261</v>
      </c>
      <c r="K2947" s="11" t="s">
        <v>12333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44228</v>
      </c>
      <c r="H2948" s="11">
        <v>7</v>
      </c>
      <c r="I2948" s="20" t="s">
        <v>259</v>
      </c>
      <c r="J2948" s="11" t="s">
        <v>261</v>
      </c>
      <c r="K2948" s="11" t="s">
        <v>12333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44228</v>
      </c>
      <c r="H2949" s="11">
        <v>7</v>
      </c>
      <c r="I2949" s="20" t="s">
        <v>259</v>
      </c>
      <c r="J2949" s="11" t="s">
        <v>261</v>
      </c>
      <c r="K2949" s="11" t="s">
        <v>12333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44228</v>
      </c>
      <c r="H2950" s="11">
        <v>7</v>
      </c>
      <c r="I2950" s="20" t="s">
        <v>259</v>
      </c>
      <c r="J2950" s="11" t="s">
        <v>261</v>
      </c>
      <c r="K2950" s="11" t="s">
        <v>12333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44228</v>
      </c>
      <c r="H2951" s="11">
        <v>7</v>
      </c>
      <c r="I2951" s="20" t="s">
        <v>259</v>
      </c>
      <c r="J2951" s="11" t="s">
        <v>261</v>
      </c>
      <c r="K2951" s="11" t="s">
        <v>12333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44228</v>
      </c>
      <c r="H2952" s="11">
        <v>7</v>
      </c>
      <c r="I2952" s="20" t="s">
        <v>259</v>
      </c>
      <c r="J2952" s="11" t="s">
        <v>261</v>
      </c>
      <c r="K2952" s="11" t="s">
        <v>12333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44228</v>
      </c>
      <c r="H2953" s="11">
        <v>7</v>
      </c>
      <c r="I2953" s="20" t="s">
        <v>259</v>
      </c>
      <c r="J2953" s="11" t="s">
        <v>261</v>
      </c>
      <c r="K2953" s="11" t="s">
        <v>12333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44228</v>
      </c>
      <c r="H2954" s="11">
        <v>7</v>
      </c>
      <c r="I2954" s="20" t="s">
        <v>259</v>
      </c>
      <c r="J2954" s="11" t="s">
        <v>261</v>
      </c>
      <c r="K2954" s="11" t="s">
        <v>12333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44228</v>
      </c>
      <c r="H2955" s="11">
        <v>7</v>
      </c>
      <c r="I2955" s="20" t="s">
        <v>259</v>
      </c>
      <c r="J2955" s="11" t="s">
        <v>261</v>
      </c>
      <c r="K2955" s="11" t="s">
        <v>12333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44228</v>
      </c>
      <c r="H2956" s="11">
        <v>7</v>
      </c>
      <c r="I2956" s="20" t="s">
        <v>259</v>
      </c>
      <c r="J2956" s="11" t="s">
        <v>261</v>
      </c>
      <c r="K2956" s="11" t="s">
        <v>12333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44228</v>
      </c>
      <c r="H2957" s="11">
        <v>7</v>
      </c>
      <c r="I2957" s="20" t="s">
        <v>259</v>
      </c>
      <c r="J2957" s="11" t="s">
        <v>261</v>
      </c>
      <c r="K2957" s="11" t="s">
        <v>12333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44228</v>
      </c>
      <c r="H2958" s="11">
        <v>7</v>
      </c>
      <c r="I2958" s="20" t="s">
        <v>259</v>
      </c>
      <c r="J2958" s="11" t="s">
        <v>261</v>
      </c>
      <c r="K2958" s="11" t="s">
        <v>12333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44228</v>
      </c>
      <c r="H2959" s="11">
        <v>7</v>
      </c>
      <c r="I2959" s="20" t="s">
        <v>259</v>
      </c>
      <c r="J2959" s="11" t="s">
        <v>261</v>
      </c>
      <c r="K2959" s="11" t="s">
        <v>12333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44228</v>
      </c>
      <c r="H2960" s="11">
        <v>7</v>
      </c>
      <c r="I2960" s="20" t="s">
        <v>259</v>
      </c>
      <c r="J2960" s="11" t="s">
        <v>261</v>
      </c>
      <c r="K2960" s="11" t="s">
        <v>12333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44228</v>
      </c>
      <c r="H2961" s="11">
        <v>7</v>
      </c>
      <c r="I2961" s="20" t="s">
        <v>259</v>
      </c>
      <c r="J2961" s="11" t="s">
        <v>261</v>
      </c>
      <c r="K2961" s="11" t="s">
        <v>12333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44228</v>
      </c>
      <c r="H2962" s="11">
        <v>7</v>
      </c>
      <c r="I2962" s="20" t="s">
        <v>259</v>
      </c>
      <c r="J2962" s="11" t="s">
        <v>261</v>
      </c>
      <c r="K2962" s="11" t="s">
        <v>12333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44228</v>
      </c>
      <c r="H2963" s="11">
        <v>7</v>
      </c>
      <c r="I2963" s="20" t="s">
        <v>259</v>
      </c>
      <c r="J2963" s="11" t="s">
        <v>261</v>
      </c>
      <c r="K2963" s="11" t="s">
        <v>12333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44228</v>
      </c>
      <c r="H2964" s="11">
        <v>7</v>
      </c>
      <c r="I2964" s="20" t="s">
        <v>259</v>
      </c>
      <c r="J2964" s="11" t="s">
        <v>261</v>
      </c>
      <c r="K2964" s="11" t="s">
        <v>12333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44228</v>
      </c>
      <c r="H2965" s="11">
        <v>7</v>
      </c>
      <c r="I2965" s="20" t="s">
        <v>259</v>
      </c>
      <c r="J2965" s="11" t="s">
        <v>261</v>
      </c>
      <c r="K2965" s="11" t="s">
        <v>12333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44228</v>
      </c>
      <c r="H2966" s="11">
        <v>7</v>
      </c>
      <c r="I2966" s="20" t="s">
        <v>259</v>
      </c>
      <c r="J2966" s="11" t="s">
        <v>261</v>
      </c>
      <c r="K2966" s="11" t="s">
        <v>12333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44228</v>
      </c>
      <c r="H2967" s="11">
        <v>7</v>
      </c>
      <c r="I2967" s="20" t="s">
        <v>259</v>
      </c>
      <c r="J2967" s="11" t="s">
        <v>261</v>
      </c>
      <c r="K2967" s="11" t="s">
        <v>12333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44228</v>
      </c>
      <c r="H2968" s="11">
        <v>7</v>
      </c>
      <c r="I2968" s="20" t="s">
        <v>259</v>
      </c>
      <c r="J2968" s="11" t="s">
        <v>261</v>
      </c>
      <c r="K2968" s="11" t="s">
        <v>12333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44228</v>
      </c>
      <c r="H2969" s="11">
        <v>7</v>
      </c>
      <c r="I2969" s="20" t="s">
        <v>259</v>
      </c>
      <c r="J2969" s="11" t="s">
        <v>261</v>
      </c>
      <c r="K2969" s="11" t="s">
        <v>12333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44228</v>
      </c>
      <c r="H2970" s="11">
        <v>7</v>
      </c>
      <c r="I2970" s="20" t="s">
        <v>259</v>
      </c>
      <c r="J2970" s="11" t="s">
        <v>261</v>
      </c>
      <c r="K2970" s="11" t="s">
        <v>12333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44228</v>
      </c>
      <c r="H2971" s="11">
        <v>7</v>
      </c>
      <c r="I2971" s="20" t="s">
        <v>259</v>
      </c>
      <c r="J2971" s="11" t="s">
        <v>261</v>
      </c>
      <c r="K2971" s="11" t="s">
        <v>12333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44228</v>
      </c>
      <c r="H2972" s="11">
        <v>7</v>
      </c>
      <c r="I2972" s="20" t="s">
        <v>259</v>
      </c>
      <c r="J2972" s="11" t="s">
        <v>261</v>
      </c>
      <c r="K2972" s="11" t="s">
        <v>12333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44228</v>
      </c>
      <c r="H2973" s="11">
        <v>7</v>
      </c>
      <c r="I2973" s="20" t="s">
        <v>259</v>
      </c>
      <c r="J2973" s="11" t="s">
        <v>261</v>
      </c>
      <c r="K2973" s="11" t="s">
        <v>12333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44228</v>
      </c>
      <c r="H2974" s="11">
        <v>7</v>
      </c>
      <c r="I2974" s="20" t="s">
        <v>259</v>
      </c>
      <c r="J2974" s="11" t="s">
        <v>261</v>
      </c>
      <c r="K2974" s="11" t="s">
        <v>12333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44228</v>
      </c>
      <c r="H2975" s="11">
        <v>7</v>
      </c>
      <c r="I2975" s="20" t="s">
        <v>259</v>
      </c>
      <c r="J2975" s="11" t="s">
        <v>261</v>
      </c>
      <c r="K2975" s="11" t="s">
        <v>12333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44228</v>
      </c>
      <c r="H2976" s="11">
        <v>7</v>
      </c>
      <c r="I2976" s="20" t="s">
        <v>259</v>
      </c>
      <c r="J2976" s="11" t="s">
        <v>261</v>
      </c>
      <c r="K2976" s="11" t="s">
        <v>12333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44228</v>
      </c>
      <c r="H2977" s="11">
        <v>7</v>
      </c>
      <c r="I2977" s="20" t="s">
        <v>259</v>
      </c>
      <c r="J2977" s="11" t="s">
        <v>261</v>
      </c>
      <c r="K2977" s="11" t="s">
        <v>12333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44228</v>
      </c>
      <c r="H2978" s="11">
        <v>7</v>
      </c>
      <c r="I2978" s="20" t="s">
        <v>259</v>
      </c>
      <c r="J2978" s="11" t="s">
        <v>261</v>
      </c>
      <c r="K2978" s="11" t="s">
        <v>12333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44228</v>
      </c>
      <c r="H2979" s="11">
        <v>7</v>
      </c>
      <c r="I2979" s="20" t="s">
        <v>259</v>
      </c>
      <c r="J2979" s="11" t="s">
        <v>261</v>
      </c>
      <c r="K2979" s="11" t="s">
        <v>12333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44228</v>
      </c>
      <c r="H2980" s="11">
        <v>7</v>
      </c>
      <c r="I2980" s="20" t="s">
        <v>259</v>
      </c>
      <c r="J2980" s="11" t="s">
        <v>261</v>
      </c>
      <c r="K2980" s="11" t="s">
        <v>12333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44228</v>
      </c>
      <c r="H2981" s="11">
        <v>7</v>
      </c>
      <c r="I2981" s="20" t="s">
        <v>259</v>
      </c>
      <c r="J2981" s="11" t="s">
        <v>261</v>
      </c>
      <c r="K2981" s="11" t="s">
        <v>12333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44228</v>
      </c>
      <c r="H2982" s="11">
        <v>7</v>
      </c>
      <c r="I2982" s="20" t="s">
        <v>259</v>
      </c>
      <c r="J2982" s="11" t="s">
        <v>261</v>
      </c>
      <c r="K2982" s="11" t="s">
        <v>12333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44228</v>
      </c>
      <c r="H2983" s="11">
        <v>7</v>
      </c>
      <c r="I2983" s="20" t="s">
        <v>259</v>
      </c>
      <c r="J2983" s="11" t="s">
        <v>261</v>
      </c>
      <c r="K2983" s="11" t="s">
        <v>12333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44228</v>
      </c>
      <c r="H2984" s="11">
        <v>7</v>
      </c>
      <c r="I2984" s="20" t="s">
        <v>259</v>
      </c>
      <c r="J2984" s="11" t="s">
        <v>261</v>
      </c>
      <c r="K2984" s="11" t="s">
        <v>12333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44228</v>
      </c>
      <c r="H2985" s="11">
        <v>7</v>
      </c>
      <c r="I2985" s="20" t="s">
        <v>259</v>
      </c>
      <c r="J2985" s="11" t="s">
        <v>261</v>
      </c>
      <c r="K2985" s="11" t="s">
        <v>12333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44228</v>
      </c>
      <c r="H2986" s="11">
        <v>7</v>
      </c>
      <c r="I2986" s="20" t="s">
        <v>259</v>
      </c>
      <c r="J2986" s="11" t="s">
        <v>261</v>
      </c>
      <c r="K2986" s="11" t="s">
        <v>12333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44228</v>
      </c>
      <c r="H2987" s="11">
        <v>7</v>
      </c>
      <c r="I2987" s="20" t="s">
        <v>259</v>
      </c>
      <c r="J2987" s="11" t="s">
        <v>261</v>
      </c>
      <c r="K2987" s="11" t="s">
        <v>12333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44228</v>
      </c>
      <c r="H2988" s="11">
        <v>7</v>
      </c>
      <c r="I2988" s="20" t="s">
        <v>259</v>
      </c>
      <c r="J2988" s="11" t="s">
        <v>261</v>
      </c>
      <c r="K2988" s="11" t="s">
        <v>12333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44228</v>
      </c>
      <c r="H2989" s="11">
        <v>7</v>
      </c>
      <c r="I2989" s="20" t="s">
        <v>259</v>
      </c>
      <c r="J2989" s="11" t="s">
        <v>261</v>
      </c>
      <c r="K2989" s="11" t="s">
        <v>12333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44228</v>
      </c>
      <c r="H2990" s="11">
        <v>7</v>
      </c>
      <c r="I2990" s="20" t="s">
        <v>259</v>
      </c>
      <c r="J2990" s="11" t="s">
        <v>261</v>
      </c>
      <c r="K2990" s="11" t="s">
        <v>12333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44228</v>
      </c>
      <c r="H2991" s="11">
        <v>7</v>
      </c>
      <c r="I2991" s="20" t="s">
        <v>259</v>
      </c>
      <c r="J2991" s="11" t="s">
        <v>261</v>
      </c>
      <c r="K2991" s="11" t="s">
        <v>12333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44228</v>
      </c>
      <c r="H2992" s="11">
        <v>7</v>
      </c>
      <c r="I2992" s="20" t="s">
        <v>259</v>
      </c>
      <c r="J2992" s="11" t="s">
        <v>261</v>
      </c>
      <c r="K2992" s="11" t="s">
        <v>12333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44228</v>
      </c>
      <c r="H2993" s="11">
        <v>7</v>
      </c>
      <c r="I2993" s="20" t="s">
        <v>259</v>
      </c>
      <c r="J2993" s="11" t="s">
        <v>261</v>
      </c>
      <c r="K2993" s="11" t="s">
        <v>12333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44228</v>
      </c>
      <c r="H2994" s="11">
        <v>7</v>
      </c>
      <c r="I2994" s="20" t="s">
        <v>259</v>
      </c>
      <c r="J2994" s="11" t="s">
        <v>261</v>
      </c>
      <c r="K2994" s="11" t="s">
        <v>12333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44228</v>
      </c>
      <c r="H2995" s="11">
        <v>7</v>
      </c>
      <c r="I2995" s="20" t="s">
        <v>259</v>
      </c>
      <c r="J2995" s="11" t="s">
        <v>261</v>
      </c>
      <c r="K2995" s="11" t="s">
        <v>12333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44228</v>
      </c>
      <c r="H2996" s="11">
        <v>7</v>
      </c>
      <c r="I2996" s="20" t="s">
        <v>259</v>
      </c>
      <c r="J2996" s="11" t="s">
        <v>261</v>
      </c>
      <c r="K2996" s="11" t="s">
        <v>12333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44228</v>
      </c>
      <c r="H2997" s="11">
        <v>7</v>
      </c>
      <c r="I2997" s="20" t="s">
        <v>259</v>
      </c>
      <c r="J2997" s="11" t="s">
        <v>261</v>
      </c>
      <c r="K2997" s="11" t="s">
        <v>12333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44228</v>
      </c>
      <c r="H2998" s="11">
        <v>7</v>
      </c>
      <c r="I2998" s="20" t="s">
        <v>259</v>
      </c>
      <c r="J2998" s="11" t="s">
        <v>261</v>
      </c>
      <c r="K2998" s="11" t="s">
        <v>12333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44228</v>
      </c>
      <c r="H2999" s="11">
        <v>7</v>
      </c>
      <c r="I2999" s="20" t="s">
        <v>259</v>
      </c>
      <c r="J2999" s="11" t="s">
        <v>261</v>
      </c>
      <c r="K2999" s="11" t="s">
        <v>12333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44228</v>
      </c>
      <c r="H3000" s="11">
        <v>7</v>
      </c>
      <c r="I3000" s="20" t="s">
        <v>259</v>
      </c>
      <c r="J3000" s="11" t="s">
        <v>261</v>
      </c>
      <c r="K3000" s="11" t="s">
        <v>12333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44228</v>
      </c>
      <c r="H3001" s="11">
        <v>7</v>
      </c>
      <c r="I3001" s="20" t="s">
        <v>259</v>
      </c>
      <c r="J3001" s="11" t="s">
        <v>261</v>
      </c>
      <c r="K3001" s="11" t="s">
        <v>12333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44228</v>
      </c>
      <c r="H3002" s="11">
        <v>7</v>
      </c>
      <c r="I3002" s="20" t="s">
        <v>259</v>
      </c>
      <c r="J3002" s="11" t="s">
        <v>261</v>
      </c>
      <c r="K3002" s="11" t="s">
        <v>12333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44228</v>
      </c>
      <c r="H3003" s="11">
        <v>7</v>
      </c>
      <c r="I3003" s="20" t="s">
        <v>259</v>
      </c>
      <c r="J3003" s="11" t="s">
        <v>261</v>
      </c>
      <c r="K3003" s="11" t="s">
        <v>12333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44228</v>
      </c>
      <c r="H3004" s="11">
        <v>7</v>
      </c>
      <c r="I3004" s="20" t="s">
        <v>259</v>
      </c>
      <c r="J3004" s="11" t="s">
        <v>261</v>
      </c>
      <c r="K3004" s="11" t="s">
        <v>12333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44228</v>
      </c>
      <c r="H3005" s="11">
        <v>7</v>
      </c>
      <c r="I3005" s="20" t="s">
        <v>259</v>
      </c>
      <c r="J3005" s="11" t="s">
        <v>261</v>
      </c>
      <c r="K3005" s="11" t="s">
        <v>12333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44228</v>
      </c>
      <c r="H3006" s="11">
        <v>7</v>
      </c>
      <c r="I3006" s="20" t="s">
        <v>259</v>
      </c>
      <c r="J3006" s="11" t="s">
        <v>261</v>
      </c>
      <c r="K3006" s="11" t="s">
        <v>12333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44228</v>
      </c>
      <c r="H3007" s="11">
        <v>7</v>
      </c>
      <c r="I3007" s="20" t="s">
        <v>259</v>
      </c>
      <c r="J3007" s="11" t="s">
        <v>261</v>
      </c>
      <c r="K3007" s="11" t="s">
        <v>12333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44228</v>
      </c>
      <c r="H3008" s="11">
        <v>7</v>
      </c>
      <c r="I3008" s="20" t="s">
        <v>259</v>
      </c>
      <c r="J3008" s="11" t="s">
        <v>261</v>
      </c>
      <c r="K3008" s="11" t="s">
        <v>12333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44228</v>
      </c>
      <c r="H3009" s="11">
        <v>7</v>
      </c>
      <c r="I3009" s="20" t="s">
        <v>259</v>
      </c>
      <c r="J3009" s="11" t="s">
        <v>261</v>
      </c>
      <c r="K3009" s="11" t="s">
        <v>12333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44228</v>
      </c>
      <c r="H3010" s="11">
        <v>7</v>
      </c>
      <c r="I3010" s="20" t="s">
        <v>259</v>
      </c>
      <c r="J3010" s="11" t="s">
        <v>261</v>
      </c>
      <c r="K3010" s="11" t="s">
        <v>12333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44228</v>
      </c>
      <c r="H3011" s="11">
        <v>7</v>
      </c>
      <c r="I3011" s="20" t="s">
        <v>259</v>
      </c>
      <c r="J3011" s="11" t="s">
        <v>261</v>
      </c>
      <c r="K3011" s="11" t="s">
        <v>12333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44228</v>
      </c>
      <c r="H3012" s="11">
        <v>7</v>
      </c>
      <c r="I3012" s="20" t="s">
        <v>259</v>
      </c>
      <c r="J3012" s="11" t="s">
        <v>261</v>
      </c>
      <c r="K3012" s="11" t="s">
        <v>12333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44228</v>
      </c>
      <c r="H3013" s="11">
        <v>7</v>
      </c>
      <c r="I3013" s="20" t="s">
        <v>259</v>
      </c>
      <c r="J3013" s="11" t="s">
        <v>261</v>
      </c>
      <c r="K3013" s="11" t="s">
        <v>12333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44228</v>
      </c>
      <c r="H3014" s="11">
        <v>7</v>
      </c>
      <c r="I3014" s="20" t="s">
        <v>259</v>
      </c>
      <c r="J3014" s="11" t="s">
        <v>261</v>
      </c>
      <c r="K3014" s="11" t="s">
        <v>12333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44228</v>
      </c>
      <c r="H3015" s="11">
        <v>7</v>
      </c>
      <c r="I3015" s="20" t="s">
        <v>259</v>
      </c>
      <c r="J3015" s="11" t="s">
        <v>261</v>
      </c>
      <c r="K3015" s="11" t="s">
        <v>12333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44228</v>
      </c>
      <c r="H3016" s="11">
        <v>7</v>
      </c>
      <c r="I3016" s="20" t="s">
        <v>259</v>
      </c>
      <c r="J3016" s="11" t="s">
        <v>261</v>
      </c>
      <c r="K3016" s="11" t="s">
        <v>12333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44228</v>
      </c>
      <c r="H3017" s="11">
        <v>7</v>
      </c>
      <c r="I3017" s="20" t="s">
        <v>259</v>
      </c>
      <c r="J3017" s="11" t="s">
        <v>261</v>
      </c>
      <c r="K3017" s="11" t="s">
        <v>12333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44228</v>
      </c>
      <c r="H3018" s="11">
        <v>7</v>
      </c>
      <c r="I3018" s="20" t="s">
        <v>259</v>
      </c>
      <c r="J3018" s="11" t="s">
        <v>261</v>
      </c>
      <c r="K3018" s="11" t="s">
        <v>12333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44228</v>
      </c>
      <c r="H3019" s="11">
        <v>7</v>
      </c>
      <c r="I3019" s="20" t="s">
        <v>259</v>
      </c>
      <c r="J3019" s="11" t="s">
        <v>261</v>
      </c>
      <c r="K3019" s="11" t="s">
        <v>12333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44228</v>
      </c>
      <c r="H3020" s="11">
        <v>7</v>
      </c>
      <c r="I3020" s="20" t="s">
        <v>259</v>
      </c>
      <c r="J3020" s="11" t="s">
        <v>261</v>
      </c>
      <c r="K3020" s="11" t="s">
        <v>12333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44228</v>
      </c>
      <c r="H3021" s="11">
        <v>7</v>
      </c>
      <c r="I3021" s="20" t="s">
        <v>259</v>
      </c>
      <c r="J3021" s="11" t="s">
        <v>261</v>
      </c>
      <c r="K3021" s="11" t="s">
        <v>12333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44228</v>
      </c>
      <c r="H3022" s="11">
        <v>7</v>
      </c>
      <c r="I3022" s="20" t="s">
        <v>259</v>
      </c>
      <c r="J3022" s="11" t="s">
        <v>261</v>
      </c>
      <c r="K3022" s="11" t="s">
        <v>12333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44228</v>
      </c>
      <c r="H3023" s="11">
        <v>7</v>
      </c>
      <c r="I3023" s="20" t="s">
        <v>259</v>
      </c>
      <c r="J3023" s="11" t="s">
        <v>261</v>
      </c>
      <c r="K3023" s="11" t="s">
        <v>12333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44228</v>
      </c>
      <c r="H3024" s="11">
        <v>7</v>
      </c>
      <c r="I3024" s="20" t="s">
        <v>259</v>
      </c>
      <c r="J3024" s="11" t="s">
        <v>261</v>
      </c>
      <c r="K3024" s="11" t="s">
        <v>12333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44228</v>
      </c>
      <c r="H3025" s="11">
        <v>7</v>
      </c>
      <c r="I3025" s="20" t="s">
        <v>259</v>
      </c>
      <c r="J3025" s="11" t="s">
        <v>261</v>
      </c>
      <c r="K3025" s="11" t="s">
        <v>12333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44228</v>
      </c>
      <c r="H3026" s="11">
        <v>7</v>
      </c>
      <c r="I3026" s="20" t="s">
        <v>259</v>
      </c>
      <c r="J3026" s="11" t="s">
        <v>261</v>
      </c>
      <c r="K3026" s="11" t="s">
        <v>12333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44228</v>
      </c>
      <c r="H3027" s="11">
        <v>7</v>
      </c>
      <c r="I3027" s="20" t="s">
        <v>259</v>
      </c>
      <c r="J3027" s="11" t="s">
        <v>261</v>
      </c>
      <c r="K3027" s="11" t="s">
        <v>12333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44228</v>
      </c>
      <c r="H3028" s="11">
        <v>7</v>
      </c>
      <c r="I3028" s="20" t="s">
        <v>259</v>
      </c>
      <c r="J3028" s="11" t="s">
        <v>261</v>
      </c>
      <c r="K3028" s="11" t="s">
        <v>12333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44228</v>
      </c>
      <c r="H3029" s="11">
        <v>7</v>
      </c>
      <c r="I3029" s="20" t="s">
        <v>259</v>
      </c>
      <c r="J3029" s="11" t="s">
        <v>261</v>
      </c>
      <c r="K3029" s="11" t="s">
        <v>12333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44228</v>
      </c>
      <c r="H3030" s="11">
        <v>7</v>
      </c>
      <c r="I3030" s="20" t="s">
        <v>259</v>
      </c>
      <c r="J3030" s="11" t="s">
        <v>261</v>
      </c>
      <c r="K3030" s="11" t="s">
        <v>12333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44228</v>
      </c>
      <c r="H3031" s="11">
        <v>7</v>
      </c>
      <c r="I3031" s="20" t="s">
        <v>259</v>
      </c>
      <c r="J3031" s="11" t="s">
        <v>261</v>
      </c>
      <c r="K3031" s="11" t="s">
        <v>12333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44228</v>
      </c>
      <c r="H3032" s="11">
        <v>7</v>
      </c>
      <c r="I3032" s="20" t="s">
        <v>259</v>
      </c>
      <c r="J3032" s="11" t="s">
        <v>261</v>
      </c>
      <c r="K3032" s="11" t="s">
        <v>12333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44228</v>
      </c>
      <c r="H3033" s="11">
        <v>7</v>
      </c>
      <c r="I3033" s="20" t="s">
        <v>259</v>
      </c>
      <c r="J3033" s="11" t="s">
        <v>261</v>
      </c>
      <c r="K3033" s="11" t="s">
        <v>12333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44228</v>
      </c>
      <c r="H3034" s="11">
        <v>7</v>
      </c>
      <c r="I3034" s="20" t="s">
        <v>259</v>
      </c>
      <c r="J3034" s="11" t="s">
        <v>261</v>
      </c>
      <c r="K3034" s="11" t="s">
        <v>12333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44228</v>
      </c>
      <c r="H3035" s="11">
        <v>7</v>
      </c>
      <c r="I3035" s="20" t="s">
        <v>259</v>
      </c>
      <c r="J3035" s="11" t="s">
        <v>261</v>
      </c>
      <c r="K3035" s="11" t="s">
        <v>12333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44228</v>
      </c>
      <c r="H3036" s="11">
        <v>7</v>
      </c>
      <c r="I3036" s="20" t="s">
        <v>259</v>
      </c>
      <c r="J3036" s="11" t="s">
        <v>261</v>
      </c>
      <c r="K3036" s="11" t="s">
        <v>12333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44228</v>
      </c>
      <c r="H3037" s="11">
        <v>7</v>
      </c>
      <c r="I3037" s="20" t="s">
        <v>259</v>
      </c>
      <c r="J3037" s="11" t="s">
        <v>261</v>
      </c>
      <c r="K3037" s="11" t="s">
        <v>12333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44228</v>
      </c>
      <c r="H3038" s="11">
        <v>7</v>
      </c>
      <c r="I3038" s="20" t="s">
        <v>259</v>
      </c>
      <c r="J3038" s="11" t="s">
        <v>261</v>
      </c>
      <c r="K3038" s="11" t="s">
        <v>12333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44228</v>
      </c>
      <c r="H3039" s="11">
        <v>7</v>
      </c>
      <c r="I3039" s="20" t="s">
        <v>259</v>
      </c>
      <c r="J3039" s="11" t="s">
        <v>261</v>
      </c>
      <c r="K3039" s="11" t="s">
        <v>12333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44228</v>
      </c>
      <c r="H3040" s="11">
        <v>7</v>
      </c>
      <c r="I3040" s="20" t="s">
        <v>259</v>
      </c>
      <c r="J3040" s="11" t="s">
        <v>261</v>
      </c>
      <c r="K3040" s="11" t="s">
        <v>12333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44228</v>
      </c>
      <c r="H3041" s="11">
        <v>7</v>
      </c>
      <c r="I3041" s="20" t="s">
        <v>259</v>
      </c>
      <c r="J3041" s="11" t="s">
        <v>261</v>
      </c>
      <c r="K3041" s="11" t="s">
        <v>12333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44228</v>
      </c>
      <c r="H3042" s="11">
        <v>7</v>
      </c>
      <c r="I3042" s="20" t="s">
        <v>259</v>
      </c>
      <c r="J3042" s="11" t="s">
        <v>261</v>
      </c>
      <c r="K3042" s="11" t="s">
        <v>12333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44228</v>
      </c>
      <c r="H3043" s="11">
        <v>7</v>
      </c>
      <c r="I3043" s="20" t="s">
        <v>259</v>
      </c>
      <c r="J3043" s="11" t="s">
        <v>261</v>
      </c>
      <c r="K3043" s="11" t="s">
        <v>12333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44228</v>
      </c>
      <c r="H3044" s="11">
        <v>7</v>
      </c>
      <c r="I3044" s="20" t="s">
        <v>259</v>
      </c>
      <c r="J3044" s="11" t="s">
        <v>261</v>
      </c>
      <c r="K3044" s="11" t="s">
        <v>12333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44228</v>
      </c>
      <c r="H3045" s="11">
        <v>7</v>
      </c>
      <c r="I3045" s="20" t="s">
        <v>259</v>
      </c>
      <c r="J3045" s="11" t="s">
        <v>261</v>
      </c>
      <c r="K3045" s="11" t="s">
        <v>12333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44228</v>
      </c>
      <c r="H3046" s="11">
        <v>7</v>
      </c>
      <c r="I3046" s="20" t="s">
        <v>259</v>
      </c>
      <c r="J3046" s="11" t="s">
        <v>261</v>
      </c>
      <c r="K3046" s="11" t="s">
        <v>12333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44228</v>
      </c>
      <c r="H3047" s="11">
        <v>7</v>
      </c>
      <c r="I3047" s="20" t="s">
        <v>259</v>
      </c>
      <c r="J3047" s="11" t="s">
        <v>261</v>
      </c>
      <c r="K3047" s="11" t="s">
        <v>12333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44228</v>
      </c>
      <c r="H3048" s="11">
        <v>7</v>
      </c>
      <c r="I3048" s="20" t="s">
        <v>259</v>
      </c>
      <c r="J3048" s="11" t="s">
        <v>261</v>
      </c>
      <c r="K3048" s="11" t="s">
        <v>12333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44228</v>
      </c>
      <c r="H3049" s="11">
        <v>7</v>
      </c>
      <c r="I3049" s="20" t="s">
        <v>259</v>
      </c>
      <c r="J3049" s="11" t="s">
        <v>261</v>
      </c>
      <c r="K3049" s="11" t="s">
        <v>12333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44228</v>
      </c>
      <c r="H3050" s="11">
        <v>7</v>
      </c>
      <c r="I3050" s="20" t="s">
        <v>259</v>
      </c>
      <c r="J3050" s="11" t="s">
        <v>261</v>
      </c>
      <c r="K3050" s="11" t="s">
        <v>12333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44228</v>
      </c>
      <c r="H3051" s="11">
        <v>7</v>
      </c>
      <c r="I3051" s="20" t="s">
        <v>259</v>
      </c>
      <c r="J3051" s="11" t="s">
        <v>261</v>
      </c>
      <c r="K3051" s="11" t="s">
        <v>12333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44228</v>
      </c>
      <c r="H3052" s="11">
        <v>7</v>
      </c>
      <c r="I3052" s="20" t="s">
        <v>259</v>
      </c>
      <c r="J3052" s="11" t="s">
        <v>261</v>
      </c>
      <c r="K3052" s="11" t="s">
        <v>12333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44228</v>
      </c>
      <c r="H3053" s="11">
        <v>7</v>
      </c>
      <c r="I3053" s="20" t="s">
        <v>259</v>
      </c>
      <c r="J3053" s="11" t="s">
        <v>261</v>
      </c>
      <c r="K3053" s="11" t="s">
        <v>12333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44228</v>
      </c>
      <c r="H3054" s="11">
        <v>7</v>
      </c>
      <c r="I3054" s="20" t="s">
        <v>259</v>
      </c>
      <c r="J3054" s="11" t="s">
        <v>261</v>
      </c>
      <c r="K3054" s="11" t="s">
        <v>12333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44228</v>
      </c>
      <c r="H3055" s="11">
        <v>7</v>
      </c>
      <c r="I3055" s="20" t="s">
        <v>259</v>
      </c>
      <c r="J3055" s="11" t="s">
        <v>261</v>
      </c>
      <c r="K3055" s="11" t="s">
        <v>12333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44228</v>
      </c>
      <c r="H3056" s="11">
        <v>7</v>
      </c>
      <c r="I3056" s="20" t="s">
        <v>259</v>
      </c>
      <c r="J3056" s="11" t="s">
        <v>261</v>
      </c>
      <c r="K3056" s="11" t="s">
        <v>12333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44228</v>
      </c>
      <c r="H3057" s="11">
        <v>7</v>
      </c>
      <c r="I3057" s="20" t="s">
        <v>259</v>
      </c>
      <c r="J3057" s="11" t="s">
        <v>261</v>
      </c>
      <c r="K3057" s="11" t="s">
        <v>12333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44228</v>
      </c>
      <c r="H3058" s="11">
        <v>7</v>
      </c>
      <c r="I3058" s="20" t="s">
        <v>259</v>
      </c>
      <c r="J3058" s="11" t="s">
        <v>261</v>
      </c>
      <c r="K3058" s="11" t="s">
        <v>12333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44228</v>
      </c>
      <c r="H3059" s="11">
        <v>7</v>
      </c>
      <c r="I3059" s="20" t="s">
        <v>259</v>
      </c>
      <c r="J3059" s="11" t="s">
        <v>261</v>
      </c>
      <c r="K3059" s="11" t="s">
        <v>12333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44228</v>
      </c>
      <c r="H3060" s="11">
        <v>7</v>
      </c>
      <c r="I3060" s="20" t="s">
        <v>259</v>
      </c>
      <c r="J3060" s="11" t="s">
        <v>261</v>
      </c>
      <c r="K3060" s="11" t="s">
        <v>12333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44228</v>
      </c>
      <c r="H3061" s="11">
        <v>7</v>
      </c>
      <c r="I3061" s="20" t="s">
        <v>259</v>
      </c>
      <c r="J3061" s="11" t="s">
        <v>261</v>
      </c>
      <c r="K3061" s="11" t="s">
        <v>12333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44228</v>
      </c>
      <c r="H3062" s="11">
        <v>7</v>
      </c>
      <c r="I3062" s="20" t="s">
        <v>259</v>
      </c>
      <c r="J3062" s="11" t="s">
        <v>261</v>
      </c>
      <c r="K3062" s="11" t="s">
        <v>12333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44228</v>
      </c>
      <c r="H3063" s="11">
        <v>7</v>
      </c>
      <c r="I3063" s="20" t="s">
        <v>259</v>
      </c>
      <c r="J3063" s="11" t="s">
        <v>261</v>
      </c>
      <c r="K3063" s="11" t="s">
        <v>12333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44228</v>
      </c>
      <c r="H3064" s="11">
        <v>7</v>
      </c>
      <c r="I3064" s="20" t="s">
        <v>259</v>
      </c>
      <c r="J3064" s="11" t="s">
        <v>261</v>
      </c>
      <c r="K3064" s="11" t="s">
        <v>12333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44228</v>
      </c>
      <c r="H3065" s="11">
        <v>7</v>
      </c>
      <c r="I3065" s="20" t="s">
        <v>259</v>
      </c>
      <c r="J3065" s="11" t="s">
        <v>261</v>
      </c>
      <c r="K3065" s="11" t="s">
        <v>12333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44228</v>
      </c>
      <c r="H3066" s="11">
        <v>7</v>
      </c>
      <c r="I3066" s="20" t="s">
        <v>259</v>
      </c>
      <c r="J3066" s="11" t="s">
        <v>261</v>
      </c>
      <c r="K3066" s="11" t="s">
        <v>12333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44228</v>
      </c>
      <c r="H3067" s="11">
        <v>7</v>
      </c>
      <c r="I3067" s="20" t="s">
        <v>259</v>
      </c>
      <c r="J3067" s="11" t="s">
        <v>261</v>
      </c>
      <c r="K3067" s="11" t="s">
        <v>12333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44228</v>
      </c>
      <c r="H3068" s="11">
        <v>7</v>
      </c>
      <c r="I3068" s="20" t="s">
        <v>259</v>
      </c>
      <c r="J3068" s="11" t="s">
        <v>261</v>
      </c>
      <c r="K3068" s="11" t="s">
        <v>12333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44228</v>
      </c>
      <c r="H3069" s="11">
        <v>7</v>
      </c>
      <c r="I3069" s="20" t="s">
        <v>259</v>
      </c>
      <c r="J3069" s="11" t="s">
        <v>261</v>
      </c>
      <c r="K3069" s="11" t="s">
        <v>12333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44228</v>
      </c>
      <c r="H3070" s="11">
        <v>7</v>
      </c>
      <c r="I3070" s="20" t="s">
        <v>259</v>
      </c>
      <c r="J3070" s="11" t="s">
        <v>261</v>
      </c>
      <c r="K3070" s="11" t="s">
        <v>12333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44228</v>
      </c>
      <c r="H3071" s="11">
        <v>7</v>
      </c>
      <c r="I3071" s="20" t="s">
        <v>259</v>
      </c>
      <c r="J3071" s="11" t="s">
        <v>261</v>
      </c>
      <c r="K3071" s="11" t="s">
        <v>12333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44228</v>
      </c>
      <c r="H3072" s="11">
        <v>7</v>
      </c>
      <c r="I3072" s="20" t="s">
        <v>259</v>
      </c>
      <c r="J3072" s="11" t="s">
        <v>261</v>
      </c>
      <c r="K3072" s="11" t="s">
        <v>12333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44228</v>
      </c>
      <c r="H3073" s="11">
        <v>7</v>
      </c>
      <c r="I3073" s="20" t="s">
        <v>259</v>
      </c>
      <c r="J3073" s="11" t="s">
        <v>261</v>
      </c>
      <c r="K3073" s="11" t="s">
        <v>12333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44228</v>
      </c>
      <c r="H3074" s="11">
        <v>7</v>
      </c>
      <c r="I3074" s="20" t="s">
        <v>259</v>
      </c>
      <c r="J3074" s="11" t="s">
        <v>261</v>
      </c>
      <c r="K3074" s="11" t="s">
        <v>12333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44228</v>
      </c>
      <c r="H3075" s="11">
        <v>7</v>
      </c>
      <c r="I3075" s="20" t="s">
        <v>259</v>
      </c>
      <c r="J3075" s="11" t="s">
        <v>261</v>
      </c>
      <c r="K3075" s="11" t="s">
        <v>12333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44228</v>
      </c>
      <c r="H3076" s="11">
        <v>7</v>
      </c>
      <c r="I3076" s="20" t="s">
        <v>259</v>
      </c>
      <c r="J3076" s="11" t="s">
        <v>261</v>
      </c>
      <c r="K3076" s="11" t="s">
        <v>12333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44228</v>
      </c>
      <c r="H3077" s="11">
        <v>7</v>
      </c>
      <c r="I3077" s="20" t="s">
        <v>259</v>
      </c>
      <c r="J3077" s="11" t="s">
        <v>261</v>
      </c>
      <c r="K3077" s="11" t="s">
        <v>12333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44228</v>
      </c>
      <c r="H3078" s="11">
        <v>7</v>
      </c>
      <c r="I3078" s="20" t="s">
        <v>259</v>
      </c>
      <c r="J3078" s="11" t="s">
        <v>261</v>
      </c>
      <c r="K3078" s="11" t="s">
        <v>12333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44228</v>
      </c>
      <c r="H3079" s="11">
        <v>7</v>
      </c>
      <c r="I3079" s="20" t="s">
        <v>259</v>
      </c>
      <c r="J3079" s="11" t="s">
        <v>261</v>
      </c>
      <c r="K3079" s="11" t="s">
        <v>12333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44228</v>
      </c>
      <c r="H3080" s="11">
        <v>7</v>
      </c>
      <c r="I3080" s="20" t="s">
        <v>259</v>
      </c>
      <c r="J3080" s="11" t="s">
        <v>261</v>
      </c>
      <c r="K3080" s="11" t="s">
        <v>12333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44228</v>
      </c>
      <c r="H3081" s="11">
        <v>7</v>
      </c>
      <c r="I3081" s="20" t="s">
        <v>259</v>
      </c>
      <c r="J3081" s="11" t="s">
        <v>261</v>
      </c>
      <c r="K3081" s="11" t="s">
        <v>12333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44228</v>
      </c>
      <c r="H3082" s="11">
        <v>7</v>
      </c>
      <c r="I3082" s="20" t="s">
        <v>259</v>
      </c>
      <c r="J3082" s="11" t="s">
        <v>261</v>
      </c>
      <c r="K3082" s="11" t="s">
        <v>12333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44228</v>
      </c>
      <c r="H3083" s="11">
        <v>7</v>
      </c>
      <c r="I3083" s="20" t="s">
        <v>259</v>
      </c>
      <c r="J3083" s="11" t="s">
        <v>261</v>
      </c>
      <c r="K3083" s="11" t="s">
        <v>12333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44228</v>
      </c>
      <c r="H3084" s="11">
        <v>7</v>
      </c>
      <c r="I3084" s="20" t="s">
        <v>259</v>
      </c>
      <c r="J3084" s="11" t="s">
        <v>261</v>
      </c>
      <c r="K3084" s="11" t="s">
        <v>12333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44228</v>
      </c>
      <c r="H3085" s="11">
        <v>7</v>
      </c>
      <c r="I3085" s="20" t="s">
        <v>259</v>
      </c>
      <c r="J3085" s="11" t="s">
        <v>261</v>
      </c>
      <c r="K3085" s="11" t="s">
        <v>12333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44228</v>
      </c>
      <c r="H3086" s="11">
        <v>7</v>
      </c>
      <c r="I3086" s="20" t="s">
        <v>259</v>
      </c>
      <c r="J3086" s="11" t="s">
        <v>261</v>
      </c>
      <c r="K3086" s="11" t="s">
        <v>12333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44228</v>
      </c>
      <c r="H3087" s="11">
        <v>7</v>
      </c>
      <c r="I3087" s="20" t="s">
        <v>259</v>
      </c>
      <c r="J3087" s="11" t="s">
        <v>261</v>
      </c>
      <c r="K3087" s="11" t="s">
        <v>12333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44228</v>
      </c>
      <c r="H3088" s="11">
        <v>7</v>
      </c>
      <c r="I3088" s="20" t="s">
        <v>259</v>
      </c>
      <c r="J3088" s="11" t="s">
        <v>261</v>
      </c>
      <c r="K3088" s="11" t="s">
        <v>12333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44228</v>
      </c>
      <c r="H3089" s="11">
        <v>7</v>
      </c>
      <c r="I3089" s="20" t="s">
        <v>259</v>
      </c>
      <c r="J3089" s="11" t="s">
        <v>261</v>
      </c>
      <c r="K3089" s="11" t="s">
        <v>12333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44228</v>
      </c>
      <c r="H3090" s="11">
        <v>7</v>
      </c>
      <c r="I3090" s="20" t="s">
        <v>259</v>
      </c>
      <c r="J3090" s="11" t="s">
        <v>261</v>
      </c>
      <c r="K3090" s="11" t="s">
        <v>12333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44228</v>
      </c>
      <c r="H3091" s="11">
        <v>7</v>
      </c>
      <c r="I3091" s="20" t="s">
        <v>259</v>
      </c>
      <c r="J3091" s="11" t="s">
        <v>261</v>
      </c>
      <c r="K3091" s="11" t="s">
        <v>12333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44228</v>
      </c>
      <c r="H3092" s="11">
        <v>7</v>
      </c>
      <c r="I3092" s="20" t="s">
        <v>259</v>
      </c>
      <c r="J3092" s="11" t="s">
        <v>261</v>
      </c>
      <c r="K3092" s="11" t="s">
        <v>12333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44228</v>
      </c>
      <c r="H3093" s="11">
        <v>7</v>
      </c>
      <c r="I3093" s="20" t="s">
        <v>259</v>
      </c>
      <c r="J3093" s="11" t="s">
        <v>261</v>
      </c>
      <c r="K3093" s="11" t="s">
        <v>12333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44228</v>
      </c>
      <c r="H3094" s="11">
        <v>7</v>
      </c>
      <c r="I3094" s="20" t="s">
        <v>259</v>
      </c>
      <c r="J3094" s="11" t="s">
        <v>261</v>
      </c>
      <c r="K3094" s="11" t="s">
        <v>12333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44228</v>
      </c>
      <c r="H3095" s="11">
        <v>7</v>
      </c>
      <c r="I3095" s="20" t="s">
        <v>259</v>
      </c>
      <c r="J3095" s="11" t="s">
        <v>261</v>
      </c>
      <c r="K3095" s="11" t="s">
        <v>12333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44228</v>
      </c>
      <c r="H3096" s="11">
        <v>7</v>
      </c>
      <c r="I3096" s="20" t="s">
        <v>259</v>
      </c>
      <c r="J3096" s="11" t="s">
        <v>261</v>
      </c>
      <c r="K3096" s="11" t="s">
        <v>12333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44228</v>
      </c>
      <c r="H3097" s="11">
        <v>7</v>
      </c>
      <c r="I3097" s="20" t="s">
        <v>259</v>
      </c>
      <c r="J3097" s="11" t="s">
        <v>261</v>
      </c>
      <c r="K3097" s="11" t="s">
        <v>12333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44228</v>
      </c>
      <c r="H3098" s="11">
        <v>7</v>
      </c>
      <c r="I3098" s="20" t="s">
        <v>259</v>
      </c>
      <c r="J3098" s="11" t="s">
        <v>261</v>
      </c>
      <c r="K3098" s="11" t="s">
        <v>12333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44228</v>
      </c>
      <c r="H3099" s="11">
        <v>7</v>
      </c>
      <c r="I3099" s="20" t="s">
        <v>259</v>
      </c>
      <c r="J3099" s="11" t="s">
        <v>261</v>
      </c>
      <c r="K3099" s="11" t="s">
        <v>12333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44228</v>
      </c>
      <c r="H3100" s="11">
        <v>7</v>
      </c>
      <c r="I3100" s="20" t="s">
        <v>259</v>
      </c>
      <c r="J3100" s="11" t="s">
        <v>261</v>
      </c>
      <c r="K3100" s="11" t="s">
        <v>12333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44228</v>
      </c>
      <c r="H3101" s="11">
        <v>7</v>
      </c>
      <c r="I3101" s="20" t="s">
        <v>259</v>
      </c>
      <c r="J3101" s="11" t="s">
        <v>261</v>
      </c>
      <c r="K3101" s="11" t="s">
        <v>12333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44228</v>
      </c>
      <c r="H3102" s="11">
        <v>7</v>
      </c>
      <c r="I3102" s="20" t="s">
        <v>259</v>
      </c>
      <c r="J3102" s="11" t="s">
        <v>261</v>
      </c>
      <c r="K3102" s="11" t="s">
        <v>12333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44228</v>
      </c>
      <c r="H3103" s="11">
        <v>7</v>
      </c>
      <c r="I3103" s="20" t="s">
        <v>259</v>
      </c>
      <c r="J3103" s="11" t="s">
        <v>261</v>
      </c>
      <c r="K3103" s="11" t="s">
        <v>12333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44228</v>
      </c>
      <c r="H3104" s="11">
        <v>7</v>
      </c>
      <c r="I3104" s="20" t="s">
        <v>259</v>
      </c>
      <c r="J3104" s="11" t="s">
        <v>261</v>
      </c>
      <c r="K3104" s="11" t="s">
        <v>12333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44228</v>
      </c>
      <c r="H3105" s="11">
        <v>7</v>
      </c>
      <c r="I3105" s="20" t="s">
        <v>259</v>
      </c>
      <c r="J3105" s="11" t="s">
        <v>261</v>
      </c>
      <c r="K3105" s="11" t="s">
        <v>12333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44228</v>
      </c>
      <c r="H3106" s="11">
        <v>7</v>
      </c>
      <c r="I3106" s="20" t="s">
        <v>259</v>
      </c>
      <c r="J3106" s="11" t="s">
        <v>261</v>
      </c>
      <c r="K3106" s="11" t="s">
        <v>12333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44228</v>
      </c>
      <c r="H3107" s="11">
        <v>7</v>
      </c>
      <c r="I3107" s="20" t="s">
        <v>259</v>
      </c>
      <c r="J3107" s="11" t="s">
        <v>261</v>
      </c>
      <c r="K3107" s="11" t="s">
        <v>12333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44228</v>
      </c>
      <c r="H3108" s="11">
        <v>7</v>
      </c>
      <c r="I3108" s="20" t="s">
        <v>259</v>
      </c>
      <c r="J3108" s="11" t="s">
        <v>261</v>
      </c>
      <c r="K3108" s="11" t="s">
        <v>12333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44228</v>
      </c>
      <c r="H3109" s="11">
        <v>7</v>
      </c>
      <c r="I3109" s="20" t="s">
        <v>259</v>
      </c>
      <c r="J3109" s="11" t="s">
        <v>261</v>
      </c>
      <c r="K3109" s="11" t="s">
        <v>12333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44228</v>
      </c>
      <c r="H3110" s="11">
        <v>7</v>
      </c>
      <c r="I3110" s="20" t="s">
        <v>259</v>
      </c>
      <c r="J3110" s="11" t="s">
        <v>261</v>
      </c>
      <c r="K3110" s="11" t="s">
        <v>12333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44228</v>
      </c>
      <c r="H3111" s="11">
        <v>7</v>
      </c>
      <c r="I3111" s="20" t="s">
        <v>259</v>
      </c>
      <c r="J3111" s="11" t="s">
        <v>261</v>
      </c>
      <c r="K3111" s="11" t="s">
        <v>12333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44228</v>
      </c>
      <c r="H3112" s="11">
        <v>7</v>
      </c>
      <c r="I3112" s="20" t="s">
        <v>259</v>
      </c>
      <c r="J3112" s="11" t="s">
        <v>261</v>
      </c>
      <c r="K3112" s="11" t="s">
        <v>12333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44228</v>
      </c>
      <c r="H3113" s="11">
        <v>7</v>
      </c>
      <c r="I3113" s="20" t="s">
        <v>259</v>
      </c>
      <c r="J3113" s="11" t="s">
        <v>261</v>
      </c>
      <c r="K3113" s="11" t="s">
        <v>12333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44228</v>
      </c>
      <c r="H3114" s="11">
        <v>7</v>
      </c>
      <c r="I3114" s="20" t="s">
        <v>259</v>
      </c>
      <c r="J3114" s="11" t="s">
        <v>261</v>
      </c>
      <c r="K3114" s="11" t="s">
        <v>12333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44228</v>
      </c>
      <c r="H3115" s="11">
        <v>7</v>
      </c>
      <c r="I3115" s="20" t="s">
        <v>259</v>
      </c>
      <c r="J3115" s="11" t="s">
        <v>261</v>
      </c>
      <c r="K3115" s="11" t="s">
        <v>12333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44228</v>
      </c>
      <c r="H3116" s="11">
        <v>7</v>
      </c>
      <c r="I3116" s="20" t="s">
        <v>259</v>
      </c>
      <c r="J3116" s="11" t="s">
        <v>261</v>
      </c>
      <c r="K3116" s="11" t="s">
        <v>12333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44228</v>
      </c>
      <c r="H3117" s="11">
        <v>7</v>
      </c>
      <c r="I3117" s="20" t="s">
        <v>259</v>
      </c>
      <c r="J3117" s="11" t="s">
        <v>261</v>
      </c>
      <c r="K3117" s="11" t="s">
        <v>12333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44228</v>
      </c>
      <c r="H3118" s="11">
        <v>7</v>
      </c>
      <c r="I3118" s="20" t="s">
        <v>259</v>
      </c>
      <c r="J3118" s="11" t="s">
        <v>261</v>
      </c>
      <c r="K3118" s="11" t="s">
        <v>12333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44228</v>
      </c>
      <c r="H3119" s="11">
        <v>7</v>
      </c>
      <c r="I3119" s="20" t="s">
        <v>259</v>
      </c>
      <c r="J3119" s="11" t="s">
        <v>261</v>
      </c>
      <c r="K3119" s="11" t="s">
        <v>12333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44228</v>
      </c>
      <c r="H3120" s="11">
        <v>7</v>
      </c>
      <c r="I3120" s="20" t="s">
        <v>259</v>
      </c>
      <c r="J3120" s="11" t="s">
        <v>261</v>
      </c>
      <c r="K3120" s="11" t="s">
        <v>12333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44228</v>
      </c>
      <c r="H3121" s="11">
        <v>7</v>
      </c>
      <c r="I3121" s="20" t="s">
        <v>259</v>
      </c>
      <c r="J3121" s="11" t="s">
        <v>261</v>
      </c>
      <c r="K3121" s="11" t="s">
        <v>12333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44228</v>
      </c>
      <c r="H3122" s="11">
        <v>7</v>
      </c>
      <c r="I3122" s="20" t="s">
        <v>259</v>
      </c>
      <c r="J3122" s="11" t="s">
        <v>261</v>
      </c>
      <c r="K3122" s="11" t="s">
        <v>12333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44228</v>
      </c>
      <c r="H3123" s="11">
        <v>7</v>
      </c>
      <c r="I3123" s="20" t="s">
        <v>259</v>
      </c>
      <c r="J3123" s="11" t="s">
        <v>261</v>
      </c>
      <c r="K3123" s="11" t="s">
        <v>12333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44228</v>
      </c>
      <c r="H3124" s="11">
        <v>7</v>
      </c>
      <c r="I3124" s="20" t="s">
        <v>259</v>
      </c>
      <c r="J3124" s="11" t="s">
        <v>261</v>
      </c>
      <c r="K3124" s="11" t="s">
        <v>12333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44228</v>
      </c>
      <c r="H3125" s="11">
        <v>7</v>
      </c>
      <c r="I3125" s="20" t="s">
        <v>259</v>
      </c>
      <c r="J3125" s="11" t="s">
        <v>261</v>
      </c>
      <c r="K3125" s="11" t="s">
        <v>12333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44228</v>
      </c>
      <c r="H3126" s="11">
        <v>7</v>
      </c>
      <c r="I3126" s="20" t="s">
        <v>259</v>
      </c>
      <c r="J3126" s="11" t="s">
        <v>261</v>
      </c>
      <c r="K3126" s="11" t="s">
        <v>12333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44228</v>
      </c>
      <c r="H3127" s="11">
        <v>7</v>
      </c>
      <c r="I3127" s="20" t="s">
        <v>259</v>
      </c>
      <c r="J3127" s="11" t="s">
        <v>261</v>
      </c>
      <c r="K3127" s="11" t="s">
        <v>12333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44228</v>
      </c>
      <c r="H3128" s="11">
        <v>7</v>
      </c>
      <c r="I3128" s="20" t="s">
        <v>259</v>
      </c>
      <c r="J3128" s="11" t="s">
        <v>261</v>
      </c>
      <c r="K3128" s="11" t="s">
        <v>12333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44228</v>
      </c>
      <c r="H3129" s="11">
        <v>7</v>
      </c>
      <c r="I3129" s="20" t="s">
        <v>259</v>
      </c>
      <c r="J3129" s="11" t="s">
        <v>261</v>
      </c>
      <c r="K3129" s="11" t="s">
        <v>12333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44228</v>
      </c>
      <c r="H3130" s="11">
        <v>7</v>
      </c>
      <c r="I3130" s="20" t="s">
        <v>259</v>
      </c>
      <c r="J3130" s="11" t="s">
        <v>261</v>
      </c>
      <c r="K3130" s="11" t="s">
        <v>12333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44228</v>
      </c>
      <c r="H3131" s="11">
        <v>7</v>
      </c>
      <c r="I3131" s="20" t="s">
        <v>259</v>
      </c>
      <c r="J3131" s="11" t="s">
        <v>261</v>
      </c>
      <c r="K3131" s="11" t="s">
        <v>12333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44228</v>
      </c>
      <c r="H3132" s="11">
        <v>7</v>
      </c>
      <c r="I3132" s="20" t="s">
        <v>259</v>
      </c>
      <c r="J3132" s="11" t="s">
        <v>261</v>
      </c>
      <c r="K3132" s="11" t="s">
        <v>12333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44228</v>
      </c>
      <c r="H3133" s="11">
        <v>7</v>
      </c>
      <c r="I3133" s="20" t="s">
        <v>259</v>
      </c>
      <c r="J3133" s="11" t="s">
        <v>261</v>
      </c>
      <c r="K3133" s="11" t="s">
        <v>12333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44228</v>
      </c>
      <c r="H3134" s="11">
        <v>7</v>
      </c>
      <c r="I3134" s="20" t="s">
        <v>259</v>
      </c>
      <c r="J3134" s="11" t="s">
        <v>261</v>
      </c>
      <c r="K3134" s="11" t="s">
        <v>12333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44228</v>
      </c>
      <c r="H3135" s="11">
        <v>7</v>
      </c>
      <c r="I3135" s="20" t="s">
        <v>259</v>
      </c>
      <c r="J3135" s="11" t="s">
        <v>261</v>
      </c>
      <c r="K3135" s="11" t="s">
        <v>12333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44228</v>
      </c>
      <c r="H3136" s="11">
        <v>7</v>
      </c>
      <c r="I3136" s="20" t="s">
        <v>259</v>
      </c>
      <c r="J3136" s="11" t="s">
        <v>261</v>
      </c>
      <c r="K3136" s="11" t="s">
        <v>12333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44228</v>
      </c>
      <c r="H3137" s="11">
        <v>7</v>
      </c>
      <c r="I3137" s="20" t="s">
        <v>259</v>
      </c>
      <c r="J3137" s="11" t="s">
        <v>261</v>
      </c>
      <c r="K3137" s="11" t="s">
        <v>12333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44228</v>
      </c>
      <c r="H3138" s="11">
        <v>7</v>
      </c>
      <c r="I3138" s="20" t="s">
        <v>259</v>
      </c>
      <c r="J3138" s="11" t="s">
        <v>261</v>
      </c>
      <c r="K3138" s="11" t="s">
        <v>12333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44228</v>
      </c>
      <c r="H3139" s="11">
        <v>7</v>
      </c>
      <c r="I3139" s="20" t="s">
        <v>259</v>
      </c>
      <c r="J3139" s="11" t="s">
        <v>261</v>
      </c>
      <c r="K3139" s="11" t="s">
        <v>12333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44228</v>
      </c>
      <c r="H3140" s="11">
        <v>7</v>
      </c>
      <c r="I3140" s="20" t="s">
        <v>259</v>
      </c>
      <c r="J3140" s="11" t="s">
        <v>261</v>
      </c>
      <c r="K3140" s="11" t="s">
        <v>12333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44228</v>
      </c>
      <c r="H3141" s="11">
        <v>7</v>
      </c>
      <c r="I3141" s="20" t="s">
        <v>259</v>
      </c>
      <c r="J3141" s="11" t="s">
        <v>261</v>
      </c>
      <c r="K3141" s="11" t="s">
        <v>12333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44228</v>
      </c>
      <c r="H3142" s="11">
        <v>7</v>
      </c>
      <c r="I3142" s="20" t="s">
        <v>259</v>
      </c>
      <c r="J3142" s="11" t="s">
        <v>261</v>
      </c>
      <c r="K3142" s="11" t="s">
        <v>12333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44228</v>
      </c>
      <c r="H3143" s="11">
        <v>7</v>
      </c>
      <c r="I3143" s="20" t="s">
        <v>259</v>
      </c>
      <c r="J3143" s="11" t="s">
        <v>261</v>
      </c>
      <c r="K3143" s="11" t="s">
        <v>12333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44228</v>
      </c>
      <c r="H3144" s="11">
        <v>7</v>
      </c>
      <c r="I3144" s="20" t="s">
        <v>259</v>
      </c>
      <c r="J3144" s="11" t="s">
        <v>261</v>
      </c>
      <c r="K3144" s="11" t="s">
        <v>12333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44228</v>
      </c>
      <c r="H3145" s="11">
        <v>7</v>
      </c>
      <c r="I3145" s="20" t="s">
        <v>259</v>
      </c>
      <c r="J3145" s="11" t="s">
        <v>261</v>
      </c>
      <c r="K3145" s="11" t="s">
        <v>12333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44228</v>
      </c>
      <c r="H3146" s="11">
        <v>7</v>
      </c>
      <c r="I3146" s="20" t="s">
        <v>259</v>
      </c>
      <c r="J3146" s="11" t="s">
        <v>261</v>
      </c>
      <c r="K3146" s="11" t="s">
        <v>12333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44228</v>
      </c>
      <c r="H3147" s="11">
        <v>7</v>
      </c>
      <c r="I3147" s="20" t="s">
        <v>259</v>
      </c>
      <c r="J3147" s="11" t="s">
        <v>261</v>
      </c>
      <c r="K3147" s="11" t="s">
        <v>12333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44228</v>
      </c>
      <c r="H3148" s="11">
        <v>7</v>
      </c>
      <c r="I3148" s="20" t="s">
        <v>259</v>
      </c>
      <c r="J3148" s="11" t="s">
        <v>261</v>
      </c>
      <c r="K3148" s="11" t="s">
        <v>12333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44228</v>
      </c>
      <c r="H3149" s="11">
        <v>7</v>
      </c>
      <c r="I3149" s="20" t="s">
        <v>259</v>
      </c>
      <c r="J3149" s="11" t="s">
        <v>261</v>
      </c>
      <c r="K3149" s="11" t="s">
        <v>12333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44228</v>
      </c>
      <c r="H3150" s="11">
        <v>7</v>
      </c>
      <c r="I3150" s="20" t="s">
        <v>259</v>
      </c>
      <c r="J3150" s="11" t="s">
        <v>261</v>
      </c>
      <c r="K3150" s="11" t="s">
        <v>12333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44228</v>
      </c>
      <c r="H3151" s="11">
        <v>7</v>
      </c>
      <c r="I3151" s="20" t="s">
        <v>259</v>
      </c>
      <c r="J3151" s="11" t="s">
        <v>261</v>
      </c>
      <c r="K3151" s="11" t="s">
        <v>12333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44228</v>
      </c>
      <c r="H3152" s="11">
        <v>7</v>
      </c>
      <c r="I3152" s="20" t="s">
        <v>259</v>
      </c>
      <c r="J3152" s="11" t="s">
        <v>261</v>
      </c>
      <c r="K3152" s="11" t="s">
        <v>12333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44228</v>
      </c>
      <c r="H3153" s="11">
        <v>7</v>
      </c>
      <c r="I3153" s="20" t="s">
        <v>259</v>
      </c>
      <c r="J3153" s="11" t="s">
        <v>261</v>
      </c>
      <c r="K3153" s="11" t="s">
        <v>12333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44228</v>
      </c>
      <c r="H3154" s="11">
        <v>7</v>
      </c>
      <c r="I3154" s="20" t="s">
        <v>259</v>
      </c>
      <c r="J3154" s="11" t="s">
        <v>261</v>
      </c>
      <c r="K3154" s="11" t="s">
        <v>12333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44228</v>
      </c>
      <c r="H3155" s="11">
        <v>7</v>
      </c>
      <c r="I3155" s="20" t="s">
        <v>259</v>
      </c>
      <c r="J3155" s="11" t="s">
        <v>261</v>
      </c>
      <c r="K3155" s="11" t="s">
        <v>12333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44228</v>
      </c>
      <c r="H3156" s="11">
        <v>7</v>
      </c>
      <c r="I3156" s="20" t="s">
        <v>259</v>
      </c>
      <c r="J3156" s="11" t="s">
        <v>261</v>
      </c>
      <c r="K3156" s="11" t="s">
        <v>12333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44228</v>
      </c>
      <c r="H3157" s="11">
        <v>7</v>
      </c>
      <c r="I3157" s="20" t="s">
        <v>259</v>
      </c>
      <c r="J3157" s="11" t="s">
        <v>261</v>
      </c>
      <c r="K3157" s="11" t="s">
        <v>12333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44228</v>
      </c>
      <c r="H3158" s="11">
        <v>7</v>
      </c>
      <c r="I3158" s="20" t="s">
        <v>259</v>
      </c>
      <c r="J3158" s="11" t="s">
        <v>261</v>
      </c>
      <c r="K3158" s="11" t="s">
        <v>12333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44228</v>
      </c>
      <c r="H3159" s="11">
        <v>7</v>
      </c>
      <c r="I3159" s="20" t="s">
        <v>259</v>
      </c>
      <c r="J3159" s="11" t="s">
        <v>261</v>
      </c>
      <c r="K3159" s="11" t="s">
        <v>12333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44228</v>
      </c>
      <c r="H3160" s="11">
        <v>7</v>
      </c>
      <c r="I3160" s="20" t="s">
        <v>259</v>
      </c>
      <c r="J3160" s="11" t="s">
        <v>261</v>
      </c>
      <c r="K3160" s="11" t="s">
        <v>12333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44228</v>
      </c>
      <c r="H3161" s="11">
        <v>7</v>
      </c>
      <c r="I3161" s="20" t="s">
        <v>259</v>
      </c>
      <c r="J3161" s="11" t="s">
        <v>261</v>
      </c>
      <c r="K3161" s="11" t="s">
        <v>12333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44228</v>
      </c>
      <c r="H3162" s="11">
        <v>7</v>
      </c>
      <c r="I3162" s="20" t="s">
        <v>259</v>
      </c>
      <c r="J3162" s="11" t="s">
        <v>261</v>
      </c>
      <c r="K3162" s="11" t="s">
        <v>12333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44228</v>
      </c>
      <c r="H3163" s="11">
        <v>7</v>
      </c>
      <c r="I3163" s="20" t="s">
        <v>259</v>
      </c>
      <c r="J3163" s="11" t="s">
        <v>261</v>
      </c>
      <c r="K3163" s="11" t="s">
        <v>12333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44228</v>
      </c>
      <c r="H3164" s="11">
        <v>7</v>
      </c>
      <c r="I3164" s="20" t="s">
        <v>259</v>
      </c>
      <c r="J3164" s="11" t="s">
        <v>261</v>
      </c>
      <c r="K3164" s="11" t="s">
        <v>12333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44228</v>
      </c>
      <c r="H3165" s="11">
        <v>7</v>
      </c>
      <c r="I3165" s="20" t="s">
        <v>259</v>
      </c>
      <c r="J3165" s="11" t="s">
        <v>261</v>
      </c>
      <c r="K3165" s="11" t="s">
        <v>12333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44228</v>
      </c>
      <c r="H3166" s="11">
        <v>7</v>
      </c>
      <c r="I3166" s="20" t="s">
        <v>259</v>
      </c>
      <c r="J3166" s="11" t="s">
        <v>261</v>
      </c>
      <c r="K3166" s="11" t="s">
        <v>12333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44228</v>
      </c>
      <c r="H3167" s="11">
        <v>7</v>
      </c>
      <c r="I3167" s="20" t="s">
        <v>259</v>
      </c>
      <c r="J3167" s="11" t="s">
        <v>261</v>
      </c>
      <c r="K3167" s="11" t="s">
        <v>12333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44228</v>
      </c>
      <c r="H3168" s="11">
        <v>7</v>
      </c>
      <c r="I3168" s="20" t="s">
        <v>259</v>
      </c>
      <c r="J3168" s="11" t="s">
        <v>261</v>
      </c>
      <c r="K3168" s="11" t="s">
        <v>12333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44228</v>
      </c>
      <c r="H3169" s="11">
        <v>7</v>
      </c>
      <c r="I3169" s="20" t="s">
        <v>259</v>
      </c>
      <c r="J3169" s="11" t="s">
        <v>261</v>
      </c>
      <c r="K3169" s="11" t="s">
        <v>12333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44228</v>
      </c>
      <c r="H3170" s="11">
        <v>7</v>
      </c>
      <c r="I3170" s="20" t="s">
        <v>259</v>
      </c>
      <c r="J3170" s="11" t="s">
        <v>261</v>
      </c>
      <c r="K3170" s="11" t="s">
        <v>12333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44228</v>
      </c>
      <c r="H3171" s="11">
        <v>7</v>
      </c>
      <c r="I3171" s="20" t="s">
        <v>259</v>
      </c>
      <c r="J3171" s="11" t="s">
        <v>261</v>
      </c>
      <c r="K3171" s="11" t="s">
        <v>12333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44228</v>
      </c>
      <c r="H3172" s="11">
        <v>7</v>
      </c>
      <c r="I3172" s="20" t="s">
        <v>259</v>
      </c>
      <c r="J3172" s="11" t="s">
        <v>261</v>
      </c>
      <c r="K3172" s="11" t="s">
        <v>12333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44228</v>
      </c>
      <c r="H3173" s="11">
        <v>7</v>
      </c>
      <c r="I3173" s="20" t="s">
        <v>259</v>
      </c>
      <c r="J3173" s="11" t="s">
        <v>261</v>
      </c>
      <c r="K3173" s="11" t="s">
        <v>12333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44228</v>
      </c>
      <c r="H3174" s="11">
        <v>7</v>
      </c>
      <c r="I3174" s="20" t="s">
        <v>259</v>
      </c>
      <c r="J3174" s="11" t="s">
        <v>261</v>
      </c>
      <c r="K3174" s="11" t="s">
        <v>12333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44228</v>
      </c>
      <c r="H3175" s="11">
        <v>7</v>
      </c>
      <c r="I3175" s="20" t="s">
        <v>259</v>
      </c>
      <c r="J3175" s="11" t="s">
        <v>261</v>
      </c>
      <c r="K3175" s="11" t="s">
        <v>12333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44228</v>
      </c>
      <c r="H3176" s="11">
        <v>7</v>
      </c>
      <c r="I3176" s="20" t="s">
        <v>259</v>
      </c>
      <c r="J3176" s="11" t="s">
        <v>261</v>
      </c>
      <c r="K3176" s="11" t="s">
        <v>12333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44228</v>
      </c>
      <c r="H3177" s="11">
        <v>7</v>
      </c>
      <c r="I3177" s="20" t="s">
        <v>259</v>
      </c>
      <c r="J3177" s="11" t="s">
        <v>261</v>
      </c>
      <c r="K3177" s="11" t="s">
        <v>12333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44228</v>
      </c>
      <c r="H3178" s="11">
        <v>7</v>
      </c>
      <c r="I3178" s="20" t="s">
        <v>259</v>
      </c>
      <c r="J3178" s="11" t="s">
        <v>261</v>
      </c>
      <c r="K3178" s="11" t="s">
        <v>12333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44228</v>
      </c>
      <c r="H3179" s="11">
        <v>7</v>
      </c>
      <c r="I3179" s="20" t="s">
        <v>259</v>
      </c>
      <c r="J3179" s="11" t="s">
        <v>261</v>
      </c>
      <c r="K3179" s="11" t="s">
        <v>12333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44228</v>
      </c>
      <c r="H3180" s="11">
        <v>7</v>
      </c>
      <c r="I3180" s="20" t="s">
        <v>259</v>
      </c>
      <c r="J3180" s="11" t="s">
        <v>261</v>
      </c>
      <c r="K3180" s="11" t="s">
        <v>12333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44228</v>
      </c>
      <c r="H3181" s="11">
        <v>7</v>
      </c>
      <c r="I3181" s="20" t="s">
        <v>259</v>
      </c>
      <c r="J3181" s="11" t="s">
        <v>261</v>
      </c>
      <c r="K3181" s="11" t="s">
        <v>12333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44228</v>
      </c>
      <c r="H3182" s="11">
        <v>7</v>
      </c>
      <c r="I3182" s="20" t="s">
        <v>259</v>
      </c>
      <c r="J3182" s="11" t="s">
        <v>261</v>
      </c>
      <c r="K3182" s="11" t="s">
        <v>12333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44228</v>
      </c>
      <c r="H3183" s="11">
        <v>7</v>
      </c>
      <c r="I3183" s="20" t="s">
        <v>259</v>
      </c>
      <c r="J3183" s="11" t="s">
        <v>261</v>
      </c>
      <c r="K3183" s="11" t="s">
        <v>12333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44228</v>
      </c>
      <c r="H3184" s="11">
        <v>7</v>
      </c>
      <c r="I3184" s="20" t="s">
        <v>259</v>
      </c>
      <c r="J3184" s="11" t="s">
        <v>261</v>
      </c>
      <c r="K3184" s="11" t="s">
        <v>12333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44228</v>
      </c>
      <c r="H3185" s="11">
        <v>7</v>
      </c>
      <c r="I3185" s="20" t="s">
        <v>259</v>
      </c>
      <c r="J3185" s="11" t="s">
        <v>261</v>
      </c>
      <c r="K3185" s="11" t="s">
        <v>12333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44228</v>
      </c>
      <c r="H3186" s="11">
        <v>7</v>
      </c>
      <c r="I3186" s="20" t="s">
        <v>259</v>
      </c>
      <c r="J3186" s="11" t="s">
        <v>261</v>
      </c>
      <c r="K3186" s="11" t="s">
        <v>12333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44228</v>
      </c>
      <c r="H3187" s="11">
        <v>7</v>
      </c>
      <c r="I3187" s="20" t="s">
        <v>259</v>
      </c>
      <c r="J3187" s="11" t="s">
        <v>261</v>
      </c>
      <c r="K3187" s="11" t="s">
        <v>12333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44228</v>
      </c>
      <c r="H3188" s="11">
        <v>7</v>
      </c>
      <c r="I3188" s="20" t="s">
        <v>259</v>
      </c>
      <c r="J3188" s="11" t="s">
        <v>261</v>
      </c>
      <c r="K3188" s="11" t="s">
        <v>12333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44228</v>
      </c>
      <c r="H3189" s="11">
        <v>7</v>
      </c>
      <c r="I3189" s="20" t="s">
        <v>259</v>
      </c>
      <c r="J3189" s="11" t="s">
        <v>261</v>
      </c>
      <c r="K3189" s="11" t="s">
        <v>12333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44228</v>
      </c>
      <c r="H3190" s="11">
        <v>7</v>
      </c>
      <c r="I3190" s="20" t="s">
        <v>259</v>
      </c>
      <c r="J3190" s="11" t="s">
        <v>261</v>
      </c>
      <c r="K3190" s="11" t="s">
        <v>12333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44228</v>
      </c>
      <c r="H3191" s="11">
        <v>7</v>
      </c>
      <c r="I3191" s="20" t="s">
        <v>259</v>
      </c>
      <c r="J3191" s="11" t="s">
        <v>261</v>
      </c>
      <c r="K3191" s="11" t="s">
        <v>12333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44228</v>
      </c>
      <c r="H3192" s="11">
        <v>7</v>
      </c>
      <c r="I3192" s="20" t="s">
        <v>259</v>
      </c>
      <c r="J3192" s="11" t="s">
        <v>261</v>
      </c>
      <c r="K3192" s="11" t="s">
        <v>12333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44228</v>
      </c>
      <c r="H3193" s="11">
        <v>7</v>
      </c>
      <c r="I3193" s="20" t="s">
        <v>259</v>
      </c>
      <c r="J3193" s="11" t="s">
        <v>261</v>
      </c>
      <c r="K3193" s="11" t="s">
        <v>12333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44228</v>
      </c>
      <c r="H3194" s="11">
        <v>7</v>
      </c>
      <c r="I3194" s="20" t="s">
        <v>259</v>
      </c>
      <c r="J3194" s="11" t="s">
        <v>261</v>
      </c>
      <c r="K3194" s="11" t="s">
        <v>12333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44228</v>
      </c>
      <c r="H3195" s="11">
        <v>7</v>
      </c>
      <c r="I3195" s="20" t="s">
        <v>259</v>
      </c>
      <c r="J3195" s="11" t="s">
        <v>261</v>
      </c>
      <c r="K3195" s="11" t="s">
        <v>12333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44228</v>
      </c>
      <c r="H3196" s="11">
        <v>7</v>
      </c>
      <c r="I3196" s="20" t="s">
        <v>259</v>
      </c>
      <c r="J3196" s="11" t="s">
        <v>261</v>
      </c>
      <c r="K3196" s="11" t="s">
        <v>12333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44228</v>
      </c>
      <c r="H3197" s="11">
        <v>7</v>
      </c>
      <c r="I3197" s="20" t="s">
        <v>259</v>
      </c>
      <c r="J3197" s="11" t="s">
        <v>261</v>
      </c>
      <c r="K3197" s="11" t="s">
        <v>12333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44228</v>
      </c>
      <c r="H3198" s="11">
        <v>7</v>
      </c>
      <c r="I3198" s="20" t="s">
        <v>259</v>
      </c>
      <c r="J3198" s="11" t="s">
        <v>261</v>
      </c>
      <c r="K3198" s="11" t="s">
        <v>12333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44228</v>
      </c>
      <c r="H3199" s="11">
        <v>7</v>
      </c>
      <c r="I3199" s="20" t="s">
        <v>259</v>
      </c>
      <c r="J3199" s="11" t="s">
        <v>261</v>
      </c>
      <c r="K3199" s="11" t="s">
        <v>12333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44228</v>
      </c>
      <c r="H3200" s="11">
        <v>7</v>
      </c>
      <c r="I3200" s="20" t="s">
        <v>259</v>
      </c>
      <c r="J3200" s="11" t="s">
        <v>261</v>
      </c>
      <c r="K3200" s="11" t="s">
        <v>12333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44228</v>
      </c>
      <c r="H3201" s="11">
        <v>7</v>
      </c>
      <c r="I3201" s="20" t="s">
        <v>259</v>
      </c>
      <c r="J3201" s="11" t="s">
        <v>261</v>
      </c>
      <c r="K3201" s="11" t="s">
        <v>12333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44228</v>
      </c>
      <c r="H3202" s="11">
        <v>7</v>
      </c>
      <c r="I3202" s="20" t="s">
        <v>259</v>
      </c>
      <c r="J3202" s="11" t="s">
        <v>261</v>
      </c>
      <c r="K3202" s="11" t="s">
        <v>12333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44228</v>
      </c>
      <c r="H3203" s="11">
        <v>7</v>
      </c>
      <c r="I3203" s="20" t="s">
        <v>259</v>
      </c>
      <c r="J3203" s="11" t="s">
        <v>261</v>
      </c>
      <c r="K3203" s="11" t="s">
        <v>12333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44228</v>
      </c>
      <c r="H3204" s="11">
        <v>7</v>
      </c>
      <c r="I3204" s="20" t="s">
        <v>259</v>
      </c>
      <c r="J3204" s="11" t="s">
        <v>261</v>
      </c>
      <c r="K3204" s="11" t="s">
        <v>12333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44228</v>
      </c>
      <c r="H3205" s="11">
        <v>7</v>
      </c>
      <c r="I3205" s="20" t="s">
        <v>259</v>
      </c>
      <c r="J3205" s="11" t="s">
        <v>261</v>
      </c>
      <c r="K3205" s="11" t="s">
        <v>12333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44228</v>
      </c>
      <c r="H3206" s="11">
        <v>7</v>
      </c>
      <c r="I3206" s="20" t="s">
        <v>259</v>
      </c>
      <c r="J3206" s="11" t="s">
        <v>261</v>
      </c>
      <c r="K3206" s="11" t="s">
        <v>12333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44228</v>
      </c>
      <c r="H3207" s="11">
        <v>7</v>
      </c>
      <c r="I3207" s="20" t="s">
        <v>259</v>
      </c>
      <c r="J3207" s="11" t="s">
        <v>261</v>
      </c>
      <c r="K3207" s="11" t="s">
        <v>12333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44228</v>
      </c>
      <c r="H3208" s="11">
        <v>7</v>
      </c>
      <c r="I3208" s="20" t="s">
        <v>259</v>
      </c>
      <c r="J3208" s="11" t="s">
        <v>261</v>
      </c>
      <c r="K3208" s="11" t="s">
        <v>12333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44228</v>
      </c>
      <c r="H3209" s="11">
        <v>7</v>
      </c>
      <c r="I3209" s="20" t="s">
        <v>259</v>
      </c>
      <c r="J3209" s="11" t="s">
        <v>261</v>
      </c>
      <c r="K3209" s="11" t="s">
        <v>12333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44228</v>
      </c>
      <c r="H3210" s="11">
        <v>7</v>
      </c>
      <c r="I3210" s="20" t="s">
        <v>259</v>
      </c>
      <c r="J3210" s="11" t="s">
        <v>261</v>
      </c>
      <c r="K3210" s="11" t="s">
        <v>12333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44228</v>
      </c>
      <c r="H3211" s="11">
        <v>7</v>
      </c>
      <c r="I3211" s="20" t="s">
        <v>259</v>
      </c>
      <c r="J3211" s="11" t="s">
        <v>261</v>
      </c>
      <c r="K3211" s="11" t="s">
        <v>12333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44228</v>
      </c>
      <c r="H3212" s="11">
        <v>7</v>
      </c>
      <c r="I3212" s="20" t="s">
        <v>259</v>
      </c>
      <c r="J3212" s="11" t="s">
        <v>261</v>
      </c>
      <c r="K3212" s="11" t="s">
        <v>12333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44228</v>
      </c>
      <c r="H3213" s="11">
        <v>7</v>
      </c>
      <c r="I3213" s="20" t="s">
        <v>259</v>
      </c>
      <c r="J3213" s="11" t="s">
        <v>261</v>
      </c>
      <c r="K3213" s="11" t="s">
        <v>12333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44228</v>
      </c>
      <c r="H3214" s="11">
        <v>7</v>
      </c>
      <c r="I3214" s="20" t="s">
        <v>259</v>
      </c>
      <c r="J3214" s="11" t="s">
        <v>261</v>
      </c>
      <c r="K3214" s="11" t="s">
        <v>12333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44228</v>
      </c>
      <c r="H3215" s="11">
        <v>7</v>
      </c>
      <c r="I3215" s="20" t="s">
        <v>259</v>
      </c>
      <c r="J3215" s="11" t="s">
        <v>261</v>
      </c>
      <c r="K3215" s="11" t="s">
        <v>12333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44228</v>
      </c>
      <c r="H3216" s="11">
        <v>7</v>
      </c>
      <c r="I3216" s="20" t="s">
        <v>259</v>
      </c>
      <c r="J3216" s="11" t="s">
        <v>261</v>
      </c>
      <c r="K3216" s="11" t="s">
        <v>12333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44228</v>
      </c>
      <c r="H3217" s="11">
        <v>7</v>
      </c>
      <c r="I3217" s="20" t="s">
        <v>259</v>
      </c>
      <c r="J3217" s="11" t="s">
        <v>261</v>
      </c>
      <c r="K3217" s="11" t="s">
        <v>12333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44228</v>
      </c>
      <c r="H3218" s="11">
        <v>7</v>
      </c>
      <c r="I3218" s="20" t="s">
        <v>259</v>
      </c>
      <c r="J3218" s="11" t="s">
        <v>261</v>
      </c>
      <c r="K3218" s="11" t="s">
        <v>12333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44228</v>
      </c>
      <c r="H3219" s="11">
        <v>7</v>
      </c>
      <c r="I3219" s="20" t="s">
        <v>259</v>
      </c>
      <c r="J3219" s="11" t="s">
        <v>261</v>
      </c>
      <c r="K3219" s="11" t="s">
        <v>12333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44228</v>
      </c>
      <c r="H3220" s="11">
        <v>7</v>
      </c>
      <c r="I3220" s="20" t="s">
        <v>259</v>
      </c>
      <c r="J3220" s="11" t="s">
        <v>261</v>
      </c>
      <c r="K3220" s="11" t="s">
        <v>12333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44228</v>
      </c>
      <c r="H3221" s="11">
        <v>7</v>
      </c>
      <c r="I3221" s="20" t="s">
        <v>259</v>
      </c>
      <c r="J3221" s="11" t="s">
        <v>261</v>
      </c>
      <c r="K3221" s="11" t="s">
        <v>12333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44228</v>
      </c>
      <c r="H3222" s="11">
        <v>7</v>
      </c>
      <c r="I3222" s="20" t="s">
        <v>259</v>
      </c>
      <c r="J3222" s="11" t="s">
        <v>261</v>
      </c>
      <c r="K3222" s="11" t="s">
        <v>12333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44228</v>
      </c>
      <c r="H3223" s="11">
        <v>7</v>
      </c>
      <c r="I3223" s="20" t="s">
        <v>259</v>
      </c>
      <c r="J3223" s="11" t="s">
        <v>261</v>
      </c>
      <c r="K3223" s="11" t="s">
        <v>12333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44228</v>
      </c>
      <c r="H3224" s="11">
        <v>7</v>
      </c>
      <c r="I3224" s="20" t="s">
        <v>259</v>
      </c>
      <c r="J3224" s="11" t="s">
        <v>261</v>
      </c>
      <c r="K3224" s="11" t="s">
        <v>12333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44228</v>
      </c>
      <c r="H3225" s="11">
        <v>7</v>
      </c>
      <c r="I3225" s="20" t="s">
        <v>259</v>
      </c>
      <c r="J3225" s="11" t="s">
        <v>261</v>
      </c>
      <c r="K3225" s="11" t="s">
        <v>12333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44228</v>
      </c>
      <c r="H3226" s="11">
        <v>7</v>
      </c>
      <c r="I3226" s="20" t="s">
        <v>259</v>
      </c>
      <c r="J3226" s="11" t="s">
        <v>261</v>
      </c>
      <c r="K3226" s="11" t="s">
        <v>12333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44228</v>
      </c>
      <c r="H3227" s="11">
        <v>7</v>
      </c>
      <c r="I3227" s="20" t="s">
        <v>259</v>
      </c>
      <c r="J3227" s="11" t="s">
        <v>261</v>
      </c>
      <c r="K3227" s="11" t="s">
        <v>12333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44228</v>
      </c>
      <c r="H3228" s="11">
        <v>7</v>
      </c>
      <c r="I3228" s="20" t="s">
        <v>259</v>
      </c>
      <c r="J3228" s="11" t="s">
        <v>261</v>
      </c>
      <c r="K3228" s="11" t="s">
        <v>12333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44228</v>
      </c>
      <c r="H3229" s="11">
        <v>7</v>
      </c>
      <c r="I3229" s="20" t="s">
        <v>259</v>
      </c>
      <c r="J3229" s="11" t="s">
        <v>261</v>
      </c>
      <c r="K3229" s="11" t="s">
        <v>12333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44228</v>
      </c>
      <c r="H3230" s="11">
        <v>7</v>
      </c>
      <c r="I3230" s="20" t="s">
        <v>259</v>
      </c>
      <c r="J3230" s="11" t="s">
        <v>261</v>
      </c>
      <c r="K3230" s="11" t="s">
        <v>12333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44228</v>
      </c>
      <c r="H3231" s="11">
        <v>7</v>
      </c>
      <c r="I3231" s="20" t="s">
        <v>259</v>
      </c>
      <c r="J3231" s="11" t="s">
        <v>261</v>
      </c>
      <c r="K3231" s="11" t="s">
        <v>12333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44228</v>
      </c>
      <c r="H3232" s="11">
        <v>7</v>
      </c>
      <c r="I3232" s="20" t="s">
        <v>259</v>
      </c>
      <c r="J3232" s="11" t="s">
        <v>261</v>
      </c>
      <c r="K3232" s="11" t="s">
        <v>12333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44228</v>
      </c>
      <c r="H3233" s="11">
        <v>7</v>
      </c>
      <c r="I3233" s="20" t="s">
        <v>259</v>
      </c>
      <c r="J3233" s="11" t="s">
        <v>261</v>
      </c>
      <c r="K3233" s="11" t="s">
        <v>12333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44228</v>
      </c>
      <c r="H3234" s="11">
        <v>7</v>
      </c>
      <c r="I3234" s="20" t="s">
        <v>259</v>
      </c>
      <c r="J3234" s="11" t="s">
        <v>261</v>
      </c>
      <c r="K3234" s="11" t="s">
        <v>12333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44228</v>
      </c>
      <c r="H3235" s="11">
        <v>7</v>
      </c>
      <c r="I3235" s="20" t="s">
        <v>259</v>
      </c>
      <c r="J3235" s="11" t="s">
        <v>261</v>
      </c>
      <c r="K3235" s="11" t="s">
        <v>12333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44228</v>
      </c>
      <c r="H3236" s="11">
        <v>7</v>
      </c>
      <c r="I3236" s="20" t="s">
        <v>259</v>
      </c>
      <c r="J3236" s="11" t="s">
        <v>261</v>
      </c>
      <c r="K3236" s="11" t="s">
        <v>12333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44228</v>
      </c>
      <c r="H3237" s="11">
        <v>7</v>
      </c>
      <c r="I3237" s="20" t="s">
        <v>259</v>
      </c>
      <c r="J3237" s="11" t="s">
        <v>261</v>
      </c>
      <c r="K3237" s="11" t="s">
        <v>12333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44228</v>
      </c>
      <c r="H3238" s="11">
        <v>7</v>
      </c>
      <c r="I3238" s="20" t="s">
        <v>259</v>
      </c>
      <c r="J3238" s="11" t="s">
        <v>261</v>
      </c>
      <c r="K3238" s="11" t="s">
        <v>12333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44228</v>
      </c>
      <c r="H3239" s="11">
        <v>7</v>
      </c>
      <c r="I3239" s="20" t="s">
        <v>259</v>
      </c>
      <c r="J3239" s="11" t="s">
        <v>261</v>
      </c>
      <c r="K3239" s="11" t="s">
        <v>12333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44228</v>
      </c>
      <c r="H3240" s="11">
        <v>7</v>
      </c>
      <c r="I3240" s="20" t="s">
        <v>259</v>
      </c>
      <c r="J3240" s="11" t="s">
        <v>261</v>
      </c>
      <c r="K3240" s="11" t="s">
        <v>12333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44228</v>
      </c>
      <c r="H3241" s="11">
        <v>7</v>
      </c>
      <c r="I3241" s="20" t="s">
        <v>259</v>
      </c>
      <c r="J3241" s="11" t="s">
        <v>261</v>
      </c>
      <c r="K3241" s="11" t="s">
        <v>12333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44228</v>
      </c>
      <c r="H3242" s="11">
        <v>7</v>
      </c>
      <c r="I3242" s="20" t="s">
        <v>259</v>
      </c>
      <c r="J3242" s="11" t="s">
        <v>261</v>
      </c>
      <c r="K3242" s="11" t="s">
        <v>12333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44228</v>
      </c>
      <c r="H3243" s="11">
        <v>7</v>
      </c>
      <c r="I3243" s="20" t="s">
        <v>259</v>
      </c>
      <c r="J3243" s="11" t="s">
        <v>261</v>
      </c>
      <c r="K3243" s="11" t="s">
        <v>12333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44228</v>
      </c>
      <c r="H3244" s="11">
        <v>7</v>
      </c>
      <c r="I3244" s="20" t="s">
        <v>259</v>
      </c>
      <c r="J3244" s="11" t="s">
        <v>261</v>
      </c>
      <c r="K3244" s="11" t="s">
        <v>12333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44228</v>
      </c>
      <c r="H3245" s="11">
        <v>7</v>
      </c>
      <c r="I3245" s="20" t="s">
        <v>259</v>
      </c>
      <c r="J3245" s="11" t="s">
        <v>261</v>
      </c>
      <c r="K3245" s="11" t="s">
        <v>12333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44228</v>
      </c>
      <c r="H3246" s="11">
        <v>7</v>
      </c>
      <c r="I3246" s="20" t="s">
        <v>259</v>
      </c>
      <c r="J3246" s="11" t="s">
        <v>261</v>
      </c>
      <c r="K3246" s="11" t="s">
        <v>12333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44228</v>
      </c>
      <c r="H3247" s="11">
        <v>7</v>
      </c>
      <c r="I3247" s="20" t="s">
        <v>259</v>
      </c>
      <c r="J3247" s="11" t="s">
        <v>261</v>
      </c>
      <c r="K3247" s="11" t="s">
        <v>12333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44228</v>
      </c>
      <c r="H3248" s="11">
        <v>7</v>
      </c>
      <c r="I3248" s="20" t="s">
        <v>259</v>
      </c>
      <c r="J3248" s="11" t="s">
        <v>261</v>
      </c>
      <c r="K3248" s="11" t="s">
        <v>12333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44228</v>
      </c>
      <c r="H3249" s="11">
        <v>7</v>
      </c>
      <c r="I3249" s="20" t="s">
        <v>259</v>
      </c>
      <c r="J3249" s="11" t="s">
        <v>261</v>
      </c>
      <c r="K3249" s="11" t="s">
        <v>12333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44228</v>
      </c>
      <c r="H3250" s="11">
        <v>7</v>
      </c>
      <c r="I3250" s="20" t="s">
        <v>259</v>
      </c>
      <c r="J3250" s="11" t="s">
        <v>261</v>
      </c>
      <c r="K3250" s="11" t="s">
        <v>12333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44228</v>
      </c>
      <c r="H3251" s="11">
        <v>7</v>
      </c>
      <c r="I3251" s="20" t="s">
        <v>259</v>
      </c>
      <c r="J3251" s="11" t="s">
        <v>261</v>
      </c>
      <c r="K3251" s="11" t="s">
        <v>12333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44228</v>
      </c>
      <c r="H3252" s="11">
        <v>7</v>
      </c>
      <c r="I3252" s="20" t="s">
        <v>259</v>
      </c>
      <c r="J3252" s="11" t="s">
        <v>261</v>
      </c>
      <c r="K3252" s="11" t="s">
        <v>12333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44228</v>
      </c>
      <c r="H3253" s="11">
        <v>7</v>
      </c>
      <c r="I3253" s="20" t="s">
        <v>259</v>
      </c>
      <c r="J3253" s="11" t="s">
        <v>261</v>
      </c>
      <c r="K3253" s="11" t="s">
        <v>12333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44228</v>
      </c>
      <c r="H3254" s="11">
        <v>7</v>
      </c>
      <c r="I3254" s="20" t="s">
        <v>259</v>
      </c>
      <c r="J3254" s="11" t="s">
        <v>261</v>
      </c>
      <c r="K3254" s="11" t="s">
        <v>12333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44228</v>
      </c>
      <c r="H3255" s="11">
        <v>7</v>
      </c>
      <c r="I3255" s="20" t="s">
        <v>259</v>
      </c>
      <c r="J3255" s="11" t="s">
        <v>261</v>
      </c>
      <c r="K3255" s="11" t="s">
        <v>12333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44228</v>
      </c>
      <c r="H3256" s="11">
        <v>7</v>
      </c>
      <c r="I3256" s="20" t="s">
        <v>259</v>
      </c>
      <c r="J3256" s="11" t="s">
        <v>261</v>
      </c>
      <c r="K3256" s="11" t="s">
        <v>12333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44228</v>
      </c>
      <c r="H3257" s="11">
        <v>7</v>
      </c>
      <c r="I3257" s="20" t="s">
        <v>259</v>
      </c>
      <c r="J3257" s="11" t="s">
        <v>261</v>
      </c>
      <c r="K3257" s="11" t="s">
        <v>12333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44228</v>
      </c>
      <c r="H3258" s="11">
        <v>7</v>
      </c>
      <c r="I3258" s="20" t="s">
        <v>259</v>
      </c>
      <c r="J3258" s="11" t="s">
        <v>261</v>
      </c>
      <c r="K3258" s="11" t="s">
        <v>12333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44228</v>
      </c>
      <c r="H3259" s="11">
        <v>7</v>
      </c>
      <c r="I3259" s="20" t="s">
        <v>259</v>
      </c>
      <c r="J3259" s="11" t="s">
        <v>261</v>
      </c>
      <c r="K3259" s="11" t="s">
        <v>12333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44228</v>
      </c>
      <c r="H3260" s="11">
        <v>7</v>
      </c>
      <c r="I3260" s="20" t="s">
        <v>259</v>
      </c>
      <c r="J3260" s="11" t="s">
        <v>261</v>
      </c>
      <c r="K3260" s="11" t="s">
        <v>12333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44228</v>
      </c>
      <c r="H3261" s="11">
        <v>7</v>
      </c>
      <c r="I3261" s="20" t="s">
        <v>259</v>
      </c>
      <c r="J3261" s="11" t="s">
        <v>261</v>
      </c>
      <c r="K3261" s="11" t="s">
        <v>12333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44228</v>
      </c>
      <c r="H3262" s="11">
        <v>7</v>
      </c>
      <c r="I3262" s="20" t="s">
        <v>259</v>
      </c>
      <c r="J3262" s="11" t="s">
        <v>261</v>
      </c>
      <c r="K3262" s="11" t="s">
        <v>12333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44228</v>
      </c>
      <c r="H3263" s="11">
        <v>7</v>
      </c>
      <c r="I3263" s="20" t="s">
        <v>259</v>
      </c>
      <c r="J3263" s="11" t="s">
        <v>261</v>
      </c>
      <c r="K3263" s="11" t="s">
        <v>12333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44228</v>
      </c>
      <c r="H3264" s="11">
        <v>7</v>
      </c>
      <c r="I3264" s="20" t="s">
        <v>259</v>
      </c>
      <c r="J3264" s="11" t="s">
        <v>261</v>
      </c>
      <c r="K3264" s="11" t="s">
        <v>12333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44228</v>
      </c>
      <c r="H3265" s="11">
        <v>7</v>
      </c>
      <c r="I3265" s="20" t="s">
        <v>259</v>
      </c>
      <c r="J3265" s="11" t="s">
        <v>261</v>
      </c>
      <c r="K3265" s="11" t="s">
        <v>12333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44228</v>
      </c>
      <c r="H3266" s="11">
        <v>7</v>
      </c>
      <c r="I3266" s="20" t="s">
        <v>259</v>
      </c>
      <c r="J3266" s="11" t="s">
        <v>261</v>
      </c>
      <c r="K3266" s="11" t="s">
        <v>12333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44228</v>
      </c>
      <c r="H3267" s="11">
        <v>7</v>
      </c>
      <c r="I3267" s="20" t="s">
        <v>259</v>
      </c>
      <c r="J3267" s="11" t="s">
        <v>261</v>
      </c>
      <c r="K3267" s="11" t="s">
        <v>12333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44228</v>
      </c>
      <c r="H3268" s="11">
        <v>7</v>
      </c>
      <c r="I3268" s="20" t="s">
        <v>259</v>
      </c>
      <c r="J3268" s="11" t="s">
        <v>261</v>
      </c>
      <c r="K3268" s="11" t="s">
        <v>12333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44228</v>
      </c>
      <c r="H3269" s="11">
        <v>7</v>
      </c>
      <c r="I3269" s="20" t="s">
        <v>259</v>
      </c>
      <c r="J3269" s="11" t="s">
        <v>261</v>
      </c>
      <c r="K3269" s="11" t="s">
        <v>12333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44228</v>
      </c>
      <c r="H3270" s="11">
        <v>7</v>
      </c>
      <c r="I3270" s="20" t="s">
        <v>259</v>
      </c>
      <c r="J3270" s="11" t="s">
        <v>261</v>
      </c>
      <c r="K3270" s="11" t="s">
        <v>12333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44228</v>
      </c>
      <c r="H3271" s="11">
        <v>7</v>
      </c>
      <c r="I3271" s="20" t="s">
        <v>259</v>
      </c>
      <c r="J3271" s="11" t="s">
        <v>261</v>
      </c>
      <c r="K3271" s="11" t="s">
        <v>12333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44228</v>
      </c>
      <c r="H3272" s="11">
        <v>7</v>
      </c>
      <c r="I3272" s="20" t="s">
        <v>259</v>
      </c>
      <c r="J3272" s="11" t="s">
        <v>261</v>
      </c>
      <c r="K3272" s="11" t="s">
        <v>12333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44228</v>
      </c>
      <c r="H3273" s="11">
        <v>7</v>
      </c>
      <c r="I3273" s="20" t="s">
        <v>259</v>
      </c>
      <c r="J3273" s="11" t="s">
        <v>261</v>
      </c>
      <c r="K3273" s="11" t="s">
        <v>12333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44228</v>
      </c>
      <c r="H3274" s="11">
        <v>7</v>
      </c>
      <c r="I3274" s="20" t="s">
        <v>259</v>
      </c>
      <c r="J3274" s="11" t="s">
        <v>261</v>
      </c>
      <c r="K3274" s="11" t="s">
        <v>12333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44228</v>
      </c>
      <c r="H3275" s="11">
        <v>7</v>
      </c>
      <c r="I3275" s="20" t="s">
        <v>259</v>
      </c>
      <c r="J3275" s="11" t="s">
        <v>261</v>
      </c>
      <c r="K3275" s="11" t="s">
        <v>12333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44228</v>
      </c>
      <c r="H3276" s="11">
        <v>7</v>
      </c>
      <c r="I3276" s="20" t="s">
        <v>259</v>
      </c>
      <c r="J3276" s="11" t="s">
        <v>261</v>
      </c>
      <c r="K3276" s="11" t="s">
        <v>12333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44228</v>
      </c>
      <c r="H3277" s="11">
        <v>7</v>
      </c>
      <c r="I3277" s="20" t="s">
        <v>259</v>
      </c>
      <c r="J3277" s="11" t="s">
        <v>261</v>
      </c>
      <c r="K3277" s="11" t="s">
        <v>12333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44228</v>
      </c>
      <c r="H3278" s="11">
        <v>7</v>
      </c>
      <c r="I3278" s="20" t="s">
        <v>259</v>
      </c>
      <c r="J3278" s="11" t="s">
        <v>261</v>
      </c>
      <c r="K3278" s="11" t="s">
        <v>12333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44228</v>
      </c>
      <c r="H3279" s="11">
        <v>7</v>
      </c>
      <c r="I3279" s="20" t="s">
        <v>259</v>
      </c>
      <c r="J3279" s="11" t="s">
        <v>261</v>
      </c>
      <c r="K3279" s="11" t="s">
        <v>12333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44228</v>
      </c>
      <c r="H3280" s="11">
        <v>7</v>
      </c>
      <c r="I3280" s="20" t="s">
        <v>259</v>
      </c>
      <c r="J3280" s="11" t="s">
        <v>261</v>
      </c>
      <c r="K3280" s="11" t="s">
        <v>12333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44228</v>
      </c>
      <c r="H3281" s="11">
        <v>7</v>
      </c>
      <c r="I3281" s="20" t="s">
        <v>259</v>
      </c>
      <c r="J3281" s="11" t="s">
        <v>261</v>
      </c>
      <c r="K3281" s="11" t="s">
        <v>12333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44228</v>
      </c>
      <c r="H3282" s="11">
        <v>7</v>
      </c>
      <c r="I3282" s="20" t="s">
        <v>259</v>
      </c>
      <c r="J3282" s="11" t="s">
        <v>261</v>
      </c>
      <c r="K3282" s="11" t="s">
        <v>12333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44228</v>
      </c>
      <c r="H3283" s="11">
        <v>7</v>
      </c>
      <c r="I3283" s="20" t="s">
        <v>259</v>
      </c>
      <c r="J3283" s="11" t="s">
        <v>261</v>
      </c>
      <c r="K3283" s="11" t="s">
        <v>12333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44228</v>
      </c>
      <c r="H3284" s="11">
        <v>7</v>
      </c>
      <c r="I3284" s="20" t="s">
        <v>259</v>
      </c>
      <c r="J3284" s="11" t="s">
        <v>261</v>
      </c>
      <c r="K3284" s="11" t="s">
        <v>12333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44228</v>
      </c>
      <c r="H3285" s="11">
        <v>7</v>
      </c>
      <c r="I3285" s="20" t="s">
        <v>259</v>
      </c>
      <c r="J3285" s="11" t="s">
        <v>261</v>
      </c>
      <c r="K3285" s="11" t="s">
        <v>12333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44228</v>
      </c>
      <c r="H3286" s="11">
        <v>7</v>
      </c>
      <c r="I3286" s="20" t="s">
        <v>259</v>
      </c>
      <c r="J3286" s="11" t="s">
        <v>261</v>
      </c>
      <c r="K3286" s="11" t="s">
        <v>12333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44228</v>
      </c>
      <c r="H3287" s="11">
        <v>7</v>
      </c>
      <c r="I3287" s="20" t="s">
        <v>259</v>
      </c>
      <c r="J3287" s="11" t="s">
        <v>261</v>
      </c>
      <c r="K3287" s="11" t="s">
        <v>12333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44228</v>
      </c>
      <c r="H3288" s="11">
        <v>7</v>
      </c>
      <c r="I3288" s="20" t="s">
        <v>259</v>
      </c>
      <c r="J3288" s="11" t="s">
        <v>261</v>
      </c>
      <c r="K3288" s="11" t="s">
        <v>12333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44228</v>
      </c>
      <c r="H3289" s="11">
        <v>7</v>
      </c>
      <c r="I3289" s="20" t="s">
        <v>259</v>
      </c>
      <c r="J3289" s="11" t="s">
        <v>261</v>
      </c>
      <c r="K3289" s="11" t="s">
        <v>12333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44228</v>
      </c>
      <c r="H3290" s="11">
        <v>7</v>
      </c>
      <c r="I3290" s="20" t="s">
        <v>259</v>
      </c>
      <c r="J3290" s="11" t="s">
        <v>261</v>
      </c>
      <c r="K3290" s="11" t="s">
        <v>12333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44228</v>
      </c>
      <c r="H3291" s="11">
        <v>7</v>
      </c>
      <c r="I3291" s="20" t="s">
        <v>259</v>
      </c>
      <c r="J3291" s="11" t="s">
        <v>261</v>
      </c>
      <c r="K3291" s="11" t="s">
        <v>12333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44228</v>
      </c>
      <c r="H3292" s="11">
        <v>7</v>
      </c>
      <c r="I3292" s="20" t="s">
        <v>259</v>
      </c>
      <c r="J3292" s="11" t="s">
        <v>261</v>
      </c>
      <c r="K3292" s="11" t="s">
        <v>12333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44228</v>
      </c>
      <c r="H3293" s="11">
        <v>7</v>
      </c>
      <c r="I3293" s="20" t="s">
        <v>259</v>
      </c>
      <c r="J3293" s="11" t="s">
        <v>261</v>
      </c>
      <c r="K3293" s="11" t="s">
        <v>12333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44228</v>
      </c>
      <c r="H3294" s="11">
        <v>7</v>
      </c>
      <c r="I3294" s="20" t="s">
        <v>259</v>
      </c>
      <c r="J3294" s="11" t="s">
        <v>261</v>
      </c>
      <c r="K3294" s="11" t="s">
        <v>12333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44228</v>
      </c>
      <c r="H3295" s="11">
        <v>7</v>
      </c>
      <c r="I3295" s="20" t="s">
        <v>259</v>
      </c>
      <c r="J3295" s="11" t="s">
        <v>261</v>
      </c>
      <c r="K3295" s="11" t="s">
        <v>12333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44228</v>
      </c>
      <c r="H3296" s="11">
        <v>7</v>
      </c>
      <c r="I3296" s="20" t="s">
        <v>259</v>
      </c>
      <c r="J3296" s="11" t="s">
        <v>261</v>
      </c>
      <c r="K3296" s="11" t="s">
        <v>12333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44228</v>
      </c>
      <c r="H3297" s="11">
        <v>7</v>
      </c>
      <c r="I3297" s="20" t="s">
        <v>259</v>
      </c>
      <c r="J3297" s="11" t="s">
        <v>261</v>
      </c>
      <c r="K3297" s="11" t="s">
        <v>12333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44228</v>
      </c>
      <c r="H3298" s="11">
        <v>7</v>
      </c>
      <c r="I3298" s="20" t="s">
        <v>259</v>
      </c>
      <c r="J3298" s="11" t="s">
        <v>261</v>
      </c>
      <c r="K3298" s="11" t="s">
        <v>12333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44228</v>
      </c>
      <c r="H3299" s="11">
        <v>7</v>
      </c>
      <c r="I3299" s="20" t="s">
        <v>259</v>
      </c>
      <c r="J3299" s="11" t="s">
        <v>261</v>
      </c>
      <c r="K3299" s="11" t="s">
        <v>12333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44228</v>
      </c>
      <c r="H3300" s="11">
        <v>7</v>
      </c>
      <c r="I3300" s="20" t="s">
        <v>259</v>
      </c>
      <c r="J3300" s="11" t="s">
        <v>261</v>
      </c>
      <c r="K3300" s="11" t="s">
        <v>12333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44228</v>
      </c>
      <c r="H3301" s="11">
        <v>7</v>
      </c>
      <c r="I3301" s="20" t="s">
        <v>259</v>
      </c>
      <c r="J3301" s="11" t="s">
        <v>261</v>
      </c>
      <c r="K3301" s="11" t="s">
        <v>12333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44228</v>
      </c>
      <c r="H3302" s="11">
        <v>7</v>
      </c>
      <c r="I3302" s="20" t="s">
        <v>259</v>
      </c>
      <c r="J3302" s="11" t="s">
        <v>261</v>
      </c>
      <c r="K3302" s="11" t="s">
        <v>12333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44228</v>
      </c>
      <c r="H3303" s="11">
        <v>7</v>
      </c>
      <c r="I3303" s="20" t="s">
        <v>259</v>
      </c>
      <c r="J3303" s="11" t="s">
        <v>261</v>
      </c>
      <c r="K3303" s="11" t="s">
        <v>12333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44228</v>
      </c>
      <c r="H3304" s="11">
        <v>7</v>
      </c>
      <c r="I3304" s="20" t="s">
        <v>259</v>
      </c>
      <c r="J3304" s="11" t="s">
        <v>261</v>
      </c>
      <c r="K3304" s="11" t="s">
        <v>12333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44228</v>
      </c>
      <c r="H3305" s="11">
        <v>7</v>
      </c>
      <c r="I3305" s="20" t="s">
        <v>259</v>
      </c>
      <c r="J3305" s="11" t="s">
        <v>261</v>
      </c>
      <c r="K3305" s="11" t="s">
        <v>12333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44228</v>
      </c>
      <c r="H3306" s="11">
        <v>7</v>
      </c>
      <c r="I3306" s="20" t="s">
        <v>259</v>
      </c>
      <c r="J3306" s="11" t="s">
        <v>261</v>
      </c>
      <c r="K3306" s="11" t="s">
        <v>12333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44228</v>
      </c>
      <c r="H3307" s="11">
        <v>7</v>
      </c>
      <c r="I3307" s="20" t="s">
        <v>259</v>
      </c>
      <c r="J3307" s="11" t="s">
        <v>261</v>
      </c>
      <c r="K3307" s="11" t="s">
        <v>12333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44228</v>
      </c>
      <c r="H3308" s="11">
        <v>7</v>
      </c>
      <c r="I3308" s="20" t="s">
        <v>259</v>
      </c>
      <c r="J3308" s="11" t="s">
        <v>261</v>
      </c>
      <c r="K3308" s="11" t="s">
        <v>12333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44228</v>
      </c>
      <c r="H3309" s="11">
        <v>7</v>
      </c>
      <c r="I3309" s="20" t="s">
        <v>259</v>
      </c>
      <c r="J3309" s="11" t="s">
        <v>261</v>
      </c>
      <c r="K3309" s="11" t="s">
        <v>12333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44228</v>
      </c>
      <c r="H3310" s="11">
        <v>7</v>
      </c>
      <c r="I3310" s="20" t="s">
        <v>259</v>
      </c>
      <c r="J3310" s="11" t="s">
        <v>261</v>
      </c>
      <c r="K3310" s="11" t="s">
        <v>12333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44228</v>
      </c>
      <c r="H3311" s="11">
        <v>7</v>
      </c>
      <c r="I3311" s="20" t="s">
        <v>259</v>
      </c>
      <c r="J3311" s="11" t="s">
        <v>261</v>
      </c>
      <c r="K3311" s="11" t="s">
        <v>12333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44228</v>
      </c>
      <c r="H3312" s="11">
        <v>7</v>
      </c>
      <c r="I3312" s="20" t="s">
        <v>259</v>
      </c>
      <c r="J3312" s="11" t="s">
        <v>261</v>
      </c>
      <c r="K3312" s="11" t="s">
        <v>12333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44228</v>
      </c>
      <c r="H3313" s="11">
        <v>7</v>
      </c>
      <c r="I3313" s="20" t="s">
        <v>259</v>
      </c>
      <c r="J3313" s="11" t="s">
        <v>261</v>
      </c>
      <c r="K3313" s="11" t="s">
        <v>12333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44228</v>
      </c>
      <c r="H3314" s="11">
        <v>7</v>
      </c>
      <c r="I3314" s="20" t="s">
        <v>259</v>
      </c>
      <c r="J3314" s="11" t="s">
        <v>261</v>
      </c>
      <c r="K3314" s="11" t="s">
        <v>12333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44228</v>
      </c>
      <c r="H3315" s="11">
        <v>7</v>
      </c>
      <c r="I3315" s="20" t="s">
        <v>259</v>
      </c>
      <c r="J3315" s="11" t="s">
        <v>261</v>
      </c>
      <c r="K3315" s="11" t="s">
        <v>12333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44228</v>
      </c>
      <c r="H3316" s="11">
        <v>7</v>
      </c>
      <c r="I3316" s="20" t="s">
        <v>259</v>
      </c>
      <c r="J3316" s="11" t="s">
        <v>261</v>
      </c>
      <c r="K3316" s="11" t="s">
        <v>12333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44228</v>
      </c>
      <c r="H3317" s="11">
        <v>7</v>
      </c>
      <c r="I3317" s="20" t="s">
        <v>259</v>
      </c>
      <c r="J3317" s="11" t="s">
        <v>261</v>
      </c>
      <c r="K3317" s="11" t="s">
        <v>12333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44228</v>
      </c>
      <c r="H3318" s="11">
        <v>7</v>
      </c>
      <c r="I3318" s="20" t="s">
        <v>259</v>
      </c>
      <c r="J3318" s="11" t="s">
        <v>261</v>
      </c>
      <c r="K3318" s="11" t="s">
        <v>12333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44228</v>
      </c>
      <c r="H3319" s="11">
        <v>7</v>
      </c>
      <c r="I3319" s="20" t="s">
        <v>259</v>
      </c>
      <c r="J3319" s="11" t="s">
        <v>261</v>
      </c>
      <c r="K3319" s="11" t="s">
        <v>12333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44228</v>
      </c>
      <c r="H3320" s="11">
        <v>7</v>
      </c>
      <c r="I3320" s="20" t="s">
        <v>259</v>
      </c>
      <c r="J3320" s="11" t="s">
        <v>261</v>
      </c>
      <c r="K3320" s="11" t="s">
        <v>12333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44228</v>
      </c>
      <c r="H3321" s="11">
        <v>7</v>
      </c>
      <c r="I3321" s="20" t="s">
        <v>259</v>
      </c>
      <c r="J3321" s="11" t="s">
        <v>261</v>
      </c>
      <c r="K3321" s="11" t="s">
        <v>12333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44228</v>
      </c>
      <c r="H3322" s="11">
        <v>7</v>
      </c>
      <c r="I3322" s="20" t="s">
        <v>259</v>
      </c>
      <c r="J3322" s="11" t="s">
        <v>261</v>
      </c>
      <c r="K3322" s="11" t="s">
        <v>12333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44228</v>
      </c>
      <c r="H3323" s="11">
        <v>7</v>
      </c>
      <c r="I3323" s="20" t="s">
        <v>259</v>
      </c>
      <c r="J3323" s="11" t="s">
        <v>261</v>
      </c>
      <c r="K3323" s="11" t="s">
        <v>12333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44228</v>
      </c>
      <c r="H3324" s="11">
        <v>7</v>
      </c>
      <c r="I3324" s="20" t="s">
        <v>259</v>
      </c>
      <c r="J3324" s="11" t="s">
        <v>261</v>
      </c>
      <c r="K3324" s="11" t="s">
        <v>12333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44228</v>
      </c>
      <c r="H3325" s="11">
        <v>7</v>
      </c>
      <c r="I3325" s="20" t="s">
        <v>259</v>
      </c>
      <c r="J3325" s="11" t="s">
        <v>261</v>
      </c>
      <c r="K3325" s="11" t="s">
        <v>12333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44228</v>
      </c>
      <c r="H3326" s="11">
        <v>7</v>
      </c>
      <c r="I3326" s="20" t="s">
        <v>259</v>
      </c>
      <c r="J3326" s="11" t="s">
        <v>261</v>
      </c>
      <c r="K3326" s="11" t="s">
        <v>12333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44228</v>
      </c>
      <c r="H3327" s="11">
        <v>7</v>
      </c>
      <c r="I3327" s="20" t="s">
        <v>259</v>
      </c>
      <c r="J3327" s="11" t="s">
        <v>261</v>
      </c>
      <c r="K3327" s="11" t="s">
        <v>12333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44228</v>
      </c>
      <c r="H3328" s="11">
        <v>7</v>
      </c>
      <c r="I3328" s="20" t="s">
        <v>259</v>
      </c>
      <c r="J3328" s="11" t="s">
        <v>261</v>
      </c>
      <c r="K3328" s="11" t="s">
        <v>12333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44228</v>
      </c>
      <c r="H3329" s="11">
        <v>7</v>
      </c>
      <c r="I3329" s="20" t="s">
        <v>259</v>
      </c>
      <c r="J3329" s="11" t="s">
        <v>261</v>
      </c>
      <c r="K3329" s="11" t="s">
        <v>12333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44228</v>
      </c>
      <c r="H3330" s="11">
        <v>7</v>
      </c>
      <c r="I3330" s="20" t="s">
        <v>259</v>
      </c>
      <c r="J3330" s="11" t="s">
        <v>261</v>
      </c>
      <c r="K3330" s="11" t="s">
        <v>12333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44228</v>
      </c>
      <c r="H3331" s="11">
        <v>7</v>
      </c>
      <c r="I3331" s="20" t="s">
        <v>259</v>
      </c>
      <c r="J3331" s="11" t="s">
        <v>261</v>
      </c>
      <c r="K3331" s="11" t="s">
        <v>12333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44228</v>
      </c>
      <c r="H3332" s="11">
        <v>7</v>
      </c>
      <c r="I3332" s="20" t="s">
        <v>259</v>
      </c>
      <c r="J3332" s="11" t="s">
        <v>261</v>
      </c>
      <c r="K3332" s="11" t="s">
        <v>12333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44228</v>
      </c>
      <c r="H3333" s="11">
        <v>7</v>
      </c>
      <c r="I3333" s="20" t="s">
        <v>259</v>
      </c>
      <c r="J3333" s="11" t="s">
        <v>261</v>
      </c>
      <c r="K3333" s="11" t="s">
        <v>12333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44228</v>
      </c>
      <c r="H3334" s="11">
        <v>7</v>
      </c>
      <c r="I3334" s="20" t="s">
        <v>259</v>
      </c>
      <c r="J3334" s="11" t="s">
        <v>261</v>
      </c>
      <c r="K3334" s="11" t="s">
        <v>12333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44228</v>
      </c>
      <c r="H3335" s="11">
        <v>7</v>
      </c>
      <c r="I3335" s="20" t="s">
        <v>259</v>
      </c>
      <c r="J3335" s="11" t="s">
        <v>261</v>
      </c>
      <c r="K3335" s="11" t="s">
        <v>12333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44228</v>
      </c>
      <c r="H3336" s="11">
        <v>7</v>
      </c>
      <c r="I3336" s="20" t="s">
        <v>259</v>
      </c>
      <c r="J3336" s="11" t="s">
        <v>261</v>
      </c>
      <c r="K3336" s="11" t="s">
        <v>12333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44228</v>
      </c>
      <c r="H3337" s="11">
        <v>7</v>
      </c>
      <c r="I3337" s="20" t="s">
        <v>259</v>
      </c>
      <c r="J3337" s="11" t="s">
        <v>261</v>
      </c>
      <c r="K3337" s="11" t="s">
        <v>12333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44228</v>
      </c>
      <c r="H3338" s="11">
        <v>7</v>
      </c>
      <c r="I3338" s="20" t="s">
        <v>259</v>
      </c>
      <c r="J3338" s="11" t="s">
        <v>261</v>
      </c>
      <c r="K3338" s="11" t="s">
        <v>12333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44228</v>
      </c>
      <c r="H3339" s="11">
        <v>7</v>
      </c>
      <c r="I3339" s="20" t="s">
        <v>259</v>
      </c>
      <c r="J3339" s="11" t="s">
        <v>261</v>
      </c>
      <c r="K3339" s="11" t="s">
        <v>12333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44228</v>
      </c>
      <c r="H3340" s="11">
        <v>7</v>
      </c>
      <c r="I3340" s="20" t="s">
        <v>259</v>
      </c>
      <c r="J3340" s="11" t="s">
        <v>261</v>
      </c>
      <c r="K3340" s="11" t="s">
        <v>12333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44228</v>
      </c>
      <c r="H3341" s="11">
        <v>7</v>
      </c>
      <c r="I3341" s="20" t="s">
        <v>259</v>
      </c>
      <c r="J3341" s="11" t="s">
        <v>261</v>
      </c>
      <c r="K3341" s="11" t="s">
        <v>12333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44228</v>
      </c>
      <c r="H3342" s="11">
        <v>7</v>
      </c>
      <c r="I3342" s="20" t="s">
        <v>259</v>
      </c>
      <c r="J3342" s="11" t="s">
        <v>261</v>
      </c>
      <c r="K3342" s="11" t="s">
        <v>12333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44228</v>
      </c>
      <c r="H3343" s="11">
        <v>7</v>
      </c>
      <c r="I3343" s="20" t="s">
        <v>259</v>
      </c>
      <c r="J3343" s="11" t="s">
        <v>261</v>
      </c>
      <c r="K3343" s="11" t="s">
        <v>12333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44228</v>
      </c>
      <c r="H3344" s="11">
        <v>7</v>
      </c>
      <c r="I3344" s="20" t="s">
        <v>259</v>
      </c>
      <c r="J3344" s="11" t="s">
        <v>261</v>
      </c>
      <c r="K3344" s="11" t="s">
        <v>12333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44228</v>
      </c>
      <c r="H3345" s="11">
        <v>7</v>
      </c>
      <c r="I3345" s="20" t="s">
        <v>259</v>
      </c>
      <c r="J3345" s="11" t="s">
        <v>261</v>
      </c>
      <c r="K3345" s="11" t="s">
        <v>12333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44228</v>
      </c>
      <c r="H3346" s="11">
        <v>7</v>
      </c>
      <c r="I3346" s="20" t="s">
        <v>259</v>
      </c>
      <c r="J3346" s="11" t="s">
        <v>261</v>
      </c>
      <c r="K3346" s="11" t="s">
        <v>12333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44228</v>
      </c>
      <c r="H3347" s="11">
        <v>7</v>
      </c>
      <c r="I3347" s="20" t="s">
        <v>259</v>
      </c>
      <c r="J3347" s="11" t="s">
        <v>261</v>
      </c>
      <c r="K3347" s="11" t="s">
        <v>12333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44228</v>
      </c>
      <c r="H3348" s="11">
        <v>7</v>
      </c>
      <c r="I3348" s="20" t="s">
        <v>259</v>
      </c>
      <c r="J3348" s="11" t="s">
        <v>261</v>
      </c>
      <c r="K3348" s="11" t="s">
        <v>12333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44228</v>
      </c>
      <c r="H3349" s="11">
        <v>7</v>
      </c>
      <c r="I3349" s="20" t="s">
        <v>259</v>
      </c>
      <c r="J3349" s="11" t="s">
        <v>261</v>
      </c>
      <c r="K3349" s="11" t="s">
        <v>12333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44228</v>
      </c>
      <c r="H3350" s="11">
        <v>7</v>
      </c>
      <c r="I3350" s="20" t="s">
        <v>259</v>
      </c>
      <c r="J3350" s="11" t="s">
        <v>261</v>
      </c>
      <c r="K3350" s="11" t="s">
        <v>12333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44228</v>
      </c>
      <c r="H3351" s="11">
        <v>7</v>
      </c>
      <c r="I3351" s="20" t="s">
        <v>259</v>
      </c>
      <c r="J3351" s="11" t="s">
        <v>261</v>
      </c>
      <c r="K3351" s="11" t="s">
        <v>12333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44228</v>
      </c>
      <c r="H3352" s="11">
        <v>7</v>
      </c>
      <c r="I3352" s="20" t="s">
        <v>259</v>
      </c>
      <c r="J3352" s="11" t="s">
        <v>261</v>
      </c>
      <c r="K3352" s="11" t="s">
        <v>12333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44228</v>
      </c>
      <c r="H3353" s="11">
        <v>7</v>
      </c>
      <c r="I3353" s="20" t="s">
        <v>259</v>
      </c>
      <c r="J3353" s="11" t="s">
        <v>261</v>
      </c>
      <c r="K3353" s="11" t="s">
        <v>12333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44228</v>
      </c>
      <c r="H3354" s="11">
        <v>7</v>
      </c>
      <c r="I3354" s="20" t="s">
        <v>259</v>
      </c>
      <c r="J3354" s="11" t="s">
        <v>261</v>
      </c>
      <c r="K3354" s="11" t="s">
        <v>12333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44228</v>
      </c>
      <c r="H3355" s="11">
        <v>7</v>
      </c>
      <c r="I3355" s="20" t="s">
        <v>259</v>
      </c>
      <c r="J3355" s="11" t="s">
        <v>261</v>
      </c>
      <c r="K3355" s="11" t="s">
        <v>12333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44228</v>
      </c>
      <c r="H3356" s="11">
        <v>7</v>
      </c>
      <c r="I3356" s="20" t="s">
        <v>259</v>
      </c>
      <c r="J3356" s="11" t="s">
        <v>261</v>
      </c>
      <c r="K3356" s="11" t="s">
        <v>12333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44228</v>
      </c>
      <c r="H3357" s="11">
        <v>7</v>
      </c>
      <c r="I3357" s="20" t="s">
        <v>259</v>
      </c>
      <c r="J3357" s="11" t="s">
        <v>261</v>
      </c>
      <c r="K3357" s="11" t="s">
        <v>12333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44228</v>
      </c>
      <c r="H3358" s="11">
        <v>7</v>
      </c>
      <c r="I3358" s="20" t="s">
        <v>259</v>
      </c>
      <c r="J3358" s="11" t="s">
        <v>261</v>
      </c>
      <c r="K3358" s="11" t="s">
        <v>12333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44228</v>
      </c>
      <c r="H3359" s="11">
        <v>7</v>
      </c>
      <c r="I3359" s="20" t="s">
        <v>259</v>
      </c>
      <c r="J3359" s="11" t="s">
        <v>261</v>
      </c>
      <c r="K3359" s="11" t="s">
        <v>12333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44228</v>
      </c>
      <c r="H3360" s="11">
        <v>7</v>
      </c>
      <c r="I3360" s="20" t="s">
        <v>259</v>
      </c>
      <c r="J3360" s="11" t="s">
        <v>261</v>
      </c>
      <c r="K3360" s="11" t="s">
        <v>12333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44228</v>
      </c>
      <c r="H3361" s="11">
        <v>7</v>
      </c>
      <c r="I3361" s="20" t="s">
        <v>259</v>
      </c>
      <c r="J3361" s="11" t="s">
        <v>261</v>
      </c>
      <c r="K3361" s="11" t="s">
        <v>12333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44228</v>
      </c>
      <c r="H3362" s="11">
        <v>7</v>
      </c>
      <c r="I3362" s="20" t="s">
        <v>259</v>
      </c>
      <c r="J3362" s="11" t="s">
        <v>261</v>
      </c>
      <c r="K3362" s="11" t="s">
        <v>12333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44228</v>
      </c>
      <c r="H3363" s="11">
        <v>7</v>
      </c>
      <c r="I3363" s="20" t="s">
        <v>259</v>
      </c>
      <c r="J3363" s="11" t="s">
        <v>261</v>
      </c>
      <c r="K3363" s="11" t="s">
        <v>12333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44228</v>
      </c>
      <c r="H3364" s="11">
        <v>7</v>
      </c>
      <c r="I3364" s="20" t="s">
        <v>259</v>
      </c>
      <c r="J3364" s="11" t="s">
        <v>261</v>
      </c>
      <c r="K3364" s="11" t="s">
        <v>12333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44228</v>
      </c>
      <c r="H3365" s="11">
        <v>7</v>
      </c>
      <c r="I3365" s="20" t="s">
        <v>259</v>
      </c>
      <c r="J3365" s="11" t="s">
        <v>261</v>
      </c>
      <c r="K3365" s="11" t="s">
        <v>12333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44228</v>
      </c>
      <c r="H3366" s="11">
        <v>7</v>
      </c>
      <c r="I3366" s="20" t="s">
        <v>259</v>
      </c>
      <c r="J3366" s="11" t="s">
        <v>261</v>
      </c>
      <c r="K3366" s="11" t="s">
        <v>12333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44228</v>
      </c>
      <c r="H3367" s="11">
        <v>7</v>
      </c>
      <c r="I3367" s="20" t="s">
        <v>259</v>
      </c>
      <c r="J3367" s="11" t="s">
        <v>261</v>
      </c>
      <c r="K3367" s="11" t="s">
        <v>12333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44228</v>
      </c>
      <c r="H3368" s="11">
        <v>7</v>
      </c>
      <c r="I3368" s="20" t="s">
        <v>259</v>
      </c>
      <c r="J3368" s="11" t="s">
        <v>261</v>
      </c>
      <c r="K3368" s="11" t="s">
        <v>12333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44228</v>
      </c>
      <c r="H3369" s="11">
        <v>7</v>
      </c>
      <c r="I3369" s="20" t="s">
        <v>259</v>
      </c>
      <c r="J3369" s="11" t="s">
        <v>261</v>
      </c>
      <c r="K3369" s="11" t="s">
        <v>12333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44228</v>
      </c>
      <c r="H3370" s="11">
        <v>7</v>
      </c>
      <c r="I3370" s="20" t="s">
        <v>259</v>
      </c>
      <c r="J3370" s="11" t="s">
        <v>261</v>
      </c>
      <c r="K3370" s="11" t="s">
        <v>12333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44228</v>
      </c>
      <c r="H3371" s="11">
        <v>7</v>
      </c>
      <c r="I3371" s="20" t="s">
        <v>259</v>
      </c>
      <c r="J3371" s="11" t="s">
        <v>261</v>
      </c>
      <c r="K3371" s="11" t="s">
        <v>12333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44228</v>
      </c>
      <c r="H3372" s="11">
        <v>7</v>
      </c>
      <c r="I3372" s="20" t="s">
        <v>259</v>
      </c>
      <c r="J3372" s="11" t="s">
        <v>261</v>
      </c>
      <c r="K3372" s="11" t="s">
        <v>12333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44228</v>
      </c>
      <c r="H3373" s="11">
        <v>7</v>
      </c>
      <c r="I3373" s="20" t="s">
        <v>259</v>
      </c>
      <c r="J3373" s="11" t="s">
        <v>261</v>
      </c>
      <c r="K3373" s="11" t="s">
        <v>12333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44228</v>
      </c>
      <c r="H3374" s="11">
        <v>7</v>
      </c>
      <c r="I3374" s="20" t="s">
        <v>259</v>
      </c>
      <c r="J3374" s="11" t="s">
        <v>261</v>
      </c>
      <c r="K3374" s="11" t="s">
        <v>12333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44228</v>
      </c>
      <c r="H3375" s="11">
        <v>7</v>
      </c>
      <c r="I3375" s="20" t="s">
        <v>259</v>
      </c>
      <c r="J3375" s="11" t="s">
        <v>261</v>
      </c>
      <c r="K3375" s="11" t="s">
        <v>12333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44228</v>
      </c>
      <c r="H3376" s="11">
        <v>7</v>
      </c>
      <c r="I3376" s="20" t="s">
        <v>259</v>
      </c>
      <c r="J3376" s="11" t="s">
        <v>261</v>
      </c>
      <c r="K3376" s="11" t="s">
        <v>12333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44228</v>
      </c>
      <c r="H3377" s="11">
        <v>7</v>
      </c>
      <c r="I3377" s="20" t="s">
        <v>259</v>
      </c>
      <c r="J3377" s="11" t="s">
        <v>261</v>
      </c>
      <c r="K3377" s="11" t="s">
        <v>12333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44228</v>
      </c>
      <c r="H3378" s="11">
        <v>7</v>
      </c>
      <c r="I3378" s="20" t="s">
        <v>259</v>
      </c>
      <c r="J3378" s="11" t="s">
        <v>261</v>
      </c>
      <c r="K3378" s="11" t="s">
        <v>12333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44228</v>
      </c>
      <c r="H3379" s="11">
        <v>7</v>
      </c>
      <c r="I3379" s="20" t="s">
        <v>259</v>
      </c>
      <c r="J3379" s="11" t="s">
        <v>261</v>
      </c>
      <c r="K3379" s="11" t="s">
        <v>12333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44228</v>
      </c>
      <c r="H3380" s="11">
        <v>7</v>
      </c>
      <c r="I3380" s="20" t="s">
        <v>259</v>
      </c>
      <c r="J3380" s="11" t="s">
        <v>261</v>
      </c>
      <c r="K3380" s="11" t="s">
        <v>12333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44228</v>
      </c>
      <c r="H3381" s="11">
        <v>7</v>
      </c>
      <c r="I3381" s="20" t="s">
        <v>259</v>
      </c>
      <c r="J3381" s="11" t="s">
        <v>261</v>
      </c>
      <c r="K3381" s="11" t="s">
        <v>12333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44228</v>
      </c>
      <c r="H3382" s="11">
        <v>7</v>
      </c>
      <c r="I3382" s="20" t="s">
        <v>259</v>
      </c>
      <c r="J3382" s="11" t="s">
        <v>261</v>
      </c>
      <c r="K3382" s="11" t="s">
        <v>12333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44228</v>
      </c>
      <c r="H3383" s="11">
        <v>7</v>
      </c>
      <c r="I3383" s="20" t="s">
        <v>259</v>
      </c>
      <c r="J3383" s="11" t="s">
        <v>261</v>
      </c>
      <c r="K3383" s="11" t="s">
        <v>12333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44228</v>
      </c>
      <c r="H3384" s="11">
        <v>7</v>
      </c>
      <c r="I3384" s="20" t="s">
        <v>259</v>
      </c>
      <c r="J3384" s="11" t="s">
        <v>261</v>
      </c>
      <c r="K3384" s="11" t="s">
        <v>12333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44228</v>
      </c>
      <c r="H3385" s="11">
        <v>7</v>
      </c>
      <c r="I3385" s="20" t="s">
        <v>259</v>
      </c>
      <c r="J3385" s="11" t="s">
        <v>261</v>
      </c>
      <c r="K3385" s="11" t="s">
        <v>12333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44228</v>
      </c>
      <c r="H3386" s="11">
        <v>7</v>
      </c>
      <c r="I3386" s="20" t="s">
        <v>259</v>
      </c>
      <c r="J3386" s="11" t="s">
        <v>261</v>
      </c>
      <c r="K3386" s="11" t="s">
        <v>12333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44228</v>
      </c>
      <c r="H3387" s="11">
        <v>7</v>
      </c>
      <c r="I3387" s="20" t="s">
        <v>259</v>
      </c>
      <c r="J3387" s="11" t="s">
        <v>261</v>
      </c>
      <c r="K3387" s="11" t="s">
        <v>12333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44228</v>
      </c>
      <c r="H3388" s="11">
        <v>7</v>
      </c>
      <c r="I3388" s="20" t="s">
        <v>259</v>
      </c>
      <c r="J3388" s="11" t="s">
        <v>261</v>
      </c>
      <c r="K3388" s="11" t="s">
        <v>12333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44228</v>
      </c>
      <c r="H3389" s="11">
        <v>7</v>
      </c>
      <c r="I3389" s="20" t="s">
        <v>259</v>
      </c>
      <c r="J3389" s="11" t="s">
        <v>261</v>
      </c>
      <c r="K3389" s="11" t="s">
        <v>12333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44228</v>
      </c>
      <c r="H3390" s="11">
        <v>7</v>
      </c>
      <c r="I3390" s="20" t="s">
        <v>259</v>
      </c>
      <c r="J3390" s="11" t="s">
        <v>261</v>
      </c>
      <c r="K3390" s="11" t="s">
        <v>12333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44228</v>
      </c>
      <c r="H3391" s="11">
        <v>7</v>
      </c>
      <c r="I3391" s="20" t="s">
        <v>259</v>
      </c>
      <c r="J3391" s="11" t="s">
        <v>261</v>
      </c>
      <c r="K3391" s="11" t="s">
        <v>12333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44228</v>
      </c>
      <c r="H3392" s="11">
        <v>7</v>
      </c>
      <c r="I3392" s="20" t="s">
        <v>259</v>
      </c>
      <c r="J3392" s="11" t="s">
        <v>261</v>
      </c>
      <c r="K3392" s="11" t="s">
        <v>12333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44228</v>
      </c>
      <c r="H3393" s="11">
        <v>7</v>
      </c>
      <c r="I3393" s="20" t="s">
        <v>259</v>
      </c>
      <c r="J3393" s="11" t="s">
        <v>261</v>
      </c>
      <c r="K3393" s="11" t="s">
        <v>12333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44228</v>
      </c>
      <c r="H3394" s="11">
        <v>7</v>
      </c>
      <c r="I3394" s="20" t="s">
        <v>259</v>
      </c>
      <c r="J3394" s="11" t="s">
        <v>261</v>
      </c>
      <c r="K3394" s="11" t="s">
        <v>12333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44228</v>
      </c>
      <c r="H3395" s="11">
        <v>7</v>
      </c>
      <c r="I3395" s="20" t="s">
        <v>259</v>
      </c>
      <c r="J3395" s="11" t="s">
        <v>261</v>
      </c>
      <c r="K3395" s="11" t="s">
        <v>12333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44228</v>
      </c>
      <c r="H3396" s="11">
        <v>7</v>
      </c>
      <c r="I3396" s="20" t="s">
        <v>259</v>
      </c>
      <c r="J3396" s="11" t="s">
        <v>261</v>
      </c>
      <c r="K3396" s="11" t="s">
        <v>12333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44228</v>
      </c>
      <c r="H3397" s="11">
        <v>7</v>
      </c>
      <c r="I3397" s="20" t="s">
        <v>259</v>
      </c>
      <c r="J3397" s="11" t="s">
        <v>261</v>
      </c>
      <c r="K3397" s="11" t="s">
        <v>12333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44228</v>
      </c>
      <c r="H3398" s="11">
        <v>7</v>
      </c>
      <c r="I3398" s="20" t="s">
        <v>259</v>
      </c>
      <c r="J3398" s="11" t="s">
        <v>261</v>
      </c>
      <c r="K3398" s="11" t="s">
        <v>12333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44228</v>
      </c>
      <c r="H3399" s="11">
        <v>7</v>
      </c>
      <c r="I3399" s="20" t="s">
        <v>259</v>
      </c>
      <c r="J3399" s="11" t="s">
        <v>261</v>
      </c>
      <c r="K3399" s="11" t="s">
        <v>12333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44228</v>
      </c>
      <c r="H3400" s="11">
        <v>7</v>
      </c>
      <c r="I3400" s="20" t="s">
        <v>259</v>
      </c>
      <c r="J3400" s="11" t="s">
        <v>261</v>
      </c>
      <c r="K3400" s="11" t="s">
        <v>12333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44228</v>
      </c>
      <c r="H3401" s="11">
        <v>7</v>
      </c>
      <c r="I3401" s="20" t="s">
        <v>259</v>
      </c>
      <c r="J3401" s="11" t="s">
        <v>261</v>
      </c>
      <c r="K3401" s="11" t="s">
        <v>12333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44228</v>
      </c>
      <c r="H3402" s="11">
        <v>7</v>
      </c>
      <c r="I3402" s="20" t="s">
        <v>259</v>
      </c>
      <c r="J3402" s="11" t="s">
        <v>261</v>
      </c>
      <c r="K3402" s="11" t="s">
        <v>12333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44228</v>
      </c>
      <c r="H3403" s="11">
        <v>7</v>
      </c>
      <c r="I3403" s="20" t="s">
        <v>259</v>
      </c>
      <c r="J3403" s="11" t="s">
        <v>261</v>
      </c>
      <c r="K3403" s="11" t="s">
        <v>12333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44228</v>
      </c>
      <c r="H3404" s="11">
        <v>7</v>
      </c>
      <c r="I3404" s="20" t="s">
        <v>259</v>
      </c>
      <c r="J3404" s="11" t="s">
        <v>261</v>
      </c>
      <c r="K3404" s="11" t="s">
        <v>12333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44228</v>
      </c>
      <c r="H3405" s="11">
        <v>7</v>
      </c>
      <c r="I3405" s="20" t="s">
        <v>259</v>
      </c>
      <c r="J3405" s="11" t="s">
        <v>261</v>
      </c>
      <c r="K3405" s="11" t="s">
        <v>12333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44228</v>
      </c>
      <c r="H3406" s="11">
        <v>7</v>
      </c>
      <c r="I3406" s="20" t="s">
        <v>259</v>
      </c>
      <c r="J3406" s="11" t="s">
        <v>261</v>
      </c>
      <c r="K3406" s="11" t="s">
        <v>12333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44228</v>
      </c>
      <c r="H3407" s="11">
        <v>7</v>
      </c>
      <c r="I3407" s="20" t="s">
        <v>259</v>
      </c>
      <c r="J3407" s="11" t="s">
        <v>261</v>
      </c>
      <c r="K3407" s="11" t="s">
        <v>12333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44228</v>
      </c>
      <c r="H3408" s="11">
        <v>7</v>
      </c>
      <c r="I3408" s="20" t="s">
        <v>259</v>
      </c>
      <c r="J3408" s="11" t="s">
        <v>261</v>
      </c>
      <c r="K3408" s="11" t="s">
        <v>12333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44228</v>
      </c>
      <c r="H3409" s="11">
        <v>7</v>
      </c>
      <c r="I3409" s="20" t="s">
        <v>259</v>
      </c>
      <c r="J3409" s="11" t="s">
        <v>261</v>
      </c>
      <c r="K3409" s="11" t="s">
        <v>12333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44228</v>
      </c>
      <c r="H3410" s="11">
        <v>7</v>
      </c>
      <c r="I3410" s="20" t="s">
        <v>259</v>
      </c>
      <c r="J3410" s="11" t="s">
        <v>261</v>
      </c>
      <c r="K3410" s="11" t="s">
        <v>12333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44228</v>
      </c>
      <c r="H3411" s="11">
        <v>7</v>
      </c>
      <c r="I3411" s="20" t="s">
        <v>259</v>
      </c>
      <c r="J3411" s="11" t="s">
        <v>261</v>
      </c>
      <c r="K3411" s="11" t="s">
        <v>12333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44228</v>
      </c>
      <c r="H3412" s="11">
        <v>7</v>
      </c>
      <c r="I3412" s="20" t="s">
        <v>259</v>
      </c>
      <c r="J3412" s="11" t="s">
        <v>261</v>
      </c>
      <c r="K3412" s="11" t="s">
        <v>12333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44228</v>
      </c>
      <c r="H3413" s="11">
        <v>7</v>
      </c>
      <c r="I3413" s="20" t="s">
        <v>259</v>
      </c>
      <c r="J3413" s="11" t="s">
        <v>261</v>
      </c>
      <c r="K3413" s="11" t="s">
        <v>12333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44228</v>
      </c>
      <c r="H3414" s="11">
        <v>7</v>
      </c>
      <c r="I3414" s="20" t="s">
        <v>259</v>
      </c>
      <c r="J3414" s="11" t="s">
        <v>261</v>
      </c>
      <c r="K3414" s="11" t="s">
        <v>12333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44228</v>
      </c>
      <c r="H3415" s="11">
        <v>7</v>
      </c>
      <c r="I3415" s="20" t="s">
        <v>259</v>
      </c>
      <c r="J3415" s="11" t="s">
        <v>261</v>
      </c>
      <c r="K3415" s="11" t="s">
        <v>12333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44228</v>
      </c>
      <c r="H3416" s="11">
        <v>7</v>
      </c>
      <c r="I3416" s="20" t="s">
        <v>259</v>
      </c>
      <c r="J3416" s="11" t="s">
        <v>261</v>
      </c>
      <c r="K3416" s="11" t="s">
        <v>12333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44228</v>
      </c>
      <c r="H3417" s="11">
        <v>7</v>
      </c>
      <c r="I3417" s="20" t="s">
        <v>259</v>
      </c>
      <c r="J3417" s="11" t="s">
        <v>261</v>
      </c>
      <c r="K3417" s="11" t="s">
        <v>12333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44228</v>
      </c>
      <c r="H3418" s="11">
        <v>7</v>
      </c>
      <c r="I3418" s="20" t="s">
        <v>259</v>
      </c>
      <c r="J3418" s="11" t="s">
        <v>261</v>
      </c>
      <c r="K3418" s="11" t="s">
        <v>12333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44228</v>
      </c>
      <c r="H3419" s="11">
        <v>7</v>
      </c>
      <c r="I3419" s="20" t="s">
        <v>259</v>
      </c>
      <c r="J3419" s="11" t="s">
        <v>261</v>
      </c>
      <c r="K3419" s="11" t="s">
        <v>12333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44228</v>
      </c>
      <c r="H3420" s="11">
        <v>7</v>
      </c>
      <c r="I3420" s="20" t="s">
        <v>259</v>
      </c>
      <c r="J3420" s="11" t="s">
        <v>261</v>
      </c>
      <c r="K3420" s="11" t="s">
        <v>12333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44228</v>
      </c>
      <c r="H3421" s="11">
        <v>7</v>
      </c>
      <c r="I3421" s="20" t="s">
        <v>259</v>
      </c>
      <c r="J3421" s="11" t="s">
        <v>261</v>
      </c>
      <c r="K3421" s="11" t="s">
        <v>12333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44228</v>
      </c>
      <c r="H3422" s="11">
        <v>7</v>
      </c>
      <c r="I3422" s="20" t="s">
        <v>259</v>
      </c>
      <c r="J3422" s="11" t="s">
        <v>261</v>
      </c>
      <c r="K3422" s="11" t="s">
        <v>12333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44228</v>
      </c>
      <c r="H3423" s="11">
        <v>7</v>
      </c>
      <c r="I3423" s="20" t="s">
        <v>259</v>
      </c>
      <c r="J3423" s="11" t="s">
        <v>261</v>
      </c>
      <c r="K3423" s="11" t="s">
        <v>12333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44228</v>
      </c>
      <c r="H3424" s="11">
        <v>7</v>
      </c>
      <c r="I3424" s="20" t="s">
        <v>259</v>
      </c>
      <c r="J3424" s="11" t="s">
        <v>261</v>
      </c>
      <c r="K3424" s="11" t="s">
        <v>12333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44228</v>
      </c>
      <c r="H3425" s="11">
        <v>7</v>
      </c>
      <c r="I3425" s="20" t="s">
        <v>259</v>
      </c>
      <c r="J3425" s="11" t="s">
        <v>261</v>
      </c>
      <c r="K3425" s="11" t="s">
        <v>12333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44228</v>
      </c>
      <c r="H3426" s="11">
        <v>7</v>
      </c>
      <c r="I3426" s="20" t="s">
        <v>259</v>
      </c>
      <c r="J3426" s="11" t="s">
        <v>261</v>
      </c>
      <c r="K3426" s="11" t="s">
        <v>12333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44228</v>
      </c>
      <c r="H3427" s="11">
        <v>7</v>
      </c>
      <c r="I3427" s="20" t="s">
        <v>259</v>
      </c>
      <c r="J3427" s="11" t="s">
        <v>261</v>
      </c>
      <c r="K3427" s="11" t="s">
        <v>12333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44228</v>
      </c>
      <c r="H3428" s="11">
        <v>7</v>
      </c>
      <c r="I3428" s="20" t="s">
        <v>259</v>
      </c>
      <c r="J3428" s="11" t="s">
        <v>261</v>
      </c>
      <c r="K3428" s="11" t="s">
        <v>12333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44228</v>
      </c>
      <c r="H3429" s="11">
        <v>7</v>
      </c>
      <c r="I3429" s="20" t="s">
        <v>259</v>
      </c>
      <c r="J3429" s="11" t="s">
        <v>261</v>
      </c>
      <c r="K3429" s="11" t="s">
        <v>12333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44228</v>
      </c>
      <c r="H3430" s="11">
        <v>7</v>
      </c>
      <c r="I3430" s="20" t="s">
        <v>259</v>
      </c>
      <c r="J3430" s="11" t="s">
        <v>261</v>
      </c>
      <c r="K3430" s="11" t="s">
        <v>12333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44228</v>
      </c>
      <c r="H3431" s="11">
        <v>7</v>
      </c>
      <c r="I3431" s="20" t="s">
        <v>259</v>
      </c>
      <c r="J3431" s="11" t="s">
        <v>261</v>
      </c>
      <c r="K3431" s="11" t="s">
        <v>12333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44228</v>
      </c>
      <c r="H3432" s="11">
        <v>7</v>
      </c>
      <c r="I3432" s="20" t="s">
        <v>259</v>
      </c>
      <c r="J3432" s="11" t="s">
        <v>261</v>
      </c>
      <c r="K3432" s="11" t="s">
        <v>12333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44228</v>
      </c>
      <c r="H3433" s="11">
        <v>7</v>
      </c>
      <c r="I3433" s="20" t="s">
        <v>259</v>
      </c>
      <c r="J3433" s="11" t="s">
        <v>261</v>
      </c>
      <c r="K3433" s="11" t="s">
        <v>12333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44228</v>
      </c>
      <c r="H3434" s="11">
        <v>7</v>
      </c>
      <c r="I3434" s="20" t="s">
        <v>259</v>
      </c>
      <c r="J3434" s="11" t="s">
        <v>261</v>
      </c>
      <c r="K3434" s="11" t="s">
        <v>12333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44228</v>
      </c>
      <c r="H3435" s="11">
        <v>7</v>
      </c>
      <c r="I3435" s="20" t="s">
        <v>259</v>
      </c>
      <c r="J3435" s="11" t="s">
        <v>261</v>
      </c>
      <c r="K3435" s="11" t="s">
        <v>12333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44228</v>
      </c>
      <c r="H3436" s="11">
        <v>7</v>
      </c>
      <c r="I3436" s="20" t="s">
        <v>259</v>
      </c>
      <c r="J3436" s="11" t="s">
        <v>261</v>
      </c>
      <c r="K3436" s="11" t="s">
        <v>12333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44228</v>
      </c>
      <c r="H3437" s="11">
        <v>7</v>
      </c>
      <c r="I3437" s="20" t="s">
        <v>259</v>
      </c>
      <c r="J3437" s="11" t="s">
        <v>261</v>
      </c>
      <c r="K3437" s="11" t="s">
        <v>12333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44228</v>
      </c>
      <c r="H3438" s="11">
        <v>7</v>
      </c>
      <c r="I3438" s="20" t="s">
        <v>259</v>
      </c>
      <c r="J3438" s="11" t="s">
        <v>261</v>
      </c>
      <c r="K3438" s="11" t="s">
        <v>12333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44228</v>
      </c>
      <c r="H3439" s="11">
        <v>7</v>
      </c>
      <c r="I3439" s="20" t="s">
        <v>259</v>
      </c>
      <c r="J3439" s="11" t="s">
        <v>261</v>
      </c>
      <c r="K3439" s="11" t="s">
        <v>12333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44228</v>
      </c>
      <c r="H3440" s="11">
        <v>7</v>
      </c>
      <c r="I3440" s="20" t="s">
        <v>259</v>
      </c>
      <c r="J3440" s="11" t="s">
        <v>261</v>
      </c>
      <c r="K3440" s="11" t="s">
        <v>12333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44228</v>
      </c>
      <c r="H3441" s="11">
        <v>7</v>
      </c>
      <c r="I3441" s="20" t="s">
        <v>259</v>
      </c>
      <c r="J3441" s="11" t="s">
        <v>261</v>
      </c>
      <c r="K3441" s="11" t="s">
        <v>12333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44228</v>
      </c>
      <c r="H3442" s="11">
        <v>7</v>
      </c>
      <c r="I3442" s="20" t="s">
        <v>259</v>
      </c>
      <c r="J3442" s="11" t="s">
        <v>261</v>
      </c>
      <c r="K3442" s="11" t="s">
        <v>12333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44228</v>
      </c>
      <c r="H3443" s="11">
        <v>7</v>
      </c>
      <c r="I3443" s="20" t="s">
        <v>259</v>
      </c>
      <c r="J3443" s="11" t="s">
        <v>261</v>
      </c>
      <c r="K3443" s="11" t="s">
        <v>12333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44228</v>
      </c>
      <c r="H3444" s="11">
        <v>7</v>
      </c>
      <c r="I3444" s="20" t="s">
        <v>259</v>
      </c>
      <c r="J3444" s="11" t="s">
        <v>261</v>
      </c>
      <c r="K3444" s="11" t="s">
        <v>12333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44228</v>
      </c>
      <c r="H3445" s="11">
        <v>7</v>
      </c>
      <c r="I3445" s="20" t="s">
        <v>259</v>
      </c>
      <c r="J3445" s="11" t="s">
        <v>261</v>
      </c>
      <c r="K3445" s="11" t="s">
        <v>12333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44228</v>
      </c>
      <c r="H3446" s="11">
        <v>7</v>
      </c>
      <c r="I3446" s="20" t="s">
        <v>259</v>
      </c>
      <c r="J3446" s="11" t="s">
        <v>261</v>
      </c>
      <c r="K3446" s="11" t="s">
        <v>12333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44228</v>
      </c>
      <c r="H3447" s="11">
        <v>7</v>
      </c>
      <c r="I3447" s="20" t="s">
        <v>259</v>
      </c>
      <c r="J3447" s="11" t="s">
        <v>261</v>
      </c>
      <c r="K3447" s="11" t="s">
        <v>12333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44228</v>
      </c>
      <c r="H3448" s="11">
        <v>7</v>
      </c>
      <c r="I3448" s="20" t="s">
        <v>259</v>
      </c>
      <c r="J3448" s="11" t="s">
        <v>261</v>
      </c>
      <c r="K3448" s="11" t="s">
        <v>12333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44228</v>
      </c>
      <c r="H3449" s="11">
        <v>7</v>
      </c>
      <c r="I3449" s="20" t="s">
        <v>259</v>
      </c>
      <c r="J3449" s="11" t="s">
        <v>261</v>
      </c>
      <c r="K3449" s="11" t="s">
        <v>12333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44228</v>
      </c>
      <c r="H3450" s="11">
        <v>7</v>
      </c>
      <c r="I3450" s="20" t="s">
        <v>259</v>
      </c>
      <c r="J3450" s="11" t="s">
        <v>261</v>
      </c>
      <c r="K3450" s="11" t="s">
        <v>12333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44228</v>
      </c>
      <c r="H3451" s="11">
        <v>7</v>
      </c>
      <c r="I3451" s="20" t="s">
        <v>259</v>
      </c>
      <c r="J3451" s="11" t="s">
        <v>261</v>
      </c>
      <c r="K3451" s="11" t="s">
        <v>12333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44228</v>
      </c>
      <c r="H3452" s="11">
        <v>7</v>
      </c>
      <c r="I3452" s="20" t="s">
        <v>259</v>
      </c>
      <c r="J3452" s="11" t="s">
        <v>261</v>
      </c>
      <c r="K3452" s="11" t="s">
        <v>12333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44228</v>
      </c>
      <c r="H3453" s="11">
        <v>7</v>
      </c>
      <c r="I3453" s="20" t="s">
        <v>259</v>
      </c>
      <c r="J3453" s="11" t="s">
        <v>261</v>
      </c>
      <c r="K3453" s="11" t="s">
        <v>12333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44228</v>
      </c>
      <c r="H3454" s="11">
        <v>7</v>
      </c>
      <c r="I3454" s="20" t="s">
        <v>259</v>
      </c>
      <c r="J3454" s="11" t="s">
        <v>261</v>
      </c>
      <c r="K3454" s="11" t="s">
        <v>12333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44228</v>
      </c>
      <c r="H3455" s="11">
        <v>7</v>
      </c>
      <c r="I3455" s="20" t="s">
        <v>259</v>
      </c>
      <c r="J3455" s="11" t="s">
        <v>261</v>
      </c>
      <c r="K3455" s="11" t="s">
        <v>12333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44228</v>
      </c>
      <c r="H3456" s="11">
        <v>7</v>
      </c>
      <c r="I3456" s="20" t="s">
        <v>259</v>
      </c>
      <c r="J3456" s="11" t="s">
        <v>261</v>
      </c>
      <c r="K3456" s="11" t="s">
        <v>12333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44228</v>
      </c>
      <c r="H3457" s="11">
        <v>7</v>
      </c>
      <c r="I3457" s="20" t="s">
        <v>259</v>
      </c>
      <c r="J3457" s="11" t="s">
        <v>261</v>
      </c>
      <c r="K3457" s="11" t="s">
        <v>12333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44228</v>
      </c>
      <c r="H3458" s="11">
        <v>7</v>
      </c>
      <c r="I3458" s="20" t="s">
        <v>259</v>
      </c>
      <c r="J3458" s="11" t="s">
        <v>261</v>
      </c>
      <c r="K3458" s="11" t="s">
        <v>12333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44228</v>
      </c>
      <c r="H3459" s="11">
        <v>7</v>
      </c>
      <c r="I3459" s="20" t="s">
        <v>259</v>
      </c>
      <c r="J3459" s="11" t="s">
        <v>261</v>
      </c>
      <c r="K3459" s="11" t="s">
        <v>12333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44228</v>
      </c>
      <c r="H3460" s="11">
        <v>7</v>
      </c>
      <c r="I3460" s="20" t="s">
        <v>259</v>
      </c>
      <c r="J3460" s="11" t="s">
        <v>261</v>
      </c>
      <c r="K3460" s="11" t="s">
        <v>12333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44228</v>
      </c>
      <c r="H3461" s="11">
        <v>7</v>
      </c>
      <c r="I3461" s="20" t="s">
        <v>259</v>
      </c>
      <c r="J3461" s="11" t="s">
        <v>261</v>
      </c>
      <c r="K3461" s="11" t="s">
        <v>12333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44228</v>
      </c>
      <c r="H3462" s="11">
        <v>7</v>
      </c>
      <c r="I3462" s="20" t="s">
        <v>259</v>
      </c>
      <c r="J3462" s="11" t="s">
        <v>261</v>
      </c>
      <c r="K3462" s="11" t="s">
        <v>12333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44228</v>
      </c>
      <c r="H3463" s="11">
        <v>7</v>
      </c>
      <c r="I3463" s="20" t="s">
        <v>259</v>
      </c>
      <c r="J3463" s="11" t="s">
        <v>261</v>
      </c>
      <c r="K3463" s="11" t="s">
        <v>12333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44228</v>
      </c>
      <c r="H3464" s="11">
        <v>7</v>
      </c>
      <c r="I3464" s="20" t="s">
        <v>259</v>
      </c>
      <c r="J3464" s="11" t="s">
        <v>261</v>
      </c>
      <c r="K3464" s="11" t="s">
        <v>12333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44228</v>
      </c>
      <c r="H3465" s="11">
        <v>7</v>
      </c>
      <c r="I3465" s="20" t="s">
        <v>259</v>
      </c>
      <c r="J3465" s="11" t="s">
        <v>261</v>
      </c>
      <c r="K3465" s="11" t="s">
        <v>12333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44228</v>
      </c>
      <c r="H3466" s="11">
        <v>7</v>
      </c>
      <c r="I3466" s="20" t="s">
        <v>259</v>
      </c>
      <c r="J3466" s="11" t="s">
        <v>261</v>
      </c>
      <c r="K3466" s="11" t="s">
        <v>12333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44228</v>
      </c>
      <c r="H3467" s="11">
        <v>7</v>
      </c>
      <c r="I3467" s="20" t="s">
        <v>259</v>
      </c>
      <c r="J3467" s="11" t="s">
        <v>261</v>
      </c>
      <c r="K3467" s="11" t="s">
        <v>12333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44228</v>
      </c>
      <c r="H3468" s="11">
        <v>7</v>
      </c>
      <c r="I3468" s="20" t="s">
        <v>259</v>
      </c>
      <c r="J3468" s="11" t="s">
        <v>261</v>
      </c>
      <c r="K3468" s="11" t="s">
        <v>12333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44228</v>
      </c>
      <c r="H3469" s="11">
        <v>7</v>
      </c>
      <c r="I3469" s="20" t="s">
        <v>259</v>
      </c>
      <c r="J3469" s="11" t="s">
        <v>261</v>
      </c>
      <c r="K3469" s="11" t="s">
        <v>12333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44228</v>
      </c>
      <c r="H3470" s="11">
        <v>7</v>
      </c>
      <c r="I3470" s="20" t="s">
        <v>259</v>
      </c>
      <c r="J3470" s="11" t="s">
        <v>261</v>
      </c>
      <c r="K3470" s="11" t="s">
        <v>12333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44228</v>
      </c>
      <c r="H3471" s="11">
        <v>7</v>
      </c>
      <c r="I3471" s="20" t="s">
        <v>259</v>
      </c>
      <c r="J3471" s="11" t="s">
        <v>261</v>
      </c>
      <c r="K3471" s="11" t="s">
        <v>12333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44228</v>
      </c>
      <c r="H3472" s="11">
        <v>7</v>
      </c>
      <c r="I3472" s="20" t="s">
        <v>259</v>
      </c>
      <c r="J3472" s="11" t="s">
        <v>261</v>
      </c>
      <c r="K3472" s="11" t="s">
        <v>12333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44228</v>
      </c>
      <c r="H3473" s="11">
        <v>7</v>
      </c>
      <c r="I3473" s="20" t="s">
        <v>259</v>
      </c>
      <c r="J3473" s="11" t="s">
        <v>261</v>
      </c>
      <c r="K3473" s="11" t="s">
        <v>12333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44228</v>
      </c>
      <c r="H3474" s="11">
        <v>7</v>
      </c>
      <c r="I3474" s="20" t="s">
        <v>259</v>
      </c>
      <c r="J3474" s="11" t="s">
        <v>261</v>
      </c>
      <c r="K3474" s="11" t="s">
        <v>12333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44228</v>
      </c>
      <c r="H3475" s="11">
        <v>7</v>
      </c>
      <c r="I3475" s="20" t="s">
        <v>259</v>
      </c>
      <c r="J3475" s="11" t="s">
        <v>261</v>
      </c>
      <c r="K3475" s="11" t="s">
        <v>12333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44228</v>
      </c>
      <c r="H3476" s="11">
        <v>7</v>
      </c>
      <c r="I3476" s="20" t="s">
        <v>259</v>
      </c>
      <c r="J3476" s="11" t="s">
        <v>261</v>
      </c>
      <c r="K3476" s="11" t="s">
        <v>12333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44228</v>
      </c>
      <c r="H3477" s="11">
        <v>7</v>
      </c>
      <c r="I3477" s="20" t="s">
        <v>259</v>
      </c>
      <c r="J3477" s="11" t="s">
        <v>261</v>
      </c>
      <c r="K3477" s="11" t="s">
        <v>12333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44228</v>
      </c>
      <c r="H3478" s="11">
        <v>7</v>
      </c>
      <c r="I3478" s="20" t="s">
        <v>259</v>
      </c>
      <c r="J3478" s="11" t="s">
        <v>261</v>
      </c>
      <c r="K3478" s="11" t="s">
        <v>12333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44228</v>
      </c>
      <c r="H3479" s="11">
        <v>7</v>
      </c>
      <c r="I3479" s="20" t="s">
        <v>259</v>
      </c>
      <c r="J3479" s="11" t="s">
        <v>261</v>
      </c>
      <c r="K3479" s="11" t="s">
        <v>12333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44228</v>
      </c>
      <c r="H3480" s="11">
        <v>7</v>
      </c>
      <c r="I3480" s="20" t="s">
        <v>259</v>
      </c>
      <c r="J3480" s="11" t="s">
        <v>261</v>
      </c>
      <c r="K3480" s="11" t="s">
        <v>12333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44228</v>
      </c>
      <c r="H3481" s="11">
        <v>7</v>
      </c>
      <c r="I3481" s="20" t="s">
        <v>259</v>
      </c>
      <c r="J3481" s="11" t="s">
        <v>261</v>
      </c>
      <c r="K3481" s="11" t="s">
        <v>12333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44228</v>
      </c>
      <c r="H3482" s="11">
        <v>7</v>
      </c>
      <c r="I3482" s="20" t="s">
        <v>259</v>
      </c>
      <c r="J3482" s="11" t="s">
        <v>261</v>
      </c>
      <c r="K3482" s="11" t="s">
        <v>12333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44228</v>
      </c>
      <c r="H3483" s="11">
        <v>7</v>
      </c>
      <c r="I3483" s="20" t="s">
        <v>259</v>
      </c>
      <c r="J3483" s="11" t="s">
        <v>261</v>
      </c>
      <c r="K3483" s="11" t="s">
        <v>12333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44228</v>
      </c>
      <c r="H3484" s="11">
        <v>7</v>
      </c>
      <c r="I3484" s="20" t="s">
        <v>259</v>
      </c>
      <c r="J3484" s="11" t="s">
        <v>261</v>
      </c>
      <c r="K3484" s="11" t="s">
        <v>12333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44228</v>
      </c>
      <c r="H3485" s="11">
        <v>7</v>
      </c>
      <c r="I3485" s="20" t="s">
        <v>259</v>
      </c>
      <c r="J3485" s="11" t="s">
        <v>261</v>
      </c>
      <c r="K3485" s="11" t="s">
        <v>12333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44228</v>
      </c>
      <c r="H3486" s="11">
        <v>7</v>
      </c>
      <c r="I3486" s="20" t="s">
        <v>259</v>
      </c>
      <c r="J3486" s="11" t="s">
        <v>261</v>
      </c>
      <c r="K3486" s="11" t="s">
        <v>12333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44228</v>
      </c>
      <c r="H3487" s="11">
        <v>7</v>
      </c>
      <c r="I3487" s="20" t="s">
        <v>259</v>
      </c>
      <c r="J3487" s="11" t="s">
        <v>261</v>
      </c>
      <c r="K3487" s="11" t="s">
        <v>12333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44228</v>
      </c>
      <c r="H3488" s="11">
        <v>7</v>
      </c>
      <c r="I3488" s="20" t="s">
        <v>259</v>
      </c>
      <c r="J3488" s="11" t="s">
        <v>261</v>
      </c>
      <c r="K3488" s="11" t="s">
        <v>12333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44228</v>
      </c>
      <c r="H3489" s="11">
        <v>7</v>
      </c>
      <c r="I3489" s="20" t="s">
        <v>259</v>
      </c>
      <c r="J3489" s="11" t="s">
        <v>261</v>
      </c>
      <c r="K3489" s="11" t="s">
        <v>12333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44228</v>
      </c>
      <c r="H3490" s="11">
        <v>7</v>
      </c>
      <c r="I3490" s="20" t="s">
        <v>259</v>
      </c>
      <c r="J3490" s="11" t="s">
        <v>261</v>
      </c>
      <c r="K3490" s="11" t="s">
        <v>12333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44228</v>
      </c>
      <c r="H3491" s="11">
        <v>7</v>
      </c>
      <c r="I3491" s="20" t="s">
        <v>259</v>
      </c>
      <c r="J3491" s="11" t="s">
        <v>261</v>
      </c>
      <c r="K3491" s="11" t="s">
        <v>12333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44228</v>
      </c>
      <c r="H3492" s="11">
        <v>7</v>
      </c>
      <c r="I3492" s="20" t="s">
        <v>259</v>
      </c>
      <c r="J3492" s="11" t="s">
        <v>261</v>
      </c>
      <c r="K3492" s="11" t="s">
        <v>12333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44228</v>
      </c>
      <c r="H3493" s="11">
        <v>7</v>
      </c>
      <c r="I3493" s="20" t="s">
        <v>259</v>
      </c>
      <c r="J3493" s="11" t="s">
        <v>261</v>
      </c>
      <c r="K3493" s="11" t="s">
        <v>12333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44228</v>
      </c>
      <c r="H3494" s="11">
        <v>7</v>
      </c>
      <c r="I3494" s="20" t="s">
        <v>259</v>
      </c>
      <c r="J3494" s="11" t="s">
        <v>261</v>
      </c>
      <c r="K3494" s="11" t="s">
        <v>12333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44228</v>
      </c>
      <c r="H3495" s="11">
        <v>7</v>
      </c>
      <c r="I3495" s="20" t="s">
        <v>259</v>
      </c>
      <c r="J3495" s="11" t="s">
        <v>261</v>
      </c>
      <c r="K3495" s="11" t="s">
        <v>12333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44228</v>
      </c>
      <c r="H3496" s="11">
        <v>7</v>
      </c>
      <c r="I3496" s="20" t="s">
        <v>259</v>
      </c>
      <c r="J3496" s="11" t="s">
        <v>261</v>
      </c>
      <c r="K3496" s="11" t="s">
        <v>12333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44228</v>
      </c>
      <c r="H3497" s="11">
        <v>7</v>
      </c>
      <c r="I3497" s="20" t="s">
        <v>259</v>
      </c>
      <c r="J3497" s="11" t="s">
        <v>261</v>
      </c>
      <c r="K3497" s="11" t="s">
        <v>12333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44228</v>
      </c>
      <c r="H3498" s="11">
        <v>7</v>
      </c>
      <c r="I3498" s="20" t="s">
        <v>259</v>
      </c>
      <c r="J3498" s="11" t="s">
        <v>261</v>
      </c>
      <c r="K3498" s="11" t="s">
        <v>12333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44228</v>
      </c>
      <c r="H3499" s="11">
        <v>7</v>
      </c>
      <c r="I3499" s="20" t="s">
        <v>259</v>
      </c>
      <c r="J3499" s="11" t="s">
        <v>261</v>
      </c>
      <c r="K3499" s="11" t="s">
        <v>12333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44228</v>
      </c>
      <c r="H3500" s="11">
        <v>7</v>
      </c>
      <c r="I3500" s="20" t="s">
        <v>259</v>
      </c>
      <c r="J3500" s="11" t="s">
        <v>261</v>
      </c>
      <c r="K3500" s="11" t="s">
        <v>12333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44228</v>
      </c>
      <c r="H3501" s="11">
        <v>7</v>
      </c>
      <c r="I3501" s="20" t="s">
        <v>259</v>
      </c>
      <c r="J3501" s="11" t="s">
        <v>261</v>
      </c>
      <c r="K3501" s="11" t="s">
        <v>12333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44228</v>
      </c>
      <c r="H3502" s="11">
        <v>7</v>
      </c>
      <c r="I3502" s="20" t="s">
        <v>259</v>
      </c>
      <c r="J3502" s="11" t="s">
        <v>261</v>
      </c>
      <c r="K3502" s="11" t="s">
        <v>12333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44228</v>
      </c>
      <c r="H3503" s="11">
        <v>7</v>
      </c>
      <c r="I3503" s="20" t="s">
        <v>259</v>
      </c>
      <c r="J3503" s="11" t="s">
        <v>261</v>
      </c>
      <c r="K3503" s="11" t="s">
        <v>12333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44228</v>
      </c>
      <c r="H3504" s="11">
        <v>7</v>
      </c>
      <c r="I3504" s="20" t="s">
        <v>259</v>
      </c>
      <c r="J3504" s="11" t="s">
        <v>261</v>
      </c>
      <c r="K3504" s="11" t="s">
        <v>12333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44228</v>
      </c>
      <c r="H3505" s="11">
        <v>7</v>
      </c>
      <c r="I3505" s="20" t="s">
        <v>259</v>
      </c>
      <c r="J3505" s="11" t="s">
        <v>261</v>
      </c>
      <c r="K3505" s="11" t="s">
        <v>12333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44228</v>
      </c>
      <c r="H3506" s="11">
        <v>7</v>
      </c>
      <c r="I3506" s="20" t="s">
        <v>259</v>
      </c>
      <c r="J3506" s="11" t="s">
        <v>261</v>
      </c>
      <c r="K3506" s="11" t="s">
        <v>12333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44228</v>
      </c>
      <c r="H3507" s="11">
        <v>7</v>
      </c>
      <c r="I3507" s="20" t="s">
        <v>259</v>
      </c>
      <c r="J3507" s="11" t="s">
        <v>261</v>
      </c>
      <c r="K3507" s="11" t="s">
        <v>12333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44228</v>
      </c>
      <c r="H3508" s="11">
        <v>7</v>
      </c>
      <c r="I3508" s="20" t="s">
        <v>259</v>
      </c>
      <c r="J3508" s="11" t="s">
        <v>261</v>
      </c>
      <c r="K3508" s="11" t="s">
        <v>12333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44228</v>
      </c>
      <c r="H3509" s="11">
        <v>7</v>
      </c>
      <c r="I3509" s="20" t="s">
        <v>259</v>
      </c>
      <c r="J3509" s="11" t="s">
        <v>261</v>
      </c>
      <c r="K3509" s="11" t="s">
        <v>12333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44228</v>
      </c>
      <c r="H3510" s="11">
        <v>7</v>
      </c>
      <c r="I3510" s="20" t="s">
        <v>259</v>
      </c>
      <c r="J3510" s="11" t="s">
        <v>261</v>
      </c>
      <c r="K3510" s="11" t="s">
        <v>12333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44228</v>
      </c>
      <c r="H3511" s="11">
        <v>7</v>
      </c>
      <c r="I3511" s="20" t="s">
        <v>259</v>
      </c>
      <c r="J3511" s="11" t="s">
        <v>261</v>
      </c>
      <c r="K3511" s="11" t="s">
        <v>12333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44228</v>
      </c>
      <c r="H3512" s="11">
        <v>7</v>
      </c>
      <c r="I3512" s="20" t="s">
        <v>259</v>
      </c>
      <c r="J3512" s="11" t="s">
        <v>261</v>
      </c>
      <c r="K3512" s="11" t="s">
        <v>12333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44228</v>
      </c>
      <c r="H3513" s="11">
        <v>7</v>
      </c>
      <c r="I3513" s="20" t="s">
        <v>259</v>
      </c>
      <c r="J3513" s="11" t="s">
        <v>261</v>
      </c>
      <c r="K3513" s="11" t="s">
        <v>12333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44228</v>
      </c>
      <c r="H3514" s="11">
        <v>7</v>
      </c>
      <c r="I3514" s="20" t="s">
        <v>259</v>
      </c>
      <c r="J3514" s="11" t="s">
        <v>261</v>
      </c>
      <c r="K3514" s="11" t="s">
        <v>12333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44228</v>
      </c>
      <c r="H3515" s="11">
        <v>7</v>
      </c>
      <c r="I3515" s="20" t="s">
        <v>259</v>
      </c>
      <c r="J3515" s="11" t="s">
        <v>261</v>
      </c>
      <c r="K3515" s="11" t="s">
        <v>12333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44228</v>
      </c>
      <c r="H3516" s="11">
        <v>7</v>
      </c>
      <c r="I3516" s="20" t="s">
        <v>259</v>
      </c>
      <c r="J3516" s="11" t="s">
        <v>261</v>
      </c>
      <c r="K3516" s="11" t="s">
        <v>12333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44228</v>
      </c>
      <c r="H3517" s="11">
        <v>7</v>
      </c>
      <c r="I3517" s="20" t="s">
        <v>259</v>
      </c>
      <c r="J3517" s="11" t="s">
        <v>261</v>
      </c>
      <c r="K3517" s="11" t="s">
        <v>12333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44228</v>
      </c>
      <c r="H3518" s="11">
        <v>7</v>
      </c>
      <c r="I3518" s="20" t="s">
        <v>259</v>
      </c>
      <c r="J3518" s="11" t="s">
        <v>261</v>
      </c>
      <c r="K3518" s="11" t="s">
        <v>12333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44228</v>
      </c>
      <c r="H3519" s="11">
        <v>7</v>
      </c>
      <c r="I3519" s="20" t="s">
        <v>259</v>
      </c>
      <c r="J3519" s="11" t="s">
        <v>261</v>
      </c>
      <c r="K3519" s="11" t="s">
        <v>12333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44228</v>
      </c>
      <c r="H3520" s="11">
        <v>7</v>
      </c>
      <c r="I3520" s="20" t="s">
        <v>259</v>
      </c>
      <c r="J3520" s="11" t="s">
        <v>261</v>
      </c>
      <c r="K3520" s="11" t="s">
        <v>12333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44228</v>
      </c>
      <c r="H3521" s="11">
        <v>7</v>
      </c>
      <c r="I3521" s="20" t="s">
        <v>259</v>
      </c>
      <c r="J3521" s="11" t="s">
        <v>261</v>
      </c>
      <c r="K3521" s="11" t="s">
        <v>12333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44228</v>
      </c>
      <c r="H3522" s="11">
        <v>7</v>
      </c>
      <c r="I3522" s="20" t="s">
        <v>259</v>
      </c>
      <c r="J3522" s="11" t="s">
        <v>261</v>
      </c>
      <c r="K3522" s="11" t="s">
        <v>12333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44228</v>
      </c>
      <c r="H3523" s="11">
        <v>7</v>
      </c>
      <c r="I3523" s="20" t="s">
        <v>259</v>
      </c>
      <c r="J3523" s="11" t="s">
        <v>261</v>
      </c>
      <c r="K3523" s="11" t="s">
        <v>12333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44228</v>
      </c>
      <c r="H3524" s="11">
        <v>7</v>
      </c>
      <c r="I3524" s="20" t="s">
        <v>259</v>
      </c>
      <c r="J3524" s="11" t="s">
        <v>261</v>
      </c>
      <c r="K3524" s="11" t="s">
        <v>12333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44228</v>
      </c>
      <c r="H3525" s="11">
        <v>7</v>
      </c>
      <c r="I3525" s="20" t="s">
        <v>259</v>
      </c>
      <c r="J3525" s="11" t="s">
        <v>261</v>
      </c>
      <c r="K3525" s="11" t="s">
        <v>12333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44228</v>
      </c>
      <c r="H3526" s="11">
        <v>7</v>
      </c>
      <c r="I3526" s="20" t="s">
        <v>259</v>
      </c>
      <c r="J3526" s="11" t="s">
        <v>261</v>
      </c>
      <c r="K3526" s="11" t="s">
        <v>12333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44228</v>
      </c>
      <c r="H3527" s="11">
        <v>7</v>
      </c>
      <c r="I3527" s="20" t="s">
        <v>259</v>
      </c>
      <c r="J3527" s="11" t="s">
        <v>261</v>
      </c>
      <c r="K3527" s="11" t="s">
        <v>12333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44228</v>
      </c>
      <c r="H3528" s="11">
        <v>7</v>
      </c>
      <c r="I3528" s="20" t="s">
        <v>259</v>
      </c>
      <c r="J3528" s="11" t="s">
        <v>261</v>
      </c>
      <c r="K3528" s="11" t="s">
        <v>12333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44228</v>
      </c>
      <c r="H3529" s="11">
        <v>7</v>
      </c>
      <c r="I3529" s="20" t="s">
        <v>259</v>
      </c>
      <c r="J3529" s="11" t="s">
        <v>261</v>
      </c>
      <c r="K3529" s="11" t="s">
        <v>12333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44228</v>
      </c>
      <c r="H3530" s="11">
        <v>7</v>
      </c>
      <c r="I3530" s="20" t="s">
        <v>259</v>
      </c>
      <c r="J3530" s="11" t="s">
        <v>261</v>
      </c>
      <c r="K3530" s="11" t="s">
        <v>12333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44228</v>
      </c>
      <c r="H3531" s="11">
        <v>7</v>
      </c>
      <c r="I3531" s="20" t="s">
        <v>259</v>
      </c>
      <c r="J3531" s="11" t="s">
        <v>261</v>
      </c>
      <c r="K3531" s="11" t="s">
        <v>12333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44228</v>
      </c>
      <c r="H3532" s="11">
        <v>7</v>
      </c>
      <c r="I3532" s="20" t="s">
        <v>259</v>
      </c>
      <c r="J3532" s="11" t="s">
        <v>261</v>
      </c>
      <c r="K3532" s="11" t="s">
        <v>12333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44228</v>
      </c>
      <c r="H3533" s="11">
        <v>7</v>
      </c>
      <c r="I3533" s="20" t="s">
        <v>259</v>
      </c>
      <c r="J3533" s="11" t="s">
        <v>261</v>
      </c>
      <c r="K3533" s="11" t="s">
        <v>12333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44228</v>
      </c>
      <c r="H3534" s="11">
        <v>7</v>
      </c>
      <c r="I3534" s="20" t="s">
        <v>259</v>
      </c>
      <c r="J3534" s="11" t="s">
        <v>261</v>
      </c>
      <c r="K3534" s="11" t="s">
        <v>12333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44228</v>
      </c>
      <c r="H3535" s="11">
        <v>7</v>
      </c>
      <c r="I3535" s="20" t="s">
        <v>259</v>
      </c>
      <c r="J3535" s="11" t="s">
        <v>261</v>
      </c>
      <c r="K3535" s="11" t="s">
        <v>12333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44228</v>
      </c>
      <c r="H3536" s="11">
        <v>7</v>
      </c>
      <c r="I3536" s="20" t="s">
        <v>259</v>
      </c>
      <c r="J3536" s="11" t="s">
        <v>261</v>
      </c>
      <c r="K3536" s="11" t="s">
        <v>12333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44228</v>
      </c>
      <c r="H3537" s="11">
        <v>7</v>
      </c>
      <c r="I3537" s="20" t="s">
        <v>259</v>
      </c>
      <c r="J3537" s="11" t="s">
        <v>261</v>
      </c>
      <c r="K3537" s="11" t="s">
        <v>12333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44228</v>
      </c>
      <c r="H3538" s="11">
        <v>7</v>
      </c>
      <c r="I3538" s="20" t="s">
        <v>259</v>
      </c>
      <c r="J3538" s="11" t="s">
        <v>261</v>
      </c>
      <c r="K3538" s="11" t="s">
        <v>12333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44228</v>
      </c>
      <c r="H3539" s="11">
        <v>7</v>
      </c>
      <c r="I3539" s="20" t="s">
        <v>259</v>
      </c>
      <c r="J3539" s="11" t="s">
        <v>261</v>
      </c>
      <c r="K3539" s="11" t="s">
        <v>12333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44228</v>
      </c>
      <c r="H3540" s="11">
        <v>7</v>
      </c>
      <c r="I3540" s="20" t="s">
        <v>259</v>
      </c>
      <c r="J3540" s="11" t="s">
        <v>261</v>
      </c>
      <c r="K3540" s="11" t="s">
        <v>12333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44228</v>
      </c>
      <c r="H3541" s="11">
        <v>7</v>
      </c>
      <c r="I3541" s="20" t="s">
        <v>259</v>
      </c>
      <c r="J3541" s="11" t="s">
        <v>261</v>
      </c>
      <c r="K3541" s="11" t="s">
        <v>12333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44228</v>
      </c>
      <c r="H3542" s="11">
        <v>7</v>
      </c>
      <c r="I3542" s="20" t="s">
        <v>259</v>
      </c>
      <c r="J3542" s="11" t="s">
        <v>261</v>
      </c>
      <c r="K3542" s="11" t="s">
        <v>12333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44228</v>
      </c>
      <c r="H3543" s="11">
        <v>7</v>
      </c>
      <c r="I3543" s="20" t="s">
        <v>259</v>
      </c>
      <c r="J3543" s="11" t="s">
        <v>261</v>
      </c>
      <c r="K3543" s="11" t="s">
        <v>12333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44228</v>
      </c>
      <c r="H3544" s="11">
        <v>7</v>
      </c>
      <c r="I3544" s="20" t="s">
        <v>259</v>
      </c>
      <c r="J3544" s="11" t="s">
        <v>261</v>
      </c>
      <c r="K3544" s="11" t="s">
        <v>12333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44228</v>
      </c>
      <c r="H3545" s="11">
        <v>7</v>
      </c>
      <c r="I3545" s="20" t="s">
        <v>259</v>
      </c>
      <c r="J3545" s="11" t="s">
        <v>261</v>
      </c>
      <c r="K3545" s="11" t="s">
        <v>12333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44228</v>
      </c>
      <c r="H3546" s="11">
        <v>7</v>
      </c>
      <c r="I3546" s="20" t="s">
        <v>259</v>
      </c>
      <c r="J3546" s="11" t="s">
        <v>261</v>
      </c>
      <c r="K3546" s="11" t="s">
        <v>12333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44228</v>
      </c>
      <c r="H3547" s="11">
        <v>7</v>
      </c>
      <c r="I3547" s="20" t="s">
        <v>259</v>
      </c>
      <c r="J3547" s="11" t="s">
        <v>261</v>
      </c>
      <c r="K3547" s="11" t="s">
        <v>12333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44228</v>
      </c>
      <c r="H3548" s="11">
        <v>7</v>
      </c>
      <c r="I3548" s="20" t="s">
        <v>259</v>
      </c>
      <c r="J3548" s="11" t="s">
        <v>261</v>
      </c>
      <c r="K3548" s="11" t="s">
        <v>12333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44228</v>
      </c>
      <c r="H3549" s="11">
        <v>7</v>
      </c>
      <c r="I3549" s="20" t="s">
        <v>259</v>
      </c>
      <c r="J3549" s="11" t="s">
        <v>261</v>
      </c>
      <c r="K3549" s="11" t="s">
        <v>12333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44228</v>
      </c>
      <c r="H3550" s="11">
        <v>7</v>
      </c>
      <c r="I3550" s="20" t="s">
        <v>259</v>
      </c>
      <c r="J3550" s="11" t="s">
        <v>261</v>
      </c>
      <c r="K3550" s="11" t="s">
        <v>12333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44228</v>
      </c>
      <c r="H3551" s="11">
        <v>7</v>
      </c>
      <c r="I3551" s="20" t="s">
        <v>259</v>
      </c>
      <c r="J3551" s="11" t="s">
        <v>261</v>
      </c>
      <c r="K3551" s="11" t="s">
        <v>12333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44228</v>
      </c>
      <c r="H3552" s="11">
        <v>7</v>
      </c>
      <c r="I3552" s="20" t="s">
        <v>259</v>
      </c>
      <c r="J3552" s="11" t="s">
        <v>261</v>
      </c>
      <c r="K3552" s="11" t="s">
        <v>12333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44228</v>
      </c>
      <c r="H3553" s="11">
        <v>7</v>
      </c>
      <c r="I3553" s="20" t="s">
        <v>259</v>
      </c>
      <c r="J3553" s="11" t="s">
        <v>261</v>
      </c>
      <c r="K3553" s="11" t="s">
        <v>12333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44228</v>
      </c>
      <c r="H3554" s="11">
        <v>7</v>
      </c>
      <c r="I3554" s="20" t="s">
        <v>259</v>
      </c>
      <c r="J3554" s="11" t="s">
        <v>261</v>
      </c>
      <c r="K3554" s="11" t="s">
        <v>12333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44228</v>
      </c>
      <c r="H3555" s="11">
        <v>7</v>
      </c>
      <c r="I3555" s="20" t="s">
        <v>259</v>
      </c>
      <c r="J3555" s="11" t="s">
        <v>261</v>
      </c>
      <c r="K3555" s="11" t="s">
        <v>12333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44228</v>
      </c>
      <c r="H3556" s="11">
        <v>7</v>
      </c>
      <c r="I3556" s="20" t="s">
        <v>259</v>
      </c>
      <c r="J3556" s="11" t="s">
        <v>261</v>
      </c>
      <c r="K3556" s="11" t="s">
        <v>12333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44228</v>
      </c>
      <c r="H3557" s="11">
        <v>7</v>
      </c>
      <c r="I3557" s="20" t="s">
        <v>259</v>
      </c>
      <c r="J3557" s="11" t="s">
        <v>261</v>
      </c>
      <c r="K3557" s="11" t="s">
        <v>12333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44228</v>
      </c>
      <c r="H3558" s="11">
        <v>7</v>
      </c>
      <c r="I3558" s="20" t="s">
        <v>259</v>
      </c>
      <c r="J3558" s="11" t="s">
        <v>261</v>
      </c>
      <c r="K3558" s="11" t="s">
        <v>12333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44228</v>
      </c>
      <c r="H3559" s="11">
        <v>7</v>
      </c>
      <c r="I3559" s="20" t="s">
        <v>259</v>
      </c>
      <c r="J3559" s="11" t="s">
        <v>261</v>
      </c>
      <c r="K3559" s="11" t="s">
        <v>12333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44228</v>
      </c>
      <c r="H3560" s="11">
        <v>7</v>
      </c>
      <c r="I3560" s="20" t="s">
        <v>259</v>
      </c>
      <c r="J3560" s="11" t="s">
        <v>261</v>
      </c>
      <c r="K3560" s="11" t="s">
        <v>12333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44228</v>
      </c>
      <c r="H3561" s="11">
        <v>7</v>
      </c>
      <c r="I3561" s="20" t="s">
        <v>259</v>
      </c>
      <c r="J3561" s="11" t="s">
        <v>261</v>
      </c>
      <c r="K3561" s="11" t="s">
        <v>12333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44228</v>
      </c>
      <c r="H3562" s="11">
        <v>7</v>
      </c>
      <c r="I3562" s="20" t="s">
        <v>259</v>
      </c>
      <c r="J3562" s="11" t="s">
        <v>261</v>
      </c>
      <c r="K3562" s="11" t="s">
        <v>12333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44228</v>
      </c>
      <c r="H3563" s="11">
        <v>7</v>
      </c>
      <c r="I3563" s="20" t="s">
        <v>259</v>
      </c>
      <c r="J3563" s="11" t="s">
        <v>261</v>
      </c>
      <c r="K3563" s="11" t="s">
        <v>12333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44228</v>
      </c>
      <c r="H3564" s="11">
        <v>7</v>
      </c>
      <c r="I3564" s="20" t="s">
        <v>259</v>
      </c>
      <c r="J3564" s="11" t="s">
        <v>261</v>
      </c>
      <c r="K3564" s="11" t="s">
        <v>12333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44228</v>
      </c>
      <c r="H3565" s="11">
        <v>7</v>
      </c>
      <c r="I3565" s="20" t="s">
        <v>259</v>
      </c>
      <c r="J3565" s="11" t="s">
        <v>261</v>
      </c>
      <c r="K3565" s="11" t="s">
        <v>12333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44228</v>
      </c>
      <c r="H3566" s="11">
        <v>7</v>
      </c>
      <c r="I3566" s="20" t="s">
        <v>259</v>
      </c>
      <c r="J3566" s="11" t="s">
        <v>261</v>
      </c>
      <c r="K3566" s="11" t="s">
        <v>12333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44228</v>
      </c>
      <c r="H3567" s="11">
        <v>7</v>
      </c>
      <c r="I3567" s="20" t="s">
        <v>259</v>
      </c>
      <c r="J3567" s="11" t="s">
        <v>261</v>
      </c>
      <c r="K3567" s="11" t="s">
        <v>12333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44228</v>
      </c>
      <c r="H3568" s="11">
        <v>7</v>
      </c>
      <c r="I3568" s="20" t="s">
        <v>259</v>
      </c>
      <c r="J3568" s="11" t="s">
        <v>261</v>
      </c>
      <c r="K3568" s="11" t="s">
        <v>12333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44228</v>
      </c>
      <c r="H3569" s="11">
        <v>7</v>
      </c>
      <c r="I3569" s="20" t="s">
        <v>259</v>
      </c>
      <c r="J3569" s="11" t="s">
        <v>261</v>
      </c>
      <c r="K3569" s="11" t="s">
        <v>12333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44228</v>
      </c>
      <c r="H3570" s="11">
        <v>7</v>
      </c>
      <c r="I3570" s="20" t="s">
        <v>259</v>
      </c>
      <c r="J3570" s="11" t="s">
        <v>261</v>
      </c>
      <c r="K3570" s="11" t="s">
        <v>12333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44228</v>
      </c>
      <c r="H3571" s="11">
        <v>7</v>
      </c>
      <c r="I3571" s="20" t="s">
        <v>259</v>
      </c>
      <c r="J3571" s="11" t="s">
        <v>261</v>
      </c>
      <c r="K3571" s="11" t="s">
        <v>12333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44228</v>
      </c>
      <c r="H3572" s="11">
        <v>7</v>
      </c>
      <c r="I3572" s="20" t="s">
        <v>259</v>
      </c>
      <c r="J3572" s="11" t="s">
        <v>261</v>
      </c>
      <c r="K3572" s="11" t="s">
        <v>12333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44228</v>
      </c>
      <c r="H3573" s="11">
        <v>7</v>
      </c>
      <c r="I3573" s="20" t="s">
        <v>259</v>
      </c>
      <c r="J3573" s="11" t="s">
        <v>261</v>
      </c>
      <c r="K3573" s="11" t="s">
        <v>12333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44228</v>
      </c>
      <c r="H3574" s="11">
        <v>7</v>
      </c>
      <c r="I3574" s="20" t="s">
        <v>259</v>
      </c>
      <c r="J3574" s="11" t="s">
        <v>261</v>
      </c>
      <c r="K3574" s="11" t="s">
        <v>12333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44228</v>
      </c>
      <c r="H3575" s="11">
        <v>7</v>
      </c>
      <c r="I3575" s="20" t="s">
        <v>259</v>
      </c>
      <c r="J3575" s="11" t="s">
        <v>261</v>
      </c>
      <c r="K3575" s="11" t="s">
        <v>12333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44228</v>
      </c>
      <c r="H3576" s="11">
        <v>7</v>
      </c>
      <c r="I3576" s="20" t="s">
        <v>259</v>
      </c>
      <c r="J3576" s="11" t="s">
        <v>261</v>
      </c>
      <c r="K3576" s="11" t="s">
        <v>12333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44228</v>
      </c>
      <c r="H3577" s="11">
        <v>7</v>
      </c>
      <c r="I3577" s="20" t="s">
        <v>259</v>
      </c>
      <c r="J3577" s="11" t="s">
        <v>261</v>
      </c>
      <c r="K3577" s="11" t="s">
        <v>12333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44228</v>
      </c>
      <c r="H3578" s="11">
        <v>7</v>
      </c>
      <c r="I3578" s="20" t="s">
        <v>259</v>
      </c>
      <c r="J3578" s="11" t="s">
        <v>261</v>
      </c>
      <c r="K3578" s="11" t="s">
        <v>12333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44228</v>
      </c>
      <c r="H3579" s="11">
        <v>7</v>
      </c>
      <c r="I3579" s="20" t="s">
        <v>259</v>
      </c>
      <c r="J3579" s="11" t="s">
        <v>261</v>
      </c>
      <c r="K3579" s="11" t="s">
        <v>12333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44228</v>
      </c>
      <c r="H3580" s="11">
        <v>7</v>
      </c>
      <c r="I3580" s="20" t="s">
        <v>259</v>
      </c>
      <c r="J3580" s="11" t="s">
        <v>261</v>
      </c>
      <c r="K3580" s="11" t="s">
        <v>12333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44228</v>
      </c>
      <c r="H3581" s="11">
        <v>7</v>
      </c>
      <c r="I3581" s="20" t="s">
        <v>259</v>
      </c>
      <c r="J3581" s="11" t="s">
        <v>261</v>
      </c>
      <c r="K3581" s="11" t="s">
        <v>12333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44228</v>
      </c>
      <c r="H3582" s="11">
        <v>7</v>
      </c>
      <c r="I3582" s="20" t="s">
        <v>259</v>
      </c>
      <c r="J3582" s="11" t="s">
        <v>261</v>
      </c>
      <c r="K3582" s="11" t="s">
        <v>12333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44228</v>
      </c>
      <c r="H3583" s="11">
        <v>7</v>
      </c>
      <c r="I3583" s="20" t="s">
        <v>259</v>
      </c>
      <c r="J3583" s="11" t="s">
        <v>261</v>
      </c>
      <c r="K3583" s="11" t="s">
        <v>12333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44228</v>
      </c>
      <c r="H3584" s="11">
        <v>7</v>
      </c>
      <c r="I3584" s="20" t="s">
        <v>259</v>
      </c>
      <c r="J3584" s="11" t="s">
        <v>261</v>
      </c>
      <c r="K3584" s="11" t="s">
        <v>12333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44228</v>
      </c>
      <c r="H3585" s="11">
        <v>7</v>
      </c>
      <c r="I3585" s="20" t="s">
        <v>259</v>
      </c>
      <c r="J3585" s="11" t="s">
        <v>261</v>
      </c>
      <c r="K3585" s="11" t="s">
        <v>12333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44228</v>
      </c>
      <c r="H3586" s="11">
        <v>7</v>
      </c>
      <c r="I3586" s="20" t="s">
        <v>259</v>
      </c>
      <c r="J3586" s="11" t="s">
        <v>261</v>
      </c>
      <c r="K3586" s="11" t="s">
        <v>12333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44228</v>
      </c>
      <c r="H3587" s="11">
        <v>7</v>
      </c>
      <c r="I3587" s="20" t="s">
        <v>259</v>
      </c>
      <c r="J3587" s="11" t="s">
        <v>261</v>
      </c>
      <c r="K3587" s="11" t="s">
        <v>12333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44228</v>
      </c>
      <c r="H3588" s="11">
        <v>7</v>
      </c>
      <c r="I3588" s="20" t="s">
        <v>259</v>
      </c>
      <c r="J3588" s="11" t="s">
        <v>261</v>
      </c>
      <c r="K3588" s="11" t="s">
        <v>12333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44228</v>
      </c>
      <c r="H3589" s="11">
        <v>7</v>
      </c>
      <c r="I3589" s="20" t="s">
        <v>259</v>
      </c>
      <c r="J3589" s="11" t="s">
        <v>261</v>
      </c>
      <c r="K3589" s="11" t="s">
        <v>12333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44228</v>
      </c>
      <c r="H3590" s="11">
        <v>7</v>
      </c>
      <c r="I3590" s="20" t="s">
        <v>259</v>
      </c>
      <c r="J3590" s="11" t="s">
        <v>261</v>
      </c>
      <c r="K3590" s="11" t="s">
        <v>12333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44228</v>
      </c>
      <c r="H3591" s="11">
        <v>7</v>
      </c>
      <c r="I3591" s="20" t="s">
        <v>259</v>
      </c>
      <c r="J3591" s="11" t="s">
        <v>261</v>
      </c>
      <c r="K3591" s="11" t="s">
        <v>12333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44228</v>
      </c>
      <c r="H3592" s="11">
        <v>7</v>
      </c>
      <c r="I3592" s="20" t="s">
        <v>259</v>
      </c>
      <c r="J3592" s="11" t="s">
        <v>261</v>
      </c>
      <c r="K3592" s="11" t="s">
        <v>12333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44228</v>
      </c>
      <c r="H3593" s="11">
        <v>7</v>
      </c>
      <c r="I3593" s="20" t="s">
        <v>259</v>
      </c>
      <c r="J3593" s="11" t="s">
        <v>261</v>
      </c>
      <c r="K3593" s="11" t="s">
        <v>12333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44228</v>
      </c>
      <c r="H3594" s="11">
        <v>7</v>
      </c>
      <c r="I3594" s="20" t="s">
        <v>259</v>
      </c>
      <c r="J3594" s="11" t="s">
        <v>261</v>
      </c>
      <c r="K3594" s="11" t="s">
        <v>12333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44228</v>
      </c>
      <c r="H3595" s="11">
        <v>7</v>
      </c>
      <c r="I3595" s="20" t="s">
        <v>259</v>
      </c>
      <c r="J3595" s="11" t="s">
        <v>261</v>
      </c>
      <c r="K3595" s="11" t="s">
        <v>12333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44228</v>
      </c>
      <c r="H3596" s="11">
        <v>7</v>
      </c>
      <c r="I3596" s="20" t="s">
        <v>259</v>
      </c>
      <c r="J3596" s="11" t="s">
        <v>261</v>
      </c>
      <c r="K3596" s="11" t="s">
        <v>12333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44228</v>
      </c>
      <c r="H3597" s="11">
        <v>7</v>
      </c>
      <c r="I3597" s="20" t="s">
        <v>259</v>
      </c>
      <c r="J3597" s="11" t="s">
        <v>261</v>
      </c>
      <c r="K3597" s="11" t="s">
        <v>12333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44228</v>
      </c>
      <c r="H3598" s="11">
        <v>7</v>
      </c>
      <c r="I3598" s="20" t="s">
        <v>259</v>
      </c>
      <c r="J3598" s="11" t="s">
        <v>261</v>
      </c>
      <c r="K3598" s="11" t="s">
        <v>12333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44228</v>
      </c>
      <c r="H3599" s="11">
        <v>7</v>
      </c>
      <c r="I3599" s="20" t="s">
        <v>259</v>
      </c>
      <c r="J3599" s="11" t="s">
        <v>261</v>
      </c>
      <c r="K3599" s="11" t="s">
        <v>12333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44228</v>
      </c>
      <c r="H3600" s="11">
        <v>7</v>
      </c>
      <c r="I3600" s="20" t="s">
        <v>259</v>
      </c>
      <c r="J3600" s="11" t="s">
        <v>261</v>
      </c>
      <c r="K3600" s="11" t="s">
        <v>12333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44228</v>
      </c>
      <c r="H3601" s="11">
        <v>7</v>
      </c>
      <c r="I3601" s="20" t="s">
        <v>259</v>
      </c>
      <c r="J3601" s="11" t="s">
        <v>261</v>
      </c>
      <c r="K3601" s="11" t="s">
        <v>12333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44228</v>
      </c>
      <c r="H3602" s="11">
        <v>7</v>
      </c>
      <c r="I3602" s="20" t="s">
        <v>259</v>
      </c>
      <c r="J3602" s="11" t="s">
        <v>261</v>
      </c>
      <c r="K3602" s="11" t="s">
        <v>12333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44228</v>
      </c>
      <c r="H3603" s="11">
        <v>7</v>
      </c>
      <c r="I3603" s="20" t="s">
        <v>259</v>
      </c>
      <c r="J3603" s="11" t="s">
        <v>261</v>
      </c>
      <c r="K3603" s="11" t="s">
        <v>12333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44228</v>
      </c>
      <c r="H3604" s="11">
        <v>7</v>
      </c>
      <c r="I3604" s="20" t="s">
        <v>259</v>
      </c>
      <c r="J3604" s="11" t="s">
        <v>261</v>
      </c>
      <c r="K3604" s="11" t="s">
        <v>12333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44228</v>
      </c>
      <c r="H3605" s="11">
        <v>7</v>
      </c>
      <c r="I3605" s="20" t="s">
        <v>259</v>
      </c>
      <c r="J3605" s="11" t="s">
        <v>261</v>
      </c>
      <c r="K3605" s="11" t="s">
        <v>12333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44228</v>
      </c>
      <c r="H3606" s="11">
        <v>7</v>
      </c>
      <c r="I3606" s="20" t="s">
        <v>259</v>
      </c>
      <c r="J3606" s="11" t="s">
        <v>261</v>
      </c>
      <c r="K3606" s="11" t="s">
        <v>12333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44228</v>
      </c>
      <c r="H3607" s="11">
        <v>7</v>
      </c>
      <c r="I3607" s="20" t="s">
        <v>259</v>
      </c>
      <c r="J3607" s="11" t="s">
        <v>261</v>
      </c>
      <c r="K3607" s="11" t="s">
        <v>12333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44228</v>
      </c>
      <c r="H3608" s="11">
        <v>7</v>
      </c>
      <c r="I3608" s="20" t="s">
        <v>259</v>
      </c>
      <c r="J3608" s="11" t="s">
        <v>261</v>
      </c>
      <c r="K3608" s="11" t="s">
        <v>12333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44228</v>
      </c>
      <c r="H3609" s="11">
        <v>7</v>
      </c>
      <c r="I3609" s="20" t="s">
        <v>259</v>
      </c>
      <c r="J3609" s="11" t="s">
        <v>261</v>
      </c>
      <c r="K3609" s="11" t="s">
        <v>12333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44228</v>
      </c>
      <c r="H3610" s="11">
        <v>7</v>
      </c>
      <c r="I3610" s="20" t="s">
        <v>259</v>
      </c>
      <c r="J3610" s="11" t="s">
        <v>261</v>
      </c>
      <c r="K3610" s="11" t="s">
        <v>12333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44228</v>
      </c>
      <c r="H3611" s="11">
        <v>7</v>
      </c>
      <c r="I3611" s="20" t="s">
        <v>259</v>
      </c>
      <c r="J3611" s="11" t="s">
        <v>261</v>
      </c>
      <c r="K3611" s="11" t="s">
        <v>12333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44228</v>
      </c>
      <c r="H3612" s="11">
        <v>7</v>
      </c>
      <c r="I3612" s="20" t="s">
        <v>259</v>
      </c>
      <c r="J3612" s="11" t="s">
        <v>261</v>
      </c>
      <c r="K3612" s="11" t="s">
        <v>12333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44228</v>
      </c>
      <c r="H3613" s="11">
        <v>7</v>
      </c>
      <c r="I3613" s="20" t="s">
        <v>259</v>
      </c>
      <c r="J3613" s="11" t="s">
        <v>261</v>
      </c>
      <c r="K3613" s="11" t="s">
        <v>12333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44228</v>
      </c>
      <c r="H3614" s="11">
        <v>7</v>
      </c>
      <c r="I3614" s="20" t="s">
        <v>259</v>
      </c>
      <c r="J3614" s="11" t="s">
        <v>261</v>
      </c>
      <c r="K3614" s="11" t="s">
        <v>12333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44228</v>
      </c>
      <c r="H3615" s="11">
        <v>7</v>
      </c>
      <c r="I3615" s="20" t="s">
        <v>259</v>
      </c>
      <c r="J3615" s="11" t="s">
        <v>261</v>
      </c>
      <c r="K3615" s="11" t="s">
        <v>12333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44228</v>
      </c>
      <c r="H3616" s="11">
        <v>7</v>
      </c>
      <c r="I3616" s="20" t="s">
        <v>259</v>
      </c>
      <c r="J3616" s="11" t="s">
        <v>261</v>
      </c>
      <c r="K3616" s="11" t="s">
        <v>12333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44228</v>
      </c>
      <c r="H3617" s="11">
        <v>7</v>
      </c>
      <c r="I3617" s="20" t="s">
        <v>259</v>
      </c>
      <c r="J3617" s="11" t="s">
        <v>261</v>
      </c>
      <c r="K3617" s="11" t="s">
        <v>12333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44228</v>
      </c>
      <c r="H3618" s="11">
        <v>7</v>
      </c>
      <c r="I3618" s="20" t="s">
        <v>259</v>
      </c>
      <c r="J3618" s="11" t="s">
        <v>261</v>
      </c>
      <c r="K3618" s="11" t="s">
        <v>12333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44228</v>
      </c>
      <c r="H3619" s="11">
        <v>7</v>
      </c>
      <c r="I3619" s="20" t="s">
        <v>259</v>
      </c>
      <c r="J3619" s="11" t="s">
        <v>261</v>
      </c>
      <c r="K3619" s="11" t="s">
        <v>12333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44228</v>
      </c>
      <c r="H3620" s="11">
        <v>7</v>
      </c>
      <c r="I3620" s="20" t="s">
        <v>259</v>
      </c>
      <c r="J3620" s="11" t="s">
        <v>261</v>
      </c>
      <c r="K3620" s="11" t="s">
        <v>12333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44228</v>
      </c>
      <c r="H3621" s="11">
        <v>7</v>
      </c>
      <c r="I3621" s="20" t="s">
        <v>259</v>
      </c>
      <c r="J3621" s="11" t="s">
        <v>261</v>
      </c>
      <c r="K3621" s="11" t="s">
        <v>12333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44228</v>
      </c>
      <c r="H3622" s="11">
        <v>7</v>
      </c>
      <c r="I3622" s="20" t="s">
        <v>259</v>
      </c>
      <c r="J3622" s="11" t="s">
        <v>261</v>
      </c>
      <c r="K3622" s="11" t="s">
        <v>12333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44228</v>
      </c>
      <c r="H3623" s="11">
        <v>7</v>
      </c>
      <c r="I3623" s="20" t="s">
        <v>259</v>
      </c>
      <c r="J3623" s="11" t="s">
        <v>261</v>
      </c>
      <c r="K3623" s="11" t="s">
        <v>12333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44228</v>
      </c>
      <c r="H3624" s="11">
        <v>7</v>
      </c>
      <c r="I3624" s="20" t="s">
        <v>259</v>
      </c>
      <c r="J3624" s="11" t="s">
        <v>261</v>
      </c>
      <c r="K3624" s="11" t="s">
        <v>12333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44228</v>
      </c>
      <c r="H3625" s="11">
        <v>7</v>
      </c>
      <c r="I3625" s="20" t="s">
        <v>259</v>
      </c>
      <c r="J3625" s="11" t="s">
        <v>261</v>
      </c>
      <c r="K3625" s="11" t="s">
        <v>12333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44228</v>
      </c>
      <c r="H3626" s="11">
        <v>7</v>
      </c>
      <c r="I3626" s="20" t="s">
        <v>259</v>
      </c>
      <c r="J3626" s="11" t="s">
        <v>261</v>
      </c>
      <c r="K3626" s="11" t="s">
        <v>12333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44228</v>
      </c>
      <c r="H3627" s="11">
        <v>7</v>
      </c>
      <c r="I3627" s="20" t="s">
        <v>259</v>
      </c>
      <c r="J3627" s="11" t="s">
        <v>261</v>
      </c>
      <c r="K3627" s="11" t="s">
        <v>12333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44228</v>
      </c>
      <c r="H3628" s="11">
        <v>7</v>
      </c>
      <c r="I3628" s="20" t="s">
        <v>259</v>
      </c>
      <c r="J3628" s="11" t="s">
        <v>261</v>
      </c>
      <c r="K3628" s="11" t="s">
        <v>12333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44228</v>
      </c>
      <c r="H3629" s="11">
        <v>7</v>
      </c>
      <c r="I3629" s="20" t="s">
        <v>259</v>
      </c>
      <c r="J3629" s="11" t="s">
        <v>261</v>
      </c>
      <c r="K3629" s="11" t="s">
        <v>12333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44228</v>
      </c>
      <c r="H3630" s="11">
        <v>7</v>
      </c>
      <c r="I3630" s="20" t="s">
        <v>259</v>
      </c>
      <c r="J3630" s="11" t="s">
        <v>261</v>
      </c>
      <c r="K3630" s="11" t="s">
        <v>12333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44228</v>
      </c>
      <c r="H3631" s="11">
        <v>7</v>
      </c>
      <c r="I3631" s="20" t="s">
        <v>259</v>
      </c>
      <c r="J3631" s="11" t="s">
        <v>261</v>
      </c>
      <c r="K3631" s="11" t="s">
        <v>12333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44228</v>
      </c>
      <c r="H3632" s="11">
        <v>7</v>
      </c>
      <c r="I3632" s="20" t="s">
        <v>259</v>
      </c>
      <c r="J3632" s="11" t="s">
        <v>261</v>
      </c>
      <c r="K3632" s="11" t="s">
        <v>12333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44228</v>
      </c>
      <c r="H3633" s="11">
        <v>7</v>
      </c>
      <c r="I3633" s="20" t="s">
        <v>259</v>
      </c>
      <c r="J3633" s="11" t="s">
        <v>261</v>
      </c>
      <c r="K3633" s="11" t="s">
        <v>12333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44228</v>
      </c>
      <c r="H3634" s="11">
        <v>7</v>
      </c>
      <c r="I3634" s="20" t="s">
        <v>259</v>
      </c>
      <c r="J3634" s="11" t="s">
        <v>261</v>
      </c>
      <c r="K3634" s="11" t="s">
        <v>12333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44228</v>
      </c>
      <c r="H3635" s="11">
        <v>7</v>
      </c>
      <c r="I3635" s="20" t="s">
        <v>259</v>
      </c>
      <c r="J3635" s="11" t="s">
        <v>261</v>
      </c>
      <c r="K3635" s="11" t="s">
        <v>12333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44228</v>
      </c>
      <c r="H3636" s="11">
        <v>7</v>
      </c>
      <c r="I3636" s="20" t="s">
        <v>259</v>
      </c>
      <c r="J3636" s="11" t="s">
        <v>261</v>
      </c>
      <c r="K3636" s="11" t="s">
        <v>12333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44228</v>
      </c>
      <c r="H3637" s="11">
        <v>7</v>
      </c>
      <c r="I3637" s="20" t="s">
        <v>259</v>
      </c>
      <c r="J3637" s="11" t="s">
        <v>261</v>
      </c>
      <c r="K3637" s="11" t="s">
        <v>12333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44228</v>
      </c>
      <c r="H3638" s="11">
        <v>7</v>
      </c>
      <c r="I3638" s="20" t="s">
        <v>259</v>
      </c>
      <c r="J3638" s="11" t="s">
        <v>261</v>
      </c>
      <c r="K3638" s="11" t="s">
        <v>12333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44228</v>
      </c>
      <c r="H3639" s="11">
        <v>7</v>
      </c>
      <c r="I3639" s="20" t="s">
        <v>259</v>
      </c>
      <c r="J3639" s="11" t="s">
        <v>261</v>
      </c>
      <c r="K3639" s="11" t="s">
        <v>12333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44228</v>
      </c>
      <c r="H3640" s="11">
        <v>7</v>
      </c>
      <c r="I3640" s="20" t="s">
        <v>259</v>
      </c>
      <c r="J3640" s="11" t="s">
        <v>261</v>
      </c>
      <c r="K3640" s="11" t="s">
        <v>12333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44228</v>
      </c>
      <c r="H3641" s="11">
        <v>7</v>
      </c>
      <c r="I3641" s="20" t="s">
        <v>259</v>
      </c>
      <c r="J3641" s="11" t="s">
        <v>261</v>
      </c>
      <c r="K3641" s="11" t="s">
        <v>12333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44228</v>
      </c>
      <c r="H3642" s="11">
        <v>7</v>
      </c>
      <c r="I3642" s="20" t="s">
        <v>259</v>
      </c>
      <c r="J3642" s="11" t="s">
        <v>261</v>
      </c>
      <c r="K3642" s="11" t="s">
        <v>12333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44228</v>
      </c>
      <c r="H3643" s="11">
        <v>7</v>
      </c>
      <c r="I3643" s="20" t="s">
        <v>259</v>
      </c>
      <c r="J3643" s="11" t="s">
        <v>261</v>
      </c>
      <c r="K3643" s="11" t="s">
        <v>12333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44228</v>
      </c>
      <c r="H3644" s="11">
        <v>7</v>
      </c>
      <c r="I3644" s="20" t="s">
        <v>259</v>
      </c>
      <c r="J3644" s="11" t="s">
        <v>261</v>
      </c>
      <c r="K3644" s="11" t="s">
        <v>12333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44228</v>
      </c>
      <c r="H3645" s="11">
        <v>7</v>
      </c>
      <c r="I3645" s="20" t="s">
        <v>259</v>
      </c>
      <c r="J3645" s="11" t="s">
        <v>261</v>
      </c>
      <c r="K3645" s="11" t="s">
        <v>12333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44228</v>
      </c>
      <c r="H3646" s="11">
        <v>7</v>
      </c>
      <c r="I3646" s="20" t="s">
        <v>259</v>
      </c>
      <c r="J3646" s="11" t="s">
        <v>261</v>
      </c>
      <c r="K3646" s="11" t="s">
        <v>12333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44228</v>
      </c>
      <c r="H3647" s="11">
        <v>7</v>
      </c>
      <c r="I3647" s="20" t="s">
        <v>259</v>
      </c>
      <c r="J3647" s="11" t="s">
        <v>261</v>
      </c>
      <c r="K3647" s="11" t="s">
        <v>12333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44228</v>
      </c>
      <c r="H3648" s="11">
        <v>7</v>
      </c>
      <c r="I3648" s="20" t="s">
        <v>259</v>
      </c>
      <c r="J3648" s="11" t="s">
        <v>261</v>
      </c>
      <c r="K3648" s="11" t="s">
        <v>12333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44228</v>
      </c>
      <c r="H3649" s="11">
        <v>7</v>
      </c>
      <c r="I3649" s="20" t="s">
        <v>259</v>
      </c>
      <c r="J3649" s="11" t="s">
        <v>261</v>
      </c>
      <c r="K3649" s="11" t="s">
        <v>12333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44228</v>
      </c>
      <c r="H3650" s="11">
        <v>7</v>
      </c>
      <c r="I3650" s="20" t="s">
        <v>259</v>
      </c>
      <c r="J3650" s="11" t="s">
        <v>261</v>
      </c>
      <c r="K3650" s="11" t="s">
        <v>12333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44228</v>
      </c>
      <c r="H3651" s="11">
        <v>7</v>
      </c>
      <c r="I3651" s="20" t="s">
        <v>259</v>
      </c>
      <c r="J3651" s="11" t="s">
        <v>261</v>
      </c>
      <c r="K3651" s="11" t="s">
        <v>12333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44228</v>
      </c>
      <c r="H3652" s="11">
        <v>7</v>
      </c>
      <c r="I3652" s="20" t="s">
        <v>259</v>
      </c>
      <c r="J3652" s="11" t="s">
        <v>261</v>
      </c>
      <c r="K3652" s="11" t="s">
        <v>12333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44228</v>
      </c>
      <c r="H3653" s="11">
        <v>7</v>
      </c>
      <c r="I3653" s="20" t="s">
        <v>259</v>
      </c>
      <c r="J3653" s="11" t="s">
        <v>261</v>
      </c>
      <c r="K3653" s="11" t="s">
        <v>12333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44228</v>
      </c>
      <c r="H3654" s="11">
        <v>7</v>
      </c>
      <c r="I3654" s="20" t="s">
        <v>259</v>
      </c>
      <c r="J3654" s="11" t="s">
        <v>261</v>
      </c>
      <c r="K3654" s="11" t="s">
        <v>12333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44228</v>
      </c>
      <c r="H3655" s="11">
        <v>7</v>
      </c>
      <c r="I3655" s="20" t="s">
        <v>259</v>
      </c>
      <c r="J3655" s="11" t="s">
        <v>261</v>
      </c>
      <c r="K3655" s="11" t="s">
        <v>12333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44228</v>
      </c>
      <c r="H3656" s="11">
        <v>7</v>
      </c>
      <c r="I3656" s="20" t="s">
        <v>259</v>
      </c>
      <c r="J3656" s="11" t="s">
        <v>261</v>
      </c>
      <c r="K3656" s="11" t="s">
        <v>12333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44228</v>
      </c>
      <c r="H3657" s="11">
        <v>7</v>
      </c>
      <c r="I3657" s="20" t="s">
        <v>259</v>
      </c>
      <c r="J3657" s="11" t="s">
        <v>261</v>
      </c>
      <c r="K3657" s="11" t="s">
        <v>12333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44228</v>
      </c>
      <c r="H3658" s="11">
        <v>7</v>
      </c>
      <c r="I3658" s="20" t="s">
        <v>259</v>
      </c>
      <c r="J3658" s="11" t="s">
        <v>261</v>
      </c>
      <c r="K3658" s="11" t="s">
        <v>12333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44228</v>
      </c>
      <c r="H3659" s="11">
        <v>7</v>
      </c>
      <c r="I3659" s="20" t="s">
        <v>259</v>
      </c>
      <c r="J3659" s="11" t="s">
        <v>261</v>
      </c>
      <c r="K3659" s="11" t="s">
        <v>12333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44228</v>
      </c>
      <c r="H3660" s="11">
        <v>7</v>
      </c>
      <c r="I3660" s="20" t="s">
        <v>259</v>
      </c>
      <c r="J3660" s="11" t="s">
        <v>261</v>
      </c>
      <c r="K3660" s="11" t="s">
        <v>12333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44228</v>
      </c>
      <c r="H3661" s="11">
        <v>7</v>
      </c>
      <c r="I3661" s="20" t="s">
        <v>259</v>
      </c>
      <c r="J3661" s="11" t="s">
        <v>261</v>
      </c>
      <c r="K3661" s="11" t="s">
        <v>12333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44228</v>
      </c>
      <c r="H3662" s="11">
        <v>7</v>
      </c>
      <c r="I3662" s="20" t="s">
        <v>259</v>
      </c>
      <c r="J3662" s="11" t="s">
        <v>261</v>
      </c>
      <c r="K3662" s="11" t="s">
        <v>12333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44228</v>
      </c>
      <c r="H3663" s="11">
        <v>7</v>
      </c>
      <c r="I3663" s="20" t="s">
        <v>259</v>
      </c>
      <c r="J3663" s="11" t="s">
        <v>261</v>
      </c>
      <c r="K3663" s="11" t="s">
        <v>12333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44228</v>
      </c>
      <c r="H3664" s="11">
        <v>7</v>
      </c>
      <c r="I3664" s="20" t="s">
        <v>259</v>
      </c>
      <c r="J3664" s="11" t="s">
        <v>261</v>
      </c>
      <c r="K3664" s="11" t="s">
        <v>12333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44228</v>
      </c>
      <c r="H3665" s="11">
        <v>7</v>
      </c>
      <c r="I3665" s="20" t="s">
        <v>259</v>
      </c>
      <c r="J3665" s="11" t="s">
        <v>261</v>
      </c>
      <c r="K3665" s="11" t="s">
        <v>12333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44228</v>
      </c>
      <c r="H3666" s="11">
        <v>7</v>
      </c>
      <c r="I3666" s="20" t="s">
        <v>259</v>
      </c>
      <c r="J3666" s="11" t="s">
        <v>261</v>
      </c>
      <c r="K3666" s="11" t="s">
        <v>12333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44228</v>
      </c>
      <c r="H3667" s="11">
        <v>7</v>
      </c>
      <c r="I3667" s="20" t="s">
        <v>259</v>
      </c>
      <c r="J3667" s="11" t="s">
        <v>261</v>
      </c>
      <c r="K3667" s="11" t="s">
        <v>12333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44228</v>
      </c>
      <c r="H3668" s="11">
        <v>7</v>
      </c>
      <c r="I3668" s="20" t="s">
        <v>259</v>
      </c>
      <c r="J3668" s="11" t="s">
        <v>261</v>
      </c>
      <c r="K3668" s="11" t="s">
        <v>12333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44228</v>
      </c>
      <c r="H3669" s="11">
        <v>7</v>
      </c>
      <c r="I3669" s="20" t="s">
        <v>259</v>
      </c>
      <c r="J3669" s="11" t="s">
        <v>261</v>
      </c>
      <c r="K3669" s="11" t="s">
        <v>12333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44228</v>
      </c>
      <c r="H3670" s="11">
        <v>7</v>
      </c>
      <c r="I3670" s="20" t="s">
        <v>259</v>
      </c>
      <c r="J3670" s="11" t="s">
        <v>261</v>
      </c>
      <c r="K3670" s="11" t="s">
        <v>12333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44228</v>
      </c>
      <c r="H3671" s="11">
        <v>7</v>
      </c>
      <c r="I3671" s="20" t="s">
        <v>259</v>
      </c>
      <c r="J3671" s="11" t="s">
        <v>261</v>
      </c>
      <c r="K3671" s="11" t="s">
        <v>12333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44228</v>
      </c>
      <c r="H3672" s="11">
        <v>7</v>
      </c>
      <c r="I3672" s="20" t="s">
        <v>259</v>
      </c>
      <c r="J3672" s="11" t="s">
        <v>261</v>
      </c>
      <c r="K3672" s="11" t="s">
        <v>12333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44228</v>
      </c>
      <c r="H3673" s="11">
        <v>7</v>
      </c>
      <c r="I3673" s="20" t="s">
        <v>259</v>
      </c>
      <c r="J3673" s="11" t="s">
        <v>261</v>
      </c>
      <c r="K3673" s="11" t="s">
        <v>12333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44228</v>
      </c>
      <c r="H3674" s="11">
        <v>7</v>
      </c>
      <c r="I3674" s="20" t="s">
        <v>259</v>
      </c>
      <c r="J3674" s="11" t="s">
        <v>261</v>
      </c>
      <c r="K3674" s="11" t="s">
        <v>12333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44228</v>
      </c>
      <c r="H3675" s="11">
        <v>7</v>
      </c>
      <c r="I3675" s="20" t="s">
        <v>259</v>
      </c>
      <c r="J3675" s="11" t="s">
        <v>261</v>
      </c>
      <c r="K3675" s="11" t="s">
        <v>12333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44228</v>
      </c>
      <c r="H3676" s="11">
        <v>7</v>
      </c>
      <c r="I3676" s="20" t="s">
        <v>259</v>
      </c>
      <c r="J3676" s="11" t="s">
        <v>261</v>
      </c>
      <c r="K3676" s="11" t="s">
        <v>12333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44228</v>
      </c>
      <c r="H3677" s="11">
        <v>7</v>
      </c>
      <c r="I3677" s="20" t="s">
        <v>259</v>
      </c>
      <c r="J3677" s="11" t="s">
        <v>261</v>
      </c>
      <c r="K3677" s="11" t="s">
        <v>12333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44228</v>
      </c>
      <c r="H3678" s="11">
        <v>7</v>
      </c>
      <c r="I3678" s="20" t="s">
        <v>259</v>
      </c>
      <c r="J3678" s="11" t="s">
        <v>261</v>
      </c>
      <c r="K3678" s="11" t="s">
        <v>12333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44228</v>
      </c>
      <c r="H3679" s="11">
        <v>7</v>
      </c>
      <c r="I3679" s="20" t="s">
        <v>259</v>
      </c>
      <c r="J3679" s="11" t="s">
        <v>261</v>
      </c>
      <c r="K3679" s="11" t="s">
        <v>12333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44228</v>
      </c>
      <c r="H3680" s="11">
        <v>7</v>
      </c>
      <c r="I3680" s="20" t="s">
        <v>259</v>
      </c>
      <c r="J3680" s="11" t="s">
        <v>261</v>
      </c>
      <c r="K3680" s="11" t="s">
        <v>12333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44228</v>
      </c>
      <c r="H3681" s="11">
        <v>7</v>
      </c>
      <c r="I3681" s="20" t="s">
        <v>259</v>
      </c>
      <c r="J3681" s="11" t="s">
        <v>261</v>
      </c>
      <c r="K3681" s="11" t="s">
        <v>12333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44228</v>
      </c>
      <c r="H3682" s="11">
        <v>7</v>
      </c>
      <c r="I3682" s="20" t="s">
        <v>259</v>
      </c>
      <c r="J3682" s="11" t="s">
        <v>261</v>
      </c>
      <c r="K3682" s="11" t="s">
        <v>12333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44228</v>
      </c>
      <c r="H3683" s="11">
        <v>7</v>
      </c>
      <c r="I3683" s="20" t="s">
        <v>259</v>
      </c>
      <c r="J3683" s="11" t="s">
        <v>261</v>
      </c>
      <c r="K3683" s="11" t="s">
        <v>12333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44228</v>
      </c>
      <c r="H3684" s="11">
        <v>7</v>
      </c>
      <c r="I3684" s="20" t="s">
        <v>259</v>
      </c>
      <c r="J3684" s="11" t="s">
        <v>261</v>
      </c>
      <c r="K3684" s="11" t="s">
        <v>12333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44228</v>
      </c>
      <c r="H3685" s="11">
        <v>7</v>
      </c>
      <c r="I3685" s="20" t="s">
        <v>259</v>
      </c>
      <c r="J3685" s="11" t="s">
        <v>261</v>
      </c>
      <c r="K3685" s="11" t="s">
        <v>12333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44228</v>
      </c>
      <c r="H3686" s="11">
        <v>7</v>
      </c>
      <c r="I3686" s="20" t="s">
        <v>259</v>
      </c>
      <c r="J3686" s="11" t="s">
        <v>261</v>
      </c>
      <c r="K3686" s="11" t="s">
        <v>12333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44228</v>
      </c>
      <c r="H3687" s="11">
        <v>7</v>
      </c>
      <c r="I3687" s="20" t="s">
        <v>259</v>
      </c>
      <c r="J3687" s="11" t="s">
        <v>261</v>
      </c>
      <c r="K3687" s="11" t="s">
        <v>12333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44228</v>
      </c>
      <c r="H3688" s="11">
        <v>7</v>
      </c>
      <c r="I3688" s="20" t="s">
        <v>259</v>
      </c>
      <c r="J3688" s="11" t="s">
        <v>261</v>
      </c>
      <c r="K3688" s="11" t="s">
        <v>12333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44228</v>
      </c>
      <c r="H3689" s="11">
        <v>7</v>
      </c>
      <c r="I3689" s="20" t="s">
        <v>259</v>
      </c>
      <c r="J3689" s="11" t="s">
        <v>261</v>
      </c>
      <c r="K3689" s="11" t="s">
        <v>12333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44228</v>
      </c>
      <c r="H3690" s="11">
        <v>7</v>
      </c>
      <c r="I3690" s="20" t="s">
        <v>259</v>
      </c>
      <c r="J3690" s="11" t="s">
        <v>261</v>
      </c>
      <c r="K3690" s="11" t="s">
        <v>12333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44228</v>
      </c>
      <c r="H3691" s="11">
        <v>7</v>
      </c>
      <c r="I3691" s="20" t="s">
        <v>259</v>
      </c>
      <c r="J3691" s="11" t="s">
        <v>261</v>
      </c>
      <c r="K3691" s="11" t="s">
        <v>12333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44228</v>
      </c>
      <c r="H3692" s="11">
        <v>7</v>
      </c>
      <c r="I3692" s="20" t="s">
        <v>259</v>
      </c>
      <c r="J3692" s="11" t="s">
        <v>261</v>
      </c>
      <c r="K3692" s="11" t="s">
        <v>12333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44228</v>
      </c>
      <c r="H3693" s="11">
        <v>7</v>
      </c>
      <c r="I3693" s="20" t="s">
        <v>259</v>
      </c>
      <c r="J3693" s="11" t="s">
        <v>261</v>
      </c>
      <c r="K3693" s="11" t="s">
        <v>12333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44228</v>
      </c>
      <c r="H3694" s="11">
        <v>7</v>
      </c>
      <c r="I3694" s="20" t="s">
        <v>259</v>
      </c>
      <c r="J3694" s="11" t="s">
        <v>261</v>
      </c>
      <c r="K3694" s="11" t="s">
        <v>12333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44228</v>
      </c>
      <c r="H3695" s="11">
        <v>7</v>
      </c>
      <c r="I3695" s="20" t="s">
        <v>259</v>
      </c>
      <c r="J3695" s="11" t="s">
        <v>261</v>
      </c>
      <c r="K3695" s="11" t="s">
        <v>12333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44228</v>
      </c>
      <c r="H3696" s="11">
        <v>7</v>
      </c>
      <c r="I3696" s="20" t="s">
        <v>259</v>
      </c>
      <c r="J3696" s="11" t="s">
        <v>261</v>
      </c>
      <c r="K3696" s="11" t="s">
        <v>12333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44228</v>
      </c>
      <c r="H3697" s="11">
        <v>7</v>
      </c>
      <c r="I3697" s="20" t="s">
        <v>259</v>
      </c>
      <c r="J3697" s="11" t="s">
        <v>261</v>
      </c>
      <c r="K3697" s="11" t="s">
        <v>12333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44228</v>
      </c>
      <c r="H3698" s="11">
        <v>7</v>
      </c>
      <c r="I3698" s="20" t="s">
        <v>259</v>
      </c>
      <c r="J3698" s="11" t="s">
        <v>261</v>
      </c>
      <c r="K3698" s="11" t="s">
        <v>12333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44228</v>
      </c>
      <c r="H3699" s="11">
        <v>7</v>
      </c>
      <c r="I3699" s="20" t="s">
        <v>259</v>
      </c>
      <c r="J3699" s="11" t="s">
        <v>261</v>
      </c>
      <c r="K3699" s="11" t="s">
        <v>12333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44228</v>
      </c>
      <c r="H3700" s="11">
        <v>7</v>
      </c>
      <c r="I3700" s="20" t="s">
        <v>259</v>
      </c>
      <c r="J3700" s="11" t="s">
        <v>261</v>
      </c>
      <c r="K3700" s="11" t="s">
        <v>12333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44228</v>
      </c>
      <c r="H3701" s="11">
        <v>7</v>
      </c>
      <c r="I3701" s="20" t="s">
        <v>259</v>
      </c>
      <c r="J3701" s="11" t="s">
        <v>261</v>
      </c>
      <c r="K3701" s="11" t="s">
        <v>12333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44228</v>
      </c>
      <c r="H3702" s="11">
        <v>7</v>
      </c>
      <c r="I3702" s="20" t="s">
        <v>259</v>
      </c>
      <c r="J3702" s="11" t="s">
        <v>261</v>
      </c>
      <c r="K3702" s="11" t="s">
        <v>12333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44228</v>
      </c>
      <c r="H3703" s="11">
        <v>7</v>
      </c>
      <c r="I3703" s="20" t="s">
        <v>259</v>
      </c>
      <c r="J3703" s="11" t="s">
        <v>261</v>
      </c>
      <c r="K3703" s="11" t="s">
        <v>12333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44228</v>
      </c>
      <c r="H3704" s="11">
        <v>7</v>
      </c>
      <c r="I3704" s="20" t="s">
        <v>259</v>
      </c>
      <c r="J3704" s="11" t="s">
        <v>261</v>
      </c>
      <c r="K3704" s="11" t="s">
        <v>12333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44228</v>
      </c>
      <c r="H3705" s="11">
        <v>7</v>
      </c>
      <c r="I3705" s="20" t="s">
        <v>259</v>
      </c>
      <c r="J3705" s="11" t="s">
        <v>261</v>
      </c>
      <c r="K3705" s="11" t="s">
        <v>12333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44228</v>
      </c>
      <c r="H3706" s="11">
        <v>7</v>
      </c>
      <c r="I3706" s="20" t="s">
        <v>259</v>
      </c>
      <c r="J3706" s="11" t="s">
        <v>261</v>
      </c>
      <c r="K3706" s="11" t="s">
        <v>12333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44228</v>
      </c>
      <c r="H3707" s="11">
        <v>7</v>
      </c>
      <c r="I3707" s="20" t="s">
        <v>259</v>
      </c>
      <c r="J3707" s="11" t="s">
        <v>261</v>
      </c>
      <c r="K3707" s="11" t="s">
        <v>12333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44228</v>
      </c>
      <c r="H3708" s="11">
        <v>7</v>
      </c>
      <c r="I3708" s="20" t="s">
        <v>259</v>
      </c>
      <c r="J3708" s="11" t="s">
        <v>261</v>
      </c>
      <c r="K3708" s="11" t="s">
        <v>12333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44228</v>
      </c>
      <c r="H3709" s="11">
        <v>7</v>
      </c>
      <c r="I3709" s="20" t="s">
        <v>259</v>
      </c>
      <c r="J3709" s="11" t="s">
        <v>261</v>
      </c>
      <c r="K3709" s="11" t="s">
        <v>12333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44228</v>
      </c>
      <c r="H3710" s="11">
        <v>7</v>
      </c>
      <c r="I3710" s="20" t="s">
        <v>259</v>
      </c>
      <c r="J3710" s="11" t="s">
        <v>261</v>
      </c>
      <c r="K3710" s="11" t="s">
        <v>12333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44228</v>
      </c>
      <c r="H3711" s="11">
        <v>7</v>
      </c>
      <c r="I3711" s="20" t="s">
        <v>259</v>
      </c>
      <c r="J3711" s="11" t="s">
        <v>261</v>
      </c>
      <c r="K3711" s="11" t="s">
        <v>12333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44228</v>
      </c>
      <c r="H3712" s="11">
        <v>7</v>
      </c>
      <c r="I3712" s="20" t="s">
        <v>259</v>
      </c>
      <c r="J3712" s="11" t="s">
        <v>261</v>
      </c>
      <c r="K3712" s="11" t="s">
        <v>12333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44228</v>
      </c>
      <c r="H3713" s="11">
        <v>7</v>
      </c>
      <c r="I3713" s="20" t="s">
        <v>259</v>
      </c>
      <c r="J3713" s="11" t="s">
        <v>261</v>
      </c>
      <c r="K3713" s="11" t="s">
        <v>12333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44228</v>
      </c>
      <c r="H3714" s="11">
        <v>7</v>
      </c>
      <c r="I3714" s="20" t="s">
        <v>259</v>
      </c>
      <c r="J3714" s="11" t="s">
        <v>261</v>
      </c>
      <c r="K3714" s="11" t="s">
        <v>12333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44228</v>
      </c>
      <c r="H3715" s="11">
        <v>7</v>
      </c>
      <c r="I3715" s="20" t="s">
        <v>259</v>
      </c>
      <c r="J3715" s="11" t="s">
        <v>261</v>
      </c>
      <c r="K3715" s="11" t="s">
        <v>12333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44228</v>
      </c>
      <c r="H3716" s="11">
        <v>7</v>
      </c>
      <c r="I3716" s="20" t="s">
        <v>259</v>
      </c>
      <c r="J3716" s="11" t="s">
        <v>261</v>
      </c>
      <c r="K3716" s="11" t="s">
        <v>12333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44228</v>
      </c>
      <c r="H3717" s="11">
        <v>7</v>
      </c>
      <c r="I3717" s="20" t="s">
        <v>259</v>
      </c>
      <c r="J3717" s="11" t="s">
        <v>261</v>
      </c>
      <c r="K3717" s="11" t="s">
        <v>12333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44228</v>
      </c>
      <c r="H3718" s="11">
        <v>7</v>
      </c>
      <c r="I3718" s="20" t="s">
        <v>259</v>
      </c>
      <c r="J3718" s="11" t="s">
        <v>261</v>
      </c>
      <c r="K3718" s="11" t="s">
        <v>12333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44228</v>
      </c>
      <c r="H3719" s="11">
        <v>7</v>
      </c>
      <c r="I3719" s="20" t="s">
        <v>259</v>
      </c>
      <c r="J3719" s="11" t="s">
        <v>261</v>
      </c>
      <c r="K3719" s="11" t="s">
        <v>12333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44228</v>
      </c>
      <c r="H3720" s="11">
        <v>7</v>
      </c>
      <c r="I3720" s="20" t="s">
        <v>259</v>
      </c>
      <c r="J3720" s="11" t="s">
        <v>261</v>
      </c>
      <c r="K3720" s="11" t="s">
        <v>12333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44228</v>
      </c>
      <c r="H3721" s="11">
        <v>7</v>
      </c>
      <c r="I3721" s="20" t="s">
        <v>259</v>
      </c>
      <c r="J3721" s="11" t="s">
        <v>261</v>
      </c>
      <c r="K3721" s="11" t="s">
        <v>12333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44228</v>
      </c>
      <c r="H3722" s="11">
        <v>7</v>
      </c>
      <c r="I3722" s="20" t="s">
        <v>259</v>
      </c>
      <c r="J3722" s="11" t="s">
        <v>261</v>
      </c>
      <c r="K3722" s="11" t="s">
        <v>12333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44228</v>
      </c>
      <c r="H3723" s="11">
        <v>7</v>
      </c>
      <c r="I3723" s="20" t="s">
        <v>259</v>
      </c>
      <c r="J3723" s="11" t="s">
        <v>261</v>
      </c>
      <c r="K3723" s="11" t="s">
        <v>12333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44228</v>
      </c>
      <c r="H3724" s="11">
        <v>7</v>
      </c>
      <c r="I3724" s="20" t="s">
        <v>259</v>
      </c>
      <c r="J3724" s="11" t="s">
        <v>261</v>
      </c>
      <c r="K3724" s="11" t="s">
        <v>12333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44228</v>
      </c>
      <c r="H3725" s="11">
        <v>7</v>
      </c>
      <c r="I3725" s="20" t="s">
        <v>259</v>
      </c>
      <c r="J3725" s="11" t="s">
        <v>261</v>
      </c>
      <c r="K3725" s="11" t="s">
        <v>12333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44228</v>
      </c>
      <c r="H3726" s="11">
        <v>7</v>
      </c>
      <c r="I3726" s="20" t="s">
        <v>259</v>
      </c>
      <c r="J3726" s="11" t="s">
        <v>261</v>
      </c>
      <c r="K3726" s="11" t="s">
        <v>12333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44228</v>
      </c>
      <c r="H3727" s="11">
        <v>7</v>
      </c>
      <c r="I3727" s="20" t="s">
        <v>259</v>
      </c>
      <c r="J3727" s="11" t="s">
        <v>261</v>
      </c>
      <c r="K3727" s="11" t="s">
        <v>12333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44228</v>
      </c>
      <c r="H3728" s="11">
        <v>7</v>
      </c>
      <c r="I3728" s="20" t="s">
        <v>259</v>
      </c>
      <c r="J3728" s="11" t="s">
        <v>261</v>
      </c>
      <c r="K3728" s="11" t="s">
        <v>12333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44228</v>
      </c>
      <c r="H3729" s="11">
        <v>7</v>
      </c>
      <c r="I3729" s="20" t="s">
        <v>259</v>
      </c>
      <c r="J3729" s="11" t="s">
        <v>261</v>
      </c>
      <c r="K3729" s="11" t="s">
        <v>12333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44228</v>
      </c>
      <c r="H3730" s="11">
        <v>7</v>
      </c>
      <c r="I3730" s="20" t="s">
        <v>259</v>
      </c>
      <c r="J3730" s="11" t="s">
        <v>261</v>
      </c>
      <c r="K3730" s="11" t="s">
        <v>12333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44228</v>
      </c>
      <c r="H3731" s="11">
        <v>7</v>
      </c>
      <c r="I3731" s="20" t="s">
        <v>259</v>
      </c>
      <c r="J3731" s="11" t="s">
        <v>261</v>
      </c>
      <c r="K3731" s="11" t="s">
        <v>12333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44228</v>
      </c>
      <c r="H3732" s="11">
        <v>7</v>
      </c>
      <c r="I3732" s="20" t="s">
        <v>259</v>
      </c>
      <c r="J3732" s="11" t="s">
        <v>261</v>
      </c>
      <c r="K3732" s="11" t="s">
        <v>12333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44228</v>
      </c>
      <c r="H3733" s="11">
        <v>7</v>
      </c>
      <c r="I3733" s="20" t="s">
        <v>259</v>
      </c>
      <c r="J3733" s="11" t="s">
        <v>261</v>
      </c>
      <c r="K3733" s="11" t="s">
        <v>12333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44228</v>
      </c>
      <c r="H3734" s="11">
        <v>7</v>
      </c>
      <c r="I3734" s="20" t="s">
        <v>259</v>
      </c>
      <c r="J3734" s="11" t="s">
        <v>261</v>
      </c>
      <c r="K3734" s="11" t="s">
        <v>12333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44228</v>
      </c>
      <c r="H3735" s="11">
        <v>7</v>
      </c>
      <c r="I3735" s="20" t="s">
        <v>259</v>
      </c>
      <c r="J3735" s="11" t="s">
        <v>261</v>
      </c>
      <c r="K3735" s="11" t="s">
        <v>12333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44228</v>
      </c>
      <c r="H3736" s="11">
        <v>7</v>
      </c>
      <c r="I3736" s="20" t="s">
        <v>259</v>
      </c>
      <c r="J3736" s="11" t="s">
        <v>261</v>
      </c>
      <c r="K3736" s="11" t="s">
        <v>12333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44228</v>
      </c>
      <c r="H3737" s="11">
        <v>7</v>
      </c>
      <c r="I3737" s="20" t="s">
        <v>259</v>
      </c>
      <c r="J3737" s="11" t="s">
        <v>261</v>
      </c>
      <c r="K3737" s="11" t="s">
        <v>12333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44228</v>
      </c>
      <c r="H3738" s="11">
        <v>7</v>
      </c>
      <c r="I3738" s="20" t="s">
        <v>259</v>
      </c>
      <c r="J3738" s="11" t="s">
        <v>261</v>
      </c>
      <c r="K3738" s="11" t="s">
        <v>12333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44228</v>
      </c>
      <c r="H3739" s="11">
        <v>7</v>
      </c>
      <c r="I3739" s="20" t="s">
        <v>259</v>
      </c>
      <c r="J3739" s="11" t="s">
        <v>261</v>
      </c>
      <c r="K3739" s="11" t="s">
        <v>12333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44228</v>
      </c>
      <c r="H3740" s="11">
        <v>7</v>
      </c>
      <c r="I3740" s="20" t="s">
        <v>259</v>
      </c>
      <c r="J3740" s="11" t="s">
        <v>261</v>
      </c>
      <c r="K3740" s="11" t="s">
        <v>12333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44228</v>
      </c>
      <c r="H3741" s="11">
        <v>7</v>
      </c>
      <c r="I3741" s="20" t="s">
        <v>259</v>
      </c>
      <c r="J3741" s="11" t="s">
        <v>261</v>
      </c>
      <c r="K3741" s="11" t="s">
        <v>12333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44228</v>
      </c>
      <c r="H3742" s="11">
        <v>7</v>
      </c>
      <c r="I3742" s="20" t="s">
        <v>259</v>
      </c>
      <c r="J3742" s="11" t="s">
        <v>261</v>
      </c>
      <c r="K3742" s="11" t="s">
        <v>12333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44228</v>
      </c>
      <c r="H3743" s="11">
        <v>7</v>
      </c>
      <c r="I3743" s="20" t="s">
        <v>259</v>
      </c>
      <c r="J3743" s="11" t="s">
        <v>261</v>
      </c>
      <c r="K3743" s="11" t="s">
        <v>12333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44228</v>
      </c>
      <c r="H3744" s="11">
        <v>7</v>
      </c>
      <c r="I3744" s="20" t="s">
        <v>259</v>
      </c>
      <c r="J3744" s="11" t="s">
        <v>261</v>
      </c>
      <c r="K3744" s="11" t="s">
        <v>12333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44228</v>
      </c>
      <c r="H3745" s="11">
        <v>7</v>
      </c>
      <c r="I3745" s="20" t="s">
        <v>259</v>
      </c>
      <c r="J3745" s="11" t="s">
        <v>261</v>
      </c>
      <c r="K3745" s="11" t="s">
        <v>12333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44228</v>
      </c>
      <c r="H3746" s="11">
        <v>7</v>
      </c>
      <c r="I3746" s="20" t="s">
        <v>259</v>
      </c>
      <c r="J3746" s="11" t="s">
        <v>261</v>
      </c>
      <c r="K3746" s="11" t="s">
        <v>12333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44228</v>
      </c>
      <c r="H3747" s="11">
        <v>7</v>
      </c>
      <c r="I3747" s="20" t="s">
        <v>259</v>
      </c>
      <c r="J3747" s="11" t="s">
        <v>261</v>
      </c>
      <c r="K3747" s="11" t="s">
        <v>12333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44228</v>
      </c>
      <c r="H3748" s="11">
        <v>7</v>
      </c>
      <c r="I3748" s="20" t="s">
        <v>259</v>
      </c>
      <c r="J3748" s="11" t="s">
        <v>261</v>
      </c>
      <c r="K3748" s="11" t="s">
        <v>12333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44228</v>
      </c>
      <c r="H3749" s="11">
        <v>7</v>
      </c>
      <c r="I3749" s="20" t="s">
        <v>259</v>
      </c>
      <c r="J3749" s="11" t="s">
        <v>261</v>
      </c>
      <c r="K3749" s="11" t="s">
        <v>12333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44228</v>
      </c>
      <c r="H3750" s="11">
        <v>7</v>
      </c>
      <c r="I3750" s="20" t="s">
        <v>259</v>
      </c>
      <c r="J3750" s="11" t="s">
        <v>261</v>
      </c>
      <c r="K3750" s="11" t="s">
        <v>12333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44228</v>
      </c>
      <c r="H3751" s="11">
        <v>7</v>
      </c>
      <c r="I3751" s="20" t="s">
        <v>259</v>
      </c>
      <c r="J3751" s="11" t="s">
        <v>261</v>
      </c>
      <c r="K3751" s="11" t="s">
        <v>12333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44228</v>
      </c>
      <c r="H3752" s="11">
        <v>7</v>
      </c>
      <c r="I3752" s="20" t="s">
        <v>259</v>
      </c>
      <c r="J3752" s="11" t="s">
        <v>261</v>
      </c>
      <c r="K3752" s="11" t="s">
        <v>12333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44228</v>
      </c>
      <c r="H3753" s="11">
        <v>7</v>
      </c>
      <c r="I3753" s="20" t="s">
        <v>259</v>
      </c>
      <c r="J3753" s="11" t="s">
        <v>261</v>
      </c>
      <c r="K3753" s="11" t="s">
        <v>12333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44228</v>
      </c>
      <c r="H3754" s="11">
        <v>7</v>
      </c>
      <c r="I3754" s="20" t="s">
        <v>259</v>
      </c>
      <c r="J3754" s="11" t="s">
        <v>261</v>
      </c>
      <c r="K3754" s="11" t="s">
        <v>12333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44228</v>
      </c>
      <c r="H3755" s="11">
        <v>7</v>
      </c>
      <c r="I3755" s="20" t="s">
        <v>259</v>
      </c>
      <c r="J3755" s="11" t="s">
        <v>261</v>
      </c>
      <c r="K3755" s="11" t="s">
        <v>12333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44228</v>
      </c>
      <c r="H3756" s="11">
        <v>7</v>
      </c>
      <c r="I3756" s="20" t="s">
        <v>259</v>
      </c>
      <c r="J3756" s="11" t="s">
        <v>261</v>
      </c>
      <c r="K3756" s="11" t="s">
        <v>12333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44228</v>
      </c>
      <c r="H3757" s="11">
        <v>7</v>
      </c>
      <c r="I3757" s="20" t="s">
        <v>259</v>
      </c>
      <c r="J3757" s="11" t="s">
        <v>261</v>
      </c>
      <c r="K3757" s="11" t="s">
        <v>12333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44228</v>
      </c>
      <c r="H3758" s="11">
        <v>7</v>
      </c>
      <c r="I3758" s="20" t="s">
        <v>259</v>
      </c>
      <c r="J3758" s="11" t="s">
        <v>261</v>
      </c>
      <c r="K3758" s="11" t="s">
        <v>12333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44228</v>
      </c>
      <c r="H3759" s="11">
        <v>7</v>
      </c>
      <c r="I3759" s="20" t="s">
        <v>259</v>
      </c>
      <c r="J3759" s="11" t="s">
        <v>261</v>
      </c>
      <c r="K3759" s="11" t="s">
        <v>12333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44228</v>
      </c>
      <c r="H3760" s="11">
        <v>7</v>
      </c>
      <c r="I3760" s="20" t="s">
        <v>259</v>
      </c>
      <c r="J3760" s="11" t="s">
        <v>261</v>
      </c>
      <c r="K3760" s="11" t="s">
        <v>12333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44228</v>
      </c>
      <c r="H3761" s="11">
        <v>7</v>
      </c>
      <c r="I3761" s="20" t="s">
        <v>259</v>
      </c>
      <c r="J3761" s="11" t="s">
        <v>261</v>
      </c>
      <c r="K3761" s="11" t="s">
        <v>12333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44228</v>
      </c>
      <c r="H3762" s="11">
        <v>7</v>
      </c>
      <c r="I3762" s="20" t="s">
        <v>259</v>
      </c>
      <c r="J3762" s="11" t="s">
        <v>261</v>
      </c>
      <c r="K3762" s="11" t="s">
        <v>12333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44228</v>
      </c>
      <c r="H3763" s="11">
        <v>7</v>
      </c>
      <c r="I3763" s="20" t="s">
        <v>259</v>
      </c>
      <c r="J3763" s="11" t="s">
        <v>261</v>
      </c>
      <c r="K3763" s="11" t="s">
        <v>12333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44228</v>
      </c>
      <c r="H3764" s="11">
        <v>7</v>
      </c>
      <c r="I3764" s="20" t="s">
        <v>259</v>
      </c>
      <c r="J3764" s="11" t="s">
        <v>261</v>
      </c>
      <c r="K3764" s="11" t="s">
        <v>12333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44228</v>
      </c>
      <c r="H3765" s="11">
        <v>7</v>
      </c>
      <c r="I3765" s="20" t="s">
        <v>259</v>
      </c>
      <c r="J3765" s="11" t="s">
        <v>261</v>
      </c>
      <c r="K3765" s="11" t="s">
        <v>12333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44228</v>
      </c>
      <c r="H3766" s="11">
        <v>7</v>
      </c>
      <c r="I3766" s="20" t="s">
        <v>259</v>
      </c>
      <c r="J3766" s="11" t="s">
        <v>261</v>
      </c>
      <c r="K3766" s="11" t="s">
        <v>12333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44228</v>
      </c>
      <c r="H3767" s="11">
        <v>7</v>
      </c>
      <c r="I3767" s="20" t="s">
        <v>259</v>
      </c>
      <c r="J3767" s="11" t="s">
        <v>261</v>
      </c>
      <c r="K3767" s="11" t="s">
        <v>12333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44228</v>
      </c>
      <c r="H3768" s="11">
        <v>7</v>
      </c>
      <c r="I3768" s="20" t="s">
        <v>259</v>
      </c>
      <c r="J3768" s="11" t="s">
        <v>261</v>
      </c>
      <c r="K3768" s="11" t="s">
        <v>12333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44228</v>
      </c>
      <c r="H3769" s="11">
        <v>7</v>
      </c>
      <c r="I3769" s="20" t="s">
        <v>259</v>
      </c>
      <c r="J3769" s="11" t="s">
        <v>261</v>
      </c>
      <c r="K3769" s="11" t="s">
        <v>12333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44228</v>
      </c>
      <c r="H3770" s="11">
        <v>7</v>
      </c>
      <c r="I3770" s="20" t="s">
        <v>259</v>
      </c>
      <c r="J3770" s="11" t="s">
        <v>261</v>
      </c>
      <c r="K3770" s="11" t="s">
        <v>12333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44228</v>
      </c>
      <c r="H3771" s="11">
        <v>7</v>
      </c>
      <c r="I3771" s="20" t="s">
        <v>259</v>
      </c>
      <c r="J3771" s="11" t="s">
        <v>261</v>
      </c>
      <c r="K3771" s="11" t="s">
        <v>12333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44228</v>
      </c>
      <c r="H3772" s="11">
        <v>7</v>
      </c>
      <c r="I3772" s="20" t="s">
        <v>259</v>
      </c>
      <c r="J3772" s="11" t="s">
        <v>261</v>
      </c>
      <c r="K3772" s="11" t="s">
        <v>12333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44228</v>
      </c>
      <c r="H3773" s="11">
        <v>7</v>
      </c>
      <c r="I3773" s="20" t="s">
        <v>259</v>
      </c>
      <c r="J3773" s="11" t="s">
        <v>261</v>
      </c>
      <c r="K3773" s="11" t="s">
        <v>12333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44228</v>
      </c>
      <c r="H3774" s="11">
        <v>7</v>
      </c>
      <c r="I3774" s="20" t="s">
        <v>259</v>
      </c>
      <c r="J3774" s="11" t="s">
        <v>261</v>
      </c>
      <c r="K3774" s="11" t="s">
        <v>12333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44228</v>
      </c>
      <c r="H3775" s="11">
        <v>7</v>
      </c>
      <c r="I3775" s="20" t="s">
        <v>259</v>
      </c>
      <c r="J3775" s="11" t="s">
        <v>261</v>
      </c>
      <c r="K3775" s="11" t="s">
        <v>12333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44228</v>
      </c>
      <c r="H3776" s="11">
        <v>7</v>
      </c>
      <c r="I3776" s="20" t="s">
        <v>259</v>
      </c>
      <c r="J3776" s="11" t="s">
        <v>261</v>
      </c>
      <c r="K3776" s="11" t="s">
        <v>12333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44228</v>
      </c>
      <c r="H3777" s="11">
        <v>7</v>
      </c>
      <c r="I3777" s="20" t="s">
        <v>259</v>
      </c>
      <c r="J3777" s="11" t="s">
        <v>261</v>
      </c>
      <c r="K3777" s="11" t="s">
        <v>12333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44228</v>
      </c>
      <c r="H3778" s="11">
        <v>7</v>
      </c>
      <c r="I3778" s="20" t="s">
        <v>259</v>
      </c>
      <c r="J3778" s="11" t="s">
        <v>261</v>
      </c>
      <c r="K3778" s="11" t="s">
        <v>12333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44228</v>
      </c>
      <c r="H3779" s="11">
        <v>7</v>
      </c>
      <c r="I3779" s="20" t="s">
        <v>259</v>
      </c>
      <c r="J3779" s="11" t="s">
        <v>261</v>
      </c>
      <c r="K3779" s="11" t="s">
        <v>12333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44228</v>
      </c>
      <c r="H3780" s="11">
        <v>7</v>
      </c>
      <c r="I3780" s="20" t="s">
        <v>259</v>
      </c>
      <c r="J3780" s="11" t="s">
        <v>261</v>
      </c>
      <c r="K3780" s="11" t="s">
        <v>12333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44228</v>
      </c>
      <c r="H3781" s="11">
        <v>7</v>
      </c>
      <c r="I3781" s="20" t="s">
        <v>259</v>
      </c>
      <c r="J3781" s="11" t="s">
        <v>261</v>
      </c>
      <c r="K3781" s="11" t="s">
        <v>12333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44228</v>
      </c>
      <c r="H3782" s="11">
        <v>7</v>
      </c>
      <c r="I3782" s="20" t="s">
        <v>259</v>
      </c>
      <c r="J3782" s="11" t="s">
        <v>261</v>
      </c>
      <c r="K3782" s="11" t="s">
        <v>12333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44228</v>
      </c>
      <c r="H3783" s="11">
        <v>7</v>
      </c>
      <c r="I3783" s="20" t="s">
        <v>259</v>
      </c>
      <c r="J3783" s="11" t="s">
        <v>261</v>
      </c>
      <c r="K3783" s="11" t="s">
        <v>12333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44228</v>
      </c>
      <c r="H3784" s="11">
        <v>7</v>
      </c>
      <c r="I3784" s="20" t="s">
        <v>259</v>
      </c>
      <c r="J3784" s="11" t="s">
        <v>261</v>
      </c>
      <c r="K3784" s="11" t="s">
        <v>12333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44228</v>
      </c>
      <c r="H3785" s="11">
        <v>7</v>
      </c>
      <c r="I3785" s="20" t="s">
        <v>259</v>
      </c>
      <c r="J3785" s="11" t="s">
        <v>261</v>
      </c>
      <c r="K3785" s="11" t="s">
        <v>12333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44228</v>
      </c>
      <c r="H3786" s="11">
        <v>7</v>
      </c>
      <c r="I3786" s="20" t="s">
        <v>259</v>
      </c>
      <c r="J3786" s="11" t="s">
        <v>261</v>
      </c>
      <c r="K3786" s="11" t="s">
        <v>12333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44228</v>
      </c>
      <c r="H3787" s="11">
        <v>7</v>
      </c>
      <c r="I3787" s="20" t="s">
        <v>259</v>
      </c>
      <c r="J3787" s="11" t="s">
        <v>261</v>
      </c>
      <c r="K3787" s="11" t="s">
        <v>12333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44228</v>
      </c>
      <c r="H3788" s="11">
        <v>7</v>
      </c>
      <c r="I3788" s="20" t="s">
        <v>259</v>
      </c>
      <c r="J3788" s="11" t="s">
        <v>261</v>
      </c>
      <c r="K3788" s="11" t="s">
        <v>12333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44228</v>
      </c>
      <c r="H3789" s="11">
        <v>7</v>
      </c>
      <c r="I3789" s="20" t="s">
        <v>259</v>
      </c>
      <c r="J3789" s="11" t="s">
        <v>261</v>
      </c>
      <c r="K3789" s="11" t="s">
        <v>12333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44228</v>
      </c>
      <c r="H3790" s="11">
        <v>7</v>
      </c>
      <c r="I3790" s="20" t="s">
        <v>259</v>
      </c>
      <c r="J3790" s="11" t="s">
        <v>261</v>
      </c>
      <c r="K3790" s="11" t="s">
        <v>12333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44228</v>
      </c>
      <c r="H3791" s="11">
        <v>7</v>
      </c>
      <c r="I3791" s="20" t="s">
        <v>259</v>
      </c>
      <c r="J3791" s="11" t="s">
        <v>261</v>
      </c>
      <c r="K3791" s="11" t="s">
        <v>12333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44228</v>
      </c>
      <c r="H3792" s="11">
        <v>7</v>
      </c>
      <c r="I3792" s="20" t="s">
        <v>259</v>
      </c>
      <c r="J3792" s="11" t="s">
        <v>261</v>
      </c>
      <c r="K3792" s="11" t="s">
        <v>12333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44228</v>
      </c>
      <c r="H3793" s="11">
        <v>7</v>
      </c>
      <c r="I3793" s="20" t="s">
        <v>259</v>
      </c>
      <c r="J3793" s="11" t="s">
        <v>261</v>
      </c>
      <c r="K3793" s="11" t="s">
        <v>12333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44228</v>
      </c>
      <c r="H3794" s="11">
        <v>7</v>
      </c>
      <c r="I3794" s="20" t="s">
        <v>259</v>
      </c>
      <c r="J3794" s="11" t="s">
        <v>261</v>
      </c>
      <c r="K3794" s="11" t="s">
        <v>12333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44228</v>
      </c>
      <c r="H3795" s="11">
        <v>7</v>
      </c>
      <c r="I3795" s="20" t="s">
        <v>259</v>
      </c>
      <c r="J3795" s="11" t="s">
        <v>261</v>
      </c>
      <c r="K3795" s="11" t="s">
        <v>12333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44228</v>
      </c>
      <c r="H3796" s="11">
        <v>7</v>
      </c>
      <c r="I3796" s="20" t="s">
        <v>259</v>
      </c>
      <c r="J3796" s="11" t="s">
        <v>261</v>
      </c>
      <c r="K3796" s="11" t="s">
        <v>12333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44228</v>
      </c>
      <c r="H3797" s="11">
        <v>7</v>
      </c>
      <c r="I3797" s="20" t="s">
        <v>259</v>
      </c>
      <c r="J3797" s="11" t="s">
        <v>261</v>
      </c>
      <c r="K3797" s="11" t="s">
        <v>12333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44228</v>
      </c>
      <c r="H3798" s="11">
        <v>7</v>
      </c>
      <c r="I3798" s="20" t="s">
        <v>259</v>
      </c>
      <c r="J3798" s="11" t="s">
        <v>261</v>
      </c>
      <c r="K3798" s="11" t="s">
        <v>12333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44228</v>
      </c>
      <c r="H3799" s="11">
        <v>7</v>
      </c>
      <c r="I3799" s="20" t="s">
        <v>259</v>
      </c>
      <c r="J3799" s="11" t="s">
        <v>261</v>
      </c>
      <c r="K3799" s="11" t="s">
        <v>12333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44228</v>
      </c>
      <c r="H3800" s="11">
        <v>7</v>
      </c>
      <c r="I3800" s="20" t="s">
        <v>259</v>
      </c>
      <c r="J3800" s="11" t="s">
        <v>261</v>
      </c>
      <c r="K3800" s="11" t="s">
        <v>12333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44228</v>
      </c>
      <c r="H3801" s="11">
        <v>7</v>
      </c>
      <c r="I3801" s="20" t="s">
        <v>259</v>
      </c>
      <c r="J3801" s="11" t="s">
        <v>261</v>
      </c>
      <c r="K3801" s="11" t="s">
        <v>12333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44228</v>
      </c>
      <c r="H3802" s="11">
        <v>7</v>
      </c>
      <c r="I3802" s="20" t="s">
        <v>259</v>
      </c>
      <c r="J3802" s="11" t="s">
        <v>261</v>
      </c>
      <c r="K3802" s="11" t="s">
        <v>12333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44228</v>
      </c>
      <c r="H3803" s="11">
        <v>7</v>
      </c>
      <c r="I3803" s="20" t="s">
        <v>259</v>
      </c>
      <c r="J3803" s="11" t="s">
        <v>261</v>
      </c>
      <c r="K3803" s="11" t="s">
        <v>12333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44228</v>
      </c>
      <c r="H3804" s="11">
        <v>7</v>
      </c>
      <c r="I3804" s="20" t="s">
        <v>259</v>
      </c>
      <c r="J3804" s="11" t="s">
        <v>261</v>
      </c>
      <c r="K3804" s="11" t="s">
        <v>12333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44228</v>
      </c>
      <c r="H3805" s="11">
        <v>7</v>
      </c>
      <c r="I3805" s="20" t="s">
        <v>259</v>
      </c>
      <c r="J3805" s="11" t="s">
        <v>261</v>
      </c>
      <c r="K3805" s="11" t="s">
        <v>12333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44228</v>
      </c>
      <c r="H3806" s="11">
        <v>7</v>
      </c>
      <c r="I3806" s="20" t="s">
        <v>259</v>
      </c>
      <c r="J3806" s="11" t="s">
        <v>261</v>
      </c>
      <c r="K3806" s="11" t="s">
        <v>12333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44228</v>
      </c>
      <c r="H3807" s="11">
        <v>7</v>
      </c>
      <c r="I3807" s="20" t="s">
        <v>259</v>
      </c>
      <c r="J3807" s="11" t="s">
        <v>261</v>
      </c>
      <c r="K3807" s="11" t="s">
        <v>12333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44228</v>
      </c>
      <c r="H3808" s="11">
        <v>7</v>
      </c>
      <c r="I3808" s="20" t="s">
        <v>259</v>
      </c>
      <c r="J3808" s="11" t="s">
        <v>261</v>
      </c>
      <c r="K3808" s="11" t="s">
        <v>12333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44228</v>
      </c>
      <c r="H3809" s="11">
        <v>7</v>
      </c>
      <c r="I3809" s="20" t="s">
        <v>259</v>
      </c>
      <c r="J3809" s="11" t="s">
        <v>261</v>
      </c>
      <c r="K3809" s="11" t="s">
        <v>12333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44228</v>
      </c>
      <c r="H3810" s="11">
        <v>7</v>
      </c>
      <c r="I3810" s="20" t="s">
        <v>259</v>
      </c>
      <c r="J3810" s="11" t="s">
        <v>261</v>
      </c>
      <c r="K3810" s="11" t="s">
        <v>12333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44228</v>
      </c>
      <c r="H3811" s="11">
        <v>7</v>
      </c>
      <c r="I3811" s="20" t="s">
        <v>259</v>
      </c>
      <c r="J3811" s="11" t="s">
        <v>261</v>
      </c>
      <c r="K3811" s="11" t="s">
        <v>12333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44228</v>
      </c>
      <c r="H3812" s="11">
        <v>7</v>
      </c>
      <c r="I3812" s="20" t="s">
        <v>259</v>
      </c>
      <c r="J3812" s="11" t="s">
        <v>261</v>
      </c>
      <c r="K3812" s="11" t="s">
        <v>12333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44228</v>
      </c>
      <c r="H3813" s="11">
        <v>7</v>
      </c>
      <c r="I3813" s="20" t="s">
        <v>259</v>
      </c>
      <c r="J3813" s="11" t="s">
        <v>261</v>
      </c>
      <c r="K3813" s="11" t="s">
        <v>12333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44228</v>
      </c>
      <c r="H3814" s="11">
        <v>7</v>
      </c>
      <c r="I3814" s="20" t="s">
        <v>259</v>
      </c>
      <c r="J3814" s="11" t="s">
        <v>261</v>
      </c>
      <c r="K3814" s="11" t="s">
        <v>12333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44228</v>
      </c>
      <c r="H3815" s="11">
        <v>7</v>
      </c>
      <c r="I3815" s="20" t="s">
        <v>259</v>
      </c>
      <c r="J3815" s="11" t="s">
        <v>261</v>
      </c>
      <c r="K3815" s="11" t="s">
        <v>12333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44228</v>
      </c>
      <c r="H3816" s="11">
        <v>7</v>
      </c>
      <c r="I3816" s="20" t="s">
        <v>259</v>
      </c>
      <c r="J3816" s="11" t="s">
        <v>261</v>
      </c>
      <c r="K3816" s="11" t="s">
        <v>12333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44228</v>
      </c>
      <c r="H3817" s="11">
        <v>7</v>
      </c>
      <c r="I3817" s="20" t="s">
        <v>259</v>
      </c>
      <c r="J3817" s="11" t="s">
        <v>261</v>
      </c>
      <c r="K3817" s="11" t="s">
        <v>12333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44228</v>
      </c>
      <c r="H3818" s="11">
        <v>7</v>
      </c>
      <c r="I3818" s="20" t="s">
        <v>259</v>
      </c>
      <c r="J3818" s="11" t="s">
        <v>261</v>
      </c>
      <c r="K3818" s="11" t="s">
        <v>12333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44228</v>
      </c>
      <c r="H3819" s="11">
        <v>7</v>
      </c>
      <c r="I3819" s="20" t="s">
        <v>259</v>
      </c>
      <c r="J3819" s="11" t="s">
        <v>261</v>
      </c>
      <c r="K3819" s="11" t="s">
        <v>12333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44228</v>
      </c>
      <c r="H3820" s="11">
        <v>7</v>
      </c>
      <c r="I3820" s="20" t="s">
        <v>259</v>
      </c>
      <c r="J3820" s="11" t="s">
        <v>261</v>
      </c>
      <c r="K3820" s="11" t="s">
        <v>12333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44228</v>
      </c>
      <c r="H3821" s="11">
        <v>7</v>
      </c>
      <c r="I3821" s="20" t="s">
        <v>259</v>
      </c>
      <c r="J3821" s="11" t="s">
        <v>261</v>
      </c>
      <c r="K3821" s="11" t="s">
        <v>12333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44228</v>
      </c>
      <c r="H3822" s="11">
        <v>7</v>
      </c>
      <c r="I3822" s="20" t="s">
        <v>259</v>
      </c>
      <c r="J3822" s="11" t="s">
        <v>261</v>
      </c>
      <c r="K3822" s="11" t="s">
        <v>12333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44228</v>
      </c>
      <c r="H3823" s="11">
        <v>7</v>
      </c>
      <c r="I3823" s="20" t="s">
        <v>259</v>
      </c>
      <c r="J3823" s="11" t="s">
        <v>261</v>
      </c>
      <c r="K3823" s="11" t="s">
        <v>12333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44228</v>
      </c>
      <c r="H3824" s="11">
        <v>7</v>
      </c>
      <c r="I3824" s="20" t="s">
        <v>259</v>
      </c>
      <c r="J3824" s="11" t="s">
        <v>261</v>
      </c>
      <c r="K3824" s="11" t="s">
        <v>12333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44228</v>
      </c>
      <c r="H3825" s="11">
        <v>7</v>
      </c>
      <c r="I3825" s="20" t="s">
        <v>259</v>
      </c>
      <c r="J3825" s="11" t="s">
        <v>261</v>
      </c>
      <c r="K3825" s="11" t="s">
        <v>12333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44228</v>
      </c>
      <c r="H3826" s="11">
        <v>7</v>
      </c>
      <c r="I3826" s="20" t="s">
        <v>259</v>
      </c>
      <c r="J3826" s="11" t="s">
        <v>261</v>
      </c>
      <c r="K3826" s="11" t="s">
        <v>12333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44228</v>
      </c>
      <c r="H3827" s="11">
        <v>7</v>
      </c>
      <c r="I3827" s="20" t="s">
        <v>259</v>
      </c>
      <c r="J3827" s="11" t="s">
        <v>261</v>
      </c>
      <c r="K3827" s="11" t="s">
        <v>12333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44228</v>
      </c>
      <c r="H3828" s="11">
        <v>7</v>
      </c>
      <c r="I3828" s="20" t="s">
        <v>259</v>
      </c>
      <c r="J3828" s="11" t="s">
        <v>261</v>
      </c>
      <c r="K3828" s="11" t="s">
        <v>12333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44228</v>
      </c>
      <c r="H3829" s="11">
        <v>7</v>
      </c>
      <c r="I3829" s="20" t="s">
        <v>259</v>
      </c>
      <c r="J3829" s="11" t="s">
        <v>261</v>
      </c>
      <c r="K3829" s="11" t="s">
        <v>12333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44228</v>
      </c>
      <c r="H3830" s="11">
        <v>7</v>
      </c>
      <c r="I3830" s="20" t="s">
        <v>259</v>
      </c>
      <c r="J3830" s="11" t="s">
        <v>261</v>
      </c>
      <c r="K3830" s="11" t="s">
        <v>12333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44228</v>
      </c>
      <c r="H3831" s="11">
        <v>7</v>
      </c>
      <c r="I3831" s="20" t="s">
        <v>259</v>
      </c>
      <c r="J3831" s="11" t="s">
        <v>261</v>
      </c>
      <c r="K3831" s="11" t="s">
        <v>12333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44228</v>
      </c>
      <c r="H3832" s="11">
        <v>7</v>
      </c>
      <c r="I3832" s="20" t="s">
        <v>259</v>
      </c>
      <c r="J3832" s="11" t="s">
        <v>261</v>
      </c>
      <c r="K3832" s="11" t="s">
        <v>12333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44228</v>
      </c>
      <c r="H3833" s="11">
        <v>7</v>
      </c>
      <c r="I3833" s="20" t="s">
        <v>259</v>
      </c>
      <c r="J3833" s="11" t="s">
        <v>261</v>
      </c>
      <c r="K3833" s="11" t="s">
        <v>12333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44228</v>
      </c>
      <c r="H3834" s="11">
        <v>7</v>
      </c>
      <c r="I3834" s="20" t="s">
        <v>259</v>
      </c>
      <c r="J3834" s="11" t="s">
        <v>261</v>
      </c>
      <c r="K3834" s="11" t="s">
        <v>12333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44228</v>
      </c>
      <c r="H3835" s="11">
        <v>7</v>
      </c>
      <c r="I3835" s="20" t="s">
        <v>259</v>
      </c>
      <c r="J3835" s="11" t="s">
        <v>261</v>
      </c>
      <c r="K3835" s="11" t="s">
        <v>12333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44228</v>
      </c>
      <c r="H3836" s="11">
        <v>7</v>
      </c>
      <c r="I3836" s="20" t="s">
        <v>259</v>
      </c>
      <c r="J3836" s="11" t="s">
        <v>261</v>
      </c>
      <c r="K3836" s="11" t="s">
        <v>12333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44228</v>
      </c>
      <c r="H3837" s="11">
        <v>7</v>
      </c>
      <c r="I3837" s="20" t="s">
        <v>259</v>
      </c>
      <c r="J3837" s="11" t="s">
        <v>261</v>
      </c>
      <c r="K3837" s="11" t="s">
        <v>12333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44228</v>
      </c>
      <c r="H3838" s="11">
        <v>7</v>
      </c>
      <c r="I3838" s="20" t="s">
        <v>259</v>
      </c>
      <c r="J3838" s="11" t="s">
        <v>261</v>
      </c>
      <c r="K3838" s="11" t="s">
        <v>12333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44228</v>
      </c>
      <c r="H3839" s="11">
        <v>7</v>
      </c>
      <c r="I3839" s="20" t="s">
        <v>259</v>
      </c>
      <c r="J3839" s="11" t="s">
        <v>261</v>
      </c>
      <c r="K3839" s="11" t="s">
        <v>12333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44228</v>
      </c>
      <c r="H3840" s="11">
        <v>7</v>
      </c>
      <c r="I3840" s="20" t="s">
        <v>259</v>
      </c>
      <c r="J3840" s="11" t="s">
        <v>261</v>
      </c>
      <c r="K3840" s="11" t="s">
        <v>12333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44228</v>
      </c>
      <c r="H3841" s="11">
        <v>7</v>
      </c>
      <c r="I3841" s="20" t="s">
        <v>259</v>
      </c>
      <c r="J3841" s="11" t="s">
        <v>261</v>
      </c>
      <c r="K3841" s="11" t="s">
        <v>12333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44228</v>
      </c>
      <c r="H3842" s="11">
        <v>7</v>
      </c>
      <c r="I3842" s="20" t="s">
        <v>259</v>
      </c>
      <c r="J3842" s="11" t="s">
        <v>261</v>
      </c>
      <c r="K3842" s="11" t="s">
        <v>12333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44228</v>
      </c>
      <c r="H3843" s="11">
        <v>7</v>
      </c>
      <c r="I3843" s="20" t="s">
        <v>259</v>
      </c>
      <c r="J3843" s="11" t="s">
        <v>261</v>
      </c>
      <c r="K3843" s="11" t="s">
        <v>12333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44228</v>
      </c>
      <c r="H3844" s="11">
        <v>7</v>
      </c>
      <c r="I3844" s="20" t="s">
        <v>259</v>
      </c>
      <c r="J3844" s="11" t="s">
        <v>261</v>
      </c>
      <c r="K3844" s="11" t="s">
        <v>12333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44228</v>
      </c>
      <c r="H3845" s="11">
        <v>7</v>
      </c>
      <c r="I3845" s="20" t="s">
        <v>259</v>
      </c>
      <c r="J3845" s="11" t="s">
        <v>261</v>
      </c>
      <c r="K3845" s="11" t="s">
        <v>12333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44228</v>
      </c>
      <c r="H3846" s="11">
        <v>7</v>
      </c>
      <c r="I3846" s="20" t="s">
        <v>259</v>
      </c>
      <c r="J3846" s="11" t="s">
        <v>261</v>
      </c>
      <c r="K3846" s="11" t="s">
        <v>12333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44228</v>
      </c>
      <c r="H3847" s="11">
        <v>7</v>
      </c>
      <c r="I3847" s="20" t="s">
        <v>259</v>
      </c>
      <c r="J3847" s="11" t="s">
        <v>261</v>
      </c>
      <c r="K3847" s="11" t="s">
        <v>12333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44228</v>
      </c>
      <c r="H3848" s="11">
        <v>7</v>
      </c>
      <c r="I3848" s="20" t="s">
        <v>259</v>
      </c>
      <c r="J3848" s="11" t="s">
        <v>261</v>
      </c>
      <c r="K3848" s="11" t="s">
        <v>12333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44228</v>
      </c>
      <c r="H3849" s="11">
        <v>7</v>
      </c>
      <c r="I3849" s="20" t="s">
        <v>259</v>
      </c>
      <c r="J3849" s="11" t="s">
        <v>261</v>
      </c>
      <c r="K3849" s="11" t="s">
        <v>12333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44228</v>
      </c>
      <c r="H3850" s="11">
        <v>7</v>
      </c>
      <c r="I3850" s="20" t="s">
        <v>259</v>
      </c>
      <c r="J3850" s="11" t="s">
        <v>261</v>
      </c>
      <c r="K3850" s="11" t="s">
        <v>12333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44228</v>
      </c>
      <c r="H3851" s="11">
        <v>7</v>
      </c>
      <c r="I3851" s="20" t="s">
        <v>259</v>
      </c>
      <c r="J3851" s="11" t="s">
        <v>261</v>
      </c>
      <c r="K3851" s="11" t="s">
        <v>12333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44228</v>
      </c>
      <c r="H3852" s="11">
        <v>7</v>
      </c>
      <c r="I3852" s="20" t="s">
        <v>259</v>
      </c>
      <c r="J3852" s="11" t="s">
        <v>261</v>
      </c>
      <c r="K3852" s="11" t="s">
        <v>12333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44228</v>
      </c>
      <c r="H3853" s="11">
        <v>7</v>
      </c>
      <c r="I3853" s="20" t="s">
        <v>259</v>
      </c>
      <c r="J3853" s="11" t="s">
        <v>261</v>
      </c>
      <c r="K3853" s="11" t="s">
        <v>12333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44228</v>
      </c>
      <c r="H3854" s="11">
        <v>7</v>
      </c>
      <c r="I3854" s="20" t="s">
        <v>259</v>
      </c>
      <c r="J3854" s="11" t="s">
        <v>261</v>
      </c>
      <c r="K3854" s="11" t="s">
        <v>12333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44228</v>
      </c>
      <c r="H3855" s="11">
        <v>7</v>
      </c>
      <c r="I3855" s="20" t="s">
        <v>259</v>
      </c>
      <c r="J3855" s="11" t="s">
        <v>261</v>
      </c>
      <c r="K3855" s="11" t="s">
        <v>12333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44228</v>
      </c>
      <c r="H3856" s="11">
        <v>7</v>
      </c>
      <c r="I3856" s="20" t="s">
        <v>259</v>
      </c>
      <c r="J3856" s="11" t="s">
        <v>261</v>
      </c>
      <c r="K3856" s="11" t="s">
        <v>12333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44228</v>
      </c>
      <c r="H3857" s="11">
        <v>7</v>
      </c>
      <c r="I3857" s="20" t="s">
        <v>259</v>
      </c>
      <c r="J3857" s="11" t="s">
        <v>261</v>
      </c>
      <c r="K3857" s="11" t="s">
        <v>12333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44228</v>
      </c>
      <c r="H3858" s="11">
        <v>7</v>
      </c>
      <c r="I3858" s="20" t="s">
        <v>259</v>
      </c>
      <c r="J3858" s="11" t="s">
        <v>261</v>
      </c>
      <c r="K3858" s="11" t="s">
        <v>12333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44228</v>
      </c>
      <c r="H3859" s="11">
        <v>7</v>
      </c>
      <c r="I3859" s="20" t="s">
        <v>259</v>
      </c>
      <c r="J3859" s="11" t="s">
        <v>261</v>
      </c>
      <c r="K3859" s="11" t="s">
        <v>12333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44228</v>
      </c>
      <c r="H3860" s="11">
        <v>7</v>
      </c>
      <c r="I3860" s="20" t="s">
        <v>259</v>
      </c>
      <c r="J3860" s="11" t="s">
        <v>261</v>
      </c>
      <c r="K3860" s="11" t="s">
        <v>12333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44228</v>
      </c>
      <c r="H3861" s="11">
        <v>7</v>
      </c>
      <c r="I3861" s="20" t="s">
        <v>259</v>
      </c>
      <c r="J3861" s="11" t="s">
        <v>261</v>
      </c>
      <c r="K3861" s="11" t="s">
        <v>12333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44228</v>
      </c>
      <c r="H3862" s="11">
        <v>7</v>
      </c>
      <c r="I3862" s="20" t="s">
        <v>259</v>
      </c>
      <c r="J3862" s="11" t="s">
        <v>261</v>
      </c>
      <c r="K3862" s="11" t="s">
        <v>12333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44228</v>
      </c>
      <c r="H3863" s="11">
        <v>7</v>
      </c>
      <c r="I3863" s="20" t="s">
        <v>259</v>
      </c>
      <c r="J3863" s="11" t="s">
        <v>261</v>
      </c>
      <c r="K3863" s="11" t="s">
        <v>12333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44228</v>
      </c>
      <c r="H3864" s="11">
        <v>7</v>
      </c>
      <c r="I3864" s="20" t="s">
        <v>259</v>
      </c>
      <c r="J3864" s="11" t="s">
        <v>261</v>
      </c>
      <c r="K3864" s="11" t="s">
        <v>12333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44228</v>
      </c>
      <c r="H3865" s="11">
        <v>7</v>
      </c>
      <c r="I3865" s="20" t="s">
        <v>259</v>
      </c>
      <c r="J3865" s="11" t="s">
        <v>261</v>
      </c>
      <c r="K3865" s="11" t="s">
        <v>12333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44228</v>
      </c>
      <c r="H3866" s="11">
        <v>7</v>
      </c>
      <c r="I3866" s="20" t="s">
        <v>259</v>
      </c>
      <c r="J3866" s="11" t="s">
        <v>261</v>
      </c>
      <c r="K3866" s="11" t="s">
        <v>12333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44228</v>
      </c>
      <c r="H3867" s="11">
        <v>7</v>
      </c>
      <c r="I3867" s="20" t="s">
        <v>259</v>
      </c>
      <c r="J3867" s="11" t="s">
        <v>261</v>
      </c>
      <c r="K3867" s="11" t="s">
        <v>12333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44228</v>
      </c>
      <c r="H3868" s="11">
        <v>7</v>
      </c>
      <c r="I3868" s="20" t="s">
        <v>259</v>
      </c>
      <c r="J3868" s="11" t="s">
        <v>261</v>
      </c>
      <c r="K3868" s="11" t="s">
        <v>12333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44228</v>
      </c>
      <c r="H3869" s="11">
        <v>7</v>
      </c>
      <c r="I3869" s="20" t="s">
        <v>259</v>
      </c>
      <c r="J3869" s="11" t="s">
        <v>261</v>
      </c>
      <c r="K3869" s="11" t="s">
        <v>12333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44228</v>
      </c>
      <c r="H3870" s="11">
        <v>7</v>
      </c>
      <c r="I3870" s="20" t="s">
        <v>259</v>
      </c>
      <c r="J3870" s="11" t="s">
        <v>261</v>
      </c>
      <c r="K3870" s="11" t="s">
        <v>12333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44228</v>
      </c>
      <c r="H3871" s="11">
        <v>7</v>
      </c>
      <c r="I3871" s="20" t="s">
        <v>259</v>
      </c>
      <c r="J3871" s="11" t="s">
        <v>261</v>
      </c>
      <c r="K3871" s="11" t="s">
        <v>12333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44228</v>
      </c>
      <c r="H3872" s="11">
        <v>7</v>
      </c>
      <c r="I3872" s="20" t="s">
        <v>259</v>
      </c>
      <c r="J3872" s="11" t="s">
        <v>261</v>
      </c>
      <c r="K3872" s="11" t="s">
        <v>12333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44228</v>
      </c>
      <c r="H3873" s="11">
        <v>7</v>
      </c>
      <c r="I3873" s="20" t="s">
        <v>259</v>
      </c>
      <c r="J3873" s="11" t="s">
        <v>261</v>
      </c>
      <c r="K3873" s="11" t="s">
        <v>12333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44228</v>
      </c>
      <c r="H3874" s="11">
        <v>7</v>
      </c>
      <c r="I3874" s="20" t="s">
        <v>259</v>
      </c>
      <c r="J3874" s="11" t="s">
        <v>261</v>
      </c>
      <c r="K3874" s="11" t="s">
        <v>12333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44228</v>
      </c>
      <c r="H3875" s="11">
        <v>7</v>
      </c>
      <c r="I3875" s="20" t="s">
        <v>259</v>
      </c>
      <c r="J3875" s="11" t="s">
        <v>261</v>
      </c>
      <c r="K3875" s="11" t="s">
        <v>12333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44228</v>
      </c>
      <c r="H3876" s="11">
        <v>7</v>
      </c>
      <c r="I3876" s="20" t="s">
        <v>259</v>
      </c>
      <c r="J3876" s="11" t="s">
        <v>261</v>
      </c>
      <c r="K3876" s="11" t="s">
        <v>12333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44228</v>
      </c>
      <c r="H3877" s="11">
        <v>7</v>
      </c>
      <c r="I3877" s="20" t="s">
        <v>259</v>
      </c>
      <c r="J3877" s="11" t="s">
        <v>261</v>
      </c>
      <c r="K3877" s="11" t="s">
        <v>12333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44228</v>
      </c>
      <c r="H3878" s="11">
        <v>7</v>
      </c>
      <c r="I3878" s="20" t="s">
        <v>259</v>
      </c>
      <c r="J3878" s="11" t="s">
        <v>261</v>
      </c>
      <c r="K3878" s="11" t="s">
        <v>12333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44228</v>
      </c>
      <c r="H3879" s="11">
        <v>7</v>
      </c>
      <c r="I3879" s="20" t="s">
        <v>259</v>
      </c>
      <c r="J3879" s="11" t="s">
        <v>261</v>
      </c>
      <c r="K3879" s="11" t="s">
        <v>12333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44228</v>
      </c>
      <c r="H3880" s="11">
        <v>7</v>
      </c>
      <c r="I3880" s="20" t="s">
        <v>259</v>
      </c>
      <c r="J3880" s="11" t="s">
        <v>261</v>
      </c>
      <c r="K3880" s="11" t="s">
        <v>12333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44228</v>
      </c>
      <c r="H3881" s="11">
        <v>7</v>
      </c>
      <c r="I3881" s="20" t="s">
        <v>259</v>
      </c>
      <c r="J3881" s="11" t="s">
        <v>261</v>
      </c>
      <c r="K3881" s="11" t="s">
        <v>12333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44228</v>
      </c>
      <c r="H3882" s="11">
        <v>7</v>
      </c>
      <c r="I3882" s="20" t="s">
        <v>259</v>
      </c>
      <c r="J3882" s="11" t="s">
        <v>261</v>
      </c>
      <c r="K3882" s="11" t="s">
        <v>12333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44228</v>
      </c>
      <c r="H3883" s="11">
        <v>7</v>
      </c>
      <c r="I3883" s="20" t="s">
        <v>259</v>
      </c>
      <c r="J3883" s="11" t="s">
        <v>261</v>
      </c>
      <c r="K3883" s="11" t="s">
        <v>12333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44228</v>
      </c>
      <c r="H3884" s="11">
        <v>7</v>
      </c>
      <c r="I3884" s="20" t="s">
        <v>259</v>
      </c>
      <c r="J3884" s="11" t="s">
        <v>261</v>
      </c>
      <c r="K3884" s="11" t="s">
        <v>12333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44228</v>
      </c>
      <c r="H3885" s="11">
        <v>7</v>
      </c>
      <c r="I3885" s="20" t="s">
        <v>259</v>
      </c>
      <c r="J3885" s="11" t="s">
        <v>261</v>
      </c>
      <c r="K3885" s="11" t="s">
        <v>12333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44228</v>
      </c>
      <c r="H3886" s="11">
        <v>7</v>
      </c>
      <c r="I3886" s="20" t="s">
        <v>259</v>
      </c>
      <c r="J3886" s="11" t="s">
        <v>261</v>
      </c>
      <c r="K3886" s="11" t="s">
        <v>12333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44228</v>
      </c>
      <c r="H3887" s="11">
        <v>7</v>
      </c>
      <c r="I3887" s="20" t="s">
        <v>259</v>
      </c>
      <c r="J3887" s="11" t="s">
        <v>261</v>
      </c>
      <c r="K3887" s="11" t="s">
        <v>12333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44228</v>
      </c>
      <c r="H3888" s="11">
        <v>7</v>
      </c>
      <c r="I3888" s="20" t="s">
        <v>259</v>
      </c>
      <c r="J3888" s="11" t="s">
        <v>261</v>
      </c>
      <c r="K3888" s="11" t="s">
        <v>12333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44228</v>
      </c>
      <c r="H3889" s="11">
        <v>7</v>
      </c>
      <c r="I3889" s="20" t="s">
        <v>259</v>
      </c>
      <c r="J3889" s="11" t="s">
        <v>261</v>
      </c>
      <c r="K3889" s="11" t="s">
        <v>12333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44228</v>
      </c>
      <c r="H3890" s="11">
        <v>7</v>
      </c>
      <c r="I3890" s="20" t="s">
        <v>259</v>
      </c>
      <c r="J3890" s="11" t="s">
        <v>261</v>
      </c>
      <c r="K3890" s="11" t="s">
        <v>12333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44228</v>
      </c>
      <c r="H3891" s="11">
        <v>7</v>
      </c>
      <c r="I3891" s="20" t="s">
        <v>259</v>
      </c>
      <c r="J3891" s="11" t="s">
        <v>261</v>
      </c>
      <c r="K3891" s="11" t="s">
        <v>12333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44228</v>
      </c>
      <c r="H3892" s="11">
        <v>7</v>
      </c>
      <c r="I3892" s="20" t="s">
        <v>259</v>
      </c>
      <c r="J3892" s="11" t="s">
        <v>261</v>
      </c>
      <c r="K3892" s="11" t="s">
        <v>12333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44228</v>
      </c>
      <c r="H3893" s="11">
        <v>7</v>
      </c>
      <c r="I3893" s="20" t="s">
        <v>259</v>
      </c>
      <c r="J3893" s="11" t="s">
        <v>261</v>
      </c>
      <c r="K3893" s="11" t="s">
        <v>12333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44228</v>
      </c>
      <c r="H3894" s="11">
        <v>7</v>
      </c>
      <c r="I3894" s="20" t="s">
        <v>259</v>
      </c>
      <c r="J3894" s="11" t="s">
        <v>261</v>
      </c>
      <c r="K3894" s="11" t="s">
        <v>12333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44228</v>
      </c>
      <c r="H3895" s="11">
        <v>7</v>
      </c>
      <c r="I3895" s="20" t="s">
        <v>259</v>
      </c>
      <c r="J3895" s="11" t="s">
        <v>261</v>
      </c>
      <c r="K3895" s="11" t="s">
        <v>12333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44228</v>
      </c>
      <c r="H3896" s="11">
        <v>7</v>
      </c>
      <c r="I3896" s="20" t="s">
        <v>259</v>
      </c>
      <c r="J3896" s="11" t="s">
        <v>261</v>
      </c>
      <c r="K3896" s="11" t="s">
        <v>12333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44228</v>
      </c>
      <c r="H3897" s="11">
        <v>7</v>
      </c>
      <c r="I3897" s="20" t="s">
        <v>259</v>
      </c>
      <c r="J3897" s="11" t="s">
        <v>261</v>
      </c>
      <c r="K3897" s="11" t="s">
        <v>12333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44228</v>
      </c>
      <c r="H3898" s="11">
        <v>7</v>
      </c>
      <c r="I3898" s="20" t="s">
        <v>259</v>
      </c>
      <c r="J3898" s="11" t="s">
        <v>261</v>
      </c>
      <c r="K3898" s="11" t="s">
        <v>12333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44228</v>
      </c>
      <c r="H3899" s="11">
        <v>7</v>
      </c>
      <c r="I3899" s="20" t="s">
        <v>259</v>
      </c>
      <c r="J3899" s="11" t="s">
        <v>261</v>
      </c>
      <c r="K3899" s="11" t="s">
        <v>12333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44228</v>
      </c>
      <c r="H3900" s="11">
        <v>7</v>
      </c>
      <c r="I3900" s="20" t="s">
        <v>259</v>
      </c>
      <c r="J3900" s="11" t="s">
        <v>261</v>
      </c>
      <c r="K3900" s="11" t="s">
        <v>12333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44228</v>
      </c>
      <c r="H3901" s="11">
        <v>7</v>
      </c>
      <c r="I3901" s="20" t="s">
        <v>259</v>
      </c>
      <c r="J3901" s="11" t="s">
        <v>261</v>
      </c>
      <c r="K3901" s="11" t="s">
        <v>12333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44228</v>
      </c>
      <c r="H3902" s="11">
        <v>7</v>
      </c>
      <c r="I3902" s="20" t="s">
        <v>259</v>
      </c>
      <c r="J3902" s="11" t="s">
        <v>261</v>
      </c>
      <c r="K3902" s="11" t="s">
        <v>12333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44228</v>
      </c>
      <c r="H3903" s="11">
        <v>7</v>
      </c>
      <c r="I3903" s="20" t="s">
        <v>259</v>
      </c>
      <c r="J3903" s="11" t="s">
        <v>261</v>
      </c>
      <c r="K3903" s="11" t="s">
        <v>12333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44228</v>
      </c>
      <c r="H3904" s="11">
        <v>7</v>
      </c>
      <c r="I3904" s="20" t="s">
        <v>259</v>
      </c>
      <c r="J3904" s="11" t="s">
        <v>261</v>
      </c>
      <c r="K3904" s="11" t="s">
        <v>12333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44228</v>
      </c>
      <c r="H3905" s="11">
        <v>7</v>
      </c>
      <c r="I3905" s="20" t="s">
        <v>259</v>
      </c>
      <c r="J3905" s="11" t="s">
        <v>261</v>
      </c>
      <c r="K3905" s="11" t="s">
        <v>12333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44228</v>
      </c>
      <c r="H3906" s="11">
        <v>7</v>
      </c>
      <c r="I3906" s="20" t="s">
        <v>259</v>
      </c>
      <c r="J3906" s="11" t="s">
        <v>261</v>
      </c>
      <c r="K3906" s="11" t="s">
        <v>12333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44228</v>
      </c>
      <c r="H3907" s="11">
        <v>7</v>
      </c>
      <c r="I3907" s="20" t="s">
        <v>259</v>
      </c>
      <c r="J3907" s="11" t="s">
        <v>261</v>
      </c>
      <c r="K3907" s="11" t="s">
        <v>12333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44228</v>
      </c>
      <c r="H3908" s="11">
        <v>7</v>
      </c>
      <c r="I3908" s="20" t="s">
        <v>259</v>
      </c>
      <c r="J3908" s="11" t="s">
        <v>261</v>
      </c>
      <c r="K3908" s="11" t="s">
        <v>12333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44228</v>
      </c>
      <c r="H3909" s="11">
        <v>7</v>
      </c>
      <c r="I3909" s="20" t="s">
        <v>259</v>
      </c>
      <c r="J3909" s="11" t="s">
        <v>261</v>
      </c>
      <c r="K3909" s="11" t="s">
        <v>12333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44228</v>
      </c>
      <c r="H3910" s="11">
        <v>7</v>
      </c>
      <c r="I3910" s="20" t="s">
        <v>259</v>
      </c>
      <c r="J3910" s="11" t="s">
        <v>261</v>
      </c>
      <c r="K3910" s="11" t="s">
        <v>12333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44228</v>
      </c>
      <c r="H3911" s="11">
        <v>7</v>
      </c>
      <c r="I3911" s="20" t="s">
        <v>259</v>
      </c>
      <c r="J3911" s="11" t="s">
        <v>261</v>
      </c>
      <c r="K3911" s="11" t="s">
        <v>12333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44228</v>
      </c>
      <c r="H3912" s="11">
        <v>7</v>
      </c>
      <c r="I3912" s="20" t="s">
        <v>259</v>
      </c>
      <c r="J3912" s="11" t="s">
        <v>261</v>
      </c>
      <c r="K3912" s="11" t="s">
        <v>12333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44228</v>
      </c>
      <c r="H3913" s="11">
        <v>7</v>
      </c>
      <c r="I3913" s="20" t="s">
        <v>259</v>
      </c>
      <c r="J3913" s="11" t="s">
        <v>261</v>
      </c>
      <c r="K3913" s="11" t="s">
        <v>12333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44228</v>
      </c>
      <c r="H3914" s="11">
        <v>7</v>
      </c>
      <c r="I3914" s="20" t="s">
        <v>259</v>
      </c>
      <c r="J3914" s="11" t="s">
        <v>261</v>
      </c>
      <c r="K3914" s="11" t="s">
        <v>12333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44228</v>
      </c>
      <c r="H3915" s="11">
        <v>7</v>
      </c>
      <c r="I3915" s="20" t="s">
        <v>259</v>
      </c>
      <c r="J3915" s="11" t="s">
        <v>261</v>
      </c>
      <c r="K3915" s="11" t="s">
        <v>12333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44228</v>
      </c>
      <c r="H3916" s="11">
        <v>7</v>
      </c>
      <c r="I3916" s="20" t="s">
        <v>259</v>
      </c>
      <c r="J3916" s="11" t="s">
        <v>261</v>
      </c>
      <c r="K3916" s="11" t="s">
        <v>12333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44228</v>
      </c>
      <c r="H3917" s="11">
        <v>7</v>
      </c>
      <c r="I3917" s="20" t="s">
        <v>259</v>
      </c>
      <c r="J3917" s="11" t="s">
        <v>261</v>
      </c>
      <c r="K3917" s="11" t="s">
        <v>12333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44228</v>
      </c>
      <c r="H3918" s="11">
        <v>7</v>
      </c>
      <c r="I3918" s="20" t="s">
        <v>259</v>
      </c>
      <c r="J3918" s="11" t="s">
        <v>261</v>
      </c>
      <c r="K3918" s="11" t="s">
        <v>12333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44228</v>
      </c>
      <c r="H3919" s="11">
        <v>7</v>
      </c>
      <c r="I3919" s="20" t="s">
        <v>259</v>
      </c>
      <c r="J3919" s="11" t="s">
        <v>261</v>
      </c>
      <c r="K3919" s="11" t="s">
        <v>12333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44228</v>
      </c>
      <c r="H3920" s="11">
        <v>7</v>
      </c>
      <c r="I3920" s="20" t="s">
        <v>259</v>
      </c>
      <c r="J3920" s="11" t="s">
        <v>261</v>
      </c>
      <c r="K3920" s="11" t="s">
        <v>12333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44228</v>
      </c>
      <c r="H3921" s="11">
        <v>7</v>
      </c>
      <c r="I3921" s="20" t="s">
        <v>259</v>
      </c>
      <c r="J3921" s="11" t="s">
        <v>261</v>
      </c>
      <c r="K3921" s="11" t="s">
        <v>12333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44228</v>
      </c>
      <c r="H3922" s="11">
        <v>7</v>
      </c>
      <c r="I3922" s="20" t="s">
        <v>259</v>
      </c>
      <c r="J3922" s="11" t="s">
        <v>261</v>
      </c>
      <c r="K3922" s="11" t="s">
        <v>12333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44228</v>
      </c>
      <c r="H3923" s="11">
        <v>7</v>
      </c>
      <c r="I3923" s="20" t="s">
        <v>259</v>
      </c>
      <c r="J3923" s="11" t="s">
        <v>261</v>
      </c>
      <c r="K3923" s="11" t="s">
        <v>12333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44228</v>
      </c>
      <c r="H3924" s="11">
        <v>7</v>
      </c>
      <c r="I3924" s="20" t="s">
        <v>259</v>
      </c>
      <c r="J3924" s="11" t="s">
        <v>261</v>
      </c>
      <c r="K3924" s="11" t="s">
        <v>12333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44228</v>
      </c>
      <c r="H3925" s="11">
        <v>7</v>
      </c>
      <c r="I3925" s="20" t="s">
        <v>259</v>
      </c>
      <c r="J3925" s="11" t="s">
        <v>261</v>
      </c>
      <c r="K3925" s="11" t="s">
        <v>12333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44228</v>
      </c>
      <c r="H3926" s="11">
        <v>7</v>
      </c>
      <c r="I3926" s="20" t="s">
        <v>259</v>
      </c>
      <c r="J3926" s="11" t="s">
        <v>261</v>
      </c>
      <c r="K3926" s="11" t="s">
        <v>12333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44228</v>
      </c>
      <c r="H3927" s="11">
        <v>7</v>
      </c>
      <c r="I3927" s="20" t="s">
        <v>259</v>
      </c>
      <c r="J3927" s="11" t="s">
        <v>261</v>
      </c>
      <c r="K3927" s="11" t="s">
        <v>12333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44228</v>
      </c>
      <c r="H3928" s="11">
        <v>7</v>
      </c>
      <c r="I3928" s="20" t="s">
        <v>259</v>
      </c>
      <c r="J3928" s="11" t="s">
        <v>261</v>
      </c>
      <c r="K3928" s="11" t="s">
        <v>12333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44228</v>
      </c>
      <c r="H3929" s="11">
        <v>7</v>
      </c>
      <c r="I3929" s="20" t="s">
        <v>259</v>
      </c>
      <c r="J3929" s="11" t="s">
        <v>261</v>
      </c>
      <c r="K3929" s="11" t="s">
        <v>12333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44228</v>
      </c>
      <c r="H3930" s="11">
        <v>7</v>
      </c>
      <c r="I3930" s="20" t="s">
        <v>259</v>
      </c>
      <c r="J3930" s="11" t="s">
        <v>261</v>
      </c>
      <c r="K3930" s="11" t="s">
        <v>12333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44228</v>
      </c>
      <c r="H3931" s="11">
        <v>7</v>
      </c>
      <c r="I3931" s="20" t="s">
        <v>259</v>
      </c>
      <c r="J3931" s="11" t="s">
        <v>261</v>
      </c>
      <c r="K3931" s="11" t="s">
        <v>12333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44228</v>
      </c>
      <c r="H3932" s="11">
        <v>7</v>
      </c>
      <c r="I3932" s="20" t="s">
        <v>259</v>
      </c>
      <c r="J3932" s="11" t="s">
        <v>261</v>
      </c>
      <c r="K3932" s="11" t="s">
        <v>12333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44228</v>
      </c>
      <c r="H3933" s="11">
        <v>7</v>
      </c>
      <c r="I3933" s="20" t="s">
        <v>259</v>
      </c>
      <c r="J3933" s="11" t="s">
        <v>261</v>
      </c>
      <c r="K3933" s="11" t="s">
        <v>12333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44228</v>
      </c>
      <c r="H3934" s="11">
        <v>7</v>
      </c>
      <c r="I3934" s="20" t="s">
        <v>259</v>
      </c>
      <c r="J3934" s="11" t="s">
        <v>261</v>
      </c>
      <c r="K3934" s="11" t="s">
        <v>12333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44228</v>
      </c>
      <c r="H3935" s="11">
        <v>7</v>
      </c>
      <c r="I3935" s="20" t="s">
        <v>259</v>
      </c>
      <c r="J3935" s="11" t="s">
        <v>261</v>
      </c>
      <c r="K3935" s="11" t="s">
        <v>12333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44228</v>
      </c>
      <c r="H3936" s="11">
        <v>7</v>
      </c>
      <c r="I3936" s="20" t="s">
        <v>259</v>
      </c>
      <c r="J3936" s="11" t="s">
        <v>261</v>
      </c>
      <c r="K3936" s="11" t="s">
        <v>12333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44228</v>
      </c>
      <c r="H3937" s="11">
        <v>7</v>
      </c>
      <c r="I3937" s="20" t="s">
        <v>259</v>
      </c>
      <c r="J3937" s="11" t="s">
        <v>261</v>
      </c>
      <c r="K3937" s="11" t="s">
        <v>12333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44228</v>
      </c>
      <c r="H3938" s="11">
        <v>7</v>
      </c>
      <c r="I3938" s="20" t="s">
        <v>259</v>
      </c>
      <c r="J3938" s="11" t="s">
        <v>261</v>
      </c>
      <c r="K3938" s="11" t="s">
        <v>12333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44228</v>
      </c>
      <c r="H3939" s="11">
        <v>7</v>
      </c>
      <c r="I3939" s="20" t="s">
        <v>259</v>
      </c>
      <c r="J3939" s="11" t="s">
        <v>261</v>
      </c>
      <c r="K3939" s="11" t="s">
        <v>12333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44228</v>
      </c>
      <c r="H3940" s="11">
        <v>7</v>
      </c>
      <c r="I3940" s="20" t="s">
        <v>259</v>
      </c>
      <c r="J3940" s="11" t="s">
        <v>261</v>
      </c>
      <c r="K3940" s="11" t="s">
        <v>12333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44228</v>
      </c>
      <c r="H3941" s="11">
        <v>7</v>
      </c>
      <c r="I3941" s="20" t="s">
        <v>259</v>
      </c>
      <c r="J3941" s="11" t="s">
        <v>261</v>
      </c>
      <c r="K3941" s="11" t="s">
        <v>12333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44228</v>
      </c>
      <c r="H3942" s="11">
        <v>7</v>
      </c>
      <c r="I3942" s="20" t="s">
        <v>259</v>
      </c>
      <c r="J3942" s="11" t="s">
        <v>261</v>
      </c>
      <c r="K3942" s="11" t="s">
        <v>12333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44228</v>
      </c>
      <c r="H3943" s="11">
        <v>7</v>
      </c>
      <c r="I3943" s="20" t="s">
        <v>259</v>
      </c>
      <c r="J3943" s="11" t="s">
        <v>261</v>
      </c>
      <c r="K3943" s="11" t="s">
        <v>12333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44228</v>
      </c>
      <c r="H3944" s="11">
        <v>7</v>
      </c>
      <c r="I3944" s="20" t="s">
        <v>259</v>
      </c>
      <c r="J3944" s="11" t="s">
        <v>261</v>
      </c>
      <c r="K3944" s="11" t="s">
        <v>12333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44228</v>
      </c>
      <c r="H3945" s="11">
        <v>7</v>
      </c>
      <c r="I3945" s="20" t="s">
        <v>259</v>
      </c>
      <c r="J3945" s="11" t="s">
        <v>261</v>
      </c>
      <c r="K3945" s="11" t="s">
        <v>12333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44228</v>
      </c>
      <c r="H3946" s="11">
        <v>7</v>
      </c>
      <c r="I3946" s="20" t="s">
        <v>259</v>
      </c>
      <c r="J3946" s="11" t="s">
        <v>261</v>
      </c>
      <c r="K3946" s="11" t="s">
        <v>12333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44228</v>
      </c>
      <c r="H3947" s="11">
        <v>7</v>
      </c>
      <c r="I3947" s="20" t="s">
        <v>259</v>
      </c>
      <c r="J3947" s="11" t="s">
        <v>261</v>
      </c>
      <c r="K3947" s="11" t="s">
        <v>12333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44228</v>
      </c>
      <c r="H3948" s="11">
        <v>7</v>
      </c>
      <c r="I3948" s="20" t="s">
        <v>259</v>
      </c>
      <c r="J3948" s="11" t="s">
        <v>261</v>
      </c>
      <c r="K3948" s="11" t="s">
        <v>12333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44228</v>
      </c>
      <c r="H3949" s="11">
        <v>7</v>
      </c>
      <c r="I3949" s="20" t="s">
        <v>259</v>
      </c>
      <c r="J3949" s="11" t="s">
        <v>261</v>
      </c>
      <c r="K3949" s="11" t="s">
        <v>12333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44228</v>
      </c>
      <c r="H3950" s="11">
        <v>7</v>
      </c>
      <c r="I3950" s="20" t="s">
        <v>259</v>
      </c>
      <c r="J3950" s="11" t="s">
        <v>261</v>
      </c>
      <c r="K3950" s="11" t="s">
        <v>12333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44228</v>
      </c>
      <c r="H3951" s="11">
        <v>7</v>
      </c>
      <c r="I3951" s="20" t="s">
        <v>259</v>
      </c>
      <c r="J3951" s="11" t="s">
        <v>261</v>
      </c>
      <c r="K3951" s="11" t="s">
        <v>12333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44228</v>
      </c>
      <c r="H3952" s="11">
        <v>7</v>
      </c>
      <c r="I3952" s="20" t="s">
        <v>259</v>
      </c>
      <c r="J3952" s="11" t="s">
        <v>261</v>
      </c>
      <c r="K3952" s="11" t="s">
        <v>12333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44228</v>
      </c>
      <c r="H3953" s="11">
        <v>7</v>
      </c>
      <c r="I3953" s="20" t="s">
        <v>259</v>
      </c>
      <c r="J3953" s="11" t="s">
        <v>261</v>
      </c>
      <c r="K3953" s="11" t="s">
        <v>12333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44228</v>
      </c>
      <c r="H3954" s="11">
        <v>7</v>
      </c>
      <c r="I3954" s="20" t="s">
        <v>259</v>
      </c>
      <c r="J3954" s="11" t="s">
        <v>261</v>
      </c>
      <c r="K3954" s="11" t="s">
        <v>12333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44228</v>
      </c>
      <c r="H3955" s="11">
        <v>7</v>
      </c>
      <c r="I3955" s="20" t="s">
        <v>259</v>
      </c>
      <c r="J3955" s="11" t="s">
        <v>261</v>
      </c>
      <c r="K3955" s="11" t="s">
        <v>12333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44228</v>
      </c>
      <c r="H3956" s="11">
        <v>7</v>
      </c>
      <c r="I3956" s="20" t="s">
        <v>259</v>
      </c>
      <c r="J3956" s="11" t="s">
        <v>261</v>
      </c>
      <c r="K3956" s="11" t="s">
        <v>12333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44228</v>
      </c>
      <c r="H3957" s="11">
        <v>7</v>
      </c>
      <c r="I3957" s="20" t="s">
        <v>259</v>
      </c>
      <c r="J3957" s="11" t="s">
        <v>261</v>
      </c>
      <c r="K3957" s="11" t="s">
        <v>12333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44228</v>
      </c>
      <c r="H3958" s="11">
        <v>7</v>
      </c>
      <c r="I3958" s="20" t="s">
        <v>259</v>
      </c>
      <c r="J3958" s="11" t="s">
        <v>261</v>
      </c>
      <c r="K3958" s="11" t="s">
        <v>12333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44228</v>
      </c>
      <c r="H3959" s="11">
        <v>7</v>
      </c>
      <c r="I3959" s="20" t="s">
        <v>259</v>
      </c>
      <c r="J3959" s="11" t="s">
        <v>261</v>
      </c>
      <c r="K3959" s="11" t="s">
        <v>12333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44228</v>
      </c>
      <c r="H3960" s="11">
        <v>7</v>
      </c>
      <c r="I3960" s="20" t="s">
        <v>259</v>
      </c>
      <c r="J3960" s="11" t="s">
        <v>261</v>
      </c>
      <c r="K3960" s="11" t="s">
        <v>12333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44228</v>
      </c>
      <c r="H3961" s="11">
        <v>7</v>
      </c>
      <c r="I3961" s="20" t="s">
        <v>259</v>
      </c>
      <c r="J3961" s="11" t="s">
        <v>261</v>
      </c>
      <c r="K3961" s="11" t="s">
        <v>12333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44228</v>
      </c>
      <c r="H3962" s="11">
        <v>7</v>
      </c>
      <c r="I3962" s="20" t="s">
        <v>259</v>
      </c>
      <c r="J3962" s="11" t="s">
        <v>261</v>
      </c>
      <c r="K3962" s="11" t="s">
        <v>12333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44228</v>
      </c>
      <c r="H3963" s="11">
        <v>7</v>
      </c>
      <c r="I3963" s="20" t="s">
        <v>259</v>
      </c>
      <c r="J3963" s="11" t="s">
        <v>261</v>
      </c>
      <c r="K3963" s="11" t="s">
        <v>12333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44228</v>
      </c>
      <c r="H3964" s="11">
        <v>7</v>
      </c>
      <c r="I3964" s="20" t="s">
        <v>259</v>
      </c>
      <c r="J3964" s="11" t="s">
        <v>261</v>
      </c>
      <c r="K3964" s="11" t="s">
        <v>12333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44228</v>
      </c>
      <c r="H3965" s="11">
        <v>7</v>
      </c>
      <c r="I3965" s="20" t="s">
        <v>259</v>
      </c>
      <c r="J3965" s="11" t="s">
        <v>261</v>
      </c>
      <c r="K3965" s="11" t="s">
        <v>12333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44228</v>
      </c>
      <c r="H3966" s="11">
        <v>7</v>
      </c>
      <c r="I3966" s="20" t="s">
        <v>259</v>
      </c>
      <c r="J3966" s="11" t="s">
        <v>261</v>
      </c>
      <c r="K3966" s="11" t="s">
        <v>12333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44228</v>
      </c>
      <c r="H3967" s="11">
        <v>7</v>
      </c>
      <c r="I3967" s="20" t="s">
        <v>259</v>
      </c>
      <c r="J3967" s="11" t="s">
        <v>261</v>
      </c>
      <c r="K3967" s="11" t="s">
        <v>12333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44228</v>
      </c>
      <c r="H3968" s="11">
        <v>7</v>
      </c>
      <c r="I3968" s="20" t="s">
        <v>259</v>
      </c>
      <c r="J3968" s="11" t="s">
        <v>261</v>
      </c>
      <c r="K3968" s="11" t="s">
        <v>12333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44228</v>
      </c>
      <c r="H3969" s="11">
        <v>7</v>
      </c>
      <c r="I3969" s="20" t="s">
        <v>259</v>
      </c>
      <c r="J3969" s="11" t="s">
        <v>261</v>
      </c>
      <c r="K3969" s="11" t="s">
        <v>12333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44228</v>
      </c>
      <c r="H3970" s="11">
        <v>7</v>
      </c>
      <c r="I3970" s="20" t="s">
        <v>259</v>
      </c>
      <c r="J3970" s="11" t="s">
        <v>261</v>
      </c>
      <c r="K3970" s="11" t="s">
        <v>12333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44228</v>
      </c>
      <c r="H3971" s="11">
        <v>7</v>
      </c>
      <c r="I3971" s="20" t="s">
        <v>259</v>
      </c>
      <c r="J3971" s="11" t="s">
        <v>261</v>
      </c>
      <c r="K3971" s="11" t="s">
        <v>12333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44228</v>
      </c>
      <c r="H3972" s="11">
        <v>7</v>
      </c>
      <c r="I3972" s="20" t="s">
        <v>259</v>
      </c>
      <c r="J3972" s="11" t="s">
        <v>261</v>
      </c>
      <c r="K3972" s="11" t="s">
        <v>12333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44228</v>
      </c>
      <c r="H3973" s="11">
        <v>7</v>
      </c>
      <c r="I3973" s="20" t="s">
        <v>259</v>
      </c>
      <c r="J3973" s="11" t="s">
        <v>261</v>
      </c>
      <c r="K3973" s="11" t="s">
        <v>12333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44228</v>
      </c>
      <c r="H3974" s="11">
        <v>7</v>
      </c>
      <c r="I3974" s="20" t="s">
        <v>259</v>
      </c>
      <c r="J3974" s="11" t="s">
        <v>261</v>
      </c>
      <c r="K3974" s="11" t="s">
        <v>12333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44228</v>
      </c>
      <c r="H3975" s="11">
        <v>7</v>
      </c>
      <c r="I3975" s="20" t="s">
        <v>259</v>
      </c>
      <c r="J3975" s="11" t="s">
        <v>261</v>
      </c>
      <c r="K3975" s="11" t="s">
        <v>12333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44228</v>
      </c>
      <c r="H3976" s="11">
        <v>7</v>
      </c>
      <c r="I3976" s="20" t="s">
        <v>259</v>
      </c>
      <c r="J3976" s="11" t="s">
        <v>261</v>
      </c>
      <c r="K3976" s="11" t="s">
        <v>12333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44228</v>
      </c>
      <c r="H3977" s="11">
        <v>7</v>
      </c>
      <c r="I3977" s="20" t="s">
        <v>259</v>
      </c>
      <c r="J3977" s="11" t="s">
        <v>261</v>
      </c>
      <c r="K3977" s="11" t="s">
        <v>12333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44228</v>
      </c>
      <c r="H3978" s="11">
        <v>7</v>
      </c>
      <c r="I3978" s="20" t="s">
        <v>259</v>
      </c>
      <c r="J3978" s="11" t="s">
        <v>261</v>
      </c>
      <c r="K3978" s="11" t="s">
        <v>12333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44228</v>
      </c>
      <c r="H3979" s="11">
        <v>7</v>
      </c>
      <c r="I3979" s="20" t="s">
        <v>259</v>
      </c>
      <c r="J3979" s="11" t="s">
        <v>261</v>
      </c>
      <c r="K3979" s="11" t="s">
        <v>12333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44228</v>
      </c>
      <c r="H3980" s="11">
        <v>7</v>
      </c>
      <c r="I3980" s="20" t="s">
        <v>259</v>
      </c>
      <c r="J3980" s="11" t="s">
        <v>261</v>
      </c>
      <c r="K3980" s="11" t="s">
        <v>12333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44228</v>
      </c>
      <c r="H3981" s="11">
        <v>7</v>
      </c>
      <c r="I3981" s="20" t="s">
        <v>259</v>
      </c>
      <c r="J3981" s="11" t="s">
        <v>261</v>
      </c>
      <c r="K3981" s="11" t="s">
        <v>12333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44228</v>
      </c>
      <c r="H3982" s="11">
        <v>7</v>
      </c>
      <c r="I3982" s="20" t="s">
        <v>259</v>
      </c>
      <c r="J3982" s="11" t="s">
        <v>261</v>
      </c>
      <c r="K3982" s="11" t="s">
        <v>12333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44228</v>
      </c>
      <c r="H3983" s="11">
        <v>7</v>
      </c>
      <c r="I3983" s="20" t="s">
        <v>259</v>
      </c>
      <c r="J3983" s="11" t="s">
        <v>261</v>
      </c>
      <c r="K3983" s="11" t="s">
        <v>12333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44228</v>
      </c>
      <c r="H3984" s="11">
        <v>7</v>
      </c>
      <c r="I3984" s="20" t="s">
        <v>259</v>
      </c>
      <c r="J3984" s="11" t="s">
        <v>261</v>
      </c>
      <c r="K3984" s="11" t="s">
        <v>12333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44228</v>
      </c>
      <c r="H3985" s="11">
        <v>7</v>
      </c>
      <c r="I3985" s="20" t="s">
        <v>259</v>
      </c>
      <c r="J3985" s="11" t="s">
        <v>261</v>
      </c>
      <c r="K3985" s="11" t="s">
        <v>12333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44228</v>
      </c>
      <c r="H3986" s="11">
        <v>7</v>
      </c>
      <c r="I3986" s="20" t="s">
        <v>259</v>
      </c>
      <c r="J3986" s="11" t="s">
        <v>261</v>
      </c>
      <c r="K3986" s="11" t="s">
        <v>12333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44228</v>
      </c>
      <c r="H3987" s="11">
        <v>7</v>
      </c>
      <c r="I3987" s="20" t="s">
        <v>259</v>
      </c>
      <c r="J3987" s="11" t="s">
        <v>261</v>
      </c>
      <c r="K3987" s="11" t="s">
        <v>12333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44228</v>
      </c>
      <c r="H3988" s="11">
        <v>7</v>
      </c>
      <c r="I3988" s="20" t="s">
        <v>259</v>
      </c>
      <c r="J3988" s="11" t="s">
        <v>261</v>
      </c>
      <c r="K3988" s="11" t="s">
        <v>12333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44228</v>
      </c>
      <c r="H3989" s="11">
        <v>7</v>
      </c>
      <c r="I3989" s="20" t="s">
        <v>259</v>
      </c>
      <c r="J3989" s="11" t="s">
        <v>261</v>
      </c>
      <c r="K3989" s="11" t="s">
        <v>12333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44228</v>
      </c>
      <c r="H3990" s="11">
        <v>7</v>
      </c>
      <c r="I3990" s="20" t="s">
        <v>259</v>
      </c>
      <c r="J3990" s="11" t="s">
        <v>261</v>
      </c>
      <c r="K3990" s="11" t="s">
        <v>12333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44228</v>
      </c>
      <c r="H3991" s="11">
        <v>7</v>
      </c>
      <c r="I3991" s="20" t="s">
        <v>259</v>
      </c>
      <c r="J3991" s="11" t="s">
        <v>261</v>
      </c>
      <c r="K3991" s="11" t="s">
        <v>12333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44228</v>
      </c>
      <c r="H3992" s="11">
        <v>7</v>
      </c>
      <c r="I3992" s="20" t="s">
        <v>259</v>
      </c>
      <c r="J3992" s="11" t="s">
        <v>261</v>
      </c>
      <c r="K3992" s="11" t="s">
        <v>12333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44228</v>
      </c>
      <c r="H3993" s="11">
        <v>7</v>
      </c>
      <c r="I3993" s="20" t="s">
        <v>259</v>
      </c>
      <c r="J3993" s="11" t="s">
        <v>261</v>
      </c>
      <c r="K3993" s="11" t="s">
        <v>12333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44228</v>
      </c>
      <c r="H3994" s="11">
        <v>7</v>
      </c>
      <c r="I3994" s="20" t="s">
        <v>259</v>
      </c>
      <c r="J3994" s="11" t="s">
        <v>261</v>
      </c>
      <c r="K3994" s="11" t="s">
        <v>12333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44228</v>
      </c>
      <c r="H3995" s="11">
        <v>7</v>
      </c>
      <c r="I3995" s="20" t="s">
        <v>259</v>
      </c>
      <c r="J3995" s="11" t="s">
        <v>261</v>
      </c>
      <c r="K3995" s="11" t="s">
        <v>12333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44228</v>
      </c>
      <c r="H3996" s="11">
        <v>7</v>
      </c>
      <c r="I3996" s="20" t="s">
        <v>259</v>
      </c>
      <c r="J3996" s="11" t="s">
        <v>261</v>
      </c>
      <c r="K3996" s="11" t="s">
        <v>12333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44228</v>
      </c>
      <c r="H3997" s="11">
        <v>7</v>
      </c>
      <c r="I3997" s="20" t="s">
        <v>259</v>
      </c>
      <c r="J3997" s="11" t="s">
        <v>261</v>
      </c>
      <c r="K3997" s="11" t="s">
        <v>12333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44228</v>
      </c>
      <c r="H3998" s="11">
        <v>7</v>
      </c>
      <c r="I3998" s="20" t="s">
        <v>259</v>
      </c>
      <c r="J3998" s="11" t="s">
        <v>261</v>
      </c>
      <c r="K3998" s="11" t="s">
        <v>12333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44228</v>
      </c>
      <c r="H3999" s="11">
        <v>7</v>
      </c>
      <c r="I3999" s="20" t="s">
        <v>259</v>
      </c>
      <c r="J3999" s="11" t="s">
        <v>261</v>
      </c>
      <c r="K3999" s="11" t="s">
        <v>12333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44228</v>
      </c>
      <c r="H4000" s="11">
        <v>7</v>
      </c>
      <c r="I4000" s="20" t="s">
        <v>259</v>
      </c>
      <c r="J4000" s="11" t="s">
        <v>261</v>
      </c>
      <c r="K4000" s="11" t="s">
        <v>12333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44228</v>
      </c>
      <c r="H4001" s="11">
        <v>7</v>
      </c>
      <c r="I4001" s="20" t="s">
        <v>259</v>
      </c>
      <c r="J4001" s="11" t="s">
        <v>261</v>
      </c>
      <c r="K4001" s="11" t="s">
        <v>12333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44228</v>
      </c>
      <c r="H4002" s="11">
        <v>7</v>
      </c>
      <c r="I4002" s="20" t="s">
        <v>259</v>
      </c>
      <c r="J4002" s="11" t="s">
        <v>261</v>
      </c>
      <c r="K4002" s="11" t="s">
        <v>12333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44228</v>
      </c>
      <c r="H4003" s="11">
        <v>7</v>
      </c>
      <c r="I4003" s="20" t="s">
        <v>259</v>
      </c>
      <c r="J4003" s="11" t="s">
        <v>261</v>
      </c>
      <c r="K4003" s="11" t="s">
        <v>12333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44228</v>
      </c>
      <c r="H4004" s="11">
        <v>7</v>
      </c>
      <c r="I4004" s="20" t="s">
        <v>259</v>
      </c>
      <c r="J4004" s="11" t="s">
        <v>261</v>
      </c>
      <c r="K4004" s="11" t="s">
        <v>12333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44228</v>
      </c>
      <c r="H4005" s="11">
        <v>7</v>
      </c>
      <c r="I4005" s="20" t="s">
        <v>259</v>
      </c>
      <c r="J4005" s="11" t="s">
        <v>261</v>
      </c>
      <c r="K4005" s="11" t="s">
        <v>12333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44228</v>
      </c>
      <c r="H4006" s="11">
        <v>7</v>
      </c>
      <c r="I4006" s="20" t="s">
        <v>259</v>
      </c>
      <c r="J4006" s="11" t="s">
        <v>261</v>
      </c>
      <c r="K4006" s="11" t="s">
        <v>12333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44228</v>
      </c>
      <c r="H4007" s="11">
        <v>7</v>
      </c>
      <c r="I4007" s="20" t="s">
        <v>259</v>
      </c>
      <c r="J4007" s="11" t="s">
        <v>261</v>
      </c>
      <c r="K4007" s="11" t="s">
        <v>12333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44228</v>
      </c>
      <c r="H4008" s="11">
        <v>7</v>
      </c>
      <c r="I4008" s="20" t="s">
        <v>259</v>
      </c>
      <c r="J4008" s="11" t="s">
        <v>261</v>
      </c>
      <c r="K4008" s="11" t="s">
        <v>12333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44228</v>
      </c>
      <c r="H4009" s="11">
        <v>7</v>
      </c>
      <c r="I4009" s="20" t="s">
        <v>259</v>
      </c>
      <c r="J4009" s="11" t="s">
        <v>261</v>
      </c>
      <c r="K4009" s="11" t="s">
        <v>12333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44228</v>
      </c>
      <c r="H4010" s="11">
        <v>7</v>
      </c>
      <c r="I4010" s="20" t="s">
        <v>259</v>
      </c>
      <c r="J4010" s="11" t="s">
        <v>261</v>
      </c>
      <c r="K4010" s="11" t="s">
        <v>12333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44228</v>
      </c>
      <c r="H4011" s="11">
        <v>7</v>
      </c>
      <c r="I4011" s="20" t="s">
        <v>259</v>
      </c>
      <c r="J4011" s="11" t="s">
        <v>261</v>
      </c>
      <c r="K4011" s="11" t="s">
        <v>12333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44228</v>
      </c>
      <c r="H4012" s="11">
        <v>7</v>
      </c>
      <c r="I4012" s="20" t="s">
        <v>259</v>
      </c>
      <c r="J4012" s="11" t="s">
        <v>261</v>
      </c>
      <c r="K4012" s="11" t="s">
        <v>12333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44228</v>
      </c>
      <c r="H4013" s="11">
        <v>7</v>
      </c>
      <c r="I4013" s="20" t="s">
        <v>259</v>
      </c>
      <c r="J4013" s="11" t="s">
        <v>261</v>
      </c>
      <c r="K4013" s="11" t="s">
        <v>12333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44228</v>
      </c>
      <c r="H4014" s="11">
        <v>7</v>
      </c>
      <c r="I4014" s="20" t="s">
        <v>259</v>
      </c>
      <c r="J4014" s="11" t="s">
        <v>261</v>
      </c>
      <c r="K4014" s="11" t="s">
        <v>12333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44228</v>
      </c>
      <c r="H4015" s="11">
        <v>7</v>
      </c>
      <c r="I4015" s="20" t="s">
        <v>259</v>
      </c>
      <c r="J4015" s="11" t="s">
        <v>261</v>
      </c>
      <c r="K4015" s="11" t="s">
        <v>12333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44228</v>
      </c>
      <c r="H4016" s="11">
        <v>7</v>
      </c>
      <c r="I4016" s="20" t="s">
        <v>259</v>
      </c>
      <c r="J4016" s="11" t="s">
        <v>261</v>
      </c>
      <c r="K4016" s="11" t="s">
        <v>12333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44228</v>
      </c>
      <c r="H4017" s="11">
        <v>7</v>
      </c>
      <c r="I4017" s="20" t="s">
        <v>259</v>
      </c>
      <c r="J4017" s="11" t="s">
        <v>261</v>
      </c>
      <c r="K4017" s="11" t="s">
        <v>12333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44228</v>
      </c>
      <c r="H4018" s="11">
        <v>7</v>
      </c>
      <c r="I4018" s="20" t="s">
        <v>259</v>
      </c>
      <c r="J4018" s="11" t="s">
        <v>261</v>
      </c>
      <c r="K4018" s="11" t="s">
        <v>12333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44228</v>
      </c>
      <c r="H4019" s="11">
        <v>7</v>
      </c>
      <c r="I4019" s="20" t="s">
        <v>259</v>
      </c>
      <c r="J4019" s="11" t="s">
        <v>261</v>
      </c>
      <c r="K4019" s="11" t="s">
        <v>12333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44228</v>
      </c>
      <c r="H4020" s="11">
        <v>7</v>
      </c>
      <c r="I4020" s="20" t="s">
        <v>259</v>
      </c>
      <c r="J4020" s="11" t="s">
        <v>261</v>
      </c>
      <c r="K4020" s="11" t="s">
        <v>12333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44228</v>
      </c>
      <c r="H4021" s="11">
        <v>7</v>
      </c>
      <c r="I4021" s="20" t="s">
        <v>259</v>
      </c>
      <c r="J4021" s="11" t="s">
        <v>261</v>
      </c>
      <c r="K4021" s="11" t="s">
        <v>12333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44228</v>
      </c>
      <c r="H4022" s="11">
        <v>7</v>
      </c>
      <c r="I4022" s="20" t="s">
        <v>259</v>
      </c>
      <c r="J4022" s="11" t="s">
        <v>261</v>
      </c>
      <c r="K4022" s="11" t="s">
        <v>12333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44228</v>
      </c>
      <c r="H4023" s="11">
        <v>7</v>
      </c>
      <c r="I4023" s="20" t="s">
        <v>259</v>
      </c>
      <c r="J4023" s="11" t="s">
        <v>261</v>
      </c>
      <c r="K4023" s="11" t="s">
        <v>12333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44228</v>
      </c>
      <c r="H4024" s="11">
        <v>7</v>
      </c>
      <c r="I4024" s="20" t="s">
        <v>259</v>
      </c>
      <c r="J4024" s="11" t="s">
        <v>261</v>
      </c>
      <c r="K4024" s="11" t="s">
        <v>12333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44228</v>
      </c>
      <c r="H4025" s="11">
        <v>7</v>
      </c>
      <c r="I4025" s="20" t="s">
        <v>259</v>
      </c>
      <c r="J4025" s="11" t="s">
        <v>261</v>
      </c>
      <c r="K4025" s="11" t="s">
        <v>12333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44228</v>
      </c>
      <c r="H4026" s="11">
        <v>7</v>
      </c>
      <c r="I4026" s="20" t="s">
        <v>259</v>
      </c>
      <c r="J4026" s="11" t="s">
        <v>261</v>
      </c>
      <c r="K4026" s="11" t="s">
        <v>12333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44228</v>
      </c>
      <c r="H4027" s="11">
        <v>7</v>
      </c>
      <c r="I4027" s="20" t="s">
        <v>259</v>
      </c>
      <c r="J4027" s="11" t="s">
        <v>261</v>
      </c>
      <c r="K4027" s="11" t="s">
        <v>12333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44228</v>
      </c>
      <c r="H4028" s="11">
        <v>7</v>
      </c>
      <c r="I4028" s="20" t="s">
        <v>259</v>
      </c>
      <c r="J4028" s="11" t="s">
        <v>261</v>
      </c>
      <c r="K4028" s="11" t="s">
        <v>12333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44228</v>
      </c>
      <c r="H4029" s="11">
        <v>7</v>
      </c>
      <c r="I4029" s="20" t="s">
        <v>259</v>
      </c>
      <c r="J4029" s="11" t="s">
        <v>261</v>
      </c>
      <c r="K4029" s="11" t="s">
        <v>12333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44228</v>
      </c>
      <c r="H4030" s="11">
        <v>7</v>
      </c>
      <c r="I4030" s="20" t="s">
        <v>259</v>
      </c>
      <c r="J4030" s="11" t="s">
        <v>261</v>
      </c>
      <c r="K4030" s="11" t="s">
        <v>12333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44228</v>
      </c>
      <c r="H4031" s="11">
        <v>7</v>
      </c>
      <c r="I4031" s="20" t="s">
        <v>259</v>
      </c>
      <c r="J4031" s="11" t="s">
        <v>261</v>
      </c>
      <c r="K4031" s="11" t="s">
        <v>12333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44228</v>
      </c>
      <c r="H4032" s="11">
        <v>7</v>
      </c>
      <c r="I4032" s="20" t="s">
        <v>259</v>
      </c>
      <c r="J4032" s="11" t="s">
        <v>261</v>
      </c>
      <c r="K4032" s="11" t="s">
        <v>12333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44228</v>
      </c>
      <c r="H4033" s="11">
        <v>7</v>
      </c>
      <c r="I4033" s="20" t="s">
        <v>259</v>
      </c>
      <c r="J4033" s="11" t="s">
        <v>261</v>
      </c>
      <c r="K4033" s="11" t="s">
        <v>12333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44228</v>
      </c>
      <c r="H4034" s="11">
        <v>7</v>
      </c>
      <c r="I4034" s="20" t="s">
        <v>259</v>
      </c>
      <c r="J4034" s="11" t="s">
        <v>261</v>
      </c>
      <c r="K4034" s="11" t="s">
        <v>12333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44228</v>
      </c>
      <c r="H4035" s="11">
        <v>7</v>
      </c>
      <c r="I4035" s="20" t="s">
        <v>259</v>
      </c>
      <c r="J4035" s="11" t="s">
        <v>261</v>
      </c>
      <c r="K4035" s="11" t="s">
        <v>12333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44228</v>
      </c>
      <c r="H4036" s="11">
        <v>7</v>
      </c>
      <c r="I4036" s="20" t="s">
        <v>259</v>
      </c>
      <c r="J4036" s="11" t="s">
        <v>261</v>
      </c>
      <c r="K4036" s="11" t="s">
        <v>12333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44228</v>
      </c>
      <c r="H4037" s="11">
        <v>7</v>
      </c>
      <c r="I4037" s="20" t="s">
        <v>259</v>
      </c>
      <c r="J4037" s="11" t="s">
        <v>261</v>
      </c>
      <c r="K4037" s="11" t="s">
        <v>12333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44228</v>
      </c>
      <c r="H4038" s="11">
        <v>7</v>
      </c>
      <c r="I4038" s="20" t="s">
        <v>259</v>
      </c>
      <c r="J4038" s="11" t="s">
        <v>261</v>
      </c>
      <c r="K4038" s="11" t="s">
        <v>12333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44228</v>
      </c>
      <c r="H4039" s="11">
        <v>7</v>
      </c>
      <c r="I4039" s="20" t="s">
        <v>259</v>
      </c>
      <c r="J4039" s="11" t="s">
        <v>261</v>
      </c>
      <c r="K4039" s="11" t="s">
        <v>12333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44228</v>
      </c>
      <c r="H4040" s="11">
        <v>7</v>
      </c>
      <c r="I4040" s="20" t="s">
        <v>259</v>
      </c>
      <c r="J4040" s="11" t="s">
        <v>261</v>
      </c>
      <c r="K4040" s="11" t="s">
        <v>12333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44228</v>
      </c>
      <c r="H4041" s="11">
        <v>7</v>
      </c>
      <c r="I4041" s="20" t="s">
        <v>259</v>
      </c>
      <c r="J4041" s="11" t="s">
        <v>261</v>
      </c>
      <c r="K4041" s="11" t="s">
        <v>12333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44228</v>
      </c>
      <c r="H4042" s="11">
        <v>7</v>
      </c>
      <c r="I4042" s="20" t="s">
        <v>259</v>
      </c>
      <c r="J4042" s="11" t="s">
        <v>261</v>
      </c>
      <c r="K4042" s="11" t="s">
        <v>12333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44228</v>
      </c>
      <c r="H4043" s="11">
        <v>7</v>
      </c>
      <c r="I4043" s="20" t="s">
        <v>259</v>
      </c>
      <c r="J4043" s="11" t="s">
        <v>261</v>
      </c>
      <c r="K4043" s="11" t="s">
        <v>12333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44228</v>
      </c>
      <c r="H4044" s="11">
        <v>7</v>
      </c>
      <c r="I4044" s="20" t="s">
        <v>259</v>
      </c>
      <c r="J4044" s="11" t="s">
        <v>261</v>
      </c>
      <c r="K4044" s="11" t="s">
        <v>12333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44228</v>
      </c>
      <c r="H4045" s="11">
        <v>7</v>
      </c>
      <c r="I4045" s="20" t="s">
        <v>259</v>
      </c>
      <c r="J4045" s="11" t="s">
        <v>261</v>
      </c>
      <c r="K4045" s="11" t="s">
        <v>12333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44228</v>
      </c>
      <c r="H4046" s="11">
        <v>7</v>
      </c>
      <c r="I4046" s="20" t="s">
        <v>259</v>
      </c>
      <c r="J4046" s="11" t="s">
        <v>261</v>
      </c>
      <c r="K4046" s="11" t="s">
        <v>12333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44228</v>
      </c>
      <c r="H4047" s="11">
        <v>7</v>
      </c>
      <c r="I4047" s="20" t="s">
        <v>259</v>
      </c>
      <c r="J4047" s="11" t="s">
        <v>261</v>
      </c>
      <c r="K4047" s="11" t="s">
        <v>12333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44228</v>
      </c>
      <c r="H4048" s="11">
        <v>7</v>
      </c>
      <c r="I4048" s="20" t="s">
        <v>259</v>
      </c>
      <c r="J4048" s="11" t="s">
        <v>261</v>
      </c>
      <c r="K4048" s="11" t="s">
        <v>12333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44228</v>
      </c>
      <c r="H4049" s="11">
        <v>7</v>
      </c>
      <c r="I4049" s="20" t="s">
        <v>259</v>
      </c>
      <c r="J4049" s="11" t="s">
        <v>261</v>
      </c>
      <c r="K4049" s="11" t="s">
        <v>12333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44228</v>
      </c>
      <c r="H4050" s="11">
        <v>7</v>
      </c>
      <c r="I4050" s="20" t="s">
        <v>259</v>
      </c>
      <c r="J4050" s="11" t="s">
        <v>261</v>
      </c>
      <c r="K4050" s="11" t="s">
        <v>12333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44228</v>
      </c>
      <c r="H4051" s="11">
        <v>7</v>
      </c>
      <c r="I4051" s="20" t="s">
        <v>259</v>
      </c>
      <c r="J4051" s="11" t="s">
        <v>261</v>
      </c>
      <c r="K4051" s="11" t="s">
        <v>12333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44228</v>
      </c>
      <c r="H4052" s="11">
        <v>7</v>
      </c>
      <c r="I4052" s="20" t="s">
        <v>259</v>
      </c>
      <c r="J4052" s="11" t="s">
        <v>261</v>
      </c>
      <c r="K4052" s="11" t="s">
        <v>12333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44228</v>
      </c>
      <c r="H4053" s="11">
        <v>7</v>
      </c>
      <c r="I4053" s="20" t="s">
        <v>259</v>
      </c>
      <c r="J4053" s="11" t="s">
        <v>261</v>
      </c>
      <c r="K4053" s="11" t="s">
        <v>12333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44228</v>
      </c>
      <c r="H4054" s="11">
        <v>7</v>
      </c>
      <c r="I4054" s="20" t="s">
        <v>259</v>
      </c>
      <c r="J4054" s="11" t="s">
        <v>261</v>
      </c>
      <c r="K4054" s="11" t="s">
        <v>12333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44228</v>
      </c>
      <c r="H4055" s="11">
        <v>7</v>
      </c>
      <c r="I4055" s="20" t="s">
        <v>259</v>
      </c>
      <c r="J4055" s="11" t="s">
        <v>261</v>
      </c>
      <c r="K4055" s="11" t="s">
        <v>12333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44228</v>
      </c>
      <c r="H4056" s="11">
        <v>7</v>
      </c>
      <c r="I4056" s="20" t="s">
        <v>259</v>
      </c>
      <c r="J4056" s="11" t="s">
        <v>261</v>
      </c>
      <c r="K4056" s="11" t="s">
        <v>12333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44228</v>
      </c>
      <c r="H4057" s="11">
        <v>7</v>
      </c>
      <c r="I4057" s="20" t="s">
        <v>259</v>
      </c>
      <c r="J4057" s="11" t="s">
        <v>261</v>
      </c>
      <c r="K4057" s="11" t="s">
        <v>12333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44228</v>
      </c>
      <c r="H4058" s="11">
        <v>7</v>
      </c>
      <c r="I4058" s="20" t="s">
        <v>259</v>
      </c>
      <c r="J4058" s="11" t="s">
        <v>261</v>
      </c>
      <c r="K4058" s="11" t="s">
        <v>12333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44228</v>
      </c>
      <c r="H4059" s="11">
        <v>7</v>
      </c>
      <c r="I4059" s="20" t="s">
        <v>259</v>
      </c>
      <c r="J4059" s="11" t="s">
        <v>261</v>
      </c>
      <c r="K4059" s="11" t="s">
        <v>12333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44228</v>
      </c>
      <c r="H4060" s="11">
        <v>7</v>
      </c>
      <c r="I4060" s="20" t="s">
        <v>259</v>
      </c>
      <c r="J4060" s="11" t="s">
        <v>261</v>
      </c>
      <c r="K4060" s="11" t="s">
        <v>12333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44228</v>
      </c>
      <c r="H4061" s="11">
        <v>7</v>
      </c>
      <c r="I4061" s="20" t="s">
        <v>259</v>
      </c>
      <c r="J4061" s="11" t="s">
        <v>261</v>
      </c>
      <c r="K4061" s="11" t="s">
        <v>12333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44228</v>
      </c>
      <c r="H4062" s="11">
        <v>7</v>
      </c>
      <c r="I4062" s="20" t="s">
        <v>259</v>
      </c>
      <c r="J4062" s="11" t="s">
        <v>261</v>
      </c>
      <c r="K4062" s="11" t="s">
        <v>12333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44228</v>
      </c>
      <c r="H4063" s="11">
        <v>7</v>
      </c>
      <c r="I4063" s="20" t="s">
        <v>259</v>
      </c>
      <c r="J4063" s="11" t="s">
        <v>261</v>
      </c>
      <c r="K4063" s="11" t="s">
        <v>12333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44228</v>
      </c>
      <c r="H4064" s="11">
        <v>7</v>
      </c>
      <c r="I4064" s="20" t="s">
        <v>259</v>
      </c>
      <c r="J4064" s="11" t="s">
        <v>261</v>
      </c>
      <c r="K4064" s="11" t="s">
        <v>12333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44228</v>
      </c>
      <c r="H4065" s="11">
        <v>7</v>
      </c>
      <c r="I4065" s="20" t="s">
        <v>259</v>
      </c>
      <c r="J4065" s="11" t="s">
        <v>261</v>
      </c>
      <c r="K4065" s="11" t="s">
        <v>12333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44228</v>
      </c>
      <c r="H4066" s="11">
        <v>7</v>
      </c>
      <c r="I4066" s="20" t="s">
        <v>259</v>
      </c>
      <c r="J4066" s="11" t="s">
        <v>261</v>
      </c>
      <c r="K4066" s="11" t="s">
        <v>12333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44228</v>
      </c>
      <c r="H4067" s="11">
        <v>7</v>
      </c>
      <c r="I4067" s="20" t="s">
        <v>259</v>
      </c>
      <c r="J4067" s="11" t="s">
        <v>261</v>
      </c>
      <c r="K4067" s="11" t="s">
        <v>12333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44228</v>
      </c>
      <c r="H4068" s="11">
        <v>7</v>
      </c>
      <c r="I4068" s="20" t="s">
        <v>259</v>
      </c>
      <c r="J4068" s="11" t="s">
        <v>261</v>
      </c>
      <c r="K4068" s="11" t="s">
        <v>12333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44228</v>
      </c>
      <c r="H4069" s="11">
        <v>7</v>
      </c>
      <c r="I4069" s="20" t="s">
        <v>259</v>
      </c>
      <c r="J4069" s="11" t="s">
        <v>261</v>
      </c>
      <c r="K4069" s="11" t="s">
        <v>12333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44228</v>
      </c>
      <c r="H4070" s="11">
        <v>7</v>
      </c>
      <c r="I4070" s="20" t="s">
        <v>259</v>
      </c>
      <c r="J4070" s="11" t="s">
        <v>261</v>
      </c>
      <c r="K4070" s="11" t="s">
        <v>12333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44228</v>
      </c>
      <c r="H4071" s="11">
        <v>7</v>
      </c>
      <c r="I4071" s="20" t="s">
        <v>259</v>
      </c>
      <c r="J4071" s="11" t="s">
        <v>261</v>
      </c>
      <c r="K4071" s="11" t="s">
        <v>12333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44228</v>
      </c>
      <c r="H4072" s="11">
        <v>7</v>
      </c>
      <c r="I4072" s="20" t="s">
        <v>259</v>
      </c>
      <c r="J4072" s="11" t="s">
        <v>261</v>
      </c>
      <c r="K4072" s="11" t="s">
        <v>12333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44228</v>
      </c>
      <c r="H4073" s="11">
        <v>7</v>
      </c>
      <c r="I4073" s="20" t="s">
        <v>259</v>
      </c>
      <c r="J4073" s="11" t="s">
        <v>261</v>
      </c>
      <c r="K4073" s="11" t="s">
        <v>12333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44228</v>
      </c>
      <c r="H4074" s="11">
        <v>7</v>
      </c>
      <c r="I4074" s="20" t="s">
        <v>259</v>
      </c>
      <c r="J4074" s="11" t="s">
        <v>261</v>
      </c>
      <c r="K4074" s="11" t="s">
        <v>12333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44228</v>
      </c>
      <c r="H4075" s="11">
        <v>7</v>
      </c>
      <c r="I4075" s="20" t="s">
        <v>259</v>
      </c>
      <c r="J4075" s="11" t="s">
        <v>261</v>
      </c>
      <c r="K4075" s="11" t="s">
        <v>12333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44228</v>
      </c>
      <c r="H4076" s="11">
        <v>7</v>
      </c>
      <c r="I4076" s="20" t="s">
        <v>259</v>
      </c>
      <c r="J4076" s="11" t="s">
        <v>261</v>
      </c>
      <c r="K4076" s="11" t="s">
        <v>12333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44228</v>
      </c>
      <c r="H4077" s="11">
        <v>7</v>
      </c>
      <c r="I4077" s="20" t="s">
        <v>259</v>
      </c>
      <c r="J4077" s="11" t="s">
        <v>261</v>
      </c>
      <c r="K4077" s="11" t="s">
        <v>12333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44228</v>
      </c>
      <c r="H4078" s="11">
        <v>7</v>
      </c>
      <c r="I4078" s="20" t="s">
        <v>259</v>
      </c>
      <c r="J4078" s="11" t="s">
        <v>261</v>
      </c>
      <c r="K4078" s="11" t="s">
        <v>12333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44228</v>
      </c>
      <c r="H4079" s="11">
        <v>7</v>
      </c>
      <c r="I4079" s="20" t="s">
        <v>259</v>
      </c>
      <c r="J4079" s="11" t="s">
        <v>261</v>
      </c>
      <c r="K4079" s="11" t="s">
        <v>12333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44228</v>
      </c>
      <c r="H4080" s="11">
        <v>7</v>
      </c>
      <c r="I4080" s="20" t="s">
        <v>259</v>
      </c>
      <c r="J4080" s="11" t="s">
        <v>261</v>
      </c>
      <c r="K4080" s="11" t="s">
        <v>12333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44228</v>
      </c>
      <c r="H4081" s="11">
        <v>7</v>
      </c>
      <c r="I4081" s="20" t="s">
        <v>259</v>
      </c>
      <c r="J4081" s="11" t="s">
        <v>261</v>
      </c>
      <c r="K4081" s="11" t="s">
        <v>12333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44228</v>
      </c>
      <c r="H4082" s="11">
        <v>7</v>
      </c>
      <c r="I4082" s="20" t="s">
        <v>259</v>
      </c>
      <c r="J4082" s="11" t="s">
        <v>261</v>
      </c>
      <c r="K4082" s="11" t="s">
        <v>12333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44228</v>
      </c>
      <c r="H4083" s="11">
        <v>7</v>
      </c>
      <c r="I4083" s="20" t="s">
        <v>259</v>
      </c>
      <c r="J4083" s="11" t="s">
        <v>261</v>
      </c>
      <c r="K4083" s="11" t="s">
        <v>12333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44228</v>
      </c>
      <c r="H4084" s="11">
        <v>7</v>
      </c>
      <c r="I4084" s="20" t="s">
        <v>259</v>
      </c>
      <c r="J4084" s="11" t="s">
        <v>261</v>
      </c>
      <c r="K4084" s="11" t="s">
        <v>12333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44228</v>
      </c>
      <c r="H4085" s="11">
        <v>7</v>
      </c>
      <c r="I4085" s="20" t="s">
        <v>259</v>
      </c>
      <c r="J4085" s="11" t="s">
        <v>261</v>
      </c>
      <c r="K4085" s="11" t="s">
        <v>12333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44228</v>
      </c>
      <c r="H4086" s="11">
        <v>7</v>
      </c>
      <c r="I4086" s="20" t="s">
        <v>259</v>
      </c>
      <c r="J4086" s="11" t="s">
        <v>261</v>
      </c>
      <c r="K4086" s="11" t="s">
        <v>12333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44228</v>
      </c>
      <c r="H4087" s="11">
        <v>7</v>
      </c>
      <c r="I4087" s="20" t="s">
        <v>259</v>
      </c>
      <c r="J4087" s="11" t="s">
        <v>261</v>
      </c>
      <c r="K4087" s="11" t="s">
        <v>12333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44228</v>
      </c>
      <c r="H4088" s="11">
        <v>7</v>
      </c>
      <c r="I4088" s="20" t="s">
        <v>259</v>
      </c>
      <c r="J4088" s="11" t="s">
        <v>261</v>
      </c>
      <c r="K4088" s="11" t="s">
        <v>12333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44228</v>
      </c>
      <c r="H4089" s="11">
        <v>7</v>
      </c>
      <c r="I4089" s="20" t="s">
        <v>259</v>
      </c>
      <c r="J4089" s="11" t="s">
        <v>261</v>
      </c>
      <c r="K4089" s="11" t="s">
        <v>12333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44228</v>
      </c>
      <c r="H4090" s="11">
        <v>7</v>
      </c>
      <c r="I4090" s="20" t="s">
        <v>259</v>
      </c>
      <c r="J4090" s="11" t="s">
        <v>261</v>
      </c>
      <c r="K4090" s="11" t="s">
        <v>12333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44228</v>
      </c>
      <c r="H4091" s="11">
        <v>7</v>
      </c>
      <c r="I4091" s="20" t="s">
        <v>259</v>
      </c>
      <c r="J4091" s="11" t="s">
        <v>261</v>
      </c>
      <c r="K4091" s="11" t="s">
        <v>12333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44228</v>
      </c>
      <c r="H4092" s="11">
        <v>7</v>
      </c>
      <c r="I4092" s="20" t="s">
        <v>259</v>
      </c>
      <c r="J4092" s="11" t="s">
        <v>261</v>
      </c>
      <c r="K4092" s="11" t="s">
        <v>12333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44228</v>
      </c>
      <c r="H4093" s="11">
        <v>7</v>
      </c>
      <c r="I4093" s="20" t="s">
        <v>259</v>
      </c>
      <c r="J4093" s="11" t="s">
        <v>261</v>
      </c>
      <c r="K4093" s="11" t="s">
        <v>12333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44228</v>
      </c>
      <c r="H4094" s="11">
        <v>7</v>
      </c>
      <c r="I4094" s="20" t="s">
        <v>259</v>
      </c>
      <c r="J4094" s="11" t="s">
        <v>261</v>
      </c>
      <c r="K4094" s="11" t="s">
        <v>12333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44228</v>
      </c>
      <c r="H4095" s="11">
        <v>7</v>
      </c>
      <c r="I4095" s="20" t="s">
        <v>259</v>
      </c>
      <c r="J4095" s="11" t="s">
        <v>261</v>
      </c>
      <c r="K4095" s="11" t="s">
        <v>12333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44228</v>
      </c>
      <c r="H4096" s="11">
        <v>7</v>
      </c>
      <c r="I4096" s="20" t="s">
        <v>259</v>
      </c>
      <c r="J4096" s="11" t="s">
        <v>261</v>
      </c>
      <c r="K4096" s="11" t="s">
        <v>12333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44228</v>
      </c>
      <c r="H4097" s="11">
        <v>7</v>
      </c>
      <c r="I4097" s="20" t="s">
        <v>259</v>
      </c>
      <c r="J4097" s="11" t="s">
        <v>261</v>
      </c>
      <c r="K4097" s="11" t="s">
        <v>12333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44228</v>
      </c>
      <c r="H4098" s="11">
        <v>7</v>
      </c>
      <c r="I4098" s="20" t="s">
        <v>259</v>
      </c>
      <c r="J4098" s="11" t="s">
        <v>261</v>
      </c>
      <c r="K4098" s="11" t="s">
        <v>12333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44228</v>
      </c>
      <c r="H4099" s="11">
        <v>7</v>
      </c>
      <c r="I4099" s="20" t="s">
        <v>259</v>
      </c>
      <c r="J4099" s="11" t="s">
        <v>261</v>
      </c>
      <c r="K4099" s="11" t="s">
        <v>12333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44228</v>
      </c>
      <c r="H4100" s="11">
        <v>7</v>
      </c>
      <c r="I4100" s="20" t="s">
        <v>259</v>
      </c>
      <c r="J4100" s="11" t="s">
        <v>261</v>
      </c>
      <c r="K4100" s="11" t="s">
        <v>12333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44228</v>
      </c>
      <c r="H4101" s="11">
        <v>7</v>
      </c>
      <c r="I4101" s="20" t="s">
        <v>259</v>
      </c>
      <c r="J4101" s="11" t="s">
        <v>261</v>
      </c>
      <c r="K4101" s="11" t="s">
        <v>12333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44228</v>
      </c>
      <c r="H4102" s="11">
        <v>7</v>
      </c>
      <c r="I4102" s="20" t="s">
        <v>259</v>
      </c>
      <c r="J4102" s="11" t="s">
        <v>261</v>
      </c>
      <c r="K4102" s="11" t="s">
        <v>12333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44228</v>
      </c>
      <c r="H4103" s="11">
        <v>7</v>
      </c>
      <c r="I4103" s="20" t="s">
        <v>259</v>
      </c>
      <c r="J4103" s="11" t="s">
        <v>261</v>
      </c>
      <c r="K4103" s="11" t="s">
        <v>12333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44228</v>
      </c>
      <c r="H4104" s="11">
        <v>7</v>
      </c>
      <c r="I4104" s="20" t="s">
        <v>259</v>
      </c>
      <c r="J4104" s="11" t="s">
        <v>261</v>
      </c>
      <c r="K4104" s="11" t="s">
        <v>12333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44228</v>
      </c>
      <c r="H4105" s="11">
        <v>7</v>
      </c>
      <c r="I4105" s="20" t="s">
        <v>259</v>
      </c>
      <c r="J4105" s="11" t="s">
        <v>261</v>
      </c>
      <c r="K4105" s="11" t="s">
        <v>12333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44228</v>
      </c>
      <c r="H4106" s="11">
        <v>7</v>
      </c>
      <c r="I4106" s="20" t="s">
        <v>259</v>
      </c>
      <c r="J4106" s="11" t="s">
        <v>261</v>
      </c>
      <c r="K4106" s="11" t="s">
        <v>12333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44228</v>
      </c>
      <c r="H4107" s="11">
        <v>7</v>
      </c>
      <c r="I4107" s="20" t="s">
        <v>259</v>
      </c>
      <c r="J4107" s="11" t="s">
        <v>261</v>
      </c>
      <c r="K4107" s="11" t="s">
        <v>12333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44228</v>
      </c>
      <c r="H4108" s="11">
        <v>7</v>
      </c>
      <c r="I4108" s="20" t="s">
        <v>259</v>
      </c>
      <c r="J4108" s="11" t="s">
        <v>261</v>
      </c>
      <c r="K4108" s="11" t="s">
        <v>12333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44228</v>
      </c>
      <c r="H4109" s="11">
        <v>7</v>
      </c>
      <c r="I4109" s="20" t="s">
        <v>259</v>
      </c>
      <c r="J4109" s="11" t="s">
        <v>261</v>
      </c>
      <c r="K4109" s="11" t="s">
        <v>12333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44228</v>
      </c>
      <c r="H4110" s="11">
        <v>7</v>
      </c>
      <c r="I4110" s="20" t="s">
        <v>259</v>
      </c>
      <c r="J4110" s="11" t="s">
        <v>261</v>
      </c>
      <c r="K4110" s="11" t="s">
        <v>12333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44228</v>
      </c>
      <c r="H4111" s="11">
        <v>7</v>
      </c>
      <c r="I4111" s="20" t="s">
        <v>259</v>
      </c>
      <c r="J4111" s="11" t="s">
        <v>261</v>
      </c>
      <c r="K4111" s="11" t="s">
        <v>12333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44228</v>
      </c>
      <c r="H4112" s="11">
        <v>7</v>
      </c>
      <c r="I4112" s="20" t="s">
        <v>259</v>
      </c>
      <c r="J4112" s="11" t="s">
        <v>261</v>
      </c>
      <c r="K4112" s="11" t="s">
        <v>12333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44228</v>
      </c>
      <c r="H4113" s="11">
        <v>7</v>
      </c>
      <c r="I4113" s="20" t="s">
        <v>259</v>
      </c>
      <c r="J4113" s="11" t="s">
        <v>261</v>
      </c>
      <c r="K4113" s="11" t="s">
        <v>12333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44228</v>
      </c>
      <c r="H4114" s="11">
        <v>7</v>
      </c>
      <c r="I4114" s="20" t="s">
        <v>259</v>
      </c>
      <c r="J4114" s="11" t="s">
        <v>261</v>
      </c>
      <c r="K4114" s="11" t="s">
        <v>12333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44228</v>
      </c>
      <c r="H4115" s="11">
        <v>7</v>
      </c>
      <c r="I4115" s="20" t="s">
        <v>259</v>
      </c>
      <c r="J4115" s="11" t="s">
        <v>261</v>
      </c>
      <c r="K4115" s="11" t="s">
        <v>12333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44228</v>
      </c>
      <c r="H4116" s="11">
        <v>7</v>
      </c>
      <c r="I4116" s="20" t="s">
        <v>259</v>
      </c>
      <c r="J4116" s="11" t="s">
        <v>261</v>
      </c>
      <c r="K4116" s="11" t="s">
        <v>12333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44228</v>
      </c>
      <c r="H4117" s="11">
        <v>7</v>
      </c>
      <c r="I4117" s="20" t="s">
        <v>259</v>
      </c>
      <c r="J4117" s="11" t="s">
        <v>261</v>
      </c>
      <c r="K4117" s="11" t="s">
        <v>12333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44228</v>
      </c>
      <c r="H4118" s="11">
        <v>7</v>
      </c>
      <c r="I4118" s="20" t="s">
        <v>259</v>
      </c>
      <c r="J4118" s="11" t="s">
        <v>261</v>
      </c>
      <c r="K4118" s="11" t="s">
        <v>12333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44228</v>
      </c>
      <c r="H4119" s="11">
        <v>7</v>
      </c>
      <c r="I4119" s="20" t="s">
        <v>259</v>
      </c>
      <c r="J4119" s="11" t="s">
        <v>261</v>
      </c>
      <c r="K4119" s="11" t="s">
        <v>12333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44228</v>
      </c>
      <c r="H4120" s="11">
        <v>7</v>
      </c>
      <c r="I4120" s="20" t="s">
        <v>259</v>
      </c>
      <c r="J4120" s="11" t="s">
        <v>261</v>
      </c>
      <c r="K4120" s="11" t="s">
        <v>12333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44228</v>
      </c>
      <c r="H4121" s="11">
        <v>7</v>
      </c>
      <c r="I4121" s="20" t="s">
        <v>259</v>
      </c>
      <c r="J4121" s="11" t="s">
        <v>261</v>
      </c>
      <c r="K4121" s="11" t="s">
        <v>12333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44228</v>
      </c>
      <c r="H4122" s="11">
        <v>7</v>
      </c>
      <c r="I4122" s="20" t="s">
        <v>259</v>
      </c>
      <c r="J4122" s="11" t="s">
        <v>261</v>
      </c>
      <c r="K4122" s="11" t="s">
        <v>12333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44228</v>
      </c>
      <c r="H4123" s="11">
        <v>7</v>
      </c>
      <c r="I4123" s="20" t="s">
        <v>259</v>
      </c>
      <c r="J4123" s="11" t="s">
        <v>261</v>
      </c>
      <c r="K4123" s="11" t="s">
        <v>12333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44228</v>
      </c>
      <c r="H4124" s="11">
        <v>7</v>
      </c>
      <c r="I4124" s="20" t="s">
        <v>259</v>
      </c>
      <c r="J4124" s="11" t="s">
        <v>261</v>
      </c>
      <c r="K4124" s="11" t="s">
        <v>12333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44228</v>
      </c>
      <c r="H4125" s="11">
        <v>7</v>
      </c>
      <c r="I4125" s="20" t="s">
        <v>259</v>
      </c>
      <c r="J4125" s="11" t="s">
        <v>261</v>
      </c>
      <c r="K4125" s="11" t="s">
        <v>12333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44228</v>
      </c>
      <c r="H4126" s="11">
        <v>7</v>
      </c>
      <c r="I4126" s="20" t="s">
        <v>259</v>
      </c>
      <c r="J4126" s="11" t="s">
        <v>261</v>
      </c>
      <c r="K4126" s="11" t="s">
        <v>12333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44228</v>
      </c>
      <c r="H4127" s="11">
        <v>7</v>
      </c>
      <c r="I4127" s="20" t="s">
        <v>259</v>
      </c>
      <c r="J4127" s="11" t="s">
        <v>261</v>
      </c>
      <c r="K4127" s="11" t="s">
        <v>12333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44228</v>
      </c>
      <c r="H4128" s="11">
        <v>7</v>
      </c>
      <c r="I4128" s="20" t="s">
        <v>259</v>
      </c>
      <c r="J4128" s="11" t="s">
        <v>261</v>
      </c>
      <c r="K4128" s="11" t="s">
        <v>12333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44228</v>
      </c>
      <c r="H4129" s="11">
        <v>7</v>
      </c>
      <c r="I4129" s="20" t="s">
        <v>259</v>
      </c>
      <c r="J4129" s="11" t="s">
        <v>261</v>
      </c>
      <c r="K4129" s="11" t="s">
        <v>12333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44228</v>
      </c>
      <c r="H4130" s="11">
        <v>7</v>
      </c>
      <c r="I4130" s="20" t="s">
        <v>259</v>
      </c>
      <c r="J4130" s="11" t="s">
        <v>261</v>
      </c>
      <c r="K4130" s="11" t="s">
        <v>12333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44228</v>
      </c>
      <c r="H4131" s="11">
        <v>7</v>
      </c>
      <c r="I4131" s="20" t="s">
        <v>259</v>
      </c>
      <c r="J4131" s="11" t="s">
        <v>261</v>
      </c>
      <c r="K4131" s="11" t="s">
        <v>12333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44228</v>
      </c>
      <c r="H4132" s="11">
        <v>7</v>
      </c>
      <c r="I4132" s="20" t="s">
        <v>259</v>
      </c>
      <c r="J4132" s="11" t="s">
        <v>261</v>
      </c>
      <c r="K4132" s="11" t="s">
        <v>12333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44228</v>
      </c>
      <c r="H4133" s="11">
        <v>7</v>
      </c>
      <c r="I4133" s="20" t="s">
        <v>259</v>
      </c>
      <c r="J4133" s="11" t="s">
        <v>261</v>
      </c>
      <c r="K4133" s="11" t="s">
        <v>12333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44228</v>
      </c>
      <c r="H4134" s="11">
        <v>7</v>
      </c>
      <c r="I4134" s="20" t="s">
        <v>259</v>
      </c>
      <c r="J4134" s="11" t="s">
        <v>261</v>
      </c>
      <c r="K4134" s="11" t="s">
        <v>12333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44228</v>
      </c>
      <c r="H4135" s="11">
        <v>7</v>
      </c>
      <c r="I4135" s="20" t="s">
        <v>259</v>
      </c>
      <c r="J4135" s="11" t="s">
        <v>261</v>
      </c>
      <c r="K4135" s="11" t="s">
        <v>12333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44228</v>
      </c>
      <c r="H4136" s="11">
        <v>7</v>
      </c>
      <c r="I4136" s="20" t="s">
        <v>259</v>
      </c>
      <c r="J4136" s="11" t="s">
        <v>261</v>
      </c>
      <c r="K4136" s="11" t="s">
        <v>12333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44228</v>
      </c>
      <c r="H4137" s="11">
        <v>7</v>
      </c>
      <c r="I4137" s="20" t="s">
        <v>259</v>
      </c>
      <c r="J4137" s="11" t="s">
        <v>261</v>
      </c>
      <c r="K4137" s="11" t="s">
        <v>12333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44228</v>
      </c>
      <c r="H4138" s="11">
        <v>7</v>
      </c>
      <c r="I4138" s="20" t="s">
        <v>259</v>
      </c>
      <c r="J4138" s="11" t="s">
        <v>261</v>
      </c>
      <c r="K4138" s="11" t="s">
        <v>12333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44228</v>
      </c>
      <c r="H4139" s="11">
        <v>7</v>
      </c>
      <c r="I4139" s="20" t="s">
        <v>259</v>
      </c>
      <c r="J4139" s="11" t="s">
        <v>261</v>
      </c>
      <c r="K4139" s="11" t="s">
        <v>12333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44228</v>
      </c>
      <c r="H4140" s="11">
        <v>7</v>
      </c>
      <c r="I4140" s="20" t="s">
        <v>259</v>
      </c>
      <c r="J4140" s="11" t="s">
        <v>261</v>
      </c>
      <c r="K4140" s="11" t="s">
        <v>12333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44228</v>
      </c>
      <c r="H4141" s="11">
        <v>7</v>
      </c>
      <c r="I4141" s="20" t="s">
        <v>259</v>
      </c>
      <c r="J4141" s="11" t="s">
        <v>261</v>
      </c>
      <c r="K4141" s="11" t="s">
        <v>12333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44228</v>
      </c>
      <c r="H4142" s="11">
        <v>7</v>
      </c>
      <c r="I4142" s="20" t="s">
        <v>259</v>
      </c>
      <c r="J4142" s="11" t="s">
        <v>261</v>
      </c>
      <c r="K4142" s="11" t="s">
        <v>12333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44228</v>
      </c>
      <c r="H4143" s="11">
        <v>7</v>
      </c>
      <c r="I4143" s="20" t="s">
        <v>259</v>
      </c>
      <c r="J4143" s="11" t="s">
        <v>261</v>
      </c>
      <c r="K4143" s="11" t="s">
        <v>12333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44228</v>
      </c>
      <c r="H4144" s="11">
        <v>7</v>
      </c>
      <c r="I4144" s="20" t="s">
        <v>259</v>
      </c>
      <c r="J4144" s="11" t="s">
        <v>261</v>
      </c>
      <c r="K4144" s="11" t="s">
        <v>12333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44228</v>
      </c>
      <c r="H4145" s="11">
        <v>7</v>
      </c>
      <c r="I4145" s="20" t="s">
        <v>259</v>
      </c>
      <c r="J4145" s="11" t="s">
        <v>261</v>
      </c>
      <c r="K4145" s="11" t="s">
        <v>12333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44228</v>
      </c>
      <c r="H4146" s="11">
        <v>7</v>
      </c>
      <c r="I4146" s="20" t="s">
        <v>259</v>
      </c>
      <c r="J4146" s="11" t="s">
        <v>261</v>
      </c>
      <c r="K4146" s="11" t="s">
        <v>12333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44228</v>
      </c>
      <c r="H4147" s="11">
        <v>7</v>
      </c>
      <c r="I4147" s="20" t="s">
        <v>259</v>
      </c>
      <c r="J4147" s="11" t="s">
        <v>261</v>
      </c>
      <c r="K4147" s="11" t="s">
        <v>12333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44228</v>
      </c>
      <c r="H4148" s="11">
        <v>7</v>
      </c>
      <c r="I4148" s="20" t="s">
        <v>259</v>
      </c>
      <c r="J4148" s="11" t="s">
        <v>261</v>
      </c>
      <c r="K4148" s="11" t="s">
        <v>12333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44228</v>
      </c>
      <c r="H4149" s="11">
        <v>7</v>
      </c>
      <c r="I4149" s="20" t="s">
        <v>259</v>
      </c>
      <c r="J4149" s="11" t="s">
        <v>261</v>
      </c>
      <c r="K4149" s="11" t="s">
        <v>12333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44228</v>
      </c>
      <c r="H4150" s="11">
        <v>7</v>
      </c>
      <c r="I4150" s="20" t="s">
        <v>259</v>
      </c>
      <c r="J4150" s="11" t="s">
        <v>261</v>
      </c>
      <c r="K4150" s="11" t="s">
        <v>12333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44228</v>
      </c>
      <c r="H4151" s="11">
        <v>7</v>
      </c>
      <c r="I4151" s="20" t="s">
        <v>259</v>
      </c>
      <c r="J4151" s="11" t="s">
        <v>261</v>
      </c>
      <c r="K4151" s="11" t="s">
        <v>12333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44228</v>
      </c>
      <c r="H4152" s="11">
        <v>7</v>
      </c>
      <c r="I4152" s="20" t="s">
        <v>259</v>
      </c>
      <c r="J4152" s="11" t="s">
        <v>261</v>
      </c>
      <c r="K4152" s="11" t="s">
        <v>12333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44228</v>
      </c>
      <c r="H4153" s="11">
        <v>7</v>
      </c>
      <c r="I4153" s="20" t="s">
        <v>259</v>
      </c>
      <c r="J4153" s="11" t="s">
        <v>261</v>
      </c>
      <c r="K4153" s="11" t="s">
        <v>12333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44228</v>
      </c>
      <c r="H4154" s="11">
        <v>7</v>
      </c>
      <c r="I4154" s="20" t="s">
        <v>259</v>
      </c>
      <c r="J4154" s="11" t="s">
        <v>261</v>
      </c>
      <c r="K4154" s="11" t="s">
        <v>12333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44228</v>
      </c>
      <c r="H4155" s="11">
        <v>7</v>
      </c>
      <c r="I4155" s="20" t="s">
        <v>259</v>
      </c>
      <c r="J4155" s="11" t="s">
        <v>261</v>
      </c>
      <c r="K4155" s="11" t="s">
        <v>12333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44228</v>
      </c>
      <c r="H4156" s="11">
        <v>7</v>
      </c>
      <c r="I4156" s="20" t="s">
        <v>259</v>
      </c>
      <c r="J4156" s="11" t="s">
        <v>261</v>
      </c>
      <c r="K4156" s="11" t="s">
        <v>12333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44228</v>
      </c>
      <c r="H4157" s="11">
        <v>7</v>
      </c>
      <c r="I4157" s="20" t="s">
        <v>259</v>
      </c>
      <c r="J4157" s="11" t="s">
        <v>261</v>
      </c>
      <c r="K4157" s="11" t="s">
        <v>12333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44228</v>
      </c>
      <c r="H4158" s="11">
        <v>7</v>
      </c>
      <c r="I4158" s="20" t="s">
        <v>259</v>
      </c>
      <c r="J4158" s="11" t="s">
        <v>261</v>
      </c>
      <c r="K4158" s="11" t="s">
        <v>12333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44228</v>
      </c>
      <c r="H4159" s="11">
        <v>7</v>
      </c>
      <c r="I4159" s="20" t="s">
        <v>259</v>
      </c>
      <c r="J4159" s="11" t="s">
        <v>261</v>
      </c>
      <c r="K4159" s="11" t="s">
        <v>12333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44228</v>
      </c>
      <c r="H4160" s="11">
        <v>7</v>
      </c>
      <c r="I4160" s="20" t="s">
        <v>259</v>
      </c>
      <c r="J4160" s="11" t="s">
        <v>261</v>
      </c>
      <c r="K4160" s="11" t="s">
        <v>12333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44228</v>
      </c>
      <c r="H4161" s="11">
        <v>7</v>
      </c>
      <c r="I4161" s="20" t="s">
        <v>259</v>
      </c>
      <c r="J4161" s="11" t="s">
        <v>261</v>
      </c>
      <c r="K4161" s="11" t="s">
        <v>12333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44228</v>
      </c>
      <c r="H4162" s="11">
        <v>7</v>
      </c>
      <c r="I4162" s="20" t="s">
        <v>259</v>
      </c>
      <c r="J4162" s="11" t="s">
        <v>261</v>
      </c>
      <c r="K4162" s="11" t="s">
        <v>12333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44228</v>
      </c>
      <c r="H4163" s="11">
        <v>7</v>
      </c>
      <c r="I4163" s="20" t="s">
        <v>259</v>
      </c>
      <c r="J4163" s="11" t="s">
        <v>261</v>
      </c>
      <c r="K4163" s="11" t="s">
        <v>12333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44228</v>
      </c>
      <c r="H4164" s="11">
        <v>7</v>
      </c>
      <c r="I4164" s="20" t="s">
        <v>259</v>
      </c>
      <c r="J4164" s="11" t="s">
        <v>261</v>
      </c>
      <c r="K4164" s="11" t="s">
        <v>12333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44228</v>
      </c>
      <c r="H4165" s="11">
        <v>7</v>
      </c>
      <c r="I4165" s="20" t="s">
        <v>259</v>
      </c>
      <c r="J4165" s="11" t="s">
        <v>261</v>
      </c>
      <c r="K4165" s="11" t="s">
        <v>12333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44228</v>
      </c>
      <c r="H4166" s="11">
        <v>7</v>
      </c>
      <c r="I4166" s="20" t="s">
        <v>259</v>
      </c>
      <c r="J4166" s="11" t="s">
        <v>261</v>
      </c>
      <c r="K4166" s="11" t="s">
        <v>12333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44228</v>
      </c>
      <c r="H4167" s="11">
        <v>7</v>
      </c>
      <c r="I4167" s="20" t="s">
        <v>259</v>
      </c>
      <c r="J4167" s="11" t="s">
        <v>261</v>
      </c>
      <c r="K4167" s="11" t="s">
        <v>12333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44228</v>
      </c>
      <c r="H4168" s="11">
        <v>7</v>
      </c>
      <c r="I4168" s="20" t="s">
        <v>259</v>
      </c>
      <c r="J4168" s="11" t="s">
        <v>261</v>
      </c>
      <c r="K4168" s="11" t="s">
        <v>12333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44228</v>
      </c>
      <c r="H4169" s="11">
        <v>7</v>
      </c>
      <c r="I4169" s="20" t="s">
        <v>259</v>
      </c>
      <c r="J4169" s="11" t="s">
        <v>261</v>
      </c>
      <c r="K4169" s="11" t="s">
        <v>12333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44228</v>
      </c>
      <c r="H4170" s="11">
        <v>7</v>
      </c>
      <c r="I4170" s="20" t="s">
        <v>259</v>
      </c>
      <c r="J4170" s="11" t="s">
        <v>261</v>
      </c>
      <c r="K4170" s="11" t="s">
        <v>12333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44228</v>
      </c>
      <c r="H4171" s="11">
        <v>7</v>
      </c>
      <c r="I4171" s="20" t="s">
        <v>259</v>
      </c>
      <c r="J4171" s="11" t="s">
        <v>261</v>
      </c>
      <c r="K4171" s="11" t="s">
        <v>12333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44228</v>
      </c>
      <c r="H4172" s="11">
        <v>7</v>
      </c>
      <c r="I4172" s="20" t="s">
        <v>259</v>
      </c>
      <c r="J4172" s="11" t="s">
        <v>261</v>
      </c>
      <c r="K4172" s="11" t="s">
        <v>12333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44228</v>
      </c>
      <c r="H4173" s="11">
        <v>7</v>
      </c>
      <c r="I4173" s="20" t="s">
        <v>259</v>
      </c>
      <c r="J4173" s="11" t="s">
        <v>261</v>
      </c>
      <c r="K4173" s="11" t="s">
        <v>12333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44228</v>
      </c>
      <c r="H4174" s="11">
        <v>7</v>
      </c>
      <c r="I4174" s="20" t="s">
        <v>259</v>
      </c>
      <c r="J4174" s="11" t="s">
        <v>261</v>
      </c>
      <c r="K4174" s="11" t="s">
        <v>12333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44228</v>
      </c>
      <c r="H4175" s="11">
        <v>7</v>
      </c>
      <c r="I4175" s="20" t="s">
        <v>259</v>
      </c>
      <c r="J4175" s="11" t="s">
        <v>261</v>
      </c>
      <c r="K4175" s="11" t="s">
        <v>12333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44228</v>
      </c>
      <c r="H4176" s="11">
        <v>7</v>
      </c>
      <c r="I4176" s="20" t="s">
        <v>259</v>
      </c>
      <c r="J4176" s="11" t="s">
        <v>261</v>
      </c>
      <c r="K4176" s="11" t="s">
        <v>12333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44228</v>
      </c>
      <c r="H4177" s="11">
        <v>7</v>
      </c>
      <c r="I4177" s="20" t="s">
        <v>259</v>
      </c>
      <c r="J4177" s="11" t="s">
        <v>261</v>
      </c>
      <c r="K4177" s="11" t="s">
        <v>12333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44228</v>
      </c>
      <c r="H4178" s="11">
        <v>7</v>
      </c>
      <c r="I4178" s="20" t="s">
        <v>259</v>
      </c>
      <c r="J4178" s="11" t="s">
        <v>261</v>
      </c>
      <c r="K4178" s="11" t="s">
        <v>12333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44228</v>
      </c>
      <c r="H4179" s="11">
        <v>7</v>
      </c>
      <c r="I4179" s="20" t="s">
        <v>259</v>
      </c>
      <c r="J4179" s="11" t="s">
        <v>261</v>
      </c>
      <c r="K4179" s="11" t="s">
        <v>12333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44228</v>
      </c>
      <c r="H4180" s="11">
        <v>7</v>
      </c>
      <c r="I4180" s="20" t="s">
        <v>259</v>
      </c>
      <c r="J4180" s="11" t="s">
        <v>261</v>
      </c>
      <c r="K4180" s="11" t="s">
        <v>12333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44228</v>
      </c>
      <c r="H4181" s="11">
        <v>7</v>
      </c>
      <c r="I4181" s="20" t="s">
        <v>259</v>
      </c>
      <c r="J4181" s="11" t="s">
        <v>261</v>
      </c>
      <c r="K4181" s="11" t="s">
        <v>12333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44228</v>
      </c>
      <c r="H4182" s="11">
        <v>7</v>
      </c>
      <c r="I4182" s="20" t="s">
        <v>259</v>
      </c>
      <c r="J4182" s="11" t="s">
        <v>261</v>
      </c>
      <c r="K4182" s="11" t="s">
        <v>12333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44228</v>
      </c>
      <c r="H4183" s="11">
        <v>7</v>
      </c>
      <c r="I4183" s="20" t="s">
        <v>259</v>
      </c>
      <c r="J4183" s="11" t="s">
        <v>261</v>
      </c>
      <c r="K4183" s="11" t="s">
        <v>12333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44228</v>
      </c>
      <c r="H4184" s="11">
        <v>7</v>
      </c>
      <c r="I4184" s="20" t="s">
        <v>259</v>
      </c>
      <c r="J4184" s="11" t="s">
        <v>261</v>
      </c>
      <c r="K4184" s="11" t="s">
        <v>12333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44228</v>
      </c>
      <c r="H4185" s="11">
        <v>7</v>
      </c>
      <c r="I4185" s="20" t="s">
        <v>259</v>
      </c>
      <c r="J4185" s="11" t="s">
        <v>261</v>
      </c>
      <c r="K4185" s="11" t="s">
        <v>12333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44228</v>
      </c>
      <c r="H4186" s="11">
        <v>7</v>
      </c>
      <c r="I4186" s="20" t="s">
        <v>259</v>
      </c>
      <c r="J4186" s="11" t="s">
        <v>261</v>
      </c>
      <c r="K4186" s="11" t="s">
        <v>12333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44228</v>
      </c>
      <c r="H4187" s="11">
        <v>7</v>
      </c>
      <c r="I4187" s="20" t="s">
        <v>259</v>
      </c>
      <c r="J4187" s="11" t="s">
        <v>261</v>
      </c>
      <c r="K4187" s="11" t="s">
        <v>12333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44228</v>
      </c>
      <c r="H4188" s="11">
        <v>7</v>
      </c>
      <c r="I4188" s="20" t="s">
        <v>259</v>
      </c>
      <c r="J4188" s="11" t="s">
        <v>261</v>
      </c>
      <c r="K4188" s="11" t="s">
        <v>12333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44228</v>
      </c>
      <c r="H4189" s="11">
        <v>7</v>
      </c>
      <c r="I4189" s="20" t="s">
        <v>259</v>
      </c>
      <c r="J4189" s="11" t="s">
        <v>261</v>
      </c>
      <c r="K4189" s="11" t="s">
        <v>12333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44228</v>
      </c>
      <c r="H4190" s="11">
        <v>7</v>
      </c>
      <c r="I4190" s="20" t="s">
        <v>259</v>
      </c>
      <c r="J4190" s="11" t="s">
        <v>261</v>
      </c>
      <c r="K4190" s="11" t="s">
        <v>12333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44228</v>
      </c>
      <c r="H4191" s="11">
        <v>7</v>
      </c>
      <c r="I4191" s="20" t="s">
        <v>259</v>
      </c>
      <c r="J4191" s="11" t="s">
        <v>261</v>
      </c>
      <c r="K4191" s="11" t="s">
        <v>12333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44228</v>
      </c>
      <c r="H4192" s="11">
        <v>7</v>
      </c>
      <c r="I4192" s="20" t="s">
        <v>259</v>
      </c>
      <c r="J4192" s="11" t="s">
        <v>261</v>
      </c>
      <c r="K4192" s="11" t="s">
        <v>12333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44228</v>
      </c>
      <c r="H4193" s="11">
        <v>7</v>
      </c>
      <c r="I4193" s="20" t="s">
        <v>259</v>
      </c>
      <c r="J4193" s="11" t="s">
        <v>261</v>
      </c>
      <c r="K4193" s="11" t="s">
        <v>12333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44228</v>
      </c>
      <c r="H4194" s="11">
        <v>7</v>
      </c>
      <c r="I4194" s="20" t="s">
        <v>259</v>
      </c>
      <c r="J4194" s="11" t="s">
        <v>261</v>
      </c>
      <c r="K4194" s="11" t="s">
        <v>12333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44228</v>
      </c>
      <c r="H4195" s="11">
        <v>7</v>
      </c>
      <c r="I4195" s="20" t="s">
        <v>259</v>
      </c>
      <c r="J4195" s="11" t="s">
        <v>261</v>
      </c>
      <c r="K4195" s="11" t="s">
        <v>12333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44228</v>
      </c>
      <c r="H4196" s="11">
        <v>7</v>
      </c>
      <c r="I4196" s="20" t="s">
        <v>259</v>
      </c>
      <c r="J4196" s="11" t="s">
        <v>261</v>
      </c>
      <c r="K4196" s="11" t="s">
        <v>12333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44228</v>
      </c>
      <c r="H4197" s="11">
        <v>7</v>
      </c>
      <c r="I4197" s="20" t="s">
        <v>259</v>
      </c>
      <c r="J4197" s="11" t="s">
        <v>261</v>
      </c>
      <c r="K4197" s="11" t="s">
        <v>12333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44228</v>
      </c>
      <c r="H4198" s="11">
        <v>7</v>
      </c>
      <c r="I4198" s="20" t="s">
        <v>259</v>
      </c>
      <c r="J4198" s="11" t="s">
        <v>261</v>
      </c>
      <c r="K4198" s="11" t="s">
        <v>12333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44228</v>
      </c>
      <c r="H4199" s="11">
        <v>7</v>
      </c>
      <c r="I4199" s="20" t="s">
        <v>259</v>
      </c>
      <c r="J4199" s="11" t="s">
        <v>261</v>
      </c>
      <c r="K4199" s="11" t="s">
        <v>12333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44228</v>
      </c>
      <c r="H4200" s="11">
        <v>7</v>
      </c>
      <c r="I4200" s="20" t="s">
        <v>259</v>
      </c>
      <c r="J4200" s="11" t="s">
        <v>261</v>
      </c>
      <c r="K4200" s="11" t="s">
        <v>12333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44228</v>
      </c>
      <c r="H4201" s="11">
        <v>7</v>
      </c>
      <c r="I4201" s="20" t="s">
        <v>259</v>
      </c>
      <c r="J4201" s="11" t="s">
        <v>261</v>
      </c>
      <c r="K4201" s="11" t="s">
        <v>12333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44228</v>
      </c>
      <c r="H4202" s="11">
        <v>7</v>
      </c>
      <c r="I4202" s="20" t="s">
        <v>259</v>
      </c>
      <c r="J4202" s="11" t="s">
        <v>261</v>
      </c>
      <c r="K4202" s="11" t="s">
        <v>12333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44228</v>
      </c>
      <c r="H4203" s="11">
        <v>7</v>
      </c>
      <c r="I4203" s="20" t="s">
        <v>259</v>
      </c>
      <c r="J4203" s="11" t="s">
        <v>261</v>
      </c>
      <c r="K4203" s="11" t="s">
        <v>12333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44228</v>
      </c>
      <c r="H4204" s="11">
        <v>7</v>
      </c>
      <c r="I4204" s="20" t="s">
        <v>259</v>
      </c>
      <c r="J4204" s="11" t="s">
        <v>261</v>
      </c>
      <c r="K4204" s="11" t="s">
        <v>12333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44228</v>
      </c>
      <c r="H4205" s="11">
        <v>7</v>
      </c>
      <c r="I4205" s="20" t="s">
        <v>259</v>
      </c>
      <c r="J4205" s="11" t="s">
        <v>261</v>
      </c>
      <c r="K4205" s="11" t="s">
        <v>12333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44228</v>
      </c>
      <c r="H4206" s="11">
        <v>7</v>
      </c>
      <c r="I4206" s="20" t="s">
        <v>259</v>
      </c>
      <c r="J4206" s="11" t="s">
        <v>261</v>
      </c>
      <c r="K4206" s="11" t="s">
        <v>12333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44228</v>
      </c>
      <c r="H4207" s="11">
        <v>7</v>
      </c>
      <c r="I4207" s="20" t="s">
        <v>259</v>
      </c>
      <c r="J4207" s="11" t="s">
        <v>261</v>
      </c>
      <c r="K4207" s="11" t="s">
        <v>12333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44228</v>
      </c>
      <c r="H4208" s="11">
        <v>7</v>
      </c>
      <c r="I4208" s="20" t="s">
        <v>259</v>
      </c>
      <c r="J4208" s="11" t="s">
        <v>261</v>
      </c>
      <c r="K4208" s="11" t="s">
        <v>12333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44228</v>
      </c>
      <c r="H4209" s="11">
        <v>7</v>
      </c>
      <c r="I4209" s="20" t="s">
        <v>259</v>
      </c>
      <c r="J4209" s="11" t="s">
        <v>261</v>
      </c>
      <c r="K4209" s="11" t="s">
        <v>12333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44228</v>
      </c>
      <c r="H4210" s="11">
        <v>7</v>
      </c>
      <c r="I4210" s="20" t="s">
        <v>259</v>
      </c>
      <c r="J4210" s="11" t="s">
        <v>261</v>
      </c>
      <c r="K4210" s="11" t="s">
        <v>12333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44228</v>
      </c>
      <c r="H4211" s="11">
        <v>7</v>
      </c>
      <c r="I4211" s="20" t="s">
        <v>259</v>
      </c>
      <c r="J4211" s="11" t="s">
        <v>261</v>
      </c>
      <c r="K4211" s="11" t="s">
        <v>12333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44228</v>
      </c>
      <c r="H4212" s="11">
        <v>7</v>
      </c>
      <c r="I4212" s="20" t="s">
        <v>259</v>
      </c>
      <c r="J4212" s="11" t="s">
        <v>261</v>
      </c>
      <c r="K4212" s="11" t="s">
        <v>12333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44228</v>
      </c>
      <c r="H4213" s="11">
        <v>7</v>
      </c>
      <c r="I4213" s="20" t="s">
        <v>259</v>
      </c>
      <c r="J4213" s="11" t="s">
        <v>261</v>
      </c>
      <c r="K4213" s="11" t="s">
        <v>12333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44228</v>
      </c>
      <c r="H4214" s="11">
        <v>7</v>
      </c>
      <c r="I4214" s="20" t="s">
        <v>259</v>
      </c>
      <c r="J4214" s="11" t="s">
        <v>261</v>
      </c>
      <c r="K4214" s="11" t="s">
        <v>12333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44228</v>
      </c>
      <c r="H4215" s="11">
        <v>7</v>
      </c>
      <c r="I4215" s="20" t="s">
        <v>259</v>
      </c>
      <c r="J4215" s="11" t="s">
        <v>261</v>
      </c>
      <c r="K4215" s="11" t="s">
        <v>12333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44228</v>
      </c>
      <c r="H4216" s="11">
        <v>7</v>
      </c>
      <c r="I4216" s="20" t="s">
        <v>259</v>
      </c>
      <c r="J4216" s="11" t="s">
        <v>261</v>
      </c>
      <c r="K4216" s="11" t="s">
        <v>12333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44228</v>
      </c>
      <c r="H4217" s="11">
        <v>7</v>
      </c>
      <c r="I4217" s="20" t="s">
        <v>259</v>
      </c>
      <c r="J4217" s="11" t="s">
        <v>261</v>
      </c>
      <c r="K4217" s="11" t="s">
        <v>12333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44228</v>
      </c>
      <c r="H4218" s="11">
        <v>7</v>
      </c>
      <c r="I4218" s="20" t="s">
        <v>259</v>
      </c>
      <c r="J4218" s="11" t="s">
        <v>261</v>
      </c>
      <c r="K4218" s="11" t="s">
        <v>12333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44228</v>
      </c>
      <c r="H4219" s="11">
        <v>7</v>
      </c>
      <c r="I4219" s="20" t="s">
        <v>259</v>
      </c>
      <c r="J4219" s="11" t="s">
        <v>261</v>
      </c>
      <c r="K4219" s="11" t="s">
        <v>12333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44228</v>
      </c>
      <c r="H4220" s="11">
        <v>7</v>
      </c>
      <c r="I4220" s="20" t="s">
        <v>259</v>
      </c>
      <c r="J4220" s="11" t="s">
        <v>261</v>
      </c>
      <c r="K4220" s="11" t="s">
        <v>12333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44228</v>
      </c>
      <c r="H4221" s="11">
        <v>7</v>
      </c>
      <c r="I4221" s="20" t="s">
        <v>259</v>
      </c>
      <c r="J4221" s="11" t="s">
        <v>261</v>
      </c>
      <c r="K4221" s="11" t="s">
        <v>12333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44228</v>
      </c>
      <c r="H4222" s="11">
        <v>7</v>
      </c>
      <c r="I4222" s="20" t="s">
        <v>259</v>
      </c>
      <c r="J4222" s="11" t="s">
        <v>261</v>
      </c>
      <c r="K4222" s="11" t="s">
        <v>12333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44228</v>
      </c>
      <c r="H4223" s="11">
        <v>7</v>
      </c>
      <c r="I4223" s="20" t="s">
        <v>259</v>
      </c>
      <c r="J4223" s="11" t="s">
        <v>261</v>
      </c>
      <c r="K4223" s="11" t="s">
        <v>12333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44228</v>
      </c>
      <c r="H4224" s="11">
        <v>7</v>
      </c>
      <c r="I4224" s="20" t="s">
        <v>259</v>
      </c>
      <c r="J4224" s="11" t="s">
        <v>261</v>
      </c>
      <c r="K4224" s="11" t="s">
        <v>12333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44228</v>
      </c>
      <c r="H4225" s="11">
        <v>7</v>
      </c>
      <c r="I4225" s="20" t="s">
        <v>259</v>
      </c>
      <c r="J4225" s="11" t="s">
        <v>261</v>
      </c>
      <c r="K4225" s="11" t="s">
        <v>12333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44228</v>
      </c>
      <c r="H4226" s="11">
        <v>7</v>
      </c>
      <c r="I4226" s="20" t="s">
        <v>259</v>
      </c>
      <c r="J4226" s="11" t="s">
        <v>261</v>
      </c>
      <c r="K4226" s="11" t="s">
        <v>12333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44228</v>
      </c>
      <c r="H4227" s="11">
        <v>7</v>
      </c>
      <c r="I4227" s="20" t="s">
        <v>259</v>
      </c>
      <c r="J4227" s="11" t="s">
        <v>261</v>
      </c>
      <c r="K4227" s="11" t="s">
        <v>12333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44228</v>
      </c>
      <c r="H4228" s="11">
        <v>7</v>
      </c>
      <c r="I4228" s="20" t="s">
        <v>259</v>
      </c>
      <c r="J4228" s="11" t="s">
        <v>261</v>
      </c>
      <c r="K4228" s="11" t="s">
        <v>12333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44228</v>
      </c>
      <c r="H4229" s="11">
        <v>7</v>
      </c>
      <c r="I4229" s="20" t="s">
        <v>259</v>
      </c>
      <c r="J4229" s="11" t="s">
        <v>261</v>
      </c>
      <c r="K4229" s="11" t="s">
        <v>12333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44228</v>
      </c>
      <c r="H4230" s="11">
        <v>7</v>
      </c>
      <c r="I4230" s="20" t="s">
        <v>259</v>
      </c>
      <c r="J4230" s="11" t="s">
        <v>261</v>
      </c>
      <c r="K4230" s="11" t="s">
        <v>12333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44228</v>
      </c>
      <c r="H4231" s="11">
        <v>7</v>
      </c>
      <c r="I4231" s="20" t="s">
        <v>259</v>
      </c>
      <c r="J4231" s="11" t="s">
        <v>261</v>
      </c>
      <c r="K4231" s="11" t="s">
        <v>12333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44228</v>
      </c>
      <c r="H4232" s="11">
        <v>7</v>
      </c>
      <c r="I4232" s="20" t="s">
        <v>259</v>
      </c>
      <c r="J4232" s="11" t="s">
        <v>261</v>
      </c>
      <c r="K4232" s="11" t="s">
        <v>12333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44228</v>
      </c>
      <c r="H4233" s="11">
        <v>7</v>
      </c>
      <c r="I4233" s="20" t="s">
        <v>259</v>
      </c>
      <c r="J4233" s="11" t="s">
        <v>261</v>
      </c>
      <c r="K4233" s="11" t="s">
        <v>12333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44228</v>
      </c>
      <c r="H4234" s="11">
        <v>7</v>
      </c>
      <c r="I4234" s="20" t="s">
        <v>259</v>
      </c>
      <c r="J4234" s="11" t="s">
        <v>261</v>
      </c>
      <c r="K4234" s="11" t="s">
        <v>12333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44228</v>
      </c>
      <c r="H4235" s="11">
        <v>7</v>
      </c>
      <c r="I4235" s="20" t="s">
        <v>259</v>
      </c>
      <c r="J4235" s="11" t="s">
        <v>261</v>
      </c>
      <c r="K4235" s="11" t="s">
        <v>12333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44228</v>
      </c>
      <c r="H4236" s="11">
        <v>7</v>
      </c>
      <c r="I4236" s="20" t="s">
        <v>259</v>
      </c>
      <c r="J4236" s="11" t="s">
        <v>261</v>
      </c>
      <c r="K4236" s="11" t="s">
        <v>12333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44228</v>
      </c>
      <c r="H4237" s="11">
        <v>7</v>
      </c>
      <c r="I4237" s="20" t="s">
        <v>259</v>
      </c>
      <c r="J4237" s="11" t="s">
        <v>261</v>
      </c>
      <c r="K4237" s="11" t="s">
        <v>12333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44228</v>
      </c>
      <c r="H4238" s="11">
        <v>7</v>
      </c>
      <c r="I4238" s="20" t="s">
        <v>259</v>
      </c>
      <c r="J4238" s="11" t="s">
        <v>261</v>
      </c>
      <c r="K4238" s="11" t="s">
        <v>12333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44228</v>
      </c>
      <c r="H4239" s="11">
        <v>7</v>
      </c>
      <c r="I4239" s="20" t="s">
        <v>259</v>
      </c>
      <c r="J4239" s="11" t="s">
        <v>261</v>
      </c>
      <c r="K4239" s="11" t="s">
        <v>12333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44228</v>
      </c>
      <c r="H4240" s="11">
        <v>7</v>
      </c>
      <c r="I4240" s="20" t="s">
        <v>259</v>
      </c>
      <c r="J4240" s="11" t="s">
        <v>261</v>
      </c>
      <c r="K4240" s="11" t="s">
        <v>12333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44228</v>
      </c>
      <c r="H4241" s="11">
        <v>7</v>
      </c>
      <c r="I4241" s="20" t="s">
        <v>259</v>
      </c>
      <c r="J4241" s="11" t="s">
        <v>261</v>
      </c>
      <c r="K4241" s="11" t="s">
        <v>12333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44228</v>
      </c>
      <c r="H4242" s="11">
        <v>7</v>
      </c>
      <c r="I4242" s="20" t="s">
        <v>259</v>
      </c>
      <c r="J4242" s="11" t="s">
        <v>261</v>
      </c>
      <c r="K4242" s="11" t="s">
        <v>12333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44228</v>
      </c>
      <c r="H4243" s="11">
        <v>7</v>
      </c>
      <c r="I4243" s="20" t="s">
        <v>259</v>
      </c>
      <c r="J4243" s="11" t="s">
        <v>261</v>
      </c>
      <c r="K4243" s="11" t="s">
        <v>12333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44228</v>
      </c>
      <c r="H4244" s="11">
        <v>7</v>
      </c>
      <c r="I4244" s="20" t="s">
        <v>259</v>
      </c>
      <c r="J4244" s="11" t="s">
        <v>261</v>
      </c>
      <c r="K4244" s="11" t="s">
        <v>12333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44228</v>
      </c>
      <c r="H4245" s="11">
        <v>7</v>
      </c>
      <c r="I4245" s="20" t="s">
        <v>259</v>
      </c>
      <c r="J4245" s="11" t="s">
        <v>261</v>
      </c>
      <c r="K4245" s="11" t="s">
        <v>12333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44228</v>
      </c>
      <c r="H4246" s="11">
        <v>7</v>
      </c>
      <c r="I4246" s="20" t="s">
        <v>259</v>
      </c>
      <c r="J4246" s="11" t="s">
        <v>261</v>
      </c>
      <c r="K4246" s="11" t="s">
        <v>12333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44228</v>
      </c>
      <c r="H4247" s="11">
        <v>7</v>
      </c>
      <c r="I4247" s="20" t="s">
        <v>259</v>
      </c>
      <c r="J4247" s="11" t="s">
        <v>261</v>
      </c>
      <c r="K4247" s="11" t="s">
        <v>12333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44228</v>
      </c>
      <c r="H4248" s="11">
        <v>7</v>
      </c>
      <c r="I4248" s="20" t="s">
        <v>259</v>
      </c>
      <c r="J4248" s="11" t="s">
        <v>261</v>
      </c>
      <c r="K4248" s="11" t="s">
        <v>12333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44228</v>
      </c>
      <c r="H4249" s="11">
        <v>7</v>
      </c>
      <c r="I4249" s="20" t="s">
        <v>259</v>
      </c>
      <c r="J4249" s="11" t="s">
        <v>261</v>
      </c>
      <c r="K4249" s="11" t="s">
        <v>12333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44228</v>
      </c>
      <c r="H4250" s="11">
        <v>7</v>
      </c>
      <c r="I4250" s="20" t="s">
        <v>259</v>
      </c>
      <c r="J4250" s="11" t="s">
        <v>261</v>
      </c>
      <c r="K4250" s="11" t="s">
        <v>12333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44228</v>
      </c>
      <c r="H4251" s="11">
        <v>7</v>
      </c>
      <c r="I4251" s="20" t="s">
        <v>259</v>
      </c>
      <c r="J4251" s="11" t="s">
        <v>261</v>
      </c>
      <c r="K4251" s="11" t="s">
        <v>12333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44228</v>
      </c>
      <c r="H4252" s="11">
        <v>7</v>
      </c>
      <c r="I4252" s="20" t="s">
        <v>259</v>
      </c>
      <c r="J4252" s="11" t="s">
        <v>261</v>
      </c>
      <c r="K4252" s="11" t="s">
        <v>12333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44228</v>
      </c>
      <c r="H4253" s="11">
        <v>7</v>
      </c>
      <c r="I4253" s="20" t="s">
        <v>259</v>
      </c>
      <c r="J4253" s="11" t="s">
        <v>261</v>
      </c>
      <c r="K4253" s="11" t="s">
        <v>12333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44228</v>
      </c>
      <c r="H4254" s="11">
        <v>7</v>
      </c>
      <c r="I4254" s="20" t="s">
        <v>259</v>
      </c>
      <c r="J4254" s="11" t="s">
        <v>261</v>
      </c>
      <c r="K4254" s="11" t="s">
        <v>12333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44228</v>
      </c>
      <c r="H4255" s="11">
        <v>7</v>
      </c>
      <c r="I4255" s="20" t="s">
        <v>259</v>
      </c>
      <c r="J4255" s="11" t="s">
        <v>261</v>
      </c>
      <c r="K4255" s="11" t="s">
        <v>12333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44228</v>
      </c>
      <c r="H4256" s="11">
        <v>7</v>
      </c>
      <c r="I4256" s="20" t="s">
        <v>259</v>
      </c>
      <c r="J4256" s="11" t="s">
        <v>261</v>
      </c>
      <c r="K4256" s="11" t="s">
        <v>12333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44228</v>
      </c>
      <c r="H4257" s="11">
        <v>7</v>
      </c>
      <c r="I4257" s="20" t="s">
        <v>259</v>
      </c>
      <c r="J4257" s="11" t="s">
        <v>261</v>
      </c>
      <c r="K4257" s="11" t="s">
        <v>12333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44228</v>
      </c>
      <c r="H4258" s="11">
        <v>7</v>
      </c>
      <c r="I4258" s="20" t="s">
        <v>259</v>
      </c>
      <c r="J4258" s="11" t="s">
        <v>261</v>
      </c>
      <c r="K4258" s="11" t="s">
        <v>12333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44228</v>
      </c>
      <c r="H4259" s="11">
        <v>7</v>
      </c>
      <c r="I4259" s="20" t="s">
        <v>259</v>
      </c>
      <c r="J4259" s="11" t="s">
        <v>261</v>
      </c>
      <c r="K4259" s="11" t="s">
        <v>12333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44228</v>
      </c>
      <c r="H4260" s="11">
        <v>7</v>
      </c>
      <c r="I4260" s="20" t="s">
        <v>259</v>
      </c>
      <c r="J4260" s="11" t="s">
        <v>261</v>
      </c>
      <c r="K4260" s="11" t="s">
        <v>12333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44228</v>
      </c>
      <c r="H4261" s="11">
        <v>7</v>
      </c>
      <c r="I4261" s="20" t="s">
        <v>259</v>
      </c>
      <c r="J4261" s="11" t="s">
        <v>261</v>
      </c>
      <c r="K4261" s="11" t="s">
        <v>12333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44228</v>
      </c>
      <c r="H4262" s="11">
        <v>7</v>
      </c>
      <c r="I4262" s="20" t="s">
        <v>259</v>
      </c>
      <c r="J4262" s="11" t="s">
        <v>261</v>
      </c>
      <c r="K4262" s="11" t="s">
        <v>12333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44228</v>
      </c>
      <c r="H4263" s="11">
        <v>7</v>
      </c>
      <c r="I4263" s="20" t="s">
        <v>259</v>
      </c>
      <c r="J4263" s="11" t="s">
        <v>261</v>
      </c>
      <c r="K4263" s="11" t="s">
        <v>12333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44228</v>
      </c>
      <c r="H4264" s="11">
        <v>7</v>
      </c>
      <c r="I4264" s="20" t="s">
        <v>259</v>
      </c>
      <c r="J4264" s="11" t="s">
        <v>261</v>
      </c>
      <c r="K4264" s="11" t="s">
        <v>12333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44228</v>
      </c>
      <c r="H4265" s="11">
        <v>7</v>
      </c>
      <c r="I4265" s="20" t="s">
        <v>259</v>
      </c>
      <c r="J4265" s="11" t="s">
        <v>261</v>
      </c>
      <c r="K4265" s="11" t="s">
        <v>12333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44228</v>
      </c>
      <c r="H4266" s="11">
        <v>7</v>
      </c>
      <c r="I4266" s="20" t="s">
        <v>259</v>
      </c>
      <c r="J4266" s="11" t="s">
        <v>261</v>
      </c>
      <c r="K4266" s="11" t="s">
        <v>12333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44228</v>
      </c>
      <c r="H4267" s="11">
        <v>7</v>
      </c>
      <c r="I4267" s="20" t="s">
        <v>259</v>
      </c>
      <c r="J4267" s="11" t="s">
        <v>261</v>
      </c>
      <c r="K4267" s="11" t="s">
        <v>12333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44228</v>
      </c>
      <c r="H4268" s="11">
        <v>7</v>
      </c>
      <c r="I4268" s="20" t="s">
        <v>259</v>
      </c>
      <c r="J4268" s="11" t="s">
        <v>261</v>
      </c>
      <c r="K4268" s="11" t="s">
        <v>12333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44228</v>
      </c>
      <c r="H4269" s="11">
        <v>7</v>
      </c>
      <c r="I4269" s="20" t="s">
        <v>259</v>
      </c>
      <c r="J4269" s="11" t="s">
        <v>261</v>
      </c>
      <c r="K4269" s="11" t="s">
        <v>12333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44228</v>
      </c>
      <c r="H4270" s="11">
        <v>7</v>
      </c>
      <c r="I4270" s="20" t="s">
        <v>259</v>
      </c>
      <c r="J4270" s="11" t="s">
        <v>261</v>
      </c>
      <c r="K4270" s="11" t="s">
        <v>12333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44228</v>
      </c>
      <c r="H4271" s="11">
        <v>7</v>
      </c>
      <c r="I4271" s="20" t="s">
        <v>259</v>
      </c>
      <c r="J4271" s="11" t="s">
        <v>261</v>
      </c>
      <c r="K4271" s="11" t="s">
        <v>12333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44228</v>
      </c>
      <c r="H4272" s="11">
        <v>7</v>
      </c>
      <c r="I4272" s="20" t="s">
        <v>259</v>
      </c>
      <c r="J4272" s="11" t="s">
        <v>261</v>
      </c>
      <c r="K4272" s="11" t="s">
        <v>12333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44228</v>
      </c>
      <c r="H4273" s="11">
        <v>7</v>
      </c>
      <c r="I4273" s="20" t="s">
        <v>259</v>
      </c>
      <c r="J4273" s="11" t="s">
        <v>261</v>
      </c>
      <c r="K4273" s="11" t="s">
        <v>12333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44228</v>
      </c>
      <c r="H4274" s="11">
        <v>7</v>
      </c>
      <c r="I4274" s="20" t="s">
        <v>259</v>
      </c>
      <c r="J4274" s="11" t="s">
        <v>261</v>
      </c>
      <c r="K4274" s="11" t="s">
        <v>12333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44228</v>
      </c>
      <c r="H4275" s="11">
        <v>7</v>
      </c>
      <c r="I4275" s="20" t="s">
        <v>259</v>
      </c>
      <c r="J4275" s="11" t="s">
        <v>261</v>
      </c>
      <c r="K4275" s="11" t="s">
        <v>12333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44228</v>
      </c>
      <c r="H4276" s="11">
        <v>7</v>
      </c>
      <c r="I4276" s="20" t="s">
        <v>259</v>
      </c>
      <c r="J4276" s="11" t="s">
        <v>261</v>
      </c>
      <c r="K4276" s="11" t="s">
        <v>12333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44228</v>
      </c>
      <c r="H4277" s="11">
        <v>7</v>
      </c>
      <c r="I4277" s="20" t="s">
        <v>259</v>
      </c>
      <c r="J4277" s="11" t="s">
        <v>261</v>
      </c>
      <c r="K4277" s="11" t="s">
        <v>12333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44228</v>
      </c>
      <c r="H4278" s="11">
        <v>7</v>
      </c>
      <c r="I4278" s="20" t="s">
        <v>259</v>
      </c>
      <c r="J4278" s="11" t="s">
        <v>261</v>
      </c>
      <c r="K4278" s="11" t="s">
        <v>12333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44228</v>
      </c>
      <c r="H4279" s="11">
        <v>7</v>
      </c>
      <c r="I4279" s="20" t="s">
        <v>259</v>
      </c>
      <c r="J4279" s="11" t="s">
        <v>261</v>
      </c>
      <c r="K4279" s="11" t="s">
        <v>12333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44228</v>
      </c>
      <c r="H4280" s="11">
        <v>7</v>
      </c>
      <c r="I4280" s="20" t="s">
        <v>259</v>
      </c>
      <c r="J4280" s="11" t="s">
        <v>261</v>
      </c>
      <c r="K4280" s="11" t="s">
        <v>12333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44228</v>
      </c>
      <c r="H4281" s="11">
        <v>7</v>
      </c>
      <c r="I4281" s="20" t="s">
        <v>259</v>
      </c>
      <c r="J4281" s="11" t="s">
        <v>261</v>
      </c>
      <c r="K4281" s="11" t="s">
        <v>12333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44228</v>
      </c>
      <c r="H4282" s="11">
        <v>7</v>
      </c>
      <c r="I4282" s="20" t="s">
        <v>259</v>
      </c>
      <c r="J4282" s="11" t="s">
        <v>261</v>
      </c>
      <c r="K4282" s="11" t="s">
        <v>12333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44228</v>
      </c>
      <c r="H4283" s="11">
        <v>7</v>
      </c>
      <c r="I4283" s="20" t="s">
        <v>259</v>
      </c>
      <c r="J4283" s="11" t="s">
        <v>261</v>
      </c>
      <c r="K4283" s="11" t="s">
        <v>12333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44228</v>
      </c>
      <c r="H4284" s="11">
        <v>7</v>
      </c>
      <c r="I4284" s="20" t="s">
        <v>259</v>
      </c>
      <c r="J4284" s="11" t="s">
        <v>261</v>
      </c>
      <c r="K4284" s="11" t="s">
        <v>12333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44228</v>
      </c>
      <c r="H4285" s="11">
        <v>7</v>
      </c>
      <c r="I4285" s="20" t="s">
        <v>259</v>
      </c>
      <c r="J4285" s="11" t="s">
        <v>261</v>
      </c>
      <c r="K4285" s="11" t="s">
        <v>12333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44228</v>
      </c>
      <c r="H4286" s="11">
        <v>7</v>
      </c>
      <c r="I4286" s="20" t="s">
        <v>259</v>
      </c>
      <c r="J4286" s="11" t="s">
        <v>261</v>
      </c>
      <c r="K4286" s="11" t="s">
        <v>12333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44228</v>
      </c>
      <c r="H4287" s="11">
        <v>7</v>
      </c>
      <c r="I4287" s="20" t="s">
        <v>259</v>
      </c>
      <c r="J4287" s="11" t="s">
        <v>261</v>
      </c>
      <c r="K4287" s="11" t="s">
        <v>12333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44228</v>
      </c>
      <c r="H4288" s="11">
        <v>7</v>
      </c>
      <c r="I4288" s="20" t="s">
        <v>259</v>
      </c>
      <c r="J4288" s="11" t="s">
        <v>261</v>
      </c>
      <c r="K4288" s="11" t="s">
        <v>12333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44228</v>
      </c>
      <c r="H4289" s="11">
        <v>7</v>
      </c>
      <c r="I4289" s="20" t="s">
        <v>259</v>
      </c>
      <c r="J4289" s="11" t="s">
        <v>261</v>
      </c>
      <c r="K4289" s="11" t="s">
        <v>12333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44228</v>
      </c>
      <c r="H4290" s="11">
        <v>7</v>
      </c>
      <c r="I4290" s="20" t="s">
        <v>259</v>
      </c>
      <c r="J4290" s="11" t="s">
        <v>261</v>
      </c>
      <c r="K4290" s="11" t="s">
        <v>12333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44228</v>
      </c>
      <c r="H4291" s="11">
        <v>7</v>
      </c>
      <c r="I4291" s="20" t="s">
        <v>259</v>
      </c>
      <c r="J4291" s="11" t="s">
        <v>261</v>
      </c>
      <c r="K4291" s="11" t="s">
        <v>12333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44228</v>
      </c>
      <c r="H4292" s="11">
        <v>7</v>
      </c>
      <c r="I4292" s="20" t="s">
        <v>259</v>
      </c>
      <c r="J4292" s="11" t="s">
        <v>261</v>
      </c>
      <c r="K4292" s="11" t="s">
        <v>12333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44228</v>
      </c>
      <c r="H4293" s="11">
        <v>7</v>
      </c>
      <c r="I4293" s="20" t="s">
        <v>259</v>
      </c>
      <c r="J4293" s="11" t="s">
        <v>261</v>
      </c>
      <c r="K4293" s="11" t="s">
        <v>12333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44228</v>
      </c>
      <c r="H4294" s="11">
        <v>7</v>
      </c>
      <c r="I4294" s="20" t="s">
        <v>259</v>
      </c>
      <c r="J4294" s="11" t="s">
        <v>261</v>
      </c>
      <c r="K4294" s="11" t="s">
        <v>12333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44228</v>
      </c>
      <c r="H4295" s="11">
        <v>7</v>
      </c>
      <c r="I4295" s="20" t="s">
        <v>259</v>
      </c>
      <c r="J4295" s="11" t="s">
        <v>261</v>
      </c>
      <c r="K4295" s="11" t="s">
        <v>12333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44228</v>
      </c>
      <c r="H4296" s="11">
        <v>7</v>
      </c>
      <c r="I4296" s="20" t="s">
        <v>259</v>
      </c>
      <c r="J4296" s="11" t="s">
        <v>261</v>
      </c>
      <c r="K4296" s="11" t="s">
        <v>12333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44228</v>
      </c>
      <c r="H4297" s="11">
        <v>7</v>
      </c>
      <c r="I4297" s="20" t="s">
        <v>259</v>
      </c>
      <c r="J4297" s="11" t="s">
        <v>261</v>
      </c>
      <c r="K4297" s="11" t="s">
        <v>12333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44228</v>
      </c>
      <c r="H4298" s="11">
        <v>7</v>
      </c>
      <c r="I4298" s="20" t="s">
        <v>259</v>
      </c>
      <c r="J4298" s="11" t="s">
        <v>261</v>
      </c>
      <c r="K4298" s="11" t="s">
        <v>12333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44228</v>
      </c>
      <c r="H4299" s="11">
        <v>7</v>
      </c>
      <c r="I4299" s="20" t="s">
        <v>259</v>
      </c>
      <c r="J4299" s="11" t="s">
        <v>261</v>
      </c>
      <c r="K4299" s="11" t="s">
        <v>12333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44228</v>
      </c>
      <c r="H4300" s="11">
        <v>7</v>
      </c>
      <c r="I4300" s="20" t="s">
        <v>259</v>
      </c>
      <c r="J4300" s="11" t="s">
        <v>261</v>
      </c>
      <c r="K4300" s="11" t="s">
        <v>12333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44228</v>
      </c>
      <c r="H4301" s="11">
        <v>7</v>
      </c>
      <c r="I4301" s="20" t="s">
        <v>259</v>
      </c>
      <c r="J4301" s="11" t="s">
        <v>261</v>
      </c>
      <c r="K4301" s="11" t="s">
        <v>12333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44228</v>
      </c>
      <c r="H4302" s="11">
        <v>7</v>
      </c>
      <c r="I4302" s="20" t="s">
        <v>259</v>
      </c>
      <c r="J4302" s="11" t="s">
        <v>261</v>
      </c>
      <c r="K4302" s="11" t="s">
        <v>12333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44228</v>
      </c>
      <c r="H4303" s="11">
        <v>7</v>
      </c>
      <c r="I4303" s="20" t="s">
        <v>259</v>
      </c>
      <c r="J4303" s="11" t="s">
        <v>261</v>
      </c>
      <c r="K4303" s="11" t="s">
        <v>12333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44228</v>
      </c>
      <c r="H4304" s="11">
        <v>7</v>
      </c>
      <c r="I4304" s="20" t="s">
        <v>259</v>
      </c>
      <c r="J4304" s="11" t="s">
        <v>261</v>
      </c>
      <c r="K4304" s="11" t="s">
        <v>12333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44228</v>
      </c>
      <c r="H4305" s="11">
        <v>7</v>
      </c>
      <c r="I4305" s="20" t="s">
        <v>259</v>
      </c>
      <c r="J4305" s="11" t="s">
        <v>261</v>
      </c>
      <c r="K4305" s="11" t="s">
        <v>12333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44228</v>
      </c>
      <c r="H4306" s="11">
        <v>7</v>
      </c>
      <c r="I4306" s="20" t="s">
        <v>259</v>
      </c>
      <c r="J4306" s="11" t="s">
        <v>261</v>
      </c>
      <c r="K4306" s="11" t="s">
        <v>12333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44228</v>
      </c>
      <c r="H4307" s="11">
        <v>7</v>
      </c>
      <c r="I4307" s="20" t="s">
        <v>259</v>
      </c>
      <c r="J4307" s="11" t="s">
        <v>261</v>
      </c>
      <c r="K4307" s="11" t="s">
        <v>12333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44228</v>
      </c>
      <c r="H4308" s="11">
        <v>7</v>
      </c>
      <c r="I4308" s="20" t="s">
        <v>259</v>
      </c>
      <c r="J4308" s="11" t="s">
        <v>261</v>
      </c>
      <c r="K4308" s="11" t="s">
        <v>12333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44228</v>
      </c>
      <c r="H4309" s="11">
        <v>7</v>
      </c>
      <c r="I4309" s="20" t="s">
        <v>259</v>
      </c>
      <c r="J4309" s="11" t="s">
        <v>261</v>
      </c>
      <c r="K4309" s="11" t="s">
        <v>12333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44228</v>
      </c>
      <c r="H4310" s="11">
        <v>7</v>
      </c>
      <c r="I4310" s="20" t="s">
        <v>259</v>
      </c>
      <c r="J4310" s="11" t="s">
        <v>261</v>
      </c>
      <c r="K4310" s="11" t="s">
        <v>12333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44228</v>
      </c>
      <c r="H4311" s="11">
        <v>7</v>
      </c>
      <c r="I4311" s="20" t="s">
        <v>259</v>
      </c>
      <c r="J4311" s="11" t="s">
        <v>261</v>
      </c>
      <c r="K4311" s="11" t="s">
        <v>12333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44228</v>
      </c>
      <c r="H4312" s="11">
        <v>7</v>
      </c>
      <c r="I4312" s="20" t="s">
        <v>259</v>
      </c>
      <c r="J4312" s="11" t="s">
        <v>261</v>
      </c>
      <c r="K4312" s="11" t="s">
        <v>12333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44228</v>
      </c>
      <c r="H4313" s="11">
        <v>7</v>
      </c>
      <c r="I4313" s="20" t="s">
        <v>259</v>
      </c>
      <c r="J4313" s="11" t="s">
        <v>261</v>
      </c>
      <c r="K4313" s="11" t="s">
        <v>12333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44228</v>
      </c>
      <c r="H4314" s="11">
        <v>7</v>
      </c>
      <c r="I4314" s="20" t="s">
        <v>259</v>
      </c>
      <c r="J4314" s="11" t="s">
        <v>261</v>
      </c>
      <c r="K4314" s="11" t="s">
        <v>12333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44228</v>
      </c>
      <c r="H4315" s="11">
        <v>7</v>
      </c>
      <c r="I4315" s="20" t="s">
        <v>259</v>
      </c>
      <c r="J4315" s="11" t="s">
        <v>261</v>
      </c>
      <c r="K4315" s="11" t="s">
        <v>12333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44228</v>
      </c>
      <c r="H4316" s="11">
        <v>7</v>
      </c>
      <c r="I4316" s="20" t="s">
        <v>259</v>
      </c>
      <c r="J4316" s="11" t="s">
        <v>261</v>
      </c>
      <c r="K4316" s="11" t="s">
        <v>12333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44228</v>
      </c>
      <c r="H4317" s="11">
        <v>7</v>
      </c>
      <c r="I4317" s="20" t="s">
        <v>259</v>
      </c>
      <c r="J4317" s="11" t="s">
        <v>261</v>
      </c>
      <c r="K4317" s="11" t="s">
        <v>12333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44228</v>
      </c>
      <c r="H4318" s="11">
        <v>7</v>
      </c>
      <c r="I4318" s="20" t="s">
        <v>259</v>
      </c>
      <c r="J4318" s="11" t="s">
        <v>261</v>
      </c>
      <c r="K4318" s="11" t="s">
        <v>12333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44228</v>
      </c>
      <c r="H4319" s="11">
        <v>7</v>
      </c>
      <c r="I4319" s="20" t="s">
        <v>259</v>
      </c>
      <c r="J4319" s="11" t="s">
        <v>261</v>
      </c>
      <c r="K4319" s="11" t="s">
        <v>12333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44228</v>
      </c>
      <c r="H4320" s="11">
        <v>7</v>
      </c>
      <c r="I4320" s="20" t="s">
        <v>259</v>
      </c>
      <c r="J4320" s="11" t="s">
        <v>261</v>
      </c>
      <c r="K4320" s="11" t="s">
        <v>12333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44228</v>
      </c>
      <c r="H4321" s="11">
        <v>7</v>
      </c>
      <c r="I4321" s="20" t="s">
        <v>259</v>
      </c>
      <c r="J4321" s="11" t="s">
        <v>261</v>
      </c>
      <c r="K4321" s="11" t="s">
        <v>12333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44228</v>
      </c>
      <c r="H4322" s="11">
        <v>7</v>
      </c>
      <c r="I4322" s="20" t="s">
        <v>259</v>
      </c>
      <c r="J4322" s="11" t="s">
        <v>261</v>
      </c>
      <c r="K4322" s="11" t="s">
        <v>12333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44228</v>
      </c>
      <c r="H4323" s="11">
        <v>7</v>
      </c>
      <c r="I4323" s="20" t="s">
        <v>259</v>
      </c>
      <c r="J4323" s="11" t="s">
        <v>261</v>
      </c>
      <c r="K4323" s="11" t="s">
        <v>12333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44228</v>
      </c>
      <c r="H4324" s="11">
        <v>7</v>
      </c>
      <c r="I4324" s="20" t="s">
        <v>259</v>
      </c>
      <c r="J4324" s="11" t="s">
        <v>261</v>
      </c>
      <c r="K4324" s="11" t="s">
        <v>12333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44228</v>
      </c>
      <c r="H4325" s="11">
        <v>7</v>
      </c>
      <c r="I4325" s="20" t="s">
        <v>259</v>
      </c>
      <c r="J4325" s="11" t="s">
        <v>261</v>
      </c>
      <c r="K4325" s="11" t="s">
        <v>12333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44228</v>
      </c>
      <c r="H4326" s="11">
        <v>7</v>
      </c>
      <c r="I4326" s="20" t="s">
        <v>259</v>
      </c>
      <c r="J4326" s="11" t="s">
        <v>261</v>
      </c>
      <c r="K4326" s="11" t="s">
        <v>12333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44228</v>
      </c>
      <c r="H4327" s="11">
        <v>7</v>
      </c>
      <c r="I4327" s="20" t="s">
        <v>259</v>
      </c>
      <c r="J4327" s="11" t="s">
        <v>261</v>
      </c>
      <c r="K4327" s="11" t="s">
        <v>12333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44228</v>
      </c>
      <c r="H4328" s="11">
        <v>7</v>
      </c>
      <c r="I4328" s="20" t="s">
        <v>259</v>
      </c>
      <c r="J4328" s="11" t="s">
        <v>261</v>
      </c>
      <c r="K4328" s="11" t="s">
        <v>12333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44228</v>
      </c>
      <c r="H4329" s="11">
        <v>7</v>
      </c>
      <c r="I4329" s="20" t="s">
        <v>259</v>
      </c>
      <c r="J4329" s="11" t="s">
        <v>261</v>
      </c>
      <c r="K4329" s="11" t="s">
        <v>12333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44228</v>
      </c>
      <c r="H4330" s="11">
        <v>7</v>
      </c>
      <c r="I4330" s="20" t="s">
        <v>259</v>
      </c>
      <c r="J4330" s="11" t="s">
        <v>261</v>
      </c>
      <c r="K4330" s="11" t="s">
        <v>12333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44228</v>
      </c>
      <c r="H4331" s="11">
        <v>7</v>
      </c>
      <c r="I4331" s="20" t="s">
        <v>259</v>
      </c>
      <c r="J4331" s="11" t="s">
        <v>261</v>
      </c>
      <c r="K4331" s="11" t="s">
        <v>12333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44228</v>
      </c>
      <c r="H4332" s="11">
        <v>7</v>
      </c>
      <c r="I4332" s="20" t="s">
        <v>259</v>
      </c>
      <c r="J4332" s="11" t="s">
        <v>261</v>
      </c>
      <c r="K4332" s="11" t="s">
        <v>12333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44228</v>
      </c>
      <c r="H4333" s="11">
        <v>7</v>
      </c>
      <c r="I4333" s="20" t="s">
        <v>259</v>
      </c>
      <c r="J4333" s="11" t="s">
        <v>261</v>
      </c>
      <c r="K4333" s="11" t="s">
        <v>12333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44228</v>
      </c>
      <c r="H4334" s="11">
        <v>7</v>
      </c>
      <c r="I4334" s="20" t="s">
        <v>259</v>
      </c>
      <c r="J4334" s="11" t="s">
        <v>261</v>
      </c>
      <c r="K4334" s="11" t="s">
        <v>12333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44228</v>
      </c>
      <c r="H4335" s="11">
        <v>7</v>
      </c>
      <c r="I4335" s="20" t="s">
        <v>259</v>
      </c>
      <c r="J4335" s="11" t="s">
        <v>261</v>
      </c>
      <c r="K4335" s="11" t="s">
        <v>12333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44228</v>
      </c>
      <c r="H4336" s="11">
        <v>7</v>
      </c>
      <c r="I4336" s="20" t="s">
        <v>259</v>
      </c>
      <c r="J4336" s="11" t="s">
        <v>261</v>
      </c>
      <c r="K4336" s="11" t="s">
        <v>12333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44228</v>
      </c>
      <c r="H4337" s="11">
        <v>7</v>
      </c>
      <c r="I4337" s="20" t="s">
        <v>259</v>
      </c>
      <c r="J4337" s="11" t="s">
        <v>261</v>
      </c>
      <c r="K4337" s="11" t="s">
        <v>12333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44228</v>
      </c>
      <c r="H4338" s="11">
        <v>7</v>
      </c>
      <c r="I4338" s="20" t="s">
        <v>259</v>
      </c>
      <c r="J4338" s="11" t="s">
        <v>261</v>
      </c>
      <c r="K4338" s="11" t="s">
        <v>12333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44228</v>
      </c>
      <c r="H4339" s="11">
        <v>7</v>
      </c>
      <c r="I4339" s="20" t="s">
        <v>259</v>
      </c>
      <c r="J4339" s="11" t="s">
        <v>261</v>
      </c>
      <c r="K4339" s="11" t="s">
        <v>12333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44228</v>
      </c>
      <c r="H4340" s="11">
        <v>7</v>
      </c>
      <c r="I4340" s="20" t="s">
        <v>259</v>
      </c>
      <c r="J4340" s="11" t="s">
        <v>261</v>
      </c>
      <c r="K4340" s="11" t="s">
        <v>12333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44228</v>
      </c>
      <c r="H4341" s="11">
        <v>7</v>
      </c>
      <c r="I4341" s="20" t="s">
        <v>259</v>
      </c>
      <c r="J4341" s="11" t="s">
        <v>261</v>
      </c>
      <c r="K4341" s="11" t="s">
        <v>12333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44228</v>
      </c>
      <c r="H4342" s="11">
        <v>7</v>
      </c>
      <c r="I4342" s="20" t="s">
        <v>259</v>
      </c>
      <c r="J4342" s="11" t="s">
        <v>261</v>
      </c>
      <c r="K4342" s="11" t="s">
        <v>12333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44228</v>
      </c>
      <c r="H4343" s="11">
        <v>7</v>
      </c>
      <c r="I4343" s="20" t="s">
        <v>259</v>
      </c>
      <c r="J4343" s="11" t="s">
        <v>261</v>
      </c>
      <c r="K4343" s="11" t="s">
        <v>12333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44228</v>
      </c>
      <c r="H4344" s="11">
        <v>7</v>
      </c>
      <c r="I4344" s="20" t="s">
        <v>259</v>
      </c>
      <c r="J4344" s="11" t="s">
        <v>261</v>
      </c>
      <c r="K4344" s="11" t="s">
        <v>12333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44228</v>
      </c>
      <c r="H4345" s="11">
        <v>7</v>
      </c>
      <c r="I4345" s="20" t="s">
        <v>259</v>
      </c>
      <c r="J4345" s="11" t="s">
        <v>261</v>
      </c>
      <c r="K4345" s="11" t="s">
        <v>12333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44228</v>
      </c>
      <c r="H4346" s="11">
        <v>7</v>
      </c>
      <c r="I4346" s="20" t="s">
        <v>259</v>
      </c>
      <c r="J4346" s="11" t="s">
        <v>261</v>
      </c>
      <c r="K4346" s="11" t="s">
        <v>12333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44228</v>
      </c>
      <c r="H4347" s="11">
        <v>7</v>
      </c>
      <c r="I4347" s="20" t="s">
        <v>259</v>
      </c>
      <c r="J4347" s="11" t="s">
        <v>261</v>
      </c>
      <c r="K4347" s="11" t="s">
        <v>12333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44228</v>
      </c>
      <c r="H4348" s="11">
        <v>7</v>
      </c>
      <c r="I4348" s="20" t="s">
        <v>259</v>
      </c>
      <c r="J4348" s="11" t="s">
        <v>261</v>
      </c>
      <c r="K4348" s="11" t="s">
        <v>12333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44228</v>
      </c>
      <c r="H4349" s="11">
        <v>7</v>
      </c>
      <c r="I4349" s="20" t="s">
        <v>259</v>
      </c>
      <c r="J4349" s="11" t="s">
        <v>261</v>
      </c>
      <c r="K4349" s="11" t="s">
        <v>12333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44228</v>
      </c>
      <c r="H4350" s="11">
        <v>7</v>
      </c>
      <c r="I4350" s="20" t="s">
        <v>259</v>
      </c>
      <c r="J4350" s="11" t="s">
        <v>261</v>
      </c>
      <c r="K4350" s="11" t="s">
        <v>12333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44228</v>
      </c>
      <c r="H4351" s="11">
        <v>7</v>
      </c>
      <c r="I4351" s="20" t="s">
        <v>259</v>
      </c>
      <c r="J4351" s="11" t="s">
        <v>261</v>
      </c>
      <c r="K4351" s="11" t="s">
        <v>12333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44228</v>
      </c>
      <c r="H4352" s="11">
        <v>7</v>
      </c>
      <c r="I4352" s="20" t="s">
        <v>259</v>
      </c>
      <c r="J4352" s="11" t="s">
        <v>261</v>
      </c>
      <c r="K4352" s="11" t="s">
        <v>12333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44228</v>
      </c>
      <c r="H4353" s="11">
        <v>7</v>
      </c>
      <c r="I4353" s="20" t="s">
        <v>259</v>
      </c>
      <c r="J4353" s="11" t="s">
        <v>261</v>
      </c>
      <c r="K4353" s="11" t="s">
        <v>12333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44228</v>
      </c>
      <c r="H4354" s="11">
        <v>7</v>
      </c>
      <c r="I4354" s="20" t="s">
        <v>259</v>
      </c>
      <c r="J4354" s="11" t="s">
        <v>261</v>
      </c>
      <c r="K4354" s="11" t="s">
        <v>12333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44228</v>
      </c>
      <c r="H4355" s="11">
        <v>7</v>
      </c>
      <c r="I4355" s="20" t="s">
        <v>259</v>
      </c>
      <c r="J4355" s="11" t="s">
        <v>261</v>
      </c>
      <c r="K4355" s="11" t="s">
        <v>12333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44228</v>
      </c>
      <c r="H4356" s="11">
        <v>7</v>
      </c>
      <c r="I4356" s="20" t="s">
        <v>259</v>
      </c>
      <c r="J4356" s="11" t="s">
        <v>261</v>
      </c>
      <c r="K4356" s="11" t="s">
        <v>12333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44228</v>
      </c>
      <c r="H4357" s="11">
        <v>7</v>
      </c>
      <c r="I4357" s="20" t="s">
        <v>259</v>
      </c>
      <c r="J4357" s="11" t="s">
        <v>261</v>
      </c>
      <c r="K4357" s="11" t="s">
        <v>12333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44228</v>
      </c>
      <c r="H4358" s="11">
        <v>7</v>
      </c>
      <c r="I4358" s="20" t="s">
        <v>259</v>
      </c>
      <c r="J4358" s="11" t="s">
        <v>261</v>
      </c>
      <c r="K4358" s="11" t="s">
        <v>12333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44228</v>
      </c>
      <c r="H4359" s="11">
        <v>7</v>
      </c>
      <c r="I4359" s="20" t="s">
        <v>259</v>
      </c>
      <c r="J4359" s="11" t="s">
        <v>261</v>
      </c>
      <c r="K4359" s="11" t="s">
        <v>12333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44228</v>
      </c>
      <c r="H4360" s="11">
        <v>7</v>
      </c>
      <c r="I4360" s="20" t="s">
        <v>259</v>
      </c>
      <c r="J4360" s="11" t="s">
        <v>261</v>
      </c>
      <c r="K4360" s="11" t="s">
        <v>12333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44228</v>
      </c>
      <c r="H4361" s="11">
        <v>7</v>
      </c>
      <c r="I4361" s="20" t="s">
        <v>259</v>
      </c>
      <c r="J4361" s="11" t="s">
        <v>261</v>
      </c>
      <c r="K4361" s="11" t="s">
        <v>12333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44228</v>
      </c>
      <c r="H4362" s="11">
        <v>7</v>
      </c>
      <c r="I4362" s="20" t="s">
        <v>259</v>
      </c>
      <c r="J4362" s="11" t="s">
        <v>261</v>
      </c>
      <c r="K4362" s="11" t="s">
        <v>12333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44228</v>
      </c>
      <c r="H4363" s="11">
        <v>7</v>
      </c>
      <c r="I4363" s="20" t="s">
        <v>259</v>
      </c>
      <c r="J4363" s="11" t="s">
        <v>261</v>
      </c>
      <c r="K4363" s="11" t="s">
        <v>12333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44228</v>
      </c>
      <c r="H4364" s="11">
        <v>7</v>
      </c>
      <c r="I4364" s="20" t="s">
        <v>259</v>
      </c>
      <c r="J4364" s="11" t="s">
        <v>261</v>
      </c>
      <c r="K4364" s="11" t="s">
        <v>12333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44228</v>
      </c>
      <c r="H4365" s="11">
        <v>7</v>
      </c>
      <c r="I4365" s="20" t="s">
        <v>259</v>
      </c>
      <c r="J4365" s="11" t="s">
        <v>261</v>
      </c>
      <c r="K4365" s="11" t="s">
        <v>12333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44228</v>
      </c>
      <c r="H4366" s="11">
        <v>7</v>
      </c>
      <c r="I4366" s="20" t="s">
        <v>259</v>
      </c>
      <c r="J4366" s="11" t="s">
        <v>261</v>
      </c>
      <c r="K4366" s="11" t="s">
        <v>12333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44228</v>
      </c>
      <c r="H4367" s="11">
        <v>7</v>
      </c>
      <c r="I4367" s="20" t="s">
        <v>259</v>
      </c>
      <c r="J4367" s="11" t="s">
        <v>261</v>
      </c>
      <c r="K4367" s="11" t="s">
        <v>12333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44228</v>
      </c>
      <c r="H4368" s="11">
        <v>7</v>
      </c>
      <c r="I4368" s="20" t="s">
        <v>259</v>
      </c>
      <c r="J4368" s="11" t="s">
        <v>261</v>
      </c>
      <c r="K4368" s="11" t="s">
        <v>12333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44228</v>
      </c>
      <c r="H4369" s="11">
        <v>7</v>
      </c>
      <c r="I4369" s="20" t="s">
        <v>259</v>
      </c>
      <c r="J4369" s="11" t="s">
        <v>261</v>
      </c>
      <c r="K4369" s="11" t="s">
        <v>12333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44228</v>
      </c>
      <c r="H4370" s="11">
        <v>7</v>
      </c>
      <c r="I4370" s="20" t="s">
        <v>259</v>
      </c>
      <c r="J4370" s="11" t="s">
        <v>261</v>
      </c>
      <c r="K4370" s="11" t="s">
        <v>12333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44228</v>
      </c>
      <c r="H4371" s="11">
        <v>7</v>
      </c>
      <c r="I4371" s="20" t="s">
        <v>259</v>
      </c>
      <c r="J4371" s="11" t="s">
        <v>261</v>
      </c>
      <c r="K4371" s="11" t="s">
        <v>12333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44228</v>
      </c>
      <c r="H4372" s="11">
        <v>7</v>
      </c>
      <c r="I4372" s="20" t="s">
        <v>259</v>
      </c>
      <c r="J4372" s="11" t="s">
        <v>261</v>
      </c>
      <c r="K4372" s="11" t="s">
        <v>12333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44228</v>
      </c>
      <c r="H4373" s="11">
        <v>7</v>
      </c>
      <c r="I4373" s="20" t="s">
        <v>259</v>
      </c>
      <c r="J4373" s="11" t="s">
        <v>261</v>
      </c>
      <c r="K4373" s="11" t="s">
        <v>12333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44228</v>
      </c>
      <c r="H4374" s="11">
        <v>7</v>
      </c>
      <c r="I4374" s="20" t="s">
        <v>259</v>
      </c>
      <c r="J4374" s="11" t="s">
        <v>261</v>
      </c>
      <c r="K4374" s="11" t="s">
        <v>12333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44228</v>
      </c>
      <c r="H4375" s="11">
        <v>7</v>
      </c>
      <c r="I4375" s="20" t="s">
        <v>259</v>
      </c>
      <c r="J4375" s="11" t="s">
        <v>261</v>
      </c>
      <c r="K4375" s="11" t="s">
        <v>12333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44228</v>
      </c>
      <c r="H4376" s="11">
        <v>7</v>
      </c>
      <c r="I4376" s="20" t="s">
        <v>259</v>
      </c>
      <c r="J4376" s="11" t="s">
        <v>261</v>
      </c>
      <c r="K4376" s="11" t="s">
        <v>12333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44228</v>
      </c>
      <c r="H4377" s="11">
        <v>7</v>
      </c>
      <c r="I4377" s="20" t="s">
        <v>259</v>
      </c>
      <c r="J4377" s="11" t="s">
        <v>261</v>
      </c>
      <c r="K4377" s="11" t="s">
        <v>12333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44228</v>
      </c>
      <c r="H4378" s="11">
        <v>7</v>
      </c>
      <c r="I4378" s="20" t="s">
        <v>259</v>
      </c>
      <c r="J4378" s="11" t="s">
        <v>261</v>
      </c>
      <c r="K4378" s="11" t="s">
        <v>12333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44228</v>
      </c>
      <c r="H4379" s="11">
        <v>7</v>
      </c>
      <c r="I4379" s="20" t="s">
        <v>259</v>
      </c>
      <c r="J4379" s="11" t="s">
        <v>261</v>
      </c>
      <c r="K4379" s="11" t="s">
        <v>12333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44228</v>
      </c>
      <c r="H4380" s="11">
        <v>7</v>
      </c>
      <c r="I4380" s="20" t="s">
        <v>259</v>
      </c>
      <c r="J4380" s="11" t="s">
        <v>261</v>
      </c>
      <c r="K4380" s="11" t="s">
        <v>12333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44228</v>
      </c>
      <c r="H4381" s="11">
        <v>7</v>
      </c>
      <c r="I4381" s="20" t="s">
        <v>259</v>
      </c>
      <c r="J4381" s="11" t="s">
        <v>261</v>
      </c>
      <c r="K4381" s="11" t="s">
        <v>12333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44228</v>
      </c>
      <c r="H4382" s="11">
        <v>7</v>
      </c>
      <c r="I4382" s="20" t="s">
        <v>259</v>
      </c>
      <c r="J4382" s="11" t="s">
        <v>261</v>
      </c>
      <c r="K4382" s="11" t="s">
        <v>12333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44228</v>
      </c>
      <c r="H4383" s="11">
        <v>7</v>
      </c>
      <c r="I4383" s="20" t="s">
        <v>259</v>
      </c>
      <c r="J4383" s="11" t="s">
        <v>261</v>
      </c>
      <c r="K4383" s="11" t="s">
        <v>12333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44228</v>
      </c>
      <c r="H4384" s="11">
        <v>7</v>
      </c>
      <c r="I4384" s="20" t="s">
        <v>259</v>
      </c>
      <c r="J4384" s="11" t="s">
        <v>261</v>
      </c>
      <c r="K4384" s="11" t="s">
        <v>12333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44228</v>
      </c>
      <c r="H4385" s="11">
        <v>7</v>
      </c>
      <c r="I4385" s="20" t="s">
        <v>259</v>
      </c>
      <c r="J4385" s="11" t="s">
        <v>261</v>
      </c>
      <c r="K4385" s="11" t="s">
        <v>12333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44228</v>
      </c>
      <c r="H4386" s="11">
        <v>7</v>
      </c>
      <c r="I4386" s="20" t="s">
        <v>259</v>
      </c>
      <c r="J4386" s="11" t="s">
        <v>261</v>
      </c>
      <c r="K4386" s="11" t="s">
        <v>12333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44228</v>
      </c>
      <c r="H4387" s="11">
        <v>7</v>
      </c>
      <c r="I4387" s="20" t="s">
        <v>259</v>
      </c>
      <c r="J4387" s="11" t="s">
        <v>261</v>
      </c>
      <c r="K4387" s="11" t="s">
        <v>12333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44228</v>
      </c>
      <c r="H4388" s="11">
        <v>7</v>
      </c>
      <c r="I4388" s="20" t="s">
        <v>259</v>
      </c>
      <c r="J4388" s="11" t="s">
        <v>261</v>
      </c>
      <c r="K4388" s="11" t="s">
        <v>12333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44228</v>
      </c>
      <c r="H4389" s="11">
        <v>7</v>
      </c>
      <c r="I4389" s="20" t="s">
        <v>259</v>
      </c>
      <c r="J4389" s="11" t="s">
        <v>261</v>
      </c>
      <c r="K4389" s="11" t="s">
        <v>12333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44228</v>
      </c>
      <c r="H4390" s="11">
        <v>7</v>
      </c>
      <c r="I4390" s="20" t="s">
        <v>259</v>
      </c>
      <c r="J4390" s="11" t="s">
        <v>261</v>
      </c>
      <c r="K4390" s="11" t="s">
        <v>12333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44228</v>
      </c>
      <c r="H4391" s="11">
        <v>7</v>
      </c>
      <c r="I4391" s="20" t="s">
        <v>259</v>
      </c>
      <c r="J4391" s="11" t="s">
        <v>261</v>
      </c>
      <c r="K4391" s="11" t="s">
        <v>12333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44228</v>
      </c>
      <c r="H4392" s="11">
        <v>7</v>
      </c>
      <c r="I4392" s="20" t="s">
        <v>259</v>
      </c>
      <c r="J4392" s="11" t="s">
        <v>261</v>
      </c>
      <c r="K4392" s="11" t="s">
        <v>12333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44228</v>
      </c>
      <c r="H4393" s="11">
        <v>7</v>
      </c>
      <c r="I4393" s="20" t="s">
        <v>259</v>
      </c>
      <c r="J4393" s="11" t="s">
        <v>261</v>
      </c>
      <c r="K4393" s="11" t="s">
        <v>12333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44228</v>
      </c>
      <c r="H4394" s="11">
        <v>7</v>
      </c>
      <c r="I4394" s="20" t="s">
        <v>259</v>
      </c>
      <c r="J4394" s="11" t="s">
        <v>261</v>
      </c>
      <c r="K4394" s="11" t="s">
        <v>12333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44228</v>
      </c>
      <c r="H4395" s="11">
        <v>7</v>
      </c>
      <c r="I4395" s="20" t="s">
        <v>259</v>
      </c>
      <c r="J4395" s="11" t="s">
        <v>261</v>
      </c>
      <c r="K4395" s="11" t="s">
        <v>12333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44228</v>
      </c>
      <c r="H4396" s="11">
        <v>7</v>
      </c>
      <c r="I4396" s="20" t="s">
        <v>259</v>
      </c>
      <c r="J4396" s="11" t="s">
        <v>261</v>
      </c>
      <c r="K4396" s="11" t="s">
        <v>12333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44228</v>
      </c>
      <c r="H4397" s="11">
        <v>7</v>
      </c>
      <c r="I4397" s="20" t="s">
        <v>259</v>
      </c>
      <c r="J4397" s="11" t="s">
        <v>261</v>
      </c>
      <c r="K4397" s="11" t="s">
        <v>12333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44228</v>
      </c>
      <c r="H4398" s="11">
        <v>7</v>
      </c>
      <c r="I4398" s="20" t="s">
        <v>259</v>
      </c>
      <c r="J4398" s="11" t="s">
        <v>261</v>
      </c>
      <c r="K4398" s="11" t="s">
        <v>12333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44228</v>
      </c>
      <c r="H4399" s="11">
        <v>7</v>
      </c>
      <c r="I4399" s="20" t="s">
        <v>259</v>
      </c>
      <c r="J4399" s="11" t="s">
        <v>261</v>
      </c>
      <c r="K4399" s="11" t="s">
        <v>12333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44228</v>
      </c>
      <c r="H4400" s="11">
        <v>7</v>
      </c>
      <c r="I4400" s="20" t="s">
        <v>259</v>
      </c>
      <c r="J4400" s="11" t="s">
        <v>261</v>
      </c>
      <c r="K4400" s="11" t="s">
        <v>12333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44228</v>
      </c>
      <c r="H4401" s="11">
        <v>7</v>
      </c>
      <c r="I4401" s="20" t="s">
        <v>259</v>
      </c>
      <c r="J4401" s="11" t="s">
        <v>261</v>
      </c>
      <c r="K4401" s="11" t="s">
        <v>12333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44228</v>
      </c>
      <c r="H4402" s="11">
        <v>7</v>
      </c>
      <c r="I4402" s="20" t="s">
        <v>259</v>
      </c>
      <c r="J4402" s="11" t="s">
        <v>261</v>
      </c>
      <c r="K4402" s="11" t="s">
        <v>12333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44228</v>
      </c>
      <c r="H4403" s="11">
        <v>7</v>
      </c>
      <c r="I4403" s="20" t="s">
        <v>259</v>
      </c>
      <c r="J4403" s="11" t="s">
        <v>261</v>
      </c>
      <c r="K4403" s="11" t="s">
        <v>12333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44228</v>
      </c>
      <c r="H4404" s="11">
        <v>7</v>
      </c>
      <c r="I4404" s="20" t="s">
        <v>259</v>
      </c>
      <c r="J4404" s="11" t="s">
        <v>261</v>
      </c>
      <c r="K4404" s="11" t="s">
        <v>12333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44228</v>
      </c>
      <c r="H4405" s="11">
        <v>7</v>
      </c>
      <c r="I4405" s="20" t="s">
        <v>259</v>
      </c>
      <c r="J4405" s="11" t="s">
        <v>261</v>
      </c>
      <c r="K4405" s="11" t="s">
        <v>12333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44228</v>
      </c>
      <c r="H4406" s="11">
        <v>7</v>
      </c>
      <c r="I4406" s="20" t="s">
        <v>259</v>
      </c>
      <c r="J4406" s="11" t="s">
        <v>261</v>
      </c>
      <c r="K4406" s="11" t="s">
        <v>12333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44228</v>
      </c>
      <c r="H4407" s="11">
        <v>7</v>
      </c>
      <c r="I4407" s="20" t="s">
        <v>259</v>
      </c>
      <c r="J4407" s="11" t="s">
        <v>261</v>
      </c>
      <c r="K4407" s="11" t="s">
        <v>12333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44228</v>
      </c>
      <c r="H4408" s="11">
        <v>7</v>
      </c>
      <c r="I4408" s="20" t="s">
        <v>259</v>
      </c>
      <c r="J4408" s="11" t="s">
        <v>261</v>
      </c>
      <c r="K4408" s="11" t="s">
        <v>12333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44228</v>
      </c>
      <c r="H4409" s="11">
        <v>7</v>
      </c>
      <c r="I4409" s="20" t="s">
        <v>259</v>
      </c>
      <c r="J4409" s="11" t="s">
        <v>261</v>
      </c>
      <c r="K4409" s="11" t="s">
        <v>12333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44228</v>
      </c>
      <c r="H4410" s="11">
        <v>7</v>
      </c>
      <c r="I4410" s="20" t="s">
        <v>259</v>
      </c>
      <c r="J4410" s="11" t="s">
        <v>261</v>
      </c>
      <c r="K4410" s="11" t="s">
        <v>12333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44228</v>
      </c>
      <c r="H4411" s="11">
        <v>7</v>
      </c>
      <c r="I4411" s="20" t="s">
        <v>259</v>
      </c>
      <c r="J4411" s="11" t="s">
        <v>261</v>
      </c>
      <c r="K4411" s="11" t="s">
        <v>12333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44228</v>
      </c>
      <c r="H4412" s="11">
        <v>7</v>
      </c>
      <c r="I4412" s="20" t="s">
        <v>259</v>
      </c>
      <c r="J4412" s="11" t="s">
        <v>261</v>
      </c>
      <c r="K4412" s="11" t="s">
        <v>12333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44228</v>
      </c>
      <c r="H4413" s="11">
        <v>7</v>
      </c>
      <c r="I4413" s="20" t="s">
        <v>259</v>
      </c>
      <c r="J4413" s="11" t="s">
        <v>261</v>
      </c>
      <c r="K4413" s="11" t="s">
        <v>12333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44228</v>
      </c>
      <c r="H4414" s="11">
        <v>7</v>
      </c>
      <c r="I4414" s="20" t="s">
        <v>259</v>
      </c>
      <c r="J4414" s="11" t="s">
        <v>261</v>
      </c>
      <c r="K4414" s="11" t="s">
        <v>12333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44228</v>
      </c>
      <c r="H4415" s="11">
        <v>7</v>
      </c>
      <c r="I4415" s="20" t="s">
        <v>259</v>
      </c>
      <c r="J4415" s="11" t="s">
        <v>261</v>
      </c>
      <c r="K4415" s="11" t="s">
        <v>12333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44228</v>
      </c>
      <c r="H4416" s="11">
        <v>7</v>
      </c>
      <c r="I4416" s="20" t="s">
        <v>259</v>
      </c>
      <c r="J4416" s="11" t="s">
        <v>261</v>
      </c>
      <c r="K4416" s="11" t="s">
        <v>12333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44228</v>
      </c>
      <c r="H4417" s="11">
        <v>7</v>
      </c>
      <c r="I4417" s="20" t="s">
        <v>259</v>
      </c>
      <c r="J4417" s="11" t="s">
        <v>261</v>
      </c>
      <c r="K4417" s="11" t="s">
        <v>12333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44228</v>
      </c>
      <c r="H4418" s="11">
        <v>7</v>
      </c>
      <c r="I4418" s="20" t="s">
        <v>259</v>
      </c>
      <c r="J4418" s="11" t="s">
        <v>261</v>
      </c>
      <c r="K4418" s="11" t="s">
        <v>12333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44228</v>
      </c>
      <c r="H4419" s="11">
        <v>7</v>
      </c>
      <c r="I4419" s="20" t="s">
        <v>259</v>
      </c>
      <c r="J4419" s="11" t="s">
        <v>261</v>
      </c>
      <c r="K4419" s="11" t="s">
        <v>12333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44228</v>
      </c>
      <c r="H4420" s="11">
        <v>7</v>
      </c>
      <c r="I4420" s="20" t="s">
        <v>259</v>
      </c>
      <c r="J4420" s="11" t="s">
        <v>261</v>
      </c>
      <c r="K4420" s="11" t="s">
        <v>12333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44228</v>
      </c>
      <c r="H4421" s="11">
        <v>7</v>
      </c>
      <c r="I4421" s="20" t="s">
        <v>259</v>
      </c>
      <c r="J4421" s="11" t="s">
        <v>261</v>
      </c>
      <c r="K4421" s="11" t="s">
        <v>12333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44228</v>
      </c>
      <c r="H4422" s="11">
        <v>7</v>
      </c>
      <c r="I4422" s="20" t="s">
        <v>259</v>
      </c>
      <c r="J4422" s="11" t="s">
        <v>261</v>
      </c>
      <c r="K4422" s="11" t="s">
        <v>12333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44228</v>
      </c>
      <c r="H4423" s="11">
        <v>7</v>
      </c>
      <c r="I4423" s="20" t="s">
        <v>259</v>
      </c>
      <c r="J4423" s="11" t="s">
        <v>261</v>
      </c>
      <c r="K4423" s="11" t="s">
        <v>12333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44228</v>
      </c>
      <c r="H4424" s="11">
        <v>7</v>
      </c>
      <c r="I4424" s="20" t="s">
        <v>259</v>
      </c>
      <c r="J4424" s="11" t="s">
        <v>261</v>
      </c>
      <c r="K4424" s="11" t="s">
        <v>12333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44228</v>
      </c>
      <c r="H4425" s="11">
        <v>7</v>
      </c>
      <c r="I4425" s="20" t="s">
        <v>259</v>
      </c>
      <c r="J4425" s="11" t="s">
        <v>261</v>
      </c>
      <c r="K4425" s="11" t="s">
        <v>12333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44228</v>
      </c>
      <c r="H4426" s="11">
        <v>7</v>
      </c>
      <c r="I4426" s="20" t="s">
        <v>259</v>
      </c>
      <c r="J4426" s="11" t="s">
        <v>261</v>
      </c>
      <c r="K4426" s="11" t="s">
        <v>12333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44228</v>
      </c>
      <c r="H4427" s="11">
        <v>7</v>
      </c>
      <c r="I4427" s="20" t="s">
        <v>259</v>
      </c>
      <c r="J4427" s="11" t="s">
        <v>261</v>
      </c>
      <c r="K4427" s="11" t="s">
        <v>12333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44228</v>
      </c>
      <c r="H4428" s="11">
        <v>7</v>
      </c>
      <c r="I4428" s="20" t="s">
        <v>259</v>
      </c>
      <c r="J4428" s="11" t="s">
        <v>261</v>
      </c>
      <c r="K4428" s="11" t="s">
        <v>12333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44228</v>
      </c>
      <c r="H4429" s="11">
        <v>7</v>
      </c>
      <c r="I4429" s="20" t="s">
        <v>259</v>
      </c>
      <c r="J4429" s="11" t="s">
        <v>261</v>
      </c>
      <c r="K4429" s="11" t="s">
        <v>12333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44228</v>
      </c>
      <c r="H4430" s="11">
        <v>7</v>
      </c>
      <c r="I4430" s="20" t="s">
        <v>259</v>
      </c>
      <c r="J4430" s="11" t="s">
        <v>261</v>
      </c>
      <c r="K4430" s="11" t="s">
        <v>12333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44228</v>
      </c>
      <c r="H4431" s="11">
        <v>7</v>
      </c>
      <c r="I4431" s="20" t="s">
        <v>259</v>
      </c>
      <c r="J4431" s="11" t="s">
        <v>261</v>
      </c>
      <c r="K4431" s="11" t="s">
        <v>12333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44228</v>
      </c>
      <c r="H4432" s="11">
        <v>7</v>
      </c>
      <c r="I4432" s="20" t="s">
        <v>259</v>
      </c>
      <c r="J4432" s="11" t="s">
        <v>261</v>
      </c>
      <c r="K4432" s="11" t="s">
        <v>12333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44228</v>
      </c>
      <c r="H4433" s="11">
        <v>7</v>
      </c>
      <c r="I4433" s="20" t="s">
        <v>259</v>
      </c>
      <c r="J4433" s="11" t="s">
        <v>261</v>
      </c>
      <c r="K4433" s="11" t="s">
        <v>12333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44228</v>
      </c>
      <c r="H4434" s="11">
        <v>7</v>
      </c>
      <c r="I4434" s="20" t="s">
        <v>259</v>
      </c>
      <c r="J4434" s="11" t="s">
        <v>261</v>
      </c>
      <c r="K4434" s="11" t="s">
        <v>12333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44228</v>
      </c>
      <c r="H4435" s="11">
        <v>7</v>
      </c>
      <c r="I4435" s="20" t="s">
        <v>259</v>
      </c>
      <c r="J4435" s="11" t="s">
        <v>261</v>
      </c>
      <c r="K4435" s="11" t="s">
        <v>12333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44228</v>
      </c>
      <c r="H4436" s="11">
        <v>7</v>
      </c>
      <c r="I4436" s="20" t="s">
        <v>259</v>
      </c>
      <c r="J4436" s="11" t="s">
        <v>261</v>
      </c>
      <c r="K4436" s="11" t="s">
        <v>12333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44228</v>
      </c>
      <c r="H4437" s="11">
        <v>7</v>
      </c>
      <c r="I4437" s="20" t="s">
        <v>259</v>
      </c>
      <c r="J4437" s="11" t="s">
        <v>261</v>
      </c>
      <c r="K4437" s="11" t="s">
        <v>12333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44228</v>
      </c>
      <c r="H4438" s="11">
        <v>7</v>
      </c>
      <c r="I4438" s="20" t="s">
        <v>259</v>
      </c>
      <c r="J4438" s="11" t="s">
        <v>261</v>
      </c>
      <c r="K4438" s="11" t="s">
        <v>12333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44228</v>
      </c>
      <c r="H4439" s="11">
        <v>7</v>
      </c>
      <c r="I4439" s="20" t="s">
        <v>259</v>
      </c>
      <c r="J4439" s="11" t="s">
        <v>261</v>
      </c>
      <c r="K4439" s="11" t="s">
        <v>12333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44228</v>
      </c>
      <c r="H4440" s="11">
        <v>7</v>
      </c>
      <c r="I4440" s="20" t="s">
        <v>259</v>
      </c>
      <c r="J4440" s="11" t="s">
        <v>261</v>
      </c>
      <c r="K4440" s="11" t="s">
        <v>12333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44228</v>
      </c>
      <c r="H4441" s="11">
        <v>7</v>
      </c>
      <c r="I4441" s="20" t="s">
        <v>259</v>
      </c>
      <c r="J4441" s="11" t="s">
        <v>261</v>
      </c>
      <c r="K4441" s="11" t="s">
        <v>12333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44228</v>
      </c>
      <c r="H4442" s="11">
        <v>7</v>
      </c>
      <c r="I4442" s="20" t="s">
        <v>259</v>
      </c>
      <c r="J4442" s="11" t="s">
        <v>261</v>
      </c>
      <c r="K4442" s="11" t="s">
        <v>12333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44228</v>
      </c>
      <c r="H4443" s="11">
        <v>7</v>
      </c>
      <c r="I4443" s="20" t="s">
        <v>259</v>
      </c>
      <c r="J4443" s="11" t="s">
        <v>261</v>
      </c>
      <c r="K4443" s="11" t="s">
        <v>12333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44228</v>
      </c>
      <c r="H4444" s="11">
        <v>7</v>
      </c>
      <c r="I4444" s="20" t="s">
        <v>259</v>
      </c>
      <c r="J4444" s="11" t="s">
        <v>261</v>
      </c>
      <c r="K4444" s="11" t="s">
        <v>12333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44228</v>
      </c>
      <c r="H4445" s="11">
        <v>7</v>
      </c>
      <c r="I4445" s="20" t="s">
        <v>259</v>
      </c>
      <c r="J4445" s="11" t="s">
        <v>261</v>
      </c>
      <c r="K4445" s="11" t="s">
        <v>12333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44228</v>
      </c>
      <c r="H4446" s="11">
        <v>7</v>
      </c>
      <c r="I4446" s="20" t="s">
        <v>259</v>
      </c>
      <c r="J4446" s="11" t="s">
        <v>261</v>
      </c>
      <c r="K4446" s="11" t="s">
        <v>12333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44228</v>
      </c>
      <c r="H4447" s="11">
        <v>7</v>
      </c>
      <c r="I4447" s="20" t="s">
        <v>259</v>
      </c>
      <c r="J4447" s="11" t="s">
        <v>261</v>
      </c>
      <c r="K4447" s="11" t="s">
        <v>12333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44228</v>
      </c>
      <c r="H4448" s="11">
        <v>7</v>
      </c>
      <c r="I4448" s="20" t="s">
        <v>259</v>
      </c>
      <c r="J4448" s="11" t="s">
        <v>261</v>
      </c>
      <c r="K4448" s="11" t="s">
        <v>12333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44228</v>
      </c>
      <c r="H4449" s="11">
        <v>7</v>
      </c>
      <c r="I4449" s="20" t="s">
        <v>259</v>
      </c>
      <c r="J4449" s="11" t="s">
        <v>261</v>
      </c>
      <c r="K4449" s="11" t="s">
        <v>12333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44228</v>
      </c>
      <c r="H4450" s="11">
        <v>7</v>
      </c>
      <c r="I4450" s="20" t="s">
        <v>259</v>
      </c>
      <c r="J4450" s="11" t="s">
        <v>261</v>
      </c>
      <c r="K4450" s="11" t="s">
        <v>12333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44228</v>
      </c>
      <c r="H4451" s="11">
        <v>7</v>
      </c>
      <c r="I4451" s="20" t="s">
        <v>259</v>
      </c>
      <c r="J4451" s="11" t="s">
        <v>261</v>
      </c>
      <c r="K4451" s="11" t="s">
        <v>12333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44228</v>
      </c>
      <c r="H4452" s="11">
        <v>7</v>
      </c>
      <c r="I4452" s="20" t="s">
        <v>259</v>
      </c>
      <c r="J4452" s="11" t="s">
        <v>261</v>
      </c>
      <c r="K4452" s="11" t="s">
        <v>12333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44228</v>
      </c>
      <c r="H4453" s="11">
        <v>7</v>
      </c>
      <c r="I4453" s="20" t="s">
        <v>259</v>
      </c>
      <c r="J4453" s="11" t="s">
        <v>261</v>
      </c>
      <c r="K4453" s="11" t="s">
        <v>12333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44228</v>
      </c>
      <c r="H4454" s="11">
        <v>7</v>
      </c>
      <c r="I4454" s="20" t="s">
        <v>259</v>
      </c>
      <c r="J4454" s="11" t="s">
        <v>261</v>
      </c>
      <c r="K4454" s="11" t="s">
        <v>12333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44228</v>
      </c>
      <c r="H4455" s="11">
        <v>7</v>
      </c>
      <c r="I4455" s="20" t="s">
        <v>259</v>
      </c>
      <c r="J4455" s="11" t="s">
        <v>261</v>
      </c>
      <c r="K4455" s="11" t="s">
        <v>12333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44228</v>
      </c>
      <c r="H4456" s="11">
        <v>7</v>
      </c>
      <c r="I4456" s="20" t="s">
        <v>259</v>
      </c>
      <c r="J4456" s="11" t="s">
        <v>261</v>
      </c>
      <c r="K4456" s="11" t="s">
        <v>12333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44228</v>
      </c>
      <c r="H4457" s="11">
        <v>7</v>
      </c>
      <c r="I4457" s="20" t="s">
        <v>259</v>
      </c>
      <c r="J4457" s="11" t="s">
        <v>261</v>
      </c>
      <c r="K4457" s="11" t="s">
        <v>12333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44228</v>
      </c>
      <c r="H4458" s="11">
        <v>7</v>
      </c>
      <c r="I4458" s="20" t="s">
        <v>259</v>
      </c>
      <c r="J4458" s="11" t="s">
        <v>261</v>
      </c>
      <c r="K4458" s="11" t="s">
        <v>12333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44228</v>
      </c>
      <c r="H4459" s="11">
        <v>7</v>
      </c>
      <c r="I4459" s="20" t="s">
        <v>259</v>
      </c>
      <c r="J4459" s="11" t="s">
        <v>261</v>
      </c>
      <c r="K4459" s="11" t="s">
        <v>12333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44228</v>
      </c>
      <c r="H4460" s="11">
        <v>7</v>
      </c>
      <c r="I4460" s="20" t="s">
        <v>259</v>
      </c>
      <c r="J4460" s="11" t="s">
        <v>261</v>
      </c>
      <c r="K4460" s="11" t="s">
        <v>12333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44228</v>
      </c>
      <c r="H4461" s="11">
        <v>7</v>
      </c>
      <c r="I4461" s="20" t="s">
        <v>259</v>
      </c>
      <c r="J4461" s="11" t="s">
        <v>261</v>
      </c>
      <c r="K4461" s="11" t="s">
        <v>12333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44228</v>
      </c>
      <c r="H4462" s="11">
        <v>7</v>
      </c>
      <c r="I4462" s="20" t="s">
        <v>259</v>
      </c>
      <c r="J4462" s="11" t="s">
        <v>261</v>
      </c>
      <c r="K4462" s="11" t="s">
        <v>12333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44228</v>
      </c>
      <c r="H4463" s="11">
        <v>7</v>
      </c>
      <c r="I4463" s="20" t="s">
        <v>259</v>
      </c>
      <c r="J4463" s="11" t="s">
        <v>261</v>
      </c>
      <c r="K4463" s="11" t="s">
        <v>12333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44228</v>
      </c>
      <c r="H4464" s="11">
        <v>7</v>
      </c>
      <c r="I4464" s="20" t="s">
        <v>259</v>
      </c>
      <c r="J4464" s="11" t="s">
        <v>261</v>
      </c>
      <c r="K4464" s="11" t="s">
        <v>12333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44228</v>
      </c>
      <c r="H4465" s="11">
        <v>7</v>
      </c>
      <c r="I4465" s="20" t="s">
        <v>259</v>
      </c>
      <c r="J4465" s="11" t="s">
        <v>261</v>
      </c>
      <c r="K4465" s="11" t="s">
        <v>12333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44228</v>
      </c>
      <c r="H4466" s="11">
        <v>7</v>
      </c>
      <c r="I4466" s="20" t="s">
        <v>259</v>
      </c>
      <c r="J4466" s="11" t="s">
        <v>261</v>
      </c>
      <c r="K4466" s="11" t="s">
        <v>12333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44228</v>
      </c>
      <c r="H4467" s="11">
        <v>7</v>
      </c>
      <c r="I4467" s="20" t="s">
        <v>259</v>
      </c>
      <c r="J4467" s="11" t="s">
        <v>261</v>
      </c>
      <c r="K4467" s="11" t="s">
        <v>12333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44228</v>
      </c>
      <c r="H4468" s="11">
        <v>7</v>
      </c>
      <c r="I4468" s="20" t="s">
        <v>259</v>
      </c>
      <c r="J4468" s="11" t="s">
        <v>261</v>
      </c>
      <c r="K4468" s="11" t="s">
        <v>12333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44228</v>
      </c>
      <c r="H4469" s="11">
        <v>7</v>
      </c>
      <c r="I4469" s="20" t="s">
        <v>259</v>
      </c>
      <c r="J4469" s="11" t="s">
        <v>261</v>
      </c>
      <c r="K4469" s="11" t="s">
        <v>12333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44228</v>
      </c>
      <c r="H4470" s="11">
        <v>7</v>
      </c>
      <c r="I4470" s="20" t="s">
        <v>259</v>
      </c>
      <c r="J4470" s="11" t="s">
        <v>261</v>
      </c>
      <c r="K4470" s="11" t="s">
        <v>12333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44228</v>
      </c>
      <c r="H4471" s="11">
        <v>7</v>
      </c>
      <c r="I4471" s="20" t="s">
        <v>259</v>
      </c>
      <c r="J4471" s="11" t="s">
        <v>261</v>
      </c>
      <c r="K4471" s="11" t="s">
        <v>12333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44228</v>
      </c>
      <c r="H4472" s="11">
        <v>7</v>
      </c>
      <c r="I4472" s="20" t="s">
        <v>259</v>
      </c>
      <c r="J4472" s="11" t="s">
        <v>261</v>
      </c>
      <c r="K4472" s="11" t="s">
        <v>12333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44228</v>
      </c>
      <c r="H4473" s="11">
        <v>7</v>
      </c>
      <c r="I4473" s="20" t="s">
        <v>259</v>
      </c>
      <c r="J4473" s="11" t="s">
        <v>261</v>
      </c>
      <c r="K4473" s="11" t="s">
        <v>12333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44228</v>
      </c>
      <c r="H4474" s="11">
        <v>7</v>
      </c>
      <c r="I4474" s="20" t="s">
        <v>259</v>
      </c>
      <c r="J4474" s="11" t="s">
        <v>261</v>
      </c>
      <c r="K4474" s="11" t="s">
        <v>12333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44228</v>
      </c>
      <c r="H4475" s="11">
        <v>7</v>
      </c>
      <c r="I4475" s="20" t="s">
        <v>259</v>
      </c>
      <c r="J4475" s="11" t="s">
        <v>261</v>
      </c>
      <c r="K4475" s="11" t="s">
        <v>12333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44228</v>
      </c>
      <c r="H4476" s="11">
        <v>7</v>
      </c>
      <c r="I4476" s="20" t="s">
        <v>259</v>
      </c>
      <c r="J4476" s="11" t="s">
        <v>261</v>
      </c>
      <c r="K4476" s="11" t="s">
        <v>12333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44228</v>
      </c>
      <c r="H4477" s="11">
        <v>7</v>
      </c>
      <c r="I4477" s="20" t="s">
        <v>259</v>
      </c>
      <c r="J4477" s="11" t="s">
        <v>261</v>
      </c>
      <c r="K4477" s="11" t="s">
        <v>12333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44228</v>
      </c>
      <c r="H4478" s="11">
        <v>7</v>
      </c>
      <c r="I4478" s="20" t="s">
        <v>259</v>
      </c>
      <c r="J4478" s="11" t="s">
        <v>261</v>
      </c>
      <c r="K4478" s="11" t="s">
        <v>12333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44228</v>
      </c>
      <c r="H4479" s="11">
        <v>7</v>
      </c>
      <c r="I4479" s="20" t="s">
        <v>259</v>
      </c>
      <c r="J4479" s="11" t="s">
        <v>261</v>
      </c>
      <c r="K4479" s="11" t="s">
        <v>12333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44228</v>
      </c>
      <c r="H4480" s="11">
        <v>7</v>
      </c>
      <c r="I4480" s="20" t="s">
        <v>259</v>
      </c>
      <c r="J4480" s="11" t="s">
        <v>261</v>
      </c>
      <c r="K4480" s="11" t="s">
        <v>12333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44228</v>
      </c>
      <c r="H4481" s="11">
        <v>7</v>
      </c>
      <c r="I4481" s="20" t="s">
        <v>259</v>
      </c>
      <c r="J4481" s="11" t="s">
        <v>261</v>
      </c>
      <c r="K4481" s="11" t="s">
        <v>12333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44228</v>
      </c>
      <c r="H4482" s="11">
        <v>7</v>
      </c>
      <c r="I4482" s="20" t="s">
        <v>259</v>
      </c>
      <c r="J4482" s="11" t="s">
        <v>261</v>
      </c>
      <c r="K4482" s="11" t="s">
        <v>12333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44228</v>
      </c>
      <c r="H4483" s="11">
        <v>7</v>
      </c>
      <c r="I4483" s="20" t="s">
        <v>259</v>
      </c>
      <c r="J4483" s="11" t="s">
        <v>261</v>
      </c>
      <c r="K4483" s="11" t="s">
        <v>12333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44228</v>
      </c>
      <c r="H4484" s="11">
        <v>7</v>
      </c>
      <c r="I4484" s="20" t="s">
        <v>259</v>
      </c>
      <c r="J4484" s="11" t="s">
        <v>261</v>
      </c>
      <c r="K4484" s="11" t="s">
        <v>12333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44228</v>
      </c>
      <c r="H4485" s="11">
        <v>7</v>
      </c>
      <c r="I4485" s="20" t="s">
        <v>259</v>
      </c>
      <c r="J4485" s="11" t="s">
        <v>261</v>
      </c>
      <c r="K4485" s="11" t="s">
        <v>12333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44228</v>
      </c>
      <c r="H4486" s="11">
        <v>7</v>
      </c>
      <c r="I4486" s="20" t="s">
        <v>259</v>
      </c>
      <c r="J4486" s="11" t="s">
        <v>261</v>
      </c>
      <c r="K4486" s="11" t="s">
        <v>12333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44228</v>
      </c>
      <c r="H4487" s="11">
        <v>7</v>
      </c>
      <c r="I4487" s="20" t="s">
        <v>259</v>
      </c>
      <c r="J4487" s="11" t="s">
        <v>261</v>
      </c>
      <c r="K4487" s="11" t="s">
        <v>12333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44228</v>
      </c>
      <c r="H4488" s="11">
        <v>7</v>
      </c>
      <c r="I4488" s="20" t="s">
        <v>259</v>
      </c>
      <c r="J4488" s="11" t="s">
        <v>261</v>
      </c>
      <c r="K4488" s="11" t="s">
        <v>12333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44228</v>
      </c>
      <c r="H4489" s="11">
        <v>7</v>
      </c>
      <c r="I4489" s="20" t="s">
        <v>259</v>
      </c>
      <c r="J4489" s="11" t="s">
        <v>261</v>
      </c>
      <c r="K4489" s="11" t="s">
        <v>12333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44228</v>
      </c>
      <c r="H4490" s="11">
        <v>7</v>
      </c>
      <c r="I4490" s="20" t="s">
        <v>259</v>
      </c>
      <c r="J4490" s="11" t="s">
        <v>261</v>
      </c>
      <c r="K4490" s="11" t="s">
        <v>12333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44228</v>
      </c>
      <c r="H4491" s="11">
        <v>7</v>
      </c>
      <c r="I4491" s="20" t="s">
        <v>259</v>
      </c>
      <c r="J4491" s="11" t="s">
        <v>261</v>
      </c>
      <c r="K4491" s="11" t="s">
        <v>12333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44228</v>
      </c>
      <c r="H4492" s="11">
        <v>7</v>
      </c>
      <c r="I4492" s="20" t="s">
        <v>259</v>
      </c>
      <c r="J4492" s="11" t="s">
        <v>261</v>
      </c>
      <c r="K4492" s="11" t="s">
        <v>12333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44228</v>
      </c>
      <c r="H4493" s="11">
        <v>7</v>
      </c>
      <c r="I4493" s="20" t="s">
        <v>259</v>
      </c>
      <c r="J4493" s="11" t="s">
        <v>261</v>
      </c>
      <c r="K4493" s="11" t="s">
        <v>12333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44228</v>
      </c>
      <c r="H4494" s="11">
        <v>7</v>
      </c>
      <c r="I4494" s="20" t="s">
        <v>259</v>
      </c>
      <c r="J4494" s="11" t="s">
        <v>261</v>
      </c>
      <c r="K4494" s="11" t="s">
        <v>12333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44228</v>
      </c>
      <c r="H4495" s="11">
        <v>7</v>
      </c>
      <c r="I4495" s="20" t="s">
        <v>259</v>
      </c>
      <c r="J4495" s="11" t="s">
        <v>261</v>
      </c>
      <c r="K4495" s="11" t="s">
        <v>12333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44228</v>
      </c>
      <c r="H4496" s="11">
        <v>7</v>
      </c>
      <c r="I4496" s="20" t="s">
        <v>259</v>
      </c>
      <c r="J4496" s="11" t="s">
        <v>261</v>
      </c>
      <c r="K4496" s="11" t="s">
        <v>12333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44228</v>
      </c>
      <c r="H4497" s="11">
        <v>7</v>
      </c>
      <c r="I4497" s="20" t="s">
        <v>259</v>
      </c>
      <c r="J4497" s="11" t="s">
        <v>261</v>
      </c>
      <c r="K4497" s="11" t="s">
        <v>12333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44228</v>
      </c>
      <c r="H4498" s="11">
        <v>7</v>
      </c>
      <c r="I4498" s="20" t="s">
        <v>259</v>
      </c>
      <c r="J4498" s="11" t="s">
        <v>261</v>
      </c>
      <c r="K4498" s="11" t="s">
        <v>12333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44228</v>
      </c>
      <c r="H4499" s="11">
        <v>7</v>
      </c>
      <c r="I4499" s="20" t="s">
        <v>259</v>
      </c>
      <c r="J4499" s="11" t="s">
        <v>261</v>
      </c>
      <c r="K4499" s="11" t="s">
        <v>12333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44228</v>
      </c>
      <c r="H4500" s="11">
        <v>7</v>
      </c>
      <c r="I4500" s="20" t="s">
        <v>259</v>
      </c>
      <c r="J4500" s="11" t="s">
        <v>261</v>
      </c>
      <c r="K4500" s="11" t="s">
        <v>12333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44228</v>
      </c>
      <c r="H4501" s="11">
        <v>7</v>
      </c>
      <c r="I4501" s="20" t="s">
        <v>259</v>
      </c>
      <c r="J4501" s="11" t="s">
        <v>261</v>
      </c>
      <c r="K4501" s="11" t="s">
        <v>12333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44228</v>
      </c>
      <c r="H4502" s="11">
        <v>7</v>
      </c>
      <c r="I4502" s="20" t="s">
        <v>259</v>
      </c>
      <c r="J4502" s="11" t="s">
        <v>261</v>
      </c>
      <c r="K4502" s="11" t="s">
        <v>12333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44228</v>
      </c>
      <c r="H4503" s="11">
        <v>7</v>
      </c>
      <c r="I4503" s="20" t="s">
        <v>259</v>
      </c>
      <c r="J4503" s="11" t="s">
        <v>261</v>
      </c>
      <c r="K4503" s="11" t="s">
        <v>12333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44228</v>
      </c>
      <c r="H4504" s="11">
        <v>7</v>
      </c>
      <c r="I4504" s="20" t="s">
        <v>259</v>
      </c>
      <c r="J4504" s="11" t="s">
        <v>261</v>
      </c>
      <c r="K4504" s="11" t="s">
        <v>12333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44228</v>
      </c>
      <c r="H4505" s="11">
        <v>7</v>
      </c>
      <c r="I4505" s="20" t="s">
        <v>259</v>
      </c>
      <c r="J4505" s="11" t="s">
        <v>261</v>
      </c>
      <c r="K4505" s="11" t="s">
        <v>12333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44228</v>
      </c>
      <c r="H4506" s="11">
        <v>7</v>
      </c>
      <c r="I4506" s="20" t="s">
        <v>259</v>
      </c>
      <c r="J4506" s="11" t="s">
        <v>261</v>
      </c>
      <c r="K4506" s="11" t="s">
        <v>12333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44228</v>
      </c>
      <c r="H4507" s="11">
        <v>7</v>
      </c>
      <c r="I4507" s="20" t="s">
        <v>259</v>
      </c>
      <c r="J4507" s="11" t="s">
        <v>261</v>
      </c>
      <c r="K4507" s="11" t="s">
        <v>12333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44228</v>
      </c>
      <c r="H4508" s="11">
        <v>7</v>
      </c>
      <c r="I4508" s="20" t="s">
        <v>259</v>
      </c>
      <c r="J4508" s="11" t="s">
        <v>261</v>
      </c>
      <c r="K4508" s="11" t="s">
        <v>12333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44228</v>
      </c>
      <c r="H4509" s="11">
        <v>7</v>
      </c>
      <c r="I4509" s="20" t="s">
        <v>259</v>
      </c>
      <c r="J4509" s="11" t="s">
        <v>261</v>
      </c>
      <c r="K4509" s="11" t="s">
        <v>12333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44228</v>
      </c>
      <c r="H4510" s="11">
        <v>7</v>
      </c>
      <c r="I4510" s="20" t="s">
        <v>259</v>
      </c>
      <c r="J4510" s="11" t="s">
        <v>261</v>
      </c>
      <c r="K4510" s="11" t="s">
        <v>12333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44228</v>
      </c>
      <c r="H4511" s="11">
        <v>7</v>
      </c>
      <c r="I4511" s="20" t="s">
        <v>259</v>
      </c>
      <c r="J4511" s="11" t="s">
        <v>261</v>
      </c>
      <c r="K4511" s="11" t="s">
        <v>12333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44228</v>
      </c>
      <c r="H4512" s="11">
        <v>7</v>
      </c>
      <c r="I4512" s="20" t="s">
        <v>259</v>
      </c>
      <c r="J4512" s="11" t="s">
        <v>261</v>
      </c>
      <c r="K4512" s="11" t="s">
        <v>12333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44228</v>
      </c>
      <c r="H4513" s="11">
        <v>7</v>
      </c>
      <c r="I4513" s="20" t="s">
        <v>259</v>
      </c>
      <c r="J4513" s="11" t="s">
        <v>261</v>
      </c>
      <c r="K4513" s="11" t="s">
        <v>12333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44228</v>
      </c>
      <c r="H4514" s="11">
        <v>7</v>
      </c>
      <c r="I4514" s="20" t="s">
        <v>259</v>
      </c>
      <c r="J4514" s="11" t="s">
        <v>261</v>
      </c>
      <c r="K4514" s="11" t="s">
        <v>12333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44228</v>
      </c>
      <c r="H4515" s="11">
        <v>7</v>
      </c>
      <c r="I4515" s="20" t="s">
        <v>259</v>
      </c>
      <c r="J4515" s="11" t="s">
        <v>261</v>
      </c>
      <c r="K4515" s="11" t="s">
        <v>12333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44228</v>
      </c>
      <c r="H4516" s="11">
        <v>7</v>
      </c>
      <c r="I4516" s="20" t="s">
        <v>259</v>
      </c>
      <c r="J4516" s="11" t="s">
        <v>261</v>
      </c>
      <c r="K4516" s="11" t="s">
        <v>12333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44228</v>
      </c>
      <c r="H4517" s="11">
        <v>7</v>
      </c>
      <c r="I4517" s="20" t="s">
        <v>259</v>
      </c>
      <c r="J4517" s="11" t="s">
        <v>261</v>
      </c>
      <c r="K4517" s="11" t="s">
        <v>12333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44228</v>
      </c>
      <c r="H4518" s="11">
        <v>7</v>
      </c>
      <c r="I4518" s="20" t="s">
        <v>259</v>
      </c>
      <c r="J4518" s="11" t="s">
        <v>261</v>
      </c>
      <c r="K4518" s="11" t="s">
        <v>12333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44228</v>
      </c>
      <c r="H4519" s="11">
        <v>7</v>
      </c>
      <c r="I4519" s="20" t="s">
        <v>259</v>
      </c>
      <c r="J4519" s="11" t="s">
        <v>261</v>
      </c>
      <c r="K4519" s="11" t="s">
        <v>12333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44228</v>
      </c>
      <c r="H4520" s="11">
        <v>7</v>
      </c>
      <c r="I4520" s="20" t="s">
        <v>259</v>
      </c>
      <c r="J4520" s="11" t="s">
        <v>261</v>
      </c>
      <c r="K4520" s="11" t="s">
        <v>12333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44228</v>
      </c>
      <c r="H4521" s="11">
        <v>7</v>
      </c>
      <c r="I4521" s="20" t="s">
        <v>259</v>
      </c>
      <c r="J4521" s="11" t="s">
        <v>261</v>
      </c>
      <c r="K4521" s="11" t="s">
        <v>12333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44228</v>
      </c>
      <c r="H4522" s="11">
        <v>7</v>
      </c>
      <c r="I4522" s="20" t="s">
        <v>259</v>
      </c>
      <c r="J4522" s="11" t="s">
        <v>261</v>
      </c>
      <c r="K4522" s="11" t="s">
        <v>12333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44228</v>
      </c>
      <c r="H4523" s="11">
        <v>7</v>
      </c>
      <c r="I4523" s="20" t="s">
        <v>259</v>
      </c>
      <c r="J4523" s="11" t="s">
        <v>261</v>
      </c>
      <c r="K4523" s="11" t="s">
        <v>12333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44228</v>
      </c>
      <c r="H4524" s="11">
        <v>7</v>
      </c>
      <c r="I4524" s="20" t="s">
        <v>259</v>
      </c>
      <c r="J4524" s="11" t="s">
        <v>261</v>
      </c>
      <c r="K4524" s="11" t="s">
        <v>12333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44228</v>
      </c>
      <c r="H4525" s="11">
        <v>7</v>
      </c>
      <c r="I4525" s="20" t="s">
        <v>259</v>
      </c>
      <c r="J4525" s="11" t="s">
        <v>261</v>
      </c>
      <c r="K4525" s="11" t="s">
        <v>12333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44228</v>
      </c>
      <c r="H4526" s="11">
        <v>7</v>
      </c>
      <c r="I4526" s="20" t="s">
        <v>259</v>
      </c>
      <c r="J4526" s="11" t="s">
        <v>261</v>
      </c>
      <c r="K4526" s="11" t="s">
        <v>12333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44228</v>
      </c>
      <c r="H4527" s="11">
        <v>7</v>
      </c>
      <c r="I4527" s="20" t="s">
        <v>259</v>
      </c>
      <c r="J4527" s="11" t="s">
        <v>261</v>
      </c>
      <c r="K4527" s="11" t="s">
        <v>12333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44228</v>
      </c>
      <c r="H4528" s="11">
        <v>7</v>
      </c>
      <c r="I4528" s="20" t="s">
        <v>259</v>
      </c>
      <c r="J4528" s="11" t="s">
        <v>261</v>
      </c>
      <c r="K4528" s="11" t="s">
        <v>12333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44228</v>
      </c>
      <c r="H4529" s="11">
        <v>7</v>
      </c>
      <c r="I4529" s="20" t="s">
        <v>259</v>
      </c>
      <c r="J4529" s="11" t="s">
        <v>261</v>
      </c>
      <c r="K4529" s="11" t="s">
        <v>12333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44228</v>
      </c>
      <c r="H4530" s="11">
        <v>7</v>
      </c>
      <c r="I4530" s="20" t="s">
        <v>259</v>
      </c>
      <c r="J4530" s="11" t="s">
        <v>261</v>
      </c>
      <c r="K4530" s="11" t="s">
        <v>12333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44228</v>
      </c>
      <c r="H4531" s="11">
        <v>7</v>
      </c>
      <c r="I4531" s="20" t="s">
        <v>259</v>
      </c>
      <c r="J4531" s="11" t="s">
        <v>261</v>
      </c>
      <c r="K4531" s="11" t="s">
        <v>12333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44228</v>
      </c>
      <c r="H4532" s="11">
        <v>7</v>
      </c>
      <c r="I4532" s="20" t="s">
        <v>259</v>
      </c>
      <c r="J4532" s="11" t="s">
        <v>261</v>
      </c>
      <c r="K4532" s="11" t="s">
        <v>12333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44228</v>
      </c>
      <c r="H4533" s="11">
        <v>7</v>
      </c>
      <c r="I4533" s="20" t="s">
        <v>259</v>
      </c>
      <c r="J4533" s="11" t="s">
        <v>261</v>
      </c>
      <c r="K4533" s="11" t="s">
        <v>12333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44228</v>
      </c>
      <c r="H4534" s="11">
        <v>7</v>
      </c>
      <c r="I4534" s="20" t="s">
        <v>259</v>
      </c>
      <c r="J4534" s="11" t="s">
        <v>261</v>
      </c>
      <c r="K4534" s="11" t="s">
        <v>12333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44228</v>
      </c>
      <c r="H4535" s="11">
        <v>7</v>
      </c>
      <c r="I4535" s="20" t="s">
        <v>259</v>
      </c>
      <c r="J4535" s="11" t="s">
        <v>261</v>
      </c>
      <c r="K4535" s="11" t="s">
        <v>12333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44228</v>
      </c>
      <c r="H4536" s="11">
        <v>7</v>
      </c>
      <c r="I4536" s="20" t="s">
        <v>259</v>
      </c>
      <c r="J4536" s="11" t="s">
        <v>261</v>
      </c>
      <c r="K4536" s="11" t="s">
        <v>12333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44228</v>
      </c>
      <c r="H4537" s="11">
        <v>7</v>
      </c>
      <c r="I4537" s="20" t="s">
        <v>259</v>
      </c>
      <c r="J4537" s="11" t="s">
        <v>261</v>
      </c>
      <c r="K4537" s="11" t="s">
        <v>12333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44228</v>
      </c>
      <c r="H4538" s="11">
        <v>7</v>
      </c>
      <c r="I4538" s="20" t="s">
        <v>259</v>
      </c>
      <c r="J4538" s="11" t="s">
        <v>261</v>
      </c>
      <c r="K4538" s="11" t="s">
        <v>12333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44228</v>
      </c>
      <c r="H4539" s="11">
        <v>7</v>
      </c>
      <c r="I4539" s="20" t="s">
        <v>259</v>
      </c>
      <c r="J4539" s="11" t="s">
        <v>261</v>
      </c>
      <c r="K4539" s="11" t="s">
        <v>12333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44228</v>
      </c>
      <c r="H4540" s="11">
        <v>7</v>
      </c>
      <c r="I4540" s="20" t="s">
        <v>259</v>
      </c>
      <c r="J4540" s="11" t="s">
        <v>261</v>
      </c>
      <c r="K4540" s="11" t="s">
        <v>12333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44228</v>
      </c>
      <c r="H4541" s="11">
        <v>7</v>
      </c>
      <c r="I4541" s="20" t="s">
        <v>259</v>
      </c>
      <c r="J4541" s="11" t="s">
        <v>261</v>
      </c>
      <c r="K4541" s="11" t="s">
        <v>12333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44228</v>
      </c>
      <c r="H4542" s="11">
        <v>7</v>
      </c>
      <c r="I4542" s="20" t="s">
        <v>259</v>
      </c>
      <c r="J4542" s="11" t="s">
        <v>261</v>
      </c>
      <c r="K4542" s="11" t="s">
        <v>12333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44228</v>
      </c>
      <c r="H4543" s="11">
        <v>7</v>
      </c>
      <c r="I4543" s="20" t="s">
        <v>259</v>
      </c>
      <c r="J4543" s="11" t="s">
        <v>261</v>
      </c>
      <c r="K4543" s="11" t="s">
        <v>12333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44228</v>
      </c>
      <c r="H4544" s="11">
        <v>7</v>
      </c>
      <c r="I4544" s="20" t="s">
        <v>259</v>
      </c>
      <c r="J4544" s="11" t="s">
        <v>261</v>
      </c>
      <c r="K4544" s="11" t="s">
        <v>12333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44228</v>
      </c>
      <c r="H4545" s="11">
        <v>7</v>
      </c>
      <c r="I4545" s="20" t="s">
        <v>259</v>
      </c>
      <c r="J4545" s="11" t="s">
        <v>261</v>
      </c>
      <c r="K4545" s="11" t="s">
        <v>12333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44228</v>
      </c>
      <c r="H4546" s="11">
        <v>7</v>
      </c>
      <c r="I4546" s="20" t="s">
        <v>259</v>
      </c>
      <c r="J4546" s="11" t="s">
        <v>261</v>
      </c>
      <c r="K4546" s="11" t="s">
        <v>12333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44228</v>
      </c>
      <c r="H4547" s="11">
        <v>7</v>
      </c>
      <c r="I4547" s="20" t="s">
        <v>259</v>
      </c>
      <c r="J4547" s="11" t="s">
        <v>261</v>
      </c>
      <c r="K4547" s="11" t="s">
        <v>12333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44228</v>
      </c>
      <c r="H4548" s="11">
        <v>7</v>
      </c>
      <c r="I4548" s="20" t="s">
        <v>259</v>
      </c>
      <c r="J4548" s="11" t="s">
        <v>261</v>
      </c>
      <c r="K4548" s="11" t="s">
        <v>12333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44228</v>
      </c>
      <c r="H4549" s="11">
        <v>7</v>
      </c>
      <c r="I4549" s="20" t="s">
        <v>259</v>
      </c>
      <c r="J4549" s="11" t="s">
        <v>261</v>
      </c>
      <c r="K4549" s="11" t="s">
        <v>12333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44228</v>
      </c>
      <c r="H4550" s="11">
        <v>7</v>
      </c>
      <c r="I4550" s="20" t="s">
        <v>259</v>
      </c>
      <c r="J4550" s="11" t="s">
        <v>261</v>
      </c>
      <c r="K4550" s="11" t="s">
        <v>12333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44228</v>
      </c>
      <c r="H4551" s="11">
        <v>7</v>
      </c>
      <c r="I4551" s="20" t="s">
        <v>259</v>
      </c>
      <c r="J4551" s="11" t="s">
        <v>261</v>
      </c>
      <c r="K4551" s="11" t="s">
        <v>12333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44228</v>
      </c>
      <c r="H4552" s="11">
        <v>7</v>
      </c>
      <c r="I4552" s="20" t="s">
        <v>259</v>
      </c>
      <c r="J4552" s="11" t="s">
        <v>261</v>
      </c>
      <c r="K4552" s="11" t="s">
        <v>12333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44228</v>
      </c>
      <c r="H4553" s="11">
        <v>7</v>
      </c>
      <c r="I4553" s="20" t="s">
        <v>259</v>
      </c>
      <c r="J4553" s="11" t="s">
        <v>261</v>
      </c>
      <c r="K4553" s="11" t="s">
        <v>12333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44228</v>
      </c>
      <c r="H4554" s="11">
        <v>7</v>
      </c>
      <c r="I4554" s="20" t="s">
        <v>259</v>
      </c>
      <c r="J4554" s="11" t="s">
        <v>261</v>
      </c>
      <c r="K4554" s="11" t="s">
        <v>12333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44228</v>
      </c>
      <c r="H4555" s="11">
        <v>7</v>
      </c>
      <c r="I4555" s="20" t="s">
        <v>259</v>
      </c>
      <c r="J4555" s="11" t="s">
        <v>261</v>
      </c>
      <c r="K4555" s="11" t="s">
        <v>12333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44228</v>
      </c>
      <c r="H4556" s="11">
        <v>7</v>
      </c>
      <c r="I4556" s="20" t="s">
        <v>259</v>
      </c>
      <c r="J4556" s="11" t="s">
        <v>261</v>
      </c>
      <c r="K4556" s="11" t="s">
        <v>12333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44228</v>
      </c>
      <c r="H4557" s="11">
        <v>7</v>
      </c>
      <c r="I4557" s="20" t="s">
        <v>259</v>
      </c>
      <c r="J4557" s="11" t="s">
        <v>261</v>
      </c>
      <c r="K4557" s="11" t="s">
        <v>12333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44228</v>
      </c>
      <c r="H4558" s="11">
        <v>7</v>
      </c>
      <c r="I4558" s="20" t="s">
        <v>259</v>
      </c>
      <c r="J4558" s="11" t="s">
        <v>261</v>
      </c>
      <c r="K4558" s="11" t="s">
        <v>12333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44228</v>
      </c>
      <c r="H4559" s="11">
        <v>7</v>
      </c>
      <c r="I4559" s="20" t="s">
        <v>259</v>
      </c>
      <c r="J4559" s="11" t="s">
        <v>261</v>
      </c>
      <c r="K4559" s="11" t="s">
        <v>12333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44228</v>
      </c>
      <c r="H4560" s="11">
        <v>7</v>
      </c>
      <c r="I4560" s="20" t="s">
        <v>259</v>
      </c>
      <c r="J4560" s="11" t="s">
        <v>261</v>
      </c>
      <c r="K4560" s="11" t="s">
        <v>12333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44228</v>
      </c>
      <c r="H4561" s="11">
        <v>7</v>
      </c>
      <c r="I4561" s="20" t="s">
        <v>259</v>
      </c>
      <c r="J4561" s="11" t="s">
        <v>261</v>
      </c>
      <c r="K4561" s="11" t="s">
        <v>12333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44228</v>
      </c>
      <c r="H4562" s="11">
        <v>7</v>
      </c>
      <c r="I4562" s="20" t="s">
        <v>259</v>
      </c>
      <c r="J4562" s="11" t="s">
        <v>261</v>
      </c>
      <c r="K4562" s="11" t="s">
        <v>12333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44228</v>
      </c>
      <c r="H4563" s="11">
        <v>7</v>
      </c>
      <c r="I4563" s="20" t="s">
        <v>259</v>
      </c>
      <c r="J4563" s="11" t="s">
        <v>261</v>
      </c>
      <c r="K4563" s="11" t="s">
        <v>12333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44228</v>
      </c>
      <c r="H4564" s="11">
        <v>7</v>
      </c>
      <c r="I4564" s="20" t="s">
        <v>259</v>
      </c>
      <c r="J4564" s="11" t="s">
        <v>261</v>
      </c>
      <c r="K4564" s="11" t="s">
        <v>12333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44228</v>
      </c>
      <c r="H4565" s="11">
        <v>7</v>
      </c>
      <c r="I4565" s="20" t="s">
        <v>259</v>
      </c>
      <c r="J4565" s="11" t="s">
        <v>261</v>
      </c>
      <c r="K4565" s="11" t="s">
        <v>12333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44228</v>
      </c>
      <c r="H4566" s="11">
        <v>7</v>
      </c>
      <c r="I4566" s="20" t="s">
        <v>259</v>
      </c>
      <c r="J4566" s="11" t="s">
        <v>261</v>
      </c>
      <c r="K4566" s="11" t="s">
        <v>12333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44228</v>
      </c>
      <c r="H4567" s="11">
        <v>7</v>
      </c>
      <c r="I4567" s="20" t="s">
        <v>259</v>
      </c>
      <c r="J4567" s="11" t="s">
        <v>261</v>
      </c>
      <c r="K4567" s="11" t="s">
        <v>12333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44228</v>
      </c>
      <c r="H4568" s="11">
        <v>7</v>
      </c>
      <c r="I4568" s="20" t="s">
        <v>259</v>
      </c>
      <c r="J4568" s="11" t="s">
        <v>261</v>
      </c>
      <c r="K4568" s="11" t="s">
        <v>12333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44228</v>
      </c>
      <c r="H4569" s="11">
        <v>7</v>
      </c>
      <c r="I4569" s="20" t="s">
        <v>259</v>
      </c>
      <c r="J4569" s="11" t="s">
        <v>261</v>
      </c>
      <c r="K4569" s="11" t="s">
        <v>12333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44228</v>
      </c>
      <c r="H4570" s="11">
        <v>7</v>
      </c>
      <c r="I4570" s="20" t="s">
        <v>259</v>
      </c>
      <c r="J4570" s="11" t="s">
        <v>261</v>
      </c>
      <c r="K4570" s="11" t="s">
        <v>12333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44228</v>
      </c>
      <c r="H4571" s="11">
        <v>7</v>
      </c>
      <c r="I4571" s="20" t="s">
        <v>259</v>
      </c>
      <c r="J4571" s="11" t="s">
        <v>261</v>
      </c>
      <c r="K4571" s="11" t="s">
        <v>12333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44228</v>
      </c>
      <c r="H4572" s="11">
        <v>7</v>
      </c>
      <c r="I4572" s="20" t="s">
        <v>259</v>
      </c>
      <c r="J4572" s="11" t="s">
        <v>261</v>
      </c>
      <c r="K4572" s="11" t="s">
        <v>12333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44228</v>
      </c>
      <c r="H4573" s="11">
        <v>7</v>
      </c>
      <c r="I4573" s="20" t="s">
        <v>259</v>
      </c>
      <c r="J4573" s="11" t="s">
        <v>261</v>
      </c>
      <c r="K4573" s="11" t="s">
        <v>12333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44228</v>
      </c>
      <c r="H4574" s="11">
        <v>7</v>
      </c>
      <c r="I4574" s="20" t="s">
        <v>259</v>
      </c>
      <c r="J4574" s="11" t="s">
        <v>261</v>
      </c>
      <c r="K4574" s="11" t="s">
        <v>12333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44228</v>
      </c>
      <c r="H4575" s="11">
        <v>7</v>
      </c>
      <c r="I4575" s="20" t="s">
        <v>259</v>
      </c>
      <c r="J4575" s="11" t="s">
        <v>261</v>
      </c>
      <c r="K4575" s="11" t="s">
        <v>12333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44228</v>
      </c>
      <c r="H4576" s="11">
        <v>7</v>
      </c>
      <c r="I4576" s="20" t="s">
        <v>259</v>
      </c>
      <c r="J4576" s="11" t="s">
        <v>261</v>
      </c>
      <c r="K4576" s="11" t="s">
        <v>12333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44228</v>
      </c>
      <c r="H4577" s="11">
        <v>7</v>
      </c>
      <c r="I4577" s="20" t="s">
        <v>259</v>
      </c>
      <c r="J4577" s="11" t="s">
        <v>261</v>
      </c>
      <c r="K4577" s="11" t="s">
        <v>12333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44228</v>
      </c>
      <c r="H4578" s="11">
        <v>7</v>
      </c>
      <c r="I4578" s="20" t="s">
        <v>259</v>
      </c>
      <c r="J4578" s="11" t="s">
        <v>261</v>
      </c>
      <c r="K4578" s="11" t="s">
        <v>12333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44228</v>
      </c>
      <c r="H4579" s="11">
        <v>7</v>
      </c>
      <c r="I4579" s="20" t="s">
        <v>259</v>
      </c>
      <c r="J4579" s="11" t="s">
        <v>261</v>
      </c>
      <c r="K4579" s="11" t="s">
        <v>12333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44228</v>
      </c>
      <c r="H4580" s="11">
        <v>7</v>
      </c>
      <c r="I4580" s="20" t="s">
        <v>259</v>
      </c>
      <c r="J4580" s="11" t="s">
        <v>261</v>
      </c>
      <c r="K4580" s="11" t="s">
        <v>12333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44228</v>
      </c>
      <c r="H4581" s="11">
        <v>7</v>
      </c>
      <c r="I4581" s="20" t="s">
        <v>259</v>
      </c>
      <c r="J4581" s="11" t="s">
        <v>261</v>
      </c>
      <c r="K4581" s="11" t="s">
        <v>12333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44228</v>
      </c>
      <c r="H4582" s="11">
        <v>7</v>
      </c>
      <c r="I4582" s="20" t="s">
        <v>259</v>
      </c>
      <c r="J4582" s="11" t="s">
        <v>261</v>
      </c>
      <c r="K4582" s="11" t="s">
        <v>12333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44228</v>
      </c>
      <c r="H4583" s="11">
        <v>7</v>
      </c>
      <c r="I4583" s="20" t="s">
        <v>259</v>
      </c>
      <c r="J4583" s="11" t="s">
        <v>261</v>
      </c>
      <c r="K4583" s="11" t="s">
        <v>12333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44228</v>
      </c>
      <c r="H4584" s="11">
        <v>7</v>
      </c>
      <c r="I4584" s="20" t="s">
        <v>259</v>
      </c>
      <c r="J4584" s="11" t="s">
        <v>261</v>
      </c>
      <c r="K4584" s="11" t="s">
        <v>12333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44228</v>
      </c>
      <c r="H4585" s="11">
        <v>7</v>
      </c>
      <c r="I4585" s="20" t="s">
        <v>259</v>
      </c>
      <c r="J4585" s="11" t="s">
        <v>261</v>
      </c>
      <c r="K4585" s="11" t="s">
        <v>12333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44228</v>
      </c>
      <c r="H4586" s="11">
        <v>7</v>
      </c>
      <c r="I4586" s="20" t="s">
        <v>259</v>
      </c>
      <c r="J4586" s="11" t="s">
        <v>261</v>
      </c>
      <c r="K4586" s="11" t="s">
        <v>12333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44228</v>
      </c>
      <c r="H4587" s="11">
        <v>7</v>
      </c>
      <c r="I4587" s="20" t="s">
        <v>259</v>
      </c>
      <c r="J4587" s="11" t="s">
        <v>261</v>
      </c>
      <c r="K4587" s="11" t="s">
        <v>12333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44228</v>
      </c>
      <c r="H4588" s="11">
        <v>7</v>
      </c>
      <c r="I4588" s="20" t="s">
        <v>259</v>
      </c>
      <c r="J4588" s="11" t="s">
        <v>261</v>
      </c>
      <c r="K4588" s="11" t="s">
        <v>12333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44228</v>
      </c>
      <c r="H4589" s="11">
        <v>7</v>
      </c>
      <c r="I4589" s="20" t="s">
        <v>259</v>
      </c>
      <c r="J4589" s="11" t="s">
        <v>261</v>
      </c>
      <c r="K4589" s="11" t="s">
        <v>12333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44228</v>
      </c>
      <c r="H4590" s="11">
        <v>7</v>
      </c>
      <c r="I4590" s="20" t="s">
        <v>259</v>
      </c>
      <c r="J4590" s="11" t="s">
        <v>261</v>
      </c>
      <c r="K4590" s="11" t="s">
        <v>12333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44228</v>
      </c>
      <c r="H4591" s="11">
        <v>7</v>
      </c>
      <c r="I4591" s="20" t="s">
        <v>259</v>
      </c>
      <c r="J4591" s="11" t="s">
        <v>261</v>
      </c>
      <c r="K4591" s="11" t="s">
        <v>12333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44228</v>
      </c>
      <c r="H4592" s="11">
        <v>7</v>
      </c>
      <c r="I4592" s="20" t="s">
        <v>259</v>
      </c>
      <c r="J4592" s="11" t="s">
        <v>261</v>
      </c>
      <c r="K4592" s="11" t="s">
        <v>12333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44228</v>
      </c>
      <c r="H4593" s="11">
        <v>7</v>
      </c>
      <c r="I4593" s="20" t="s">
        <v>259</v>
      </c>
      <c r="J4593" s="11" t="s">
        <v>261</v>
      </c>
      <c r="K4593" s="11" t="s">
        <v>12333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44228</v>
      </c>
      <c r="H4594" s="11">
        <v>7</v>
      </c>
      <c r="I4594" s="20" t="s">
        <v>259</v>
      </c>
      <c r="J4594" s="11" t="s">
        <v>261</v>
      </c>
      <c r="K4594" s="11" t="s">
        <v>12333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44228</v>
      </c>
      <c r="H4595" s="11">
        <v>7</v>
      </c>
      <c r="I4595" s="20" t="s">
        <v>259</v>
      </c>
      <c r="J4595" s="11" t="s">
        <v>261</v>
      </c>
      <c r="K4595" s="11" t="s">
        <v>12333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44228</v>
      </c>
      <c r="H4596" s="11">
        <v>7</v>
      </c>
      <c r="I4596" s="20" t="s">
        <v>259</v>
      </c>
      <c r="J4596" s="11" t="s">
        <v>261</v>
      </c>
      <c r="K4596" s="11" t="s">
        <v>12333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44228</v>
      </c>
      <c r="H4597" s="11">
        <v>7</v>
      </c>
      <c r="I4597" s="20" t="s">
        <v>259</v>
      </c>
      <c r="J4597" s="11" t="s">
        <v>261</v>
      </c>
      <c r="K4597" s="11" t="s">
        <v>12333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44228</v>
      </c>
      <c r="H4598" s="11">
        <v>7</v>
      </c>
      <c r="I4598" s="20" t="s">
        <v>259</v>
      </c>
      <c r="J4598" s="11" t="s">
        <v>261</v>
      </c>
      <c r="K4598" s="11" t="s">
        <v>12333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44228</v>
      </c>
      <c r="H4599" s="11">
        <v>7</v>
      </c>
      <c r="I4599" s="20" t="s">
        <v>259</v>
      </c>
      <c r="J4599" s="11" t="s">
        <v>261</v>
      </c>
      <c r="K4599" s="11" t="s">
        <v>12333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44228</v>
      </c>
      <c r="H4600" s="11">
        <v>7</v>
      </c>
      <c r="I4600" s="20" t="s">
        <v>259</v>
      </c>
      <c r="J4600" s="11" t="s">
        <v>261</v>
      </c>
      <c r="K4600" s="11" t="s">
        <v>12333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44228</v>
      </c>
      <c r="H4601" s="11">
        <v>7</v>
      </c>
      <c r="I4601" s="20" t="s">
        <v>259</v>
      </c>
      <c r="J4601" s="11" t="s">
        <v>261</v>
      </c>
      <c r="K4601" s="11" t="s">
        <v>12333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44228</v>
      </c>
      <c r="H4602" s="11">
        <v>7</v>
      </c>
      <c r="I4602" s="20" t="s">
        <v>259</v>
      </c>
      <c r="J4602" s="11" t="s">
        <v>261</v>
      </c>
      <c r="K4602" s="11" t="s">
        <v>12333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44228</v>
      </c>
      <c r="H4603" s="11">
        <v>7</v>
      </c>
      <c r="I4603" s="20" t="s">
        <v>259</v>
      </c>
      <c r="J4603" s="11" t="s">
        <v>261</v>
      </c>
      <c r="K4603" s="11" t="s">
        <v>12333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44228</v>
      </c>
      <c r="H4604" s="11">
        <v>7</v>
      </c>
      <c r="I4604" s="20" t="s">
        <v>259</v>
      </c>
      <c r="J4604" s="11" t="s">
        <v>261</v>
      </c>
      <c r="K4604" s="11" t="s">
        <v>12333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44228</v>
      </c>
      <c r="H4605" s="11">
        <v>7</v>
      </c>
      <c r="I4605" s="20" t="s">
        <v>259</v>
      </c>
      <c r="J4605" s="11" t="s">
        <v>261</v>
      </c>
      <c r="K4605" s="11" t="s">
        <v>12333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44228</v>
      </c>
      <c r="H4606" s="11">
        <v>7</v>
      </c>
      <c r="I4606" s="20" t="s">
        <v>259</v>
      </c>
      <c r="J4606" s="11" t="s">
        <v>261</v>
      </c>
      <c r="K4606" s="11" t="s">
        <v>12333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44228</v>
      </c>
      <c r="H4607" s="11">
        <v>7</v>
      </c>
      <c r="I4607" s="20" t="s">
        <v>259</v>
      </c>
      <c r="J4607" s="11" t="s">
        <v>261</v>
      </c>
      <c r="K4607" s="11" t="s">
        <v>12333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44228</v>
      </c>
      <c r="H4608" s="11">
        <v>7</v>
      </c>
      <c r="I4608" s="20" t="s">
        <v>259</v>
      </c>
      <c r="J4608" s="11" t="s">
        <v>261</v>
      </c>
      <c r="K4608" s="11" t="s">
        <v>12333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44228</v>
      </c>
      <c r="H4609" s="11">
        <v>7</v>
      </c>
      <c r="I4609" s="20" t="s">
        <v>259</v>
      </c>
      <c r="J4609" s="11" t="s">
        <v>261</v>
      </c>
      <c r="K4609" s="11" t="s">
        <v>12333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44228</v>
      </c>
      <c r="H4610" s="11">
        <v>7</v>
      </c>
      <c r="I4610" s="20" t="s">
        <v>259</v>
      </c>
      <c r="J4610" s="11" t="s">
        <v>261</v>
      </c>
      <c r="K4610" s="11" t="s">
        <v>12333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44228</v>
      </c>
      <c r="H4611" s="11">
        <v>7</v>
      </c>
      <c r="I4611" s="20" t="s">
        <v>259</v>
      </c>
      <c r="J4611" s="11" t="s">
        <v>261</v>
      </c>
      <c r="K4611" s="11" t="s">
        <v>12333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44228</v>
      </c>
      <c r="H4612" s="11">
        <v>7</v>
      </c>
      <c r="I4612" s="20" t="s">
        <v>259</v>
      </c>
      <c r="J4612" s="11" t="s">
        <v>261</v>
      </c>
      <c r="K4612" s="11" t="s">
        <v>12333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44228</v>
      </c>
      <c r="H4613" s="11">
        <v>7</v>
      </c>
      <c r="I4613" s="20" t="s">
        <v>259</v>
      </c>
      <c r="J4613" s="11" t="s">
        <v>261</v>
      </c>
      <c r="K4613" s="11" t="s">
        <v>12333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44228</v>
      </c>
      <c r="H4614" s="11">
        <v>7</v>
      </c>
      <c r="I4614" s="20" t="s">
        <v>259</v>
      </c>
      <c r="J4614" s="11" t="s">
        <v>261</v>
      </c>
      <c r="K4614" s="11" t="s">
        <v>12333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44228</v>
      </c>
      <c r="H4615" s="11">
        <v>7</v>
      </c>
      <c r="I4615" s="20" t="s">
        <v>259</v>
      </c>
      <c r="J4615" s="11" t="s">
        <v>261</v>
      </c>
      <c r="K4615" s="11" t="s">
        <v>12333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44228</v>
      </c>
      <c r="H4616" s="11">
        <v>7</v>
      </c>
      <c r="I4616" s="20" t="s">
        <v>259</v>
      </c>
      <c r="J4616" s="11" t="s">
        <v>261</v>
      </c>
      <c r="K4616" s="11" t="s">
        <v>12333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44228</v>
      </c>
      <c r="H4617" s="11">
        <v>7</v>
      </c>
      <c r="I4617" s="20" t="s">
        <v>259</v>
      </c>
      <c r="J4617" s="11" t="s">
        <v>261</v>
      </c>
      <c r="K4617" s="11" t="s">
        <v>12333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44228</v>
      </c>
      <c r="H4618" s="11">
        <v>7</v>
      </c>
      <c r="I4618" s="20" t="s">
        <v>259</v>
      </c>
      <c r="J4618" s="11" t="s">
        <v>261</v>
      </c>
      <c r="K4618" s="11" t="s">
        <v>12333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44228</v>
      </c>
      <c r="H4619" s="11">
        <v>7</v>
      </c>
      <c r="I4619" s="20" t="s">
        <v>259</v>
      </c>
      <c r="J4619" s="11" t="s">
        <v>261</v>
      </c>
      <c r="K4619" s="11" t="s">
        <v>12333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44228</v>
      </c>
      <c r="H4620" s="11">
        <v>7</v>
      </c>
      <c r="I4620" s="20" t="s">
        <v>259</v>
      </c>
      <c r="J4620" s="11" t="s">
        <v>261</v>
      </c>
      <c r="K4620" s="11" t="s">
        <v>12333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44228</v>
      </c>
      <c r="H4621" s="11">
        <v>7</v>
      </c>
      <c r="I4621" s="20" t="s">
        <v>259</v>
      </c>
      <c r="J4621" s="11" t="s">
        <v>261</v>
      </c>
      <c r="K4621" s="11" t="s">
        <v>12333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44228</v>
      </c>
      <c r="H4622" s="11">
        <v>7</v>
      </c>
      <c r="I4622" s="20" t="s">
        <v>259</v>
      </c>
      <c r="J4622" s="11" t="s">
        <v>261</v>
      </c>
      <c r="K4622" s="11" t="s">
        <v>12333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44228</v>
      </c>
      <c r="H4623" s="11">
        <v>7</v>
      </c>
      <c r="I4623" s="20" t="s">
        <v>259</v>
      </c>
      <c r="J4623" s="11" t="s">
        <v>261</v>
      </c>
      <c r="K4623" s="11" t="s">
        <v>12333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44228</v>
      </c>
      <c r="H4624" s="11">
        <v>7</v>
      </c>
      <c r="I4624" s="20" t="s">
        <v>259</v>
      </c>
      <c r="J4624" s="11" t="s">
        <v>261</v>
      </c>
      <c r="K4624" s="11" t="s">
        <v>12333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44228</v>
      </c>
      <c r="H4625" s="11">
        <v>7</v>
      </c>
      <c r="I4625" s="20" t="s">
        <v>259</v>
      </c>
      <c r="J4625" s="11" t="s">
        <v>261</v>
      </c>
      <c r="K4625" s="11" t="s">
        <v>12333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44228</v>
      </c>
      <c r="H4626" s="11">
        <v>7</v>
      </c>
      <c r="I4626" s="20" t="s">
        <v>259</v>
      </c>
      <c r="J4626" s="11" t="s">
        <v>261</v>
      </c>
      <c r="K4626" s="11" t="s">
        <v>12333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44228</v>
      </c>
      <c r="H4627" s="11">
        <v>7</v>
      </c>
      <c r="I4627" s="20" t="s">
        <v>259</v>
      </c>
      <c r="J4627" s="11" t="s">
        <v>261</v>
      </c>
      <c r="K4627" s="11" t="s">
        <v>12333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44228</v>
      </c>
      <c r="H4628" s="11">
        <v>7</v>
      </c>
      <c r="I4628" s="20" t="s">
        <v>259</v>
      </c>
      <c r="J4628" s="11" t="s">
        <v>261</v>
      </c>
      <c r="K4628" s="11" t="s">
        <v>12333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44228</v>
      </c>
      <c r="H4629" s="11">
        <v>7</v>
      </c>
      <c r="I4629" s="20" t="s">
        <v>259</v>
      </c>
      <c r="J4629" s="11" t="s">
        <v>261</v>
      </c>
      <c r="K4629" s="11" t="s">
        <v>12333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44228</v>
      </c>
      <c r="H4630" s="11">
        <v>7</v>
      </c>
      <c r="I4630" s="20" t="s">
        <v>259</v>
      </c>
      <c r="J4630" s="11" t="s">
        <v>261</v>
      </c>
      <c r="K4630" s="11" t="s">
        <v>12333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44228</v>
      </c>
      <c r="H4631" s="11">
        <v>7</v>
      </c>
      <c r="I4631" s="20" t="s">
        <v>259</v>
      </c>
      <c r="J4631" s="11" t="s">
        <v>261</v>
      </c>
      <c r="K4631" s="11" t="s">
        <v>12333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44228</v>
      </c>
      <c r="H4632" s="11">
        <v>7</v>
      </c>
      <c r="I4632" s="20" t="s">
        <v>259</v>
      </c>
      <c r="J4632" s="11" t="s">
        <v>261</v>
      </c>
      <c r="K4632" s="11" t="s">
        <v>12333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44228</v>
      </c>
      <c r="H4633" s="11">
        <v>7</v>
      </c>
      <c r="I4633" s="20" t="s">
        <v>259</v>
      </c>
      <c r="J4633" s="11" t="s">
        <v>261</v>
      </c>
      <c r="K4633" s="11" t="s">
        <v>12333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44228</v>
      </c>
      <c r="H4634" s="11">
        <v>7</v>
      </c>
      <c r="I4634" s="20" t="s">
        <v>259</v>
      </c>
      <c r="J4634" s="11" t="s">
        <v>261</v>
      </c>
      <c r="K4634" s="11" t="s">
        <v>12333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44228</v>
      </c>
      <c r="H4635" s="11">
        <v>7</v>
      </c>
      <c r="I4635" s="20" t="s">
        <v>259</v>
      </c>
      <c r="J4635" s="11" t="s">
        <v>261</v>
      </c>
      <c r="K4635" s="11" t="s">
        <v>12333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44228</v>
      </c>
      <c r="H4636" s="11">
        <v>7</v>
      </c>
      <c r="I4636" s="20" t="s">
        <v>259</v>
      </c>
      <c r="J4636" s="11" t="s">
        <v>261</v>
      </c>
      <c r="K4636" s="11" t="s">
        <v>12333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44228</v>
      </c>
      <c r="H4637" s="11">
        <v>7</v>
      </c>
      <c r="I4637" s="20" t="s">
        <v>259</v>
      </c>
      <c r="J4637" s="11" t="s">
        <v>261</v>
      </c>
      <c r="K4637" s="11" t="s">
        <v>12333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44228</v>
      </c>
      <c r="H4638" s="11">
        <v>7</v>
      </c>
      <c r="I4638" s="20" t="s">
        <v>259</v>
      </c>
      <c r="J4638" s="11" t="s">
        <v>261</v>
      </c>
      <c r="K4638" s="11" t="s">
        <v>12333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44228</v>
      </c>
      <c r="H4639" s="11">
        <v>7</v>
      </c>
      <c r="I4639" s="20" t="s">
        <v>259</v>
      </c>
      <c r="J4639" s="11" t="s">
        <v>261</v>
      </c>
      <c r="K4639" s="11" t="s">
        <v>12333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44228</v>
      </c>
      <c r="H4640" s="11">
        <v>7</v>
      </c>
      <c r="I4640" s="20" t="s">
        <v>259</v>
      </c>
      <c r="J4640" s="11" t="s">
        <v>261</v>
      </c>
      <c r="K4640" s="11" t="s">
        <v>12333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44228</v>
      </c>
      <c r="H4641" s="11">
        <v>7</v>
      </c>
      <c r="I4641" s="20" t="s">
        <v>259</v>
      </c>
      <c r="J4641" s="11" t="s">
        <v>261</v>
      </c>
      <c r="K4641" s="11" t="s">
        <v>12333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44228</v>
      </c>
      <c r="H4642" s="11">
        <v>7</v>
      </c>
      <c r="I4642" s="20" t="s">
        <v>259</v>
      </c>
      <c r="J4642" s="11" t="s">
        <v>261</v>
      </c>
      <c r="K4642" s="11" t="s">
        <v>12333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44228</v>
      </c>
      <c r="H4643" s="11">
        <v>7</v>
      </c>
      <c r="I4643" s="20" t="s">
        <v>259</v>
      </c>
      <c r="J4643" s="11" t="s">
        <v>261</v>
      </c>
      <c r="K4643" s="11" t="s">
        <v>12333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44228</v>
      </c>
      <c r="H4644" s="11">
        <v>7</v>
      </c>
      <c r="I4644" s="20" t="s">
        <v>259</v>
      </c>
      <c r="J4644" s="11" t="s">
        <v>261</v>
      </c>
      <c r="K4644" s="11" t="s">
        <v>12333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44228</v>
      </c>
      <c r="H4645" s="11">
        <v>7</v>
      </c>
      <c r="I4645" s="20" t="s">
        <v>259</v>
      </c>
      <c r="J4645" s="11" t="s">
        <v>261</v>
      </c>
      <c r="K4645" s="11" t="s">
        <v>12333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44228</v>
      </c>
      <c r="H4646" s="11">
        <v>7</v>
      </c>
      <c r="I4646" s="20" t="s">
        <v>259</v>
      </c>
      <c r="J4646" s="11" t="s">
        <v>261</v>
      </c>
      <c r="K4646" s="11" t="s">
        <v>12333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44228</v>
      </c>
      <c r="H4647" s="11">
        <v>7</v>
      </c>
      <c r="I4647" s="20" t="s">
        <v>259</v>
      </c>
      <c r="J4647" s="11" t="s">
        <v>261</v>
      </c>
      <c r="K4647" s="11" t="s">
        <v>12333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44228</v>
      </c>
      <c r="H4648" s="11">
        <v>7</v>
      </c>
      <c r="I4648" s="20" t="s">
        <v>259</v>
      </c>
      <c r="J4648" s="11" t="s">
        <v>261</v>
      </c>
      <c r="K4648" s="11" t="s">
        <v>12333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44228</v>
      </c>
      <c r="H4649" s="11">
        <v>7</v>
      </c>
      <c r="I4649" s="20" t="s">
        <v>259</v>
      </c>
      <c r="J4649" s="11" t="s">
        <v>261</v>
      </c>
      <c r="K4649" s="11" t="s">
        <v>12333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44228</v>
      </c>
      <c r="H4650" s="11">
        <v>7</v>
      </c>
      <c r="I4650" s="20" t="s">
        <v>259</v>
      </c>
      <c r="J4650" s="11" t="s">
        <v>261</v>
      </c>
      <c r="K4650" s="11" t="s">
        <v>12333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44228</v>
      </c>
      <c r="H4651" s="11">
        <v>7</v>
      </c>
      <c r="I4651" s="20" t="s">
        <v>259</v>
      </c>
      <c r="J4651" s="11" t="s">
        <v>261</v>
      </c>
      <c r="K4651" s="11" t="s">
        <v>12333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44228</v>
      </c>
      <c r="H4652" s="11">
        <v>7</v>
      </c>
      <c r="I4652" s="20" t="s">
        <v>259</v>
      </c>
      <c r="J4652" s="11" t="s">
        <v>261</v>
      </c>
      <c r="K4652" s="11" t="s">
        <v>12333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44228</v>
      </c>
      <c r="H4653" s="11">
        <v>7</v>
      </c>
      <c r="I4653" s="20" t="s">
        <v>259</v>
      </c>
      <c r="J4653" s="11" t="s">
        <v>261</v>
      </c>
      <c r="K4653" s="11" t="s">
        <v>12333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44228</v>
      </c>
      <c r="H4654" s="11">
        <v>7</v>
      </c>
      <c r="I4654" s="20" t="s">
        <v>259</v>
      </c>
      <c r="J4654" s="11" t="s">
        <v>261</v>
      </c>
      <c r="K4654" s="11" t="s">
        <v>12333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44228</v>
      </c>
      <c r="H4655" s="11">
        <v>7</v>
      </c>
      <c r="I4655" s="20" t="s">
        <v>259</v>
      </c>
      <c r="J4655" s="11" t="s">
        <v>261</v>
      </c>
      <c r="K4655" s="11" t="s">
        <v>12333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44228</v>
      </c>
      <c r="H4656" s="11">
        <v>7</v>
      </c>
      <c r="I4656" s="20" t="s">
        <v>259</v>
      </c>
      <c r="J4656" s="11" t="s">
        <v>261</v>
      </c>
      <c r="K4656" s="11" t="s">
        <v>12333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44228</v>
      </c>
      <c r="H4657" s="11">
        <v>7</v>
      </c>
      <c r="I4657" s="20" t="s">
        <v>259</v>
      </c>
      <c r="J4657" s="11" t="s">
        <v>261</v>
      </c>
      <c r="K4657" s="11" t="s">
        <v>12333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44228</v>
      </c>
      <c r="H4658" s="11">
        <v>7</v>
      </c>
      <c r="I4658" s="20" t="s">
        <v>259</v>
      </c>
      <c r="J4658" s="11" t="s">
        <v>261</v>
      </c>
      <c r="K4658" s="11" t="s">
        <v>12333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44228</v>
      </c>
      <c r="H4659" s="11">
        <v>7</v>
      </c>
      <c r="I4659" s="20" t="s">
        <v>259</v>
      </c>
      <c r="J4659" s="11" t="s">
        <v>261</v>
      </c>
      <c r="K4659" s="11" t="s">
        <v>12333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44228</v>
      </c>
      <c r="H4660" s="11">
        <v>7</v>
      </c>
      <c r="I4660" s="20" t="s">
        <v>259</v>
      </c>
      <c r="J4660" s="11" t="s">
        <v>261</v>
      </c>
      <c r="K4660" s="11" t="s">
        <v>12333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44228</v>
      </c>
      <c r="H4661" s="11">
        <v>7</v>
      </c>
      <c r="I4661" s="20" t="s">
        <v>259</v>
      </c>
      <c r="J4661" s="11" t="s">
        <v>261</v>
      </c>
      <c r="K4661" s="11" t="s">
        <v>12333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44228</v>
      </c>
      <c r="H4662" s="11">
        <v>7</v>
      </c>
      <c r="I4662" s="20" t="s">
        <v>259</v>
      </c>
      <c r="J4662" s="11" t="s">
        <v>261</v>
      </c>
      <c r="K4662" s="11" t="s">
        <v>12333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44228</v>
      </c>
      <c r="H4663" s="11">
        <v>7</v>
      </c>
      <c r="I4663" s="20" t="s">
        <v>259</v>
      </c>
      <c r="J4663" s="11" t="s">
        <v>261</v>
      </c>
      <c r="K4663" s="11" t="s">
        <v>12333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44228</v>
      </c>
      <c r="H4664" s="11">
        <v>7</v>
      </c>
      <c r="I4664" s="20" t="s">
        <v>259</v>
      </c>
      <c r="J4664" s="11" t="s">
        <v>261</v>
      </c>
      <c r="K4664" s="11" t="s">
        <v>12333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44228</v>
      </c>
      <c r="H4665" s="11">
        <v>7</v>
      </c>
      <c r="I4665" s="20" t="s">
        <v>259</v>
      </c>
      <c r="J4665" s="11" t="s">
        <v>261</v>
      </c>
      <c r="K4665" s="11" t="s">
        <v>12333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44228</v>
      </c>
      <c r="H4666" s="11">
        <v>7</v>
      </c>
      <c r="I4666" s="20" t="s">
        <v>259</v>
      </c>
      <c r="J4666" s="11" t="s">
        <v>261</v>
      </c>
      <c r="K4666" s="11" t="s">
        <v>12333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44228</v>
      </c>
      <c r="H4667" s="11">
        <v>7</v>
      </c>
      <c r="I4667" s="20" t="s">
        <v>259</v>
      </c>
      <c r="J4667" s="11" t="s">
        <v>261</v>
      </c>
      <c r="K4667" s="11" t="s">
        <v>12333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44228</v>
      </c>
      <c r="H4668" s="11">
        <v>7</v>
      </c>
      <c r="I4668" s="20" t="s">
        <v>259</v>
      </c>
      <c r="J4668" s="11" t="s">
        <v>261</v>
      </c>
      <c r="K4668" s="11" t="s">
        <v>12333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44228</v>
      </c>
      <c r="H4669" s="11">
        <v>7</v>
      </c>
      <c r="I4669" s="20" t="s">
        <v>259</v>
      </c>
      <c r="J4669" s="11" t="s">
        <v>261</v>
      </c>
      <c r="K4669" s="11" t="s">
        <v>12333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44228</v>
      </c>
      <c r="H4670" s="11">
        <v>7</v>
      </c>
      <c r="I4670" s="20" t="s">
        <v>259</v>
      </c>
      <c r="J4670" s="11" t="s">
        <v>261</v>
      </c>
      <c r="K4670" s="11" t="s">
        <v>12333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44228</v>
      </c>
      <c r="H4671" s="11">
        <v>7</v>
      </c>
      <c r="I4671" s="20" t="s">
        <v>259</v>
      </c>
      <c r="J4671" s="11" t="s">
        <v>261</v>
      </c>
      <c r="K4671" s="11" t="s">
        <v>12333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44228</v>
      </c>
      <c r="H4672" s="11">
        <v>7</v>
      </c>
      <c r="I4672" s="20" t="s">
        <v>259</v>
      </c>
      <c r="J4672" s="11" t="s">
        <v>261</v>
      </c>
      <c r="K4672" s="11" t="s">
        <v>12333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44228</v>
      </c>
      <c r="H4673" s="11">
        <v>7</v>
      </c>
      <c r="I4673" s="20" t="s">
        <v>259</v>
      </c>
      <c r="J4673" s="11" t="s">
        <v>261</v>
      </c>
      <c r="K4673" s="11" t="s">
        <v>12333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44228</v>
      </c>
      <c r="H4674" s="11">
        <v>7</v>
      </c>
      <c r="I4674" s="20" t="s">
        <v>259</v>
      </c>
      <c r="J4674" s="11" t="s">
        <v>261</v>
      </c>
      <c r="K4674" s="11" t="s">
        <v>12333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44228</v>
      </c>
      <c r="H4675" s="11">
        <v>7</v>
      </c>
      <c r="I4675" s="20" t="s">
        <v>259</v>
      </c>
      <c r="J4675" s="11" t="s">
        <v>261</v>
      </c>
      <c r="K4675" s="11" t="s">
        <v>12333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44228</v>
      </c>
      <c r="H4676" s="11">
        <v>7</v>
      </c>
      <c r="I4676" s="20" t="s">
        <v>259</v>
      </c>
      <c r="J4676" s="11" t="s">
        <v>261</v>
      </c>
      <c r="K4676" s="11" t="s">
        <v>12333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44228</v>
      </c>
      <c r="H4677" s="11">
        <v>7</v>
      </c>
      <c r="I4677" s="20" t="s">
        <v>259</v>
      </c>
      <c r="J4677" s="11" t="s">
        <v>261</v>
      </c>
      <c r="K4677" s="11" t="s">
        <v>12333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44228</v>
      </c>
      <c r="H4678" s="11">
        <v>7</v>
      </c>
      <c r="I4678" s="20" t="s">
        <v>259</v>
      </c>
      <c r="J4678" s="11" t="s">
        <v>261</v>
      </c>
      <c r="K4678" s="11" t="s">
        <v>12333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44228</v>
      </c>
      <c r="H4679" s="11">
        <v>7</v>
      </c>
      <c r="I4679" s="20" t="s">
        <v>259</v>
      </c>
      <c r="J4679" s="11" t="s">
        <v>261</v>
      </c>
      <c r="K4679" s="11" t="s">
        <v>12333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44228</v>
      </c>
      <c r="H4680" s="11">
        <v>7</v>
      </c>
      <c r="I4680" s="20" t="s">
        <v>259</v>
      </c>
      <c r="J4680" s="11" t="s">
        <v>261</v>
      </c>
      <c r="K4680" s="11" t="s">
        <v>12333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44228</v>
      </c>
      <c r="H4681" s="11">
        <v>7</v>
      </c>
      <c r="I4681" s="20" t="s">
        <v>259</v>
      </c>
      <c r="J4681" s="11" t="s">
        <v>261</v>
      </c>
      <c r="K4681" s="11" t="s">
        <v>12333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44228</v>
      </c>
      <c r="H4682" s="11">
        <v>7</v>
      </c>
      <c r="I4682" s="20" t="s">
        <v>259</v>
      </c>
      <c r="J4682" s="11" t="s">
        <v>261</v>
      </c>
      <c r="K4682" s="11" t="s">
        <v>12333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44228</v>
      </c>
      <c r="H4683" s="11">
        <v>7</v>
      </c>
      <c r="I4683" s="20" t="s">
        <v>259</v>
      </c>
      <c r="J4683" s="11" t="s">
        <v>261</v>
      </c>
      <c r="K4683" s="11" t="s">
        <v>12333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44228</v>
      </c>
      <c r="H4684" s="11">
        <v>7</v>
      </c>
      <c r="I4684" s="20" t="s">
        <v>259</v>
      </c>
      <c r="J4684" s="11" t="s">
        <v>261</v>
      </c>
      <c r="K4684" s="11" t="s">
        <v>12333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44228</v>
      </c>
      <c r="H4685" s="11">
        <v>7</v>
      </c>
      <c r="I4685" s="20" t="s">
        <v>259</v>
      </c>
      <c r="J4685" s="11" t="s">
        <v>261</v>
      </c>
      <c r="K4685" s="11" t="s">
        <v>12333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44228</v>
      </c>
      <c r="H4686" s="11">
        <v>7</v>
      </c>
      <c r="I4686" s="20" t="s">
        <v>259</v>
      </c>
      <c r="J4686" s="11" t="s">
        <v>261</v>
      </c>
      <c r="K4686" s="11" t="s">
        <v>12333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44228</v>
      </c>
      <c r="H4687" s="11">
        <v>7</v>
      </c>
      <c r="I4687" s="20" t="s">
        <v>259</v>
      </c>
      <c r="J4687" s="11" t="s">
        <v>261</v>
      </c>
      <c r="K4687" s="11" t="s">
        <v>12333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44228</v>
      </c>
      <c r="H4688" s="11">
        <v>7</v>
      </c>
      <c r="I4688" s="20" t="s">
        <v>259</v>
      </c>
      <c r="J4688" s="11" t="s">
        <v>261</v>
      </c>
      <c r="K4688" s="11" t="s">
        <v>12333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44228</v>
      </c>
      <c r="H4689" s="11">
        <v>7</v>
      </c>
      <c r="I4689" s="20" t="s">
        <v>259</v>
      </c>
      <c r="J4689" s="11" t="s">
        <v>261</v>
      </c>
      <c r="K4689" s="11" t="s">
        <v>12333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44228</v>
      </c>
      <c r="H4690" s="11">
        <v>7</v>
      </c>
      <c r="I4690" s="20" t="s">
        <v>259</v>
      </c>
      <c r="J4690" s="11" t="s">
        <v>261</v>
      </c>
      <c r="K4690" s="11" t="s">
        <v>12333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44228</v>
      </c>
      <c r="H4691" s="11">
        <v>7</v>
      </c>
      <c r="I4691" s="20" t="s">
        <v>259</v>
      </c>
      <c r="J4691" s="11" t="s">
        <v>261</v>
      </c>
      <c r="K4691" s="11" t="s">
        <v>12333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44228</v>
      </c>
      <c r="H4692" s="11">
        <v>7</v>
      </c>
      <c r="I4692" s="20" t="s">
        <v>259</v>
      </c>
      <c r="J4692" s="11" t="s">
        <v>261</v>
      </c>
      <c r="K4692" s="11" t="s">
        <v>12333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44228</v>
      </c>
      <c r="H4693" s="11">
        <v>7</v>
      </c>
      <c r="I4693" s="20" t="s">
        <v>259</v>
      </c>
      <c r="J4693" s="11" t="s">
        <v>261</v>
      </c>
      <c r="K4693" s="11" t="s">
        <v>12333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44228</v>
      </c>
      <c r="H4694" s="11">
        <v>7</v>
      </c>
      <c r="I4694" s="20" t="s">
        <v>259</v>
      </c>
      <c r="J4694" s="11" t="s">
        <v>261</v>
      </c>
      <c r="K4694" s="11" t="s">
        <v>12333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44228</v>
      </c>
      <c r="H4695" s="11">
        <v>7</v>
      </c>
      <c r="I4695" s="20" t="s">
        <v>259</v>
      </c>
      <c r="J4695" s="11" t="s">
        <v>261</v>
      </c>
      <c r="K4695" s="11" t="s">
        <v>12333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44228</v>
      </c>
      <c r="H4696" s="11">
        <v>7</v>
      </c>
      <c r="I4696" s="20" t="s">
        <v>259</v>
      </c>
      <c r="J4696" s="11" t="s">
        <v>261</v>
      </c>
      <c r="K4696" s="11" t="s">
        <v>12333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44228</v>
      </c>
      <c r="H4697" s="11">
        <v>7</v>
      </c>
      <c r="I4697" s="20" t="s">
        <v>259</v>
      </c>
      <c r="J4697" s="11" t="s">
        <v>261</v>
      </c>
      <c r="K4697" s="11" t="s">
        <v>12333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44228</v>
      </c>
      <c r="H4698" s="11">
        <v>7</v>
      </c>
      <c r="I4698" s="20" t="s">
        <v>259</v>
      </c>
      <c r="J4698" s="11" t="s">
        <v>261</v>
      </c>
      <c r="K4698" s="11" t="s">
        <v>12333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44228</v>
      </c>
      <c r="H4699" s="11">
        <v>7</v>
      </c>
      <c r="I4699" s="20" t="s">
        <v>259</v>
      </c>
      <c r="J4699" s="11" t="s">
        <v>261</v>
      </c>
      <c r="K4699" s="11" t="s">
        <v>12333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44228</v>
      </c>
      <c r="H4700" s="11">
        <v>7</v>
      </c>
      <c r="I4700" s="20" t="s">
        <v>259</v>
      </c>
      <c r="J4700" s="11" t="s">
        <v>261</v>
      </c>
      <c r="K4700" s="11" t="s">
        <v>12333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44228</v>
      </c>
      <c r="H4701" s="11">
        <v>7</v>
      </c>
      <c r="I4701" s="20" t="s">
        <v>259</v>
      </c>
      <c r="J4701" s="11" t="s">
        <v>261</v>
      </c>
      <c r="K4701" s="11" t="s">
        <v>12333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44228</v>
      </c>
      <c r="H4702" s="11">
        <v>7</v>
      </c>
      <c r="I4702" s="20" t="s">
        <v>259</v>
      </c>
      <c r="J4702" s="11" t="s">
        <v>261</v>
      </c>
      <c r="K4702" s="11" t="s">
        <v>12333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44228</v>
      </c>
      <c r="H4703" s="11">
        <v>7</v>
      </c>
      <c r="I4703" s="20" t="s">
        <v>259</v>
      </c>
      <c r="J4703" s="11" t="s">
        <v>261</v>
      </c>
      <c r="K4703" s="11" t="s">
        <v>12333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44228</v>
      </c>
      <c r="H4704" s="11">
        <v>7</v>
      </c>
      <c r="I4704" s="20" t="s">
        <v>259</v>
      </c>
      <c r="J4704" s="11" t="s">
        <v>261</v>
      </c>
      <c r="K4704" s="11" t="s">
        <v>12333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44228</v>
      </c>
      <c r="H4705" s="11">
        <v>7</v>
      </c>
      <c r="I4705" s="20" t="s">
        <v>259</v>
      </c>
      <c r="J4705" s="11" t="s">
        <v>261</v>
      </c>
      <c r="K4705" s="11" t="s">
        <v>12333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44228</v>
      </c>
      <c r="H4706" s="11">
        <v>7</v>
      </c>
      <c r="I4706" s="20" t="s">
        <v>259</v>
      </c>
      <c r="J4706" s="11" t="s">
        <v>261</v>
      </c>
      <c r="K4706" s="11" t="s">
        <v>12333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44228</v>
      </c>
      <c r="H4707" s="11">
        <v>7</v>
      </c>
      <c r="I4707" s="20" t="s">
        <v>259</v>
      </c>
      <c r="J4707" s="11" t="s">
        <v>261</v>
      </c>
      <c r="K4707" s="11" t="s">
        <v>12333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44228</v>
      </c>
      <c r="H4708" s="11">
        <v>7</v>
      </c>
      <c r="I4708" s="20" t="s">
        <v>259</v>
      </c>
      <c r="J4708" s="11" t="s">
        <v>261</v>
      </c>
      <c r="K4708" s="11" t="s">
        <v>12333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44228</v>
      </c>
      <c r="H4709" s="11">
        <v>7</v>
      </c>
      <c r="I4709" s="20" t="s">
        <v>259</v>
      </c>
      <c r="J4709" s="11" t="s">
        <v>261</v>
      </c>
      <c r="K4709" s="11" t="s">
        <v>12333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44228</v>
      </c>
      <c r="H4710" s="11">
        <v>7</v>
      </c>
      <c r="I4710" s="20" t="s">
        <v>259</v>
      </c>
      <c r="J4710" s="11" t="s">
        <v>261</v>
      </c>
      <c r="K4710" s="11" t="s">
        <v>12333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44228</v>
      </c>
      <c r="H4711" s="11">
        <v>7</v>
      </c>
      <c r="I4711" s="20" t="s">
        <v>259</v>
      </c>
      <c r="J4711" s="11" t="s">
        <v>261</v>
      </c>
      <c r="K4711" s="11" t="s">
        <v>12333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44228</v>
      </c>
      <c r="H4712" s="11">
        <v>7</v>
      </c>
      <c r="I4712" s="20" t="s">
        <v>259</v>
      </c>
      <c r="J4712" s="11" t="s">
        <v>261</v>
      </c>
      <c r="K4712" s="11" t="s">
        <v>12333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44228</v>
      </c>
      <c r="H4713" s="11">
        <v>7</v>
      </c>
      <c r="I4713" s="20" t="s">
        <v>259</v>
      </c>
      <c r="J4713" s="11" t="s">
        <v>261</v>
      </c>
      <c r="K4713" s="11" t="s">
        <v>12333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44228</v>
      </c>
      <c r="H4714" s="11">
        <v>7</v>
      </c>
      <c r="I4714" s="20" t="s">
        <v>259</v>
      </c>
      <c r="J4714" s="11" t="s">
        <v>261</v>
      </c>
      <c r="K4714" s="11" t="s">
        <v>12333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44228</v>
      </c>
      <c r="H4715" s="11">
        <v>7</v>
      </c>
      <c r="I4715" s="20" t="s">
        <v>259</v>
      </c>
      <c r="J4715" s="11" t="s">
        <v>261</v>
      </c>
      <c r="K4715" s="11" t="s">
        <v>12333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44228</v>
      </c>
      <c r="H4716" s="11">
        <v>7</v>
      </c>
      <c r="I4716" s="20" t="s">
        <v>259</v>
      </c>
      <c r="J4716" s="11" t="s">
        <v>261</v>
      </c>
      <c r="K4716" s="11" t="s">
        <v>12333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44228</v>
      </c>
      <c r="H4717" s="11">
        <v>7</v>
      </c>
      <c r="I4717" s="20" t="s">
        <v>259</v>
      </c>
      <c r="J4717" s="11" t="s">
        <v>261</v>
      </c>
      <c r="K4717" s="11" t="s">
        <v>12333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44228</v>
      </c>
      <c r="H4718" s="11">
        <v>7</v>
      </c>
      <c r="I4718" s="20" t="s">
        <v>259</v>
      </c>
      <c r="J4718" s="11" t="s">
        <v>261</v>
      </c>
      <c r="K4718" s="11" t="s">
        <v>12333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44228</v>
      </c>
      <c r="H4719" s="11">
        <v>7</v>
      </c>
      <c r="I4719" s="20" t="s">
        <v>259</v>
      </c>
      <c r="J4719" s="11" t="s">
        <v>261</v>
      </c>
      <c r="K4719" s="11" t="s">
        <v>12333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44228</v>
      </c>
      <c r="H4720" s="11">
        <v>7</v>
      </c>
      <c r="I4720" s="20" t="s">
        <v>259</v>
      </c>
      <c r="J4720" s="11" t="s">
        <v>261</v>
      </c>
      <c r="K4720" s="11" t="s">
        <v>12333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44228</v>
      </c>
      <c r="H4721" s="11">
        <v>7</v>
      </c>
      <c r="I4721" s="20" t="s">
        <v>259</v>
      </c>
      <c r="J4721" s="11" t="s">
        <v>261</v>
      </c>
      <c r="K4721" s="11" t="s">
        <v>12333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44228</v>
      </c>
      <c r="H4722" s="11">
        <v>7</v>
      </c>
      <c r="I4722" s="20" t="s">
        <v>259</v>
      </c>
      <c r="J4722" s="11" t="s">
        <v>261</v>
      </c>
      <c r="K4722" s="11" t="s">
        <v>12333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44228</v>
      </c>
      <c r="H4723" s="11">
        <v>7</v>
      </c>
      <c r="I4723" s="20" t="s">
        <v>259</v>
      </c>
      <c r="J4723" s="11" t="s">
        <v>261</v>
      </c>
      <c r="K4723" s="11" t="s">
        <v>12333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44228</v>
      </c>
      <c r="H4724" s="11">
        <v>7</v>
      </c>
      <c r="I4724" s="20" t="s">
        <v>259</v>
      </c>
      <c r="J4724" s="11" t="s">
        <v>261</v>
      </c>
      <c r="K4724" s="11" t="s">
        <v>12333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44228</v>
      </c>
      <c r="H4725" s="11">
        <v>7</v>
      </c>
      <c r="I4725" s="20" t="s">
        <v>259</v>
      </c>
      <c r="J4725" s="11" t="s">
        <v>261</v>
      </c>
      <c r="K4725" s="11" t="s">
        <v>12333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44228</v>
      </c>
      <c r="H4726" s="11">
        <v>7</v>
      </c>
      <c r="I4726" s="20" t="s">
        <v>259</v>
      </c>
      <c r="J4726" s="11" t="s">
        <v>261</v>
      </c>
      <c r="K4726" s="11" t="s">
        <v>12333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44228</v>
      </c>
      <c r="H4727" s="11">
        <v>7</v>
      </c>
      <c r="I4727" s="20" t="s">
        <v>259</v>
      </c>
      <c r="J4727" s="11" t="s">
        <v>261</v>
      </c>
      <c r="K4727" s="11" t="s">
        <v>12333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44228</v>
      </c>
      <c r="H4728" s="11">
        <v>7</v>
      </c>
      <c r="I4728" s="20" t="s">
        <v>259</v>
      </c>
      <c r="J4728" s="11" t="s">
        <v>261</v>
      </c>
      <c r="K4728" s="11" t="s">
        <v>12333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44228</v>
      </c>
      <c r="H4729" s="11">
        <v>7</v>
      </c>
      <c r="I4729" s="20" t="s">
        <v>259</v>
      </c>
      <c r="J4729" s="11" t="s">
        <v>261</v>
      </c>
      <c r="K4729" s="11" t="s">
        <v>12333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44228</v>
      </c>
      <c r="H4730" s="11">
        <v>7</v>
      </c>
      <c r="I4730" s="20" t="s">
        <v>259</v>
      </c>
      <c r="J4730" s="11" t="s">
        <v>261</v>
      </c>
      <c r="K4730" s="11" t="s">
        <v>12333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44228</v>
      </c>
      <c r="H4731" s="11">
        <v>7</v>
      </c>
      <c r="I4731" s="20" t="s">
        <v>259</v>
      </c>
      <c r="J4731" s="11" t="s">
        <v>261</v>
      </c>
      <c r="K4731" s="11" t="s">
        <v>12333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44228</v>
      </c>
      <c r="H4732" s="11">
        <v>7</v>
      </c>
      <c r="I4732" s="20" t="s">
        <v>259</v>
      </c>
      <c r="J4732" s="11" t="s">
        <v>261</v>
      </c>
      <c r="K4732" s="11" t="s">
        <v>12333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44228</v>
      </c>
      <c r="H4733" s="11">
        <v>7</v>
      </c>
      <c r="I4733" s="20" t="s">
        <v>259</v>
      </c>
      <c r="J4733" s="11" t="s">
        <v>261</v>
      </c>
      <c r="K4733" s="11" t="s">
        <v>12333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44228</v>
      </c>
      <c r="H4734" s="11">
        <v>7</v>
      </c>
      <c r="I4734" s="20" t="s">
        <v>259</v>
      </c>
      <c r="J4734" s="11" t="s">
        <v>261</v>
      </c>
      <c r="K4734" s="11" t="s">
        <v>12333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44228</v>
      </c>
      <c r="H4735" s="11">
        <v>7</v>
      </c>
      <c r="I4735" s="20" t="s">
        <v>259</v>
      </c>
      <c r="J4735" s="11" t="s">
        <v>261</v>
      </c>
      <c r="K4735" s="11" t="s">
        <v>12333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44228</v>
      </c>
      <c r="H4736" s="11">
        <v>7</v>
      </c>
      <c r="I4736" s="20" t="s">
        <v>259</v>
      </c>
      <c r="J4736" s="11" t="s">
        <v>261</v>
      </c>
      <c r="K4736" s="11" t="s">
        <v>12333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44228</v>
      </c>
      <c r="H4737" s="11">
        <v>7</v>
      </c>
      <c r="I4737" s="20" t="s">
        <v>259</v>
      </c>
      <c r="J4737" s="11" t="s">
        <v>261</v>
      </c>
      <c r="K4737" s="11" t="s">
        <v>12333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44228</v>
      </c>
      <c r="H4738" s="11">
        <v>7</v>
      </c>
      <c r="I4738" s="20" t="s">
        <v>259</v>
      </c>
      <c r="J4738" s="11" t="s">
        <v>261</v>
      </c>
      <c r="K4738" s="11" t="s">
        <v>12333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44228</v>
      </c>
      <c r="H4739" s="11">
        <v>7</v>
      </c>
      <c r="I4739" s="20" t="s">
        <v>259</v>
      </c>
      <c r="J4739" s="11" t="s">
        <v>261</v>
      </c>
      <c r="K4739" s="11" t="s">
        <v>12333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44228</v>
      </c>
      <c r="H4740" s="11">
        <v>7</v>
      </c>
      <c r="I4740" s="20" t="s">
        <v>259</v>
      </c>
      <c r="J4740" s="11" t="s">
        <v>261</v>
      </c>
      <c r="K4740" s="11" t="s">
        <v>12333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44228</v>
      </c>
      <c r="H4741" s="11">
        <v>7</v>
      </c>
      <c r="I4741" s="20" t="s">
        <v>259</v>
      </c>
      <c r="J4741" s="11" t="s">
        <v>261</v>
      </c>
      <c r="K4741" s="11" t="s">
        <v>12333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44228</v>
      </c>
      <c r="H4742" s="11">
        <v>7</v>
      </c>
      <c r="I4742" s="20" t="s">
        <v>259</v>
      </c>
      <c r="J4742" s="11" t="s">
        <v>261</v>
      </c>
      <c r="K4742" s="11" t="s">
        <v>12333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44228</v>
      </c>
      <c r="H4743" s="11">
        <v>7</v>
      </c>
      <c r="I4743" s="20" t="s">
        <v>259</v>
      </c>
      <c r="J4743" s="11" t="s">
        <v>261</v>
      </c>
      <c r="K4743" s="11" t="s">
        <v>12333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44228</v>
      </c>
      <c r="H4744" s="11">
        <v>7</v>
      </c>
      <c r="I4744" s="20" t="s">
        <v>259</v>
      </c>
      <c r="J4744" s="11" t="s">
        <v>261</v>
      </c>
      <c r="K4744" s="11" t="s">
        <v>12333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44228</v>
      </c>
      <c r="H4745" s="11">
        <v>7</v>
      </c>
      <c r="I4745" s="20" t="s">
        <v>259</v>
      </c>
      <c r="J4745" s="11" t="s">
        <v>261</v>
      </c>
      <c r="K4745" s="11" t="s">
        <v>12333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44228</v>
      </c>
      <c r="H4746" s="11">
        <v>7</v>
      </c>
      <c r="I4746" s="20" t="s">
        <v>259</v>
      </c>
      <c r="J4746" s="11" t="s">
        <v>261</v>
      </c>
      <c r="K4746" s="11" t="s">
        <v>12333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44228</v>
      </c>
      <c r="H4747" s="11">
        <v>7</v>
      </c>
      <c r="I4747" s="20" t="s">
        <v>259</v>
      </c>
      <c r="J4747" s="11" t="s">
        <v>261</v>
      </c>
      <c r="K4747" s="11" t="s">
        <v>12333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44228</v>
      </c>
      <c r="H4748" s="11">
        <v>7</v>
      </c>
      <c r="I4748" s="20" t="s">
        <v>259</v>
      </c>
      <c r="J4748" s="11" t="s">
        <v>261</v>
      </c>
      <c r="K4748" s="11" t="s">
        <v>12333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44228</v>
      </c>
      <c r="H4749" s="11">
        <v>7</v>
      </c>
      <c r="I4749" s="20" t="s">
        <v>259</v>
      </c>
      <c r="J4749" s="11" t="s">
        <v>261</v>
      </c>
      <c r="K4749" s="11" t="s">
        <v>12333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44228</v>
      </c>
      <c r="H4750" s="11">
        <v>7</v>
      </c>
      <c r="I4750" s="20" t="s">
        <v>259</v>
      </c>
      <c r="J4750" s="11" t="s">
        <v>261</v>
      </c>
      <c r="K4750" s="11" t="s">
        <v>12333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44228</v>
      </c>
      <c r="H4751" s="11">
        <v>7</v>
      </c>
      <c r="I4751" s="20" t="s">
        <v>259</v>
      </c>
      <c r="J4751" s="11" t="s">
        <v>261</v>
      </c>
      <c r="K4751" s="11" t="s">
        <v>12333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44228</v>
      </c>
      <c r="H4752" s="11">
        <v>7</v>
      </c>
      <c r="I4752" s="20" t="s">
        <v>259</v>
      </c>
      <c r="J4752" s="11" t="s">
        <v>261</v>
      </c>
      <c r="K4752" s="11" t="s">
        <v>12333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44228</v>
      </c>
      <c r="H4753" s="11">
        <v>7</v>
      </c>
      <c r="I4753" s="20" t="s">
        <v>259</v>
      </c>
      <c r="J4753" s="11" t="s">
        <v>261</v>
      </c>
      <c r="K4753" s="11" t="s">
        <v>12333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44228</v>
      </c>
      <c r="H4754" s="11">
        <v>7</v>
      </c>
      <c r="I4754" s="20" t="s">
        <v>259</v>
      </c>
      <c r="J4754" s="11" t="s">
        <v>261</v>
      </c>
      <c r="K4754" s="11" t="s">
        <v>12333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44228</v>
      </c>
      <c r="H4755" s="11">
        <v>7</v>
      </c>
      <c r="I4755" s="20" t="s">
        <v>259</v>
      </c>
      <c r="J4755" s="11" t="s">
        <v>261</v>
      </c>
      <c r="K4755" s="11" t="s">
        <v>12333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44228</v>
      </c>
      <c r="H4756" s="11">
        <v>7</v>
      </c>
      <c r="I4756" s="20" t="s">
        <v>259</v>
      </c>
      <c r="J4756" s="11" t="s">
        <v>261</v>
      </c>
      <c r="K4756" s="11" t="s">
        <v>12333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44228</v>
      </c>
      <c r="H4757" s="11">
        <v>7</v>
      </c>
      <c r="I4757" s="20" t="s">
        <v>259</v>
      </c>
      <c r="J4757" s="11" t="s">
        <v>261</v>
      </c>
      <c r="K4757" s="11" t="s">
        <v>12333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44228</v>
      </c>
      <c r="H4758" s="11">
        <v>7</v>
      </c>
      <c r="I4758" s="20" t="s">
        <v>259</v>
      </c>
      <c r="J4758" s="11" t="s">
        <v>261</v>
      </c>
      <c r="K4758" s="11" t="s">
        <v>12333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44228</v>
      </c>
      <c r="H4759" s="11">
        <v>7</v>
      </c>
      <c r="I4759" s="20" t="s">
        <v>259</v>
      </c>
      <c r="J4759" s="11" t="s">
        <v>261</v>
      </c>
      <c r="K4759" s="11" t="s">
        <v>12333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44228</v>
      </c>
      <c r="H4760" s="11">
        <v>7</v>
      </c>
      <c r="I4760" s="20" t="s">
        <v>259</v>
      </c>
      <c r="J4760" s="11" t="s">
        <v>261</v>
      </c>
      <c r="K4760" s="11" t="s">
        <v>12333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44228</v>
      </c>
      <c r="H4761" s="11">
        <v>7</v>
      </c>
      <c r="I4761" s="20" t="s">
        <v>259</v>
      </c>
      <c r="J4761" s="11" t="s">
        <v>261</v>
      </c>
      <c r="K4761" s="11" t="s">
        <v>12333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44228</v>
      </c>
      <c r="H4762" s="11">
        <v>7</v>
      </c>
      <c r="I4762" s="20" t="s">
        <v>259</v>
      </c>
      <c r="J4762" s="11" t="s">
        <v>261</v>
      </c>
      <c r="K4762" s="11" t="s">
        <v>12333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44228</v>
      </c>
      <c r="H4763" s="11">
        <v>7</v>
      </c>
      <c r="I4763" s="20" t="s">
        <v>259</v>
      </c>
      <c r="J4763" s="11" t="s">
        <v>261</v>
      </c>
      <c r="K4763" s="11" t="s">
        <v>12333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44228</v>
      </c>
      <c r="H4764" s="11">
        <v>7</v>
      </c>
      <c r="I4764" s="20" t="s">
        <v>259</v>
      </c>
      <c r="J4764" s="11" t="s">
        <v>261</v>
      </c>
      <c r="K4764" s="11" t="s">
        <v>12333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44228</v>
      </c>
      <c r="H4765" s="11">
        <v>7</v>
      </c>
      <c r="I4765" s="20" t="s">
        <v>259</v>
      </c>
      <c r="J4765" s="11" t="s">
        <v>261</v>
      </c>
      <c r="K4765" s="11" t="s">
        <v>12333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44228</v>
      </c>
      <c r="H4766" s="11">
        <v>7</v>
      </c>
      <c r="I4766" s="20" t="s">
        <v>259</v>
      </c>
      <c r="J4766" s="11" t="s">
        <v>261</v>
      </c>
      <c r="K4766" s="11" t="s">
        <v>12333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44228</v>
      </c>
      <c r="H4767" s="11">
        <v>7</v>
      </c>
      <c r="I4767" s="20" t="s">
        <v>259</v>
      </c>
      <c r="J4767" s="11" t="s">
        <v>261</v>
      </c>
      <c r="K4767" s="11" t="s">
        <v>12333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44228</v>
      </c>
      <c r="H4768" s="11">
        <v>7</v>
      </c>
      <c r="I4768" s="20" t="s">
        <v>259</v>
      </c>
      <c r="J4768" s="11" t="s">
        <v>261</v>
      </c>
      <c r="K4768" s="11" t="s">
        <v>12333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44228</v>
      </c>
      <c r="H4769" s="11">
        <v>7</v>
      </c>
      <c r="I4769" s="20" t="s">
        <v>259</v>
      </c>
      <c r="J4769" s="11" t="s">
        <v>261</v>
      </c>
      <c r="K4769" s="11" t="s">
        <v>12333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44228</v>
      </c>
      <c r="H4770" s="11">
        <v>7</v>
      </c>
      <c r="I4770" s="20" t="s">
        <v>259</v>
      </c>
      <c r="J4770" s="11" t="s">
        <v>261</v>
      </c>
      <c r="K4770" s="11" t="s">
        <v>12333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44228</v>
      </c>
      <c r="H4771" s="11">
        <v>7</v>
      </c>
      <c r="I4771" s="20" t="s">
        <v>259</v>
      </c>
      <c r="J4771" s="11" t="s">
        <v>261</v>
      </c>
      <c r="K4771" s="11" t="s">
        <v>12333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44228</v>
      </c>
      <c r="H4772" s="11">
        <v>7</v>
      </c>
      <c r="I4772" s="20" t="s">
        <v>259</v>
      </c>
      <c r="J4772" s="11" t="s">
        <v>261</v>
      </c>
      <c r="K4772" s="11" t="s">
        <v>12333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44228</v>
      </c>
      <c r="H4773" s="11">
        <v>7</v>
      </c>
      <c r="I4773" s="20" t="s">
        <v>259</v>
      </c>
      <c r="J4773" s="11" t="s">
        <v>261</v>
      </c>
      <c r="K4773" s="11" t="s">
        <v>12333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44228</v>
      </c>
      <c r="H4774" s="11">
        <v>7</v>
      </c>
      <c r="I4774" s="20" t="s">
        <v>259</v>
      </c>
      <c r="J4774" s="11" t="s">
        <v>261</v>
      </c>
      <c r="K4774" s="11" t="s">
        <v>12333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44228</v>
      </c>
      <c r="H4775" s="11">
        <v>7</v>
      </c>
      <c r="I4775" s="20" t="s">
        <v>259</v>
      </c>
      <c r="J4775" s="11" t="s">
        <v>261</v>
      </c>
      <c r="K4775" s="11" t="s">
        <v>12333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44228</v>
      </c>
      <c r="H4776" s="11">
        <v>7</v>
      </c>
      <c r="I4776" s="20" t="s">
        <v>259</v>
      </c>
      <c r="J4776" s="11" t="s">
        <v>261</v>
      </c>
      <c r="K4776" s="11" t="s">
        <v>12333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44228</v>
      </c>
      <c r="H4777" s="11">
        <v>7</v>
      </c>
      <c r="I4777" s="20" t="s">
        <v>259</v>
      </c>
      <c r="J4777" s="11" t="s">
        <v>261</v>
      </c>
      <c r="K4777" s="11" t="s">
        <v>12333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44228</v>
      </c>
      <c r="H4778" s="11">
        <v>7</v>
      </c>
      <c r="I4778" s="20" t="s">
        <v>259</v>
      </c>
      <c r="J4778" s="11" t="s">
        <v>261</v>
      </c>
      <c r="K4778" s="11" t="s">
        <v>12333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44228</v>
      </c>
      <c r="H4779" s="11">
        <v>7</v>
      </c>
      <c r="I4779" s="20" t="s">
        <v>259</v>
      </c>
      <c r="J4779" s="11" t="s">
        <v>261</v>
      </c>
      <c r="K4779" s="11" t="s">
        <v>12333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44228</v>
      </c>
      <c r="H4780" s="11">
        <v>7</v>
      </c>
      <c r="I4780" s="20" t="s">
        <v>259</v>
      </c>
      <c r="J4780" s="11" t="s">
        <v>261</v>
      </c>
      <c r="K4780" s="11" t="s">
        <v>12333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44228</v>
      </c>
      <c r="H4781" s="11">
        <v>7</v>
      </c>
      <c r="I4781" s="20" t="s">
        <v>259</v>
      </c>
      <c r="J4781" s="11" t="s">
        <v>261</v>
      </c>
      <c r="K4781" s="11" t="s">
        <v>12333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44228</v>
      </c>
      <c r="H4782" s="11">
        <v>7</v>
      </c>
      <c r="I4782" s="20" t="s">
        <v>259</v>
      </c>
      <c r="J4782" s="11" t="s">
        <v>261</v>
      </c>
      <c r="K4782" s="11" t="s">
        <v>12333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44228</v>
      </c>
      <c r="H4783" s="11">
        <v>7</v>
      </c>
      <c r="I4783" s="20" t="s">
        <v>259</v>
      </c>
      <c r="J4783" s="11" t="s">
        <v>261</v>
      </c>
      <c r="K4783" s="11" t="s">
        <v>12333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44228</v>
      </c>
      <c r="H4784" s="11">
        <v>7</v>
      </c>
      <c r="I4784" s="20" t="s">
        <v>259</v>
      </c>
      <c r="J4784" s="11" t="s">
        <v>261</v>
      </c>
      <c r="K4784" s="11" t="s">
        <v>12333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44228</v>
      </c>
      <c r="H4785" s="11">
        <v>7</v>
      </c>
      <c r="I4785" s="20" t="s">
        <v>259</v>
      </c>
      <c r="J4785" s="11" t="s">
        <v>261</v>
      </c>
      <c r="K4785" s="11" t="s">
        <v>12333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44228</v>
      </c>
      <c r="H4786" s="11">
        <v>7</v>
      </c>
      <c r="I4786" s="20" t="s">
        <v>259</v>
      </c>
      <c r="J4786" s="11" t="s">
        <v>261</v>
      </c>
      <c r="K4786" s="11" t="s">
        <v>12333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44228</v>
      </c>
      <c r="H4787" s="11">
        <v>7</v>
      </c>
      <c r="I4787" s="20" t="s">
        <v>259</v>
      </c>
      <c r="J4787" s="11" t="s">
        <v>261</v>
      </c>
      <c r="K4787" s="11" t="s">
        <v>12333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44228</v>
      </c>
      <c r="H4788" s="11">
        <v>7</v>
      </c>
      <c r="I4788" s="20" t="s">
        <v>259</v>
      </c>
      <c r="J4788" s="11" t="s">
        <v>261</v>
      </c>
      <c r="K4788" s="11" t="s">
        <v>12333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44228</v>
      </c>
      <c r="H4789" s="11">
        <v>7</v>
      </c>
      <c r="I4789" s="20" t="s">
        <v>259</v>
      </c>
      <c r="J4789" s="11" t="s">
        <v>261</v>
      </c>
      <c r="K4789" s="11" t="s">
        <v>12333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44228</v>
      </c>
      <c r="H4790" s="11">
        <v>7</v>
      </c>
      <c r="I4790" s="20" t="s">
        <v>259</v>
      </c>
      <c r="J4790" s="11" t="s">
        <v>261</v>
      </c>
      <c r="K4790" s="11" t="s">
        <v>12333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44228</v>
      </c>
      <c r="H4791" s="11">
        <v>7</v>
      </c>
      <c r="I4791" s="20" t="s">
        <v>259</v>
      </c>
      <c r="J4791" s="11" t="s">
        <v>261</v>
      </c>
      <c r="K4791" s="11" t="s">
        <v>12333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44228</v>
      </c>
      <c r="H4792" s="11">
        <v>7</v>
      </c>
      <c r="I4792" s="20" t="s">
        <v>259</v>
      </c>
      <c r="J4792" s="11" t="s">
        <v>261</v>
      </c>
      <c r="K4792" s="11" t="s">
        <v>12333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44228</v>
      </c>
      <c r="H4793" s="11">
        <v>7</v>
      </c>
      <c r="I4793" s="20" t="s">
        <v>259</v>
      </c>
      <c r="J4793" s="11" t="s">
        <v>261</v>
      </c>
      <c r="K4793" s="11" t="s">
        <v>12333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44228</v>
      </c>
      <c r="H4794" s="11">
        <v>7</v>
      </c>
      <c r="I4794" s="20" t="s">
        <v>259</v>
      </c>
      <c r="J4794" s="11" t="s">
        <v>261</v>
      </c>
      <c r="K4794" s="11" t="s">
        <v>12333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44228</v>
      </c>
      <c r="H4795" s="11">
        <v>7</v>
      </c>
      <c r="I4795" s="20" t="s">
        <v>259</v>
      </c>
      <c r="J4795" s="11" t="s">
        <v>261</v>
      </c>
      <c r="K4795" s="11" t="s">
        <v>12333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44228</v>
      </c>
      <c r="H4796" s="11">
        <v>7</v>
      </c>
      <c r="I4796" s="20" t="s">
        <v>259</v>
      </c>
      <c r="J4796" s="11" t="s">
        <v>261</v>
      </c>
      <c r="K4796" s="11" t="s">
        <v>12333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44228</v>
      </c>
      <c r="H4797" s="11">
        <v>7</v>
      </c>
      <c r="I4797" s="20" t="s">
        <v>259</v>
      </c>
      <c r="J4797" s="11" t="s">
        <v>261</v>
      </c>
      <c r="K4797" s="11" t="s">
        <v>12333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44228</v>
      </c>
      <c r="H4798" s="11">
        <v>7</v>
      </c>
      <c r="I4798" s="20" t="s">
        <v>259</v>
      </c>
      <c r="J4798" s="11" t="s">
        <v>261</v>
      </c>
      <c r="K4798" s="11" t="s">
        <v>12333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44228</v>
      </c>
      <c r="H4799" s="11">
        <v>7</v>
      </c>
      <c r="I4799" s="20" t="s">
        <v>259</v>
      </c>
      <c r="J4799" s="11" t="s">
        <v>261</v>
      </c>
      <c r="K4799" s="11" t="s">
        <v>12333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44228</v>
      </c>
      <c r="H4800" s="11">
        <v>7</v>
      </c>
      <c r="I4800" s="20" t="s">
        <v>259</v>
      </c>
      <c r="J4800" s="11" t="s">
        <v>261</v>
      </c>
      <c r="K4800" s="11" t="s">
        <v>12333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44228</v>
      </c>
      <c r="H4801" s="11">
        <v>7</v>
      </c>
      <c r="I4801" s="20" t="s">
        <v>259</v>
      </c>
      <c r="J4801" s="11" t="s">
        <v>261</v>
      </c>
      <c r="K4801" s="11" t="s">
        <v>12333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44228</v>
      </c>
      <c r="H4802" s="11">
        <v>7</v>
      </c>
      <c r="I4802" s="20" t="s">
        <v>259</v>
      </c>
      <c r="J4802" s="11" t="s">
        <v>261</v>
      </c>
      <c r="K4802" s="11" t="s">
        <v>12333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44228</v>
      </c>
      <c r="H4803" s="11">
        <v>7</v>
      </c>
      <c r="I4803" s="20" t="s">
        <v>259</v>
      </c>
      <c r="J4803" s="11" t="s">
        <v>261</v>
      </c>
      <c r="K4803" s="11" t="s">
        <v>12333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44228</v>
      </c>
      <c r="H4804" s="11">
        <v>7</v>
      </c>
      <c r="I4804" s="20" t="s">
        <v>259</v>
      </c>
      <c r="J4804" s="11" t="s">
        <v>261</v>
      </c>
      <c r="K4804" s="11" t="s">
        <v>12333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44228</v>
      </c>
      <c r="H4805" s="11">
        <v>7</v>
      </c>
      <c r="I4805" s="20" t="s">
        <v>259</v>
      </c>
      <c r="J4805" s="11" t="s">
        <v>261</v>
      </c>
      <c r="K4805" s="11" t="s">
        <v>12333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44228</v>
      </c>
      <c r="H4806" s="11">
        <v>7</v>
      </c>
      <c r="I4806" s="20" t="s">
        <v>259</v>
      </c>
      <c r="J4806" s="11" t="s">
        <v>261</v>
      </c>
      <c r="K4806" s="11" t="s">
        <v>12333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44228</v>
      </c>
      <c r="H4807" s="11">
        <v>7</v>
      </c>
      <c r="I4807" s="20" t="s">
        <v>259</v>
      </c>
      <c r="J4807" s="11" t="s">
        <v>261</v>
      </c>
      <c r="K4807" s="11" t="s">
        <v>12333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44228</v>
      </c>
      <c r="H4808" s="11">
        <v>7</v>
      </c>
      <c r="I4808" s="20" t="s">
        <v>259</v>
      </c>
      <c r="J4808" s="11" t="s">
        <v>261</v>
      </c>
      <c r="K4808" s="11" t="s">
        <v>12333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44228</v>
      </c>
      <c r="H4809" s="11">
        <v>7</v>
      </c>
      <c r="I4809" s="20" t="s">
        <v>259</v>
      </c>
      <c r="J4809" s="11" t="s">
        <v>261</v>
      </c>
      <c r="K4809" s="11" t="s">
        <v>12333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44228</v>
      </c>
      <c r="H4810" s="11">
        <v>7</v>
      </c>
      <c r="I4810" s="20" t="s">
        <v>259</v>
      </c>
      <c r="J4810" s="11" t="s">
        <v>261</v>
      </c>
      <c r="K4810" s="11" t="s">
        <v>12333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44228</v>
      </c>
      <c r="H4811" s="11">
        <v>7</v>
      </c>
      <c r="I4811" s="20" t="s">
        <v>259</v>
      </c>
      <c r="J4811" s="11" t="s">
        <v>261</v>
      </c>
      <c r="K4811" s="11" t="s">
        <v>12333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44228</v>
      </c>
      <c r="H4812" s="11">
        <v>7</v>
      </c>
      <c r="I4812" s="20" t="s">
        <v>259</v>
      </c>
      <c r="J4812" s="11" t="s">
        <v>261</v>
      </c>
      <c r="K4812" s="11" t="s">
        <v>12333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44228</v>
      </c>
      <c r="H4813" s="11">
        <v>7</v>
      </c>
      <c r="I4813" s="20" t="s">
        <v>259</v>
      </c>
      <c r="J4813" s="11" t="s">
        <v>261</v>
      </c>
      <c r="K4813" s="11" t="s">
        <v>12333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44228</v>
      </c>
      <c r="H4814" s="11">
        <v>7</v>
      </c>
      <c r="I4814" s="20" t="s">
        <v>259</v>
      </c>
      <c r="J4814" s="11" t="s">
        <v>261</v>
      </c>
      <c r="K4814" s="11" t="s">
        <v>12333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44228</v>
      </c>
      <c r="H4815" s="11">
        <v>7</v>
      </c>
      <c r="I4815" s="20" t="s">
        <v>259</v>
      </c>
      <c r="J4815" s="11" t="s">
        <v>261</v>
      </c>
      <c r="K4815" s="11" t="s">
        <v>12333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44228</v>
      </c>
      <c r="H4816" s="11">
        <v>7</v>
      </c>
      <c r="I4816" s="20" t="s">
        <v>259</v>
      </c>
      <c r="J4816" s="11" t="s">
        <v>261</v>
      </c>
      <c r="K4816" s="11" t="s">
        <v>12333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44228</v>
      </c>
      <c r="H4817" s="11">
        <v>7</v>
      </c>
      <c r="I4817" s="20" t="s">
        <v>259</v>
      </c>
      <c r="J4817" s="11" t="s">
        <v>261</v>
      </c>
      <c r="K4817" s="11" t="s">
        <v>12333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44228</v>
      </c>
      <c r="H4818" s="11">
        <v>7</v>
      </c>
      <c r="I4818" s="20" t="s">
        <v>259</v>
      </c>
      <c r="J4818" s="11" t="s">
        <v>261</v>
      </c>
      <c r="K4818" s="11" t="s">
        <v>12333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44228</v>
      </c>
      <c r="H4819" s="11">
        <v>7</v>
      </c>
      <c r="I4819" s="20" t="s">
        <v>259</v>
      </c>
      <c r="J4819" s="11" t="s">
        <v>261</v>
      </c>
      <c r="K4819" s="11" t="s">
        <v>12333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44228</v>
      </c>
      <c r="H4820" s="11">
        <v>7</v>
      </c>
      <c r="I4820" s="20" t="s">
        <v>259</v>
      </c>
      <c r="J4820" s="11" t="s">
        <v>261</v>
      </c>
      <c r="K4820" s="11" t="s">
        <v>12333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44228</v>
      </c>
      <c r="H4821" s="11">
        <v>7</v>
      </c>
      <c r="I4821" s="20" t="s">
        <v>259</v>
      </c>
      <c r="J4821" s="11" t="s">
        <v>261</v>
      </c>
      <c r="K4821" s="11" t="s">
        <v>12333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44228</v>
      </c>
      <c r="H4822" s="11">
        <v>7</v>
      </c>
      <c r="I4822" s="20" t="s">
        <v>259</v>
      </c>
      <c r="J4822" s="11" t="s">
        <v>261</v>
      </c>
      <c r="K4822" s="11" t="s">
        <v>12333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44228</v>
      </c>
      <c r="H4823" s="11">
        <v>7</v>
      </c>
      <c r="I4823" s="20" t="s">
        <v>259</v>
      </c>
      <c r="J4823" s="11" t="s">
        <v>261</v>
      </c>
      <c r="K4823" s="11" t="s">
        <v>12333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44228</v>
      </c>
      <c r="H4824" s="11">
        <v>7</v>
      </c>
      <c r="I4824" s="20" t="s">
        <v>259</v>
      </c>
      <c r="J4824" s="11" t="s">
        <v>261</v>
      </c>
      <c r="K4824" s="11" t="s">
        <v>12333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44228</v>
      </c>
      <c r="H4825" s="11">
        <v>7</v>
      </c>
      <c r="I4825" s="20" t="s">
        <v>259</v>
      </c>
      <c r="J4825" s="11" t="s">
        <v>261</v>
      </c>
      <c r="K4825" s="11" t="s">
        <v>12333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44228</v>
      </c>
      <c r="H4826" s="11">
        <v>7</v>
      </c>
      <c r="I4826" s="20" t="s">
        <v>259</v>
      </c>
      <c r="J4826" s="11" t="s">
        <v>261</v>
      </c>
      <c r="K4826" s="11" t="s">
        <v>12333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44228</v>
      </c>
      <c r="H4827" s="11">
        <v>7</v>
      </c>
      <c r="I4827" s="20" t="s">
        <v>259</v>
      </c>
      <c r="J4827" s="11" t="s">
        <v>261</v>
      </c>
      <c r="K4827" s="11" t="s">
        <v>12333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44228</v>
      </c>
      <c r="H4828" s="11">
        <v>7</v>
      </c>
      <c r="I4828" s="20" t="s">
        <v>259</v>
      </c>
      <c r="J4828" s="11" t="s">
        <v>261</v>
      </c>
      <c r="K4828" s="11" t="s">
        <v>12333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44228</v>
      </c>
      <c r="H4829" s="11">
        <v>7</v>
      </c>
      <c r="I4829" s="20" t="s">
        <v>259</v>
      </c>
      <c r="J4829" s="11" t="s">
        <v>261</v>
      </c>
      <c r="K4829" s="11" t="s">
        <v>12333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44228</v>
      </c>
      <c r="H4830" s="11">
        <v>7</v>
      </c>
      <c r="I4830" s="20" t="s">
        <v>259</v>
      </c>
      <c r="J4830" s="11" t="s">
        <v>261</v>
      </c>
      <c r="K4830" s="11" t="s">
        <v>12333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44228</v>
      </c>
      <c r="H4831" s="11">
        <v>7</v>
      </c>
      <c r="I4831" s="20" t="s">
        <v>259</v>
      </c>
      <c r="J4831" s="11" t="s">
        <v>261</v>
      </c>
      <c r="K4831" s="11" t="s">
        <v>12333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44228</v>
      </c>
      <c r="H4832" s="11">
        <v>7</v>
      </c>
      <c r="I4832" s="20" t="s">
        <v>259</v>
      </c>
      <c r="J4832" s="11" t="s">
        <v>261</v>
      </c>
      <c r="K4832" s="11" t="s">
        <v>12333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44228</v>
      </c>
      <c r="H4833" s="11">
        <v>7</v>
      </c>
      <c r="I4833" s="20" t="s">
        <v>259</v>
      </c>
      <c r="J4833" s="11" t="s">
        <v>261</v>
      </c>
      <c r="K4833" s="11" t="s">
        <v>12333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44228</v>
      </c>
      <c r="H4834" s="11">
        <v>7</v>
      </c>
      <c r="I4834" s="20" t="s">
        <v>259</v>
      </c>
      <c r="J4834" s="11" t="s">
        <v>261</v>
      </c>
      <c r="K4834" s="11" t="s">
        <v>12333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44228</v>
      </c>
      <c r="H4835" s="11">
        <v>7</v>
      </c>
      <c r="I4835" s="20" t="s">
        <v>259</v>
      </c>
      <c r="J4835" s="11" t="s">
        <v>261</v>
      </c>
      <c r="K4835" s="11" t="s">
        <v>12333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44228</v>
      </c>
      <c r="H4836" s="11">
        <v>7</v>
      </c>
      <c r="I4836" s="20" t="s">
        <v>259</v>
      </c>
      <c r="J4836" s="11" t="s">
        <v>261</v>
      </c>
      <c r="K4836" s="11" t="s">
        <v>12333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44228</v>
      </c>
      <c r="H4837" s="11">
        <v>7</v>
      </c>
      <c r="I4837" s="20" t="s">
        <v>259</v>
      </c>
      <c r="J4837" s="11" t="s">
        <v>261</v>
      </c>
      <c r="K4837" s="11" t="s">
        <v>12333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44228</v>
      </c>
      <c r="H4838" s="11">
        <v>7</v>
      </c>
      <c r="I4838" s="20" t="s">
        <v>259</v>
      </c>
      <c r="J4838" s="11" t="s">
        <v>261</v>
      </c>
      <c r="K4838" s="11" t="s">
        <v>12333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44228</v>
      </c>
      <c r="H4839" s="11">
        <v>7</v>
      </c>
      <c r="I4839" s="20" t="s">
        <v>259</v>
      </c>
      <c r="J4839" s="11" t="s">
        <v>261</v>
      </c>
      <c r="K4839" s="11" t="s">
        <v>12333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44228</v>
      </c>
      <c r="H4840" s="11">
        <v>7</v>
      </c>
      <c r="I4840" s="20" t="s">
        <v>259</v>
      </c>
      <c r="J4840" s="11" t="s">
        <v>261</v>
      </c>
      <c r="K4840" s="11" t="s">
        <v>12333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44228</v>
      </c>
      <c r="H4841" s="11">
        <v>7</v>
      </c>
      <c r="I4841" s="20" t="s">
        <v>259</v>
      </c>
      <c r="J4841" s="11" t="s">
        <v>261</v>
      </c>
      <c r="K4841" s="11" t="s">
        <v>12333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44228</v>
      </c>
      <c r="H4842" s="11">
        <v>7</v>
      </c>
      <c r="I4842" s="20" t="s">
        <v>259</v>
      </c>
      <c r="J4842" s="11" t="s">
        <v>261</v>
      </c>
      <c r="K4842" s="11" t="s">
        <v>12333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44228</v>
      </c>
      <c r="H4843" s="11">
        <v>7</v>
      </c>
      <c r="I4843" s="20" t="s">
        <v>259</v>
      </c>
      <c r="J4843" s="11" t="s">
        <v>261</v>
      </c>
      <c r="K4843" s="11" t="s">
        <v>12333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44228</v>
      </c>
      <c r="H4844" s="11">
        <v>7</v>
      </c>
      <c r="I4844" s="20" t="s">
        <v>259</v>
      </c>
      <c r="J4844" s="11" t="s">
        <v>261</v>
      </c>
      <c r="K4844" s="11" t="s">
        <v>12333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44228</v>
      </c>
      <c r="H4845" s="11">
        <v>7</v>
      </c>
      <c r="I4845" s="20" t="s">
        <v>259</v>
      </c>
      <c r="J4845" s="11" t="s">
        <v>261</v>
      </c>
      <c r="K4845" s="11" t="s">
        <v>12333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44228</v>
      </c>
      <c r="H4846" s="11">
        <v>7</v>
      </c>
      <c r="I4846" s="20" t="s">
        <v>259</v>
      </c>
      <c r="J4846" s="11" t="s">
        <v>261</v>
      </c>
      <c r="K4846" s="11" t="s">
        <v>12333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44228</v>
      </c>
      <c r="H4847" s="11">
        <v>7</v>
      </c>
      <c r="I4847" s="20" t="s">
        <v>259</v>
      </c>
      <c r="J4847" s="11" t="s">
        <v>261</v>
      </c>
      <c r="K4847" s="11" t="s">
        <v>12333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44228</v>
      </c>
      <c r="H4848" s="11">
        <v>7</v>
      </c>
      <c r="I4848" s="20" t="s">
        <v>259</v>
      </c>
      <c r="J4848" s="11" t="s">
        <v>261</v>
      </c>
      <c r="K4848" s="11" t="s">
        <v>12333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44228</v>
      </c>
      <c r="H4849" s="11">
        <v>7</v>
      </c>
      <c r="I4849" s="20" t="s">
        <v>259</v>
      </c>
      <c r="J4849" s="11" t="s">
        <v>261</v>
      </c>
      <c r="K4849" s="11" t="s">
        <v>12333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44228</v>
      </c>
      <c r="H4850" s="11">
        <v>7</v>
      </c>
      <c r="I4850" s="20" t="s">
        <v>259</v>
      </c>
      <c r="J4850" s="11" t="s">
        <v>261</v>
      </c>
      <c r="K4850" s="11" t="s">
        <v>12333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44228</v>
      </c>
      <c r="H4851" s="11">
        <v>7</v>
      </c>
      <c r="I4851" s="20" t="s">
        <v>259</v>
      </c>
      <c r="J4851" s="11" t="s">
        <v>261</v>
      </c>
      <c r="K4851" s="11" t="s">
        <v>12333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44228</v>
      </c>
      <c r="H4852" s="11">
        <v>7</v>
      </c>
      <c r="I4852" s="20" t="s">
        <v>259</v>
      </c>
      <c r="J4852" s="11" t="s">
        <v>261</v>
      </c>
      <c r="K4852" s="11" t="s">
        <v>12333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44228</v>
      </c>
      <c r="H4853" s="11">
        <v>7</v>
      </c>
      <c r="I4853" s="20" t="s">
        <v>259</v>
      </c>
      <c r="J4853" s="11" t="s">
        <v>261</v>
      </c>
      <c r="K4853" s="11" t="s">
        <v>12333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44228</v>
      </c>
      <c r="H4854" s="11">
        <v>7</v>
      </c>
      <c r="I4854" s="20" t="s">
        <v>259</v>
      </c>
      <c r="J4854" s="11" t="s">
        <v>261</v>
      </c>
      <c r="K4854" s="11" t="s">
        <v>12333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44228</v>
      </c>
      <c r="H4855" s="11">
        <v>7</v>
      </c>
      <c r="I4855" s="20" t="s">
        <v>259</v>
      </c>
      <c r="J4855" s="11" t="s">
        <v>261</v>
      </c>
      <c r="K4855" s="11" t="s">
        <v>12333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44228</v>
      </c>
      <c r="H4856" s="11">
        <v>7</v>
      </c>
      <c r="I4856" s="20" t="s">
        <v>259</v>
      </c>
      <c r="J4856" s="11" t="s">
        <v>261</v>
      </c>
      <c r="K4856" s="11" t="s">
        <v>12333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44228</v>
      </c>
      <c r="H4857" s="11">
        <v>7</v>
      </c>
      <c r="I4857" s="20" t="s">
        <v>259</v>
      </c>
      <c r="J4857" s="11" t="s">
        <v>261</v>
      </c>
      <c r="K4857" s="11" t="s">
        <v>12333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44228</v>
      </c>
      <c r="H4858" s="11">
        <v>7</v>
      </c>
      <c r="I4858" s="20" t="s">
        <v>259</v>
      </c>
      <c r="J4858" s="11" t="s">
        <v>261</v>
      </c>
      <c r="K4858" s="11" t="s">
        <v>12333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44228</v>
      </c>
      <c r="H4859" s="11">
        <v>7</v>
      </c>
      <c r="I4859" s="20" t="s">
        <v>259</v>
      </c>
      <c r="J4859" s="11" t="s">
        <v>261</v>
      </c>
      <c r="K4859" s="11" t="s">
        <v>12333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44228</v>
      </c>
      <c r="H4860" s="11">
        <v>7</v>
      </c>
      <c r="I4860" s="20" t="s">
        <v>259</v>
      </c>
      <c r="J4860" s="11" t="s">
        <v>261</v>
      </c>
      <c r="K4860" s="11" t="s">
        <v>12333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44228</v>
      </c>
      <c r="H4861" s="11">
        <v>7</v>
      </c>
      <c r="I4861" s="20" t="s">
        <v>259</v>
      </c>
      <c r="J4861" s="11" t="s">
        <v>261</v>
      </c>
      <c r="K4861" s="11" t="s">
        <v>12333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44228</v>
      </c>
      <c r="H4862" s="11">
        <v>7</v>
      </c>
      <c r="I4862" s="20" t="s">
        <v>259</v>
      </c>
      <c r="J4862" s="11" t="s">
        <v>261</v>
      </c>
      <c r="K4862" s="11" t="s">
        <v>12333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44228</v>
      </c>
      <c r="H4863" s="11">
        <v>7</v>
      </c>
      <c r="I4863" s="20" t="s">
        <v>259</v>
      </c>
      <c r="J4863" s="11" t="s">
        <v>261</v>
      </c>
      <c r="K4863" s="11" t="s">
        <v>12333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44228</v>
      </c>
      <c r="H4864" s="11">
        <v>7</v>
      </c>
      <c r="I4864" s="20" t="s">
        <v>259</v>
      </c>
      <c r="J4864" s="11" t="s">
        <v>261</v>
      </c>
      <c r="K4864" s="11" t="s">
        <v>12333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44228</v>
      </c>
      <c r="H4865" s="11">
        <v>7</v>
      </c>
      <c r="I4865" s="20" t="s">
        <v>259</v>
      </c>
      <c r="J4865" s="11" t="s">
        <v>261</v>
      </c>
      <c r="K4865" s="11" t="s">
        <v>12333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44228</v>
      </c>
      <c r="H4866" s="11">
        <v>7</v>
      </c>
      <c r="I4866" s="20" t="s">
        <v>259</v>
      </c>
      <c r="J4866" s="11" t="s">
        <v>261</v>
      </c>
      <c r="K4866" s="11" t="s">
        <v>12333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44228</v>
      </c>
      <c r="H4867" s="11">
        <v>7</v>
      </c>
      <c r="I4867" s="20" t="s">
        <v>259</v>
      </c>
      <c r="J4867" s="11" t="s">
        <v>261</v>
      </c>
      <c r="K4867" s="11" t="s">
        <v>12333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44228</v>
      </c>
      <c r="H4868" s="11">
        <v>7</v>
      </c>
      <c r="I4868" s="20" t="s">
        <v>259</v>
      </c>
      <c r="J4868" s="11" t="s">
        <v>261</v>
      </c>
      <c r="K4868" s="11" t="s">
        <v>12333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44228</v>
      </c>
      <c r="H4869" s="11">
        <v>7</v>
      </c>
      <c r="I4869" s="20" t="s">
        <v>259</v>
      </c>
      <c r="J4869" s="11" t="s">
        <v>261</v>
      </c>
      <c r="K4869" s="11" t="s">
        <v>12333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44228</v>
      </c>
      <c r="H4870" s="11">
        <v>7</v>
      </c>
      <c r="I4870" s="20" t="s">
        <v>259</v>
      </c>
      <c r="J4870" s="11" t="s">
        <v>261</v>
      </c>
      <c r="K4870" s="11" t="s">
        <v>12333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44228</v>
      </c>
      <c r="H4871" s="11">
        <v>7</v>
      </c>
      <c r="I4871" s="20" t="s">
        <v>259</v>
      </c>
      <c r="J4871" s="11" t="s">
        <v>261</v>
      </c>
      <c r="K4871" s="11" t="s">
        <v>12333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44228</v>
      </c>
      <c r="H4872" s="11">
        <v>7</v>
      </c>
      <c r="I4872" s="20" t="s">
        <v>259</v>
      </c>
      <c r="J4872" s="11" t="s">
        <v>261</v>
      </c>
      <c r="K4872" s="11" t="s">
        <v>12333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44228</v>
      </c>
      <c r="H4873" s="11">
        <v>7</v>
      </c>
      <c r="I4873" s="20" t="s">
        <v>259</v>
      </c>
      <c r="J4873" s="11" t="s">
        <v>261</v>
      </c>
      <c r="K4873" s="11" t="s">
        <v>12333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44228</v>
      </c>
      <c r="H4874" s="11">
        <v>7</v>
      </c>
      <c r="I4874" s="20" t="s">
        <v>259</v>
      </c>
      <c r="J4874" s="11" t="s">
        <v>261</v>
      </c>
      <c r="K4874" s="11" t="s">
        <v>12333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44228</v>
      </c>
      <c r="H4875" s="11">
        <v>7</v>
      </c>
      <c r="I4875" s="20" t="s">
        <v>259</v>
      </c>
      <c r="J4875" s="11" t="s">
        <v>261</v>
      </c>
      <c r="K4875" s="11" t="s">
        <v>12333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44228</v>
      </c>
      <c r="H4876" s="11">
        <v>7</v>
      </c>
      <c r="I4876" s="20" t="s">
        <v>259</v>
      </c>
      <c r="J4876" s="11" t="s">
        <v>261</v>
      </c>
      <c r="K4876" s="11" t="s">
        <v>12333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44228</v>
      </c>
      <c r="H4877" s="11">
        <v>7</v>
      </c>
      <c r="I4877" s="20" t="s">
        <v>259</v>
      </c>
      <c r="J4877" s="11" t="s">
        <v>261</v>
      </c>
      <c r="K4877" s="11" t="s">
        <v>12333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44228</v>
      </c>
      <c r="H4878" s="11">
        <v>7</v>
      </c>
      <c r="I4878" s="20" t="s">
        <v>259</v>
      </c>
      <c r="J4878" s="11" t="s">
        <v>261</v>
      </c>
      <c r="K4878" s="11" t="s">
        <v>12333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44228</v>
      </c>
      <c r="H4879" s="11">
        <v>7</v>
      </c>
      <c r="I4879" s="20" t="s">
        <v>259</v>
      </c>
      <c r="J4879" s="11" t="s">
        <v>261</v>
      </c>
      <c r="K4879" s="11" t="s">
        <v>12333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44228</v>
      </c>
      <c r="H4880" s="11">
        <v>7</v>
      </c>
      <c r="I4880" s="20" t="s">
        <v>259</v>
      </c>
      <c r="J4880" s="11" t="s">
        <v>261</v>
      </c>
      <c r="K4880" s="11" t="s">
        <v>12333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44228</v>
      </c>
      <c r="H4881" s="11">
        <v>7</v>
      </c>
      <c r="I4881" s="20" t="s">
        <v>259</v>
      </c>
      <c r="J4881" s="11" t="s">
        <v>261</v>
      </c>
      <c r="K4881" s="11" t="s">
        <v>12333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44228</v>
      </c>
      <c r="H4882" s="11">
        <v>7</v>
      </c>
      <c r="I4882" s="20" t="s">
        <v>259</v>
      </c>
      <c r="J4882" s="11" t="s">
        <v>261</v>
      </c>
      <c r="K4882" s="11" t="s">
        <v>12333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44228</v>
      </c>
      <c r="H4883" s="11">
        <v>7</v>
      </c>
      <c r="I4883" s="20" t="s">
        <v>259</v>
      </c>
      <c r="J4883" s="11" t="s">
        <v>261</v>
      </c>
      <c r="K4883" s="11" t="s">
        <v>12333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44228</v>
      </c>
      <c r="H4884" s="11">
        <v>7</v>
      </c>
      <c r="I4884" s="20" t="s">
        <v>259</v>
      </c>
      <c r="J4884" s="11" t="s">
        <v>261</v>
      </c>
      <c r="K4884" s="11" t="s">
        <v>12333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44228</v>
      </c>
      <c r="H4885" s="11">
        <v>7</v>
      </c>
      <c r="I4885" s="20" t="s">
        <v>259</v>
      </c>
      <c r="J4885" s="11" t="s">
        <v>261</v>
      </c>
      <c r="K4885" s="11" t="s">
        <v>12333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44228</v>
      </c>
      <c r="H4886" s="11">
        <v>7</v>
      </c>
      <c r="I4886" s="20" t="s">
        <v>259</v>
      </c>
      <c r="J4886" s="11" t="s">
        <v>261</v>
      </c>
      <c r="K4886" s="11" t="s">
        <v>12333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44228</v>
      </c>
      <c r="H4887" s="11">
        <v>7</v>
      </c>
      <c r="I4887" s="20" t="s">
        <v>259</v>
      </c>
      <c r="J4887" s="11" t="s">
        <v>261</v>
      </c>
      <c r="K4887" s="11" t="s">
        <v>12333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44228</v>
      </c>
      <c r="H4888" s="11">
        <v>7</v>
      </c>
      <c r="I4888" s="20" t="s">
        <v>259</v>
      </c>
      <c r="J4888" s="11" t="s">
        <v>261</v>
      </c>
      <c r="K4888" s="11" t="s">
        <v>12333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44228</v>
      </c>
      <c r="H4889" s="11">
        <v>7</v>
      </c>
      <c r="I4889" s="20" t="s">
        <v>259</v>
      </c>
      <c r="J4889" s="11" t="s">
        <v>261</v>
      </c>
      <c r="K4889" s="11" t="s">
        <v>12333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44228</v>
      </c>
      <c r="H4890" s="11">
        <v>7</v>
      </c>
      <c r="I4890" s="20" t="s">
        <v>259</v>
      </c>
      <c r="J4890" s="11" t="s">
        <v>261</v>
      </c>
      <c r="K4890" s="11" t="s">
        <v>12333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44228</v>
      </c>
      <c r="H4891" s="11">
        <v>7</v>
      </c>
      <c r="I4891" s="20" t="s">
        <v>259</v>
      </c>
      <c r="J4891" s="11" t="s">
        <v>261</v>
      </c>
      <c r="K4891" s="11" t="s">
        <v>12333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44228</v>
      </c>
      <c r="H4892" s="11">
        <v>7</v>
      </c>
      <c r="I4892" s="20" t="s">
        <v>259</v>
      </c>
      <c r="J4892" s="11" t="s">
        <v>261</v>
      </c>
      <c r="K4892" s="11" t="s">
        <v>12333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44228</v>
      </c>
      <c r="H4893" s="11">
        <v>7</v>
      </c>
      <c r="I4893" s="20" t="s">
        <v>259</v>
      </c>
      <c r="J4893" s="11" t="s">
        <v>261</v>
      </c>
      <c r="K4893" s="11" t="s">
        <v>12333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44228</v>
      </c>
      <c r="H4894" s="11">
        <v>7</v>
      </c>
      <c r="I4894" s="20" t="s">
        <v>259</v>
      </c>
      <c r="J4894" s="11" t="s">
        <v>261</v>
      </c>
      <c r="K4894" s="11" t="s">
        <v>12333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44228</v>
      </c>
      <c r="H4895" s="11">
        <v>7</v>
      </c>
      <c r="I4895" s="20" t="s">
        <v>259</v>
      </c>
      <c r="J4895" s="11" t="s">
        <v>261</v>
      </c>
      <c r="K4895" s="11" t="s">
        <v>12333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44228</v>
      </c>
      <c r="H4896" s="11">
        <v>7</v>
      </c>
      <c r="I4896" s="20" t="s">
        <v>259</v>
      </c>
      <c r="J4896" s="11" t="s">
        <v>261</v>
      </c>
      <c r="K4896" s="11" t="s">
        <v>12333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44228</v>
      </c>
      <c r="H4897" s="11">
        <v>7</v>
      </c>
      <c r="I4897" s="20" t="s">
        <v>259</v>
      </c>
      <c r="J4897" s="11" t="s">
        <v>261</v>
      </c>
      <c r="K4897" s="11" t="s">
        <v>12333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44228</v>
      </c>
      <c r="H4898" s="11">
        <v>7</v>
      </c>
      <c r="I4898" s="20" t="s">
        <v>259</v>
      </c>
      <c r="J4898" s="11" t="s">
        <v>261</v>
      </c>
      <c r="K4898" s="11" t="s">
        <v>12333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44228</v>
      </c>
      <c r="H4899" s="11">
        <v>7</v>
      </c>
      <c r="I4899" s="20" t="s">
        <v>259</v>
      </c>
      <c r="J4899" s="11" t="s">
        <v>261</v>
      </c>
      <c r="K4899" s="11" t="s">
        <v>12333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44228</v>
      </c>
      <c r="H4900" s="11">
        <v>7</v>
      </c>
      <c r="I4900" s="20" t="s">
        <v>259</v>
      </c>
      <c r="J4900" s="11" t="s">
        <v>261</v>
      </c>
      <c r="K4900" s="11" t="s">
        <v>12333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44228</v>
      </c>
      <c r="H4901" s="11">
        <v>7</v>
      </c>
      <c r="I4901" s="20" t="s">
        <v>259</v>
      </c>
      <c r="J4901" s="11" t="s">
        <v>261</v>
      </c>
      <c r="K4901" s="11" t="s">
        <v>12333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44228</v>
      </c>
      <c r="H4902" s="11">
        <v>7</v>
      </c>
      <c r="I4902" s="20" t="s">
        <v>259</v>
      </c>
      <c r="J4902" s="11" t="s">
        <v>261</v>
      </c>
      <c r="K4902" s="11" t="s">
        <v>12333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44228</v>
      </c>
      <c r="H4903" s="11">
        <v>7</v>
      </c>
      <c r="I4903" s="20" t="s">
        <v>259</v>
      </c>
      <c r="J4903" s="11" t="s">
        <v>261</v>
      </c>
      <c r="K4903" s="11" t="s">
        <v>12333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44228</v>
      </c>
      <c r="H4904" s="11">
        <v>7</v>
      </c>
      <c r="I4904" s="20" t="s">
        <v>259</v>
      </c>
      <c r="J4904" s="11" t="s">
        <v>261</v>
      </c>
      <c r="K4904" s="11" t="s">
        <v>12333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44228</v>
      </c>
      <c r="H4905" s="11">
        <v>7</v>
      </c>
      <c r="I4905" s="20" t="s">
        <v>259</v>
      </c>
      <c r="J4905" s="11" t="s">
        <v>261</v>
      </c>
      <c r="K4905" s="11" t="s">
        <v>12333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44228</v>
      </c>
      <c r="H4906" s="11">
        <v>7</v>
      </c>
      <c r="I4906" s="20" t="s">
        <v>259</v>
      </c>
      <c r="J4906" s="11" t="s">
        <v>261</v>
      </c>
      <c r="K4906" s="11" t="s">
        <v>12333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44228</v>
      </c>
      <c r="H4907" s="11">
        <v>7</v>
      </c>
      <c r="I4907" s="20" t="s">
        <v>259</v>
      </c>
      <c r="J4907" s="11" t="s">
        <v>261</v>
      </c>
      <c r="K4907" s="11" t="s">
        <v>12333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44228</v>
      </c>
      <c r="H4908" s="11">
        <v>7</v>
      </c>
      <c r="I4908" s="20" t="s">
        <v>259</v>
      </c>
      <c r="J4908" s="11" t="s">
        <v>261</v>
      </c>
      <c r="K4908" s="11" t="s">
        <v>12333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44228</v>
      </c>
      <c r="H4909" s="11">
        <v>7</v>
      </c>
      <c r="I4909" s="20" t="s">
        <v>259</v>
      </c>
      <c r="J4909" s="11" t="s">
        <v>261</v>
      </c>
      <c r="K4909" s="11" t="s">
        <v>12333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44228</v>
      </c>
      <c r="H4910" s="11">
        <v>7</v>
      </c>
      <c r="I4910" s="20" t="s">
        <v>259</v>
      </c>
      <c r="J4910" s="11" t="s">
        <v>261</v>
      </c>
      <c r="K4910" s="11" t="s">
        <v>12333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44228</v>
      </c>
      <c r="H4911" s="11">
        <v>7</v>
      </c>
      <c r="I4911" s="20" t="s">
        <v>259</v>
      </c>
      <c r="J4911" s="11" t="s">
        <v>261</v>
      </c>
      <c r="K4911" s="11" t="s">
        <v>12333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44228</v>
      </c>
      <c r="H4912" s="11">
        <v>7</v>
      </c>
      <c r="I4912" s="20" t="s">
        <v>259</v>
      </c>
      <c r="J4912" s="11" t="s">
        <v>261</v>
      </c>
      <c r="K4912" s="11" t="s">
        <v>12333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44228</v>
      </c>
      <c r="H4913" s="11">
        <v>7</v>
      </c>
      <c r="I4913" s="20" t="s">
        <v>259</v>
      </c>
      <c r="J4913" s="11" t="s">
        <v>261</v>
      </c>
      <c r="K4913" s="11" t="s">
        <v>12333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44228</v>
      </c>
      <c r="H4914" s="11">
        <v>7</v>
      </c>
      <c r="I4914" s="20" t="s">
        <v>259</v>
      </c>
      <c r="J4914" s="11" t="s">
        <v>261</v>
      </c>
      <c r="K4914" s="11" t="s">
        <v>12333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44228</v>
      </c>
      <c r="H4915" s="11">
        <v>7</v>
      </c>
      <c r="I4915" s="20" t="s">
        <v>259</v>
      </c>
      <c r="J4915" s="11" t="s">
        <v>261</v>
      </c>
      <c r="K4915" s="11" t="s">
        <v>12333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44228</v>
      </c>
      <c r="H4916" s="11">
        <v>7</v>
      </c>
      <c r="I4916" s="20" t="s">
        <v>259</v>
      </c>
      <c r="J4916" s="11" t="s">
        <v>261</v>
      </c>
      <c r="K4916" s="11" t="s">
        <v>12333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44228</v>
      </c>
      <c r="H4917" s="11">
        <v>7</v>
      </c>
      <c r="I4917" s="20" t="s">
        <v>259</v>
      </c>
      <c r="J4917" s="11" t="s">
        <v>261</v>
      </c>
      <c r="K4917" s="11" t="s">
        <v>12333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44228</v>
      </c>
      <c r="H4918" s="11">
        <v>7</v>
      </c>
      <c r="I4918" s="20" t="s">
        <v>259</v>
      </c>
      <c r="J4918" s="11" t="s">
        <v>261</v>
      </c>
      <c r="K4918" s="11" t="s">
        <v>12333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44228</v>
      </c>
      <c r="H4919" s="11">
        <v>7</v>
      </c>
      <c r="I4919" s="20" t="s">
        <v>259</v>
      </c>
      <c r="J4919" s="11" t="s">
        <v>261</v>
      </c>
      <c r="K4919" s="11" t="s">
        <v>12333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44228</v>
      </c>
      <c r="H4920" s="11">
        <v>7</v>
      </c>
      <c r="I4920" s="20" t="s">
        <v>259</v>
      </c>
      <c r="J4920" s="11" t="s">
        <v>261</v>
      </c>
      <c r="K4920" s="11" t="s">
        <v>12333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44228</v>
      </c>
      <c r="H4921" s="11">
        <v>7</v>
      </c>
      <c r="I4921" s="20" t="s">
        <v>259</v>
      </c>
      <c r="J4921" s="11" t="s">
        <v>261</v>
      </c>
      <c r="K4921" s="11" t="s">
        <v>12333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44228</v>
      </c>
      <c r="H4922" s="11">
        <v>7</v>
      </c>
      <c r="I4922" s="20" t="s">
        <v>259</v>
      </c>
      <c r="J4922" s="11" t="s">
        <v>261</v>
      </c>
      <c r="K4922" s="11" t="s">
        <v>12333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44228</v>
      </c>
      <c r="H4923" s="11">
        <v>7</v>
      </c>
      <c r="I4923" s="20" t="s">
        <v>259</v>
      </c>
      <c r="J4923" s="11" t="s">
        <v>261</v>
      </c>
      <c r="K4923" s="11" t="s">
        <v>12333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44228</v>
      </c>
      <c r="H4924" s="11">
        <v>7</v>
      </c>
      <c r="I4924" s="20" t="s">
        <v>259</v>
      </c>
      <c r="J4924" s="11" t="s">
        <v>261</v>
      </c>
      <c r="K4924" s="11" t="s">
        <v>12333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44228</v>
      </c>
      <c r="H4925" s="11">
        <v>7</v>
      </c>
      <c r="I4925" s="20" t="s">
        <v>259</v>
      </c>
      <c r="J4925" s="11" t="s">
        <v>261</v>
      </c>
      <c r="K4925" s="11" t="s">
        <v>12333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44228</v>
      </c>
      <c r="H4926" s="11">
        <v>7</v>
      </c>
      <c r="I4926" s="20" t="s">
        <v>259</v>
      </c>
      <c r="J4926" s="11" t="s">
        <v>261</v>
      </c>
      <c r="K4926" s="11" t="s">
        <v>12333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44228</v>
      </c>
      <c r="H4927" s="11">
        <v>7</v>
      </c>
      <c r="I4927" s="20" t="s">
        <v>259</v>
      </c>
      <c r="J4927" s="11" t="s">
        <v>261</v>
      </c>
      <c r="K4927" s="11" t="s">
        <v>12333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44228</v>
      </c>
      <c r="H4928" s="11">
        <v>7</v>
      </c>
      <c r="I4928" s="20" t="s">
        <v>259</v>
      </c>
      <c r="J4928" s="11" t="s">
        <v>261</v>
      </c>
      <c r="K4928" s="11" t="s">
        <v>12333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44228</v>
      </c>
      <c r="H4929" s="11">
        <v>7</v>
      </c>
      <c r="I4929" s="20" t="s">
        <v>259</v>
      </c>
      <c r="J4929" s="11" t="s">
        <v>261</v>
      </c>
      <c r="K4929" s="11" t="s">
        <v>12333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44228</v>
      </c>
      <c r="H4930" s="11">
        <v>7</v>
      </c>
      <c r="I4930" s="20" t="s">
        <v>259</v>
      </c>
      <c r="J4930" s="11" t="s">
        <v>261</v>
      </c>
      <c r="K4930" s="11" t="s">
        <v>12333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44228</v>
      </c>
      <c r="H4931" s="11">
        <v>7</v>
      </c>
      <c r="I4931" s="20" t="s">
        <v>259</v>
      </c>
      <c r="J4931" s="11" t="s">
        <v>261</v>
      </c>
      <c r="K4931" s="11" t="s">
        <v>12333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44228</v>
      </c>
      <c r="H4932" s="11">
        <v>7</v>
      </c>
      <c r="I4932" s="20" t="s">
        <v>259</v>
      </c>
      <c r="J4932" s="11" t="s">
        <v>261</v>
      </c>
      <c r="K4932" s="11" t="s">
        <v>12333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44228</v>
      </c>
      <c r="H4933" s="11">
        <v>7</v>
      </c>
      <c r="I4933" s="20" t="s">
        <v>259</v>
      </c>
      <c r="J4933" s="11" t="s">
        <v>261</v>
      </c>
      <c r="K4933" s="11" t="s">
        <v>12333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44228</v>
      </c>
      <c r="H4934" s="11">
        <v>7</v>
      </c>
      <c r="I4934" s="20" t="s">
        <v>259</v>
      </c>
      <c r="J4934" s="11" t="s">
        <v>261</v>
      </c>
      <c r="K4934" s="11" t="s">
        <v>12333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44228</v>
      </c>
      <c r="H4935" s="11">
        <v>7</v>
      </c>
      <c r="I4935" s="20" t="s">
        <v>259</v>
      </c>
      <c r="J4935" s="11" t="s">
        <v>261</v>
      </c>
      <c r="K4935" s="11" t="s">
        <v>12333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44228</v>
      </c>
      <c r="H4936" s="11">
        <v>7</v>
      </c>
      <c r="I4936" s="20" t="s">
        <v>259</v>
      </c>
      <c r="J4936" s="11" t="s">
        <v>261</v>
      </c>
      <c r="K4936" s="11" t="s">
        <v>12333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44228</v>
      </c>
      <c r="H4937" s="11">
        <v>7</v>
      </c>
      <c r="I4937" s="20" t="s">
        <v>259</v>
      </c>
      <c r="J4937" s="11" t="s">
        <v>261</v>
      </c>
      <c r="K4937" s="11" t="s">
        <v>12333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44228</v>
      </c>
      <c r="H4938" s="11">
        <v>7</v>
      </c>
      <c r="I4938" s="20" t="s">
        <v>259</v>
      </c>
      <c r="J4938" s="11" t="s">
        <v>261</v>
      </c>
      <c r="K4938" s="11" t="s">
        <v>12333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44228</v>
      </c>
      <c r="H4939" s="11">
        <v>7</v>
      </c>
      <c r="I4939" s="20" t="s">
        <v>259</v>
      </c>
      <c r="J4939" s="11" t="s">
        <v>261</v>
      </c>
      <c r="K4939" s="11" t="s">
        <v>12333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44228</v>
      </c>
      <c r="H4940" s="11">
        <v>7</v>
      </c>
      <c r="I4940" s="20" t="s">
        <v>259</v>
      </c>
      <c r="J4940" s="11" t="s">
        <v>261</v>
      </c>
      <c r="K4940" s="11" t="s">
        <v>12333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44228</v>
      </c>
      <c r="H4941" s="11">
        <v>7</v>
      </c>
      <c r="I4941" s="20" t="s">
        <v>259</v>
      </c>
      <c r="J4941" s="11" t="s">
        <v>261</v>
      </c>
      <c r="K4941" s="11" t="s">
        <v>12333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44228</v>
      </c>
      <c r="H4942" s="11">
        <v>7</v>
      </c>
      <c r="I4942" s="20" t="s">
        <v>259</v>
      </c>
      <c r="J4942" s="11" t="s">
        <v>261</v>
      </c>
      <c r="K4942" s="11" t="s">
        <v>12333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44228</v>
      </c>
      <c r="H4943" s="11">
        <v>7</v>
      </c>
      <c r="I4943" s="20" t="s">
        <v>259</v>
      </c>
      <c r="J4943" s="11" t="s">
        <v>261</v>
      </c>
      <c r="K4943" s="11" t="s">
        <v>12333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44228</v>
      </c>
      <c r="H4944" s="11">
        <v>7</v>
      </c>
      <c r="I4944" s="20" t="s">
        <v>259</v>
      </c>
      <c r="J4944" s="11" t="s">
        <v>261</v>
      </c>
      <c r="K4944" s="11" t="s">
        <v>12333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44228</v>
      </c>
      <c r="H4945" s="11">
        <v>7</v>
      </c>
      <c r="I4945" s="20" t="s">
        <v>259</v>
      </c>
      <c r="J4945" s="11" t="s">
        <v>261</v>
      </c>
      <c r="K4945" s="11" t="s">
        <v>12333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44228</v>
      </c>
      <c r="H4946" s="11">
        <v>7</v>
      </c>
      <c r="I4946" s="20" t="s">
        <v>259</v>
      </c>
      <c r="J4946" s="11" t="s">
        <v>261</v>
      </c>
      <c r="K4946" s="11" t="s">
        <v>12333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44228</v>
      </c>
      <c r="H4947" s="11">
        <v>7</v>
      </c>
      <c r="I4947" s="20" t="s">
        <v>259</v>
      </c>
      <c r="J4947" s="11" t="s">
        <v>261</v>
      </c>
      <c r="K4947" s="11" t="s">
        <v>12333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44228</v>
      </c>
      <c r="H4948" s="11">
        <v>7</v>
      </c>
      <c r="I4948" s="20" t="s">
        <v>259</v>
      </c>
      <c r="J4948" s="11" t="s">
        <v>261</v>
      </c>
      <c r="K4948" s="11" t="s">
        <v>12333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44228</v>
      </c>
      <c r="H4949" s="11">
        <v>7</v>
      </c>
      <c r="I4949" s="20" t="s">
        <v>259</v>
      </c>
      <c r="J4949" s="11" t="s">
        <v>261</v>
      </c>
      <c r="K4949" s="11" t="s">
        <v>12333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44228</v>
      </c>
      <c r="H4950" s="11">
        <v>7</v>
      </c>
      <c r="I4950" s="20" t="s">
        <v>259</v>
      </c>
      <c r="J4950" s="11" t="s">
        <v>261</v>
      </c>
      <c r="K4950" s="11" t="s">
        <v>12333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44228</v>
      </c>
      <c r="H4951" s="11">
        <v>7</v>
      </c>
      <c r="I4951" s="20" t="s">
        <v>259</v>
      </c>
      <c r="J4951" s="11" t="s">
        <v>261</v>
      </c>
      <c r="K4951" s="11" t="s">
        <v>12333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44228</v>
      </c>
      <c r="H4952" s="11">
        <v>7</v>
      </c>
      <c r="I4952" s="20" t="s">
        <v>259</v>
      </c>
      <c r="J4952" s="11" t="s">
        <v>261</v>
      </c>
      <c r="K4952" s="11" t="s">
        <v>12333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44228</v>
      </c>
      <c r="H4953" s="11">
        <v>7</v>
      </c>
      <c r="I4953" s="20" t="s">
        <v>259</v>
      </c>
      <c r="J4953" s="11" t="s">
        <v>261</v>
      </c>
      <c r="K4953" s="11" t="s">
        <v>12333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44228</v>
      </c>
      <c r="H4954" s="11">
        <v>7</v>
      </c>
      <c r="I4954" s="20" t="s">
        <v>259</v>
      </c>
      <c r="J4954" s="11" t="s">
        <v>261</v>
      </c>
      <c r="K4954" s="11" t="s">
        <v>12333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44228</v>
      </c>
      <c r="H4955" s="11">
        <v>7</v>
      </c>
      <c r="I4955" s="20" t="s">
        <v>259</v>
      </c>
      <c r="J4955" s="11" t="s">
        <v>261</v>
      </c>
      <c r="K4955" s="11" t="s">
        <v>12333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44228</v>
      </c>
      <c r="H4956" s="11">
        <v>7</v>
      </c>
      <c r="I4956" s="20" t="s">
        <v>259</v>
      </c>
      <c r="J4956" s="11" t="s">
        <v>261</v>
      </c>
      <c r="K4956" s="11" t="s">
        <v>12333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44228</v>
      </c>
      <c r="H4957" s="11">
        <v>7</v>
      </c>
      <c r="I4957" s="20" t="s">
        <v>259</v>
      </c>
      <c r="J4957" s="11" t="s">
        <v>261</v>
      </c>
      <c r="K4957" s="11" t="s">
        <v>12333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44228</v>
      </c>
      <c r="H4958" s="11">
        <v>7</v>
      </c>
      <c r="I4958" s="20" t="s">
        <v>259</v>
      </c>
      <c r="J4958" s="11" t="s">
        <v>261</v>
      </c>
      <c r="K4958" s="11" t="s">
        <v>12333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44228</v>
      </c>
      <c r="H4959" s="11">
        <v>7</v>
      </c>
      <c r="I4959" s="20" t="s">
        <v>259</v>
      </c>
      <c r="J4959" s="11" t="s">
        <v>261</v>
      </c>
      <c r="K4959" s="11" t="s">
        <v>12333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44228</v>
      </c>
      <c r="H4960" s="11">
        <v>7</v>
      </c>
      <c r="I4960" s="20" t="s">
        <v>259</v>
      </c>
      <c r="J4960" s="11" t="s">
        <v>261</v>
      </c>
      <c r="K4960" s="11" t="s">
        <v>12333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44228</v>
      </c>
      <c r="H4961" s="11">
        <v>7</v>
      </c>
      <c r="I4961" s="20" t="s">
        <v>259</v>
      </c>
      <c r="J4961" s="11" t="s">
        <v>261</v>
      </c>
      <c r="K4961" s="11" t="s">
        <v>12333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44228</v>
      </c>
      <c r="H4962" s="11">
        <v>7</v>
      </c>
      <c r="I4962" s="20" t="s">
        <v>259</v>
      </c>
      <c r="J4962" s="11" t="s">
        <v>261</v>
      </c>
      <c r="K4962" s="11" t="s">
        <v>12333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44228</v>
      </c>
      <c r="H4963" s="11">
        <v>7</v>
      </c>
      <c r="I4963" s="20" t="s">
        <v>259</v>
      </c>
      <c r="J4963" s="11" t="s">
        <v>261</v>
      </c>
      <c r="K4963" s="11" t="s">
        <v>12333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44228</v>
      </c>
      <c r="H4964" s="11">
        <v>7</v>
      </c>
      <c r="I4964" s="20" t="s">
        <v>259</v>
      </c>
      <c r="J4964" s="11" t="s">
        <v>261</v>
      </c>
      <c r="K4964" s="11" t="s">
        <v>12333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44228</v>
      </c>
      <c r="H4965" s="11">
        <v>7</v>
      </c>
      <c r="I4965" s="20" t="s">
        <v>259</v>
      </c>
      <c r="J4965" s="11" t="s">
        <v>261</v>
      </c>
      <c r="K4965" s="11" t="s">
        <v>12333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44228</v>
      </c>
      <c r="H4966" s="11">
        <v>7</v>
      </c>
      <c r="I4966" s="20" t="s">
        <v>259</v>
      </c>
      <c r="J4966" s="11" t="s">
        <v>261</v>
      </c>
      <c r="K4966" s="11" t="s">
        <v>12333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44228</v>
      </c>
      <c r="H4967" s="11">
        <v>7</v>
      </c>
      <c r="I4967" s="20" t="s">
        <v>259</v>
      </c>
      <c r="J4967" s="11" t="s">
        <v>261</v>
      </c>
      <c r="K4967" s="11" t="s">
        <v>12333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44228</v>
      </c>
      <c r="H4968" s="11">
        <v>7</v>
      </c>
      <c r="I4968" s="20" t="s">
        <v>259</v>
      </c>
      <c r="J4968" s="11" t="s">
        <v>261</v>
      </c>
      <c r="K4968" s="11" t="s">
        <v>12333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44228</v>
      </c>
      <c r="H4969" s="11">
        <v>7</v>
      </c>
      <c r="I4969" s="20" t="s">
        <v>259</v>
      </c>
      <c r="J4969" s="11" t="s">
        <v>261</v>
      </c>
      <c r="K4969" s="11" t="s">
        <v>12333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44228</v>
      </c>
      <c r="H4970" s="11">
        <v>7</v>
      </c>
      <c r="I4970" s="20" t="s">
        <v>259</v>
      </c>
      <c r="J4970" s="11" t="s">
        <v>261</v>
      </c>
      <c r="K4970" s="11" t="s">
        <v>12333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44228</v>
      </c>
      <c r="H4971" s="11">
        <v>7</v>
      </c>
      <c r="I4971" s="20" t="s">
        <v>259</v>
      </c>
      <c r="J4971" s="11" t="s">
        <v>261</v>
      </c>
      <c r="K4971" s="11" t="s">
        <v>12333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44228</v>
      </c>
      <c r="H4972" s="11">
        <v>7</v>
      </c>
      <c r="I4972" s="20" t="s">
        <v>259</v>
      </c>
      <c r="J4972" s="11" t="s">
        <v>261</v>
      </c>
      <c r="K4972" s="11" t="s">
        <v>12333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44228</v>
      </c>
      <c r="H4973" s="11">
        <v>7</v>
      </c>
      <c r="I4973" s="20" t="s">
        <v>259</v>
      </c>
      <c r="J4973" s="11" t="s">
        <v>261</v>
      </c>
      <c r="K4973" s="11" t="s">
        <v>12333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44228</v>
      </c>
      <c r="H4974" s="11">
        <v>7</v>
      </c>
      <c r="I4974" s="20" t="s">
        <v>259</v>
      </c>
      <c r="J4974" s="11" t="s">
        <v>261</v>
      </c>
      <c r="K4974" s="11" t="s">
        <v>12333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44228</v>
      </c>
      <c r="H4975" s="11">
        <v>7</v>
      </c>
      <c r="I4975" s="20" t="s">
        <v>259</v>
      </c>
      <c r="J4975" s="11" t="s">
        <v>261</v>
      </c>
      <c r="K4975" s="11" t="s">
        <v>12333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44228</v>
      </c>
      <c r="H4976" s="11">
        <v>7</v>
      </c>
      <c r="I4976" s="20" t="s">
        <v>259</v>
      </c>
      <c r="J4976" s="11" t="s">
        <v>261</v>
      </c>
      <c r="K4976" s="11" t="s">
        <v>12333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44228</v>
      </c>
      <c r="H4977" s="11">
        <v>7</v>
      </c>
      <c r="I4977" s="20" t="s">
        <v>259</v>
      </c>
      <c r="J4977" s="11" t="s">
        <v>261</v>
      </c>
      <c r="K4977" s="11" t="s">
        <v>12333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44228</v>
      </c>
      <c r="H4978" s="11">
        <v>7</v>
      </c>
      <c r="I4978" s="20" t="s">
        <v>259</v>
      </c>
      <c r="J4978" s="11" t="s">
        <v>261</v>
      </c>
      <c r="K4978" s="11" t="s">
        <v>12333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44228</v>
      </c>
      <c r="H4979" s="11">
        <v>7</v>
      </c>
      <c r="I4979" s="20" t="s">
        <v>259</v>
      </c>
      <c r="J4979" s="11" t="s">
        <v>261</v>
      </c>
      <c r="K4979" s="11" t="s">
        <v>12333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44228</v>
      </c>
      <c r="H4980" s="11">
        <v>7</v>
      </c>
      <c r="I4980" s="20" t="s">
        <v>259</v>
      </c>
      <c r="J4980" s="11" t="s">
        <v>261</v>
      </c>
      <c r="K4980" s="11" t="s">
        <v>12333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44228</v>
      </c>
      <c r="H4981" s="11">
        <v>7</v>
      </c>
      <c r="I4981" s="20" t="s">
        <v>259</v>
      </c>
      <c r="J4981" s="11" t="s">
        <v>261</v>
      </c>
      <c r="K4981" s="11" t="s">
        <v>12333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44228</v>
      </c>
      <c r="H4982" s="11">
        <v>7</v>
      </c>
      <c r="I4982" s="20" t="s">
        <v>259</v>
      </c>
      <c r="J4982" s="11" t="s">
        <v>261</v>
      </c>
      <c r="K4982" s="11" t="s">
        <v>12333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44228</v>
      </c>
      <c r="H4983" s="11">
        <v>7</v>
      </c>
      <c r="I4983" s="20" t="s">
        <v>259</v>
      </c>
      <c r="J4983" s="11" t="s">
        <v>261</v>
      </c>
      <c r="K4983" s="11" t="s">
        <v>12333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44228</v>
      </c>
      <c r="H4984" s="11">
        <v>7</v>
      </c>
      <c r="I4984" s="20" t="s">
        <v>259</v>
      </c>
      <c r="J4984" s="11" t="s">
        <v>261</v>
      </c>
      <c r="K4984" s="11" t="s">
        <v>12333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44228</v>
      </c>
      <c r="H4985" s="11">
        <v>7</v>
      </c>
      <c r="I4985" s="20" t="s">
        <v>259</v>
      </c>
      <c r="J4985" s="11" t="s">
        <v>261</v>
      </c>
      <c r="K4985" s="11" t="s">
        <v>12333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44228</v>
      </c>
      <c r="H4986" s="11">
        <v>7</v>
      </c>
      <c r="I4986" s="20" t="s">
        <v>259</v>
      </c>
      <c r="J4986" s="11" t="s">
        <v>261</v>
      </c>
      <c r="K4986" s="11" t="s">
        <v>12333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44228</v>
      </c>
      <c r="H4987" s="11">
        <v>7</v>
      </c>
      <c r="I4987" s="20" t="s">
        <v>259</v>
      </c>
      <c r="J4987" s="11" t="s">
        <v>261</v>
      </c>
      <c r="K4987" s="11" t="s">
        <v>12333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44228</v>
      </c>
      <c r="H4988" s="11">
        <v>7</v>
      </c>
      <c r="I4988" s="20" t="s">
        <v>259</v>
      </c>
      <c r="J4988" s="11" t="s">
        <v>261</v>
      </c>
      <c r="K4988" s="11" t="s">
        <v>12333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44228</v>
      </c>
      <c r="H4989" s="11">
        <v>7</v>
      </c>
      <c r="I4989" s="20" t="s">
        <v>259</v>
      </c>
      <c r="J4989" s="11" t="s">
        <v>261</v>
      </c>
      <c r="K4989" s="11" t="s">
        <v>12333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44228</v>
      </c>
      <c r="H4990" s="11">
        <v>7</v>
      </c>
      <c r="I4990" s="20" t="s">
        <v>259</v>
      </c>
      <c r="J4990" s="11" t="s">
        <v>261</v>
      </c>
      <c r="K4990" s="11" t="s">
        <v>12333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44228</v>
      </c>
      <c r="H4991" s="11">
        <v>7</v>
      </c>
      <c r="I4991" s="20" t="s">
        <v>259</v>
      </c>
      <c r="J4991" s="11" t="s">
        <v>261</v>
      </c>
      <c r="K4991" s="11" t="s">
        <v>12333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44228</v>
      </c>
      <c r="H4992" s="11">
        <v>7</v>
      </c>
      <c r="I4992" s="20" t="s">
        <v>259</v>
      </c>
      <c r="J4992" s="11" t="s">
        <v>261</v>
      </c>
      <c r="K4992" s="11" t="s">
        <v>12333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44228</v>
      </c>
      <c r="H4993" s="11">
        <v>7</v>
      </c>
      <c r="I4993" s="20" t="s">
        <v>259</v>
      </c>
      <c r="J4993" s="11" t="s">
        <v>261</v>
      </c>
      <c r="K4993" s="11" t="s">
        <v>12333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44228</v>
      </c>
      <c r="H4994" s="11">
        <v>7</v>
      </c>
      <c r="I4994" s="20" t="s">
        <v>259</v>
      </c>
      <c r="J4994" s="11" t="s">
        <v>261</v>
      </c>
      <c r="K4994" s="11" t="s">
        <v>12333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44228</v>
      </c>
      <c r="H4995" s="11">
        <v>7</v>
      </c>
      <c r="I4995" s="20" t="s">
        <v>259</v>
      </c>
      <c r="J4995" s="11" t="s">
        <v>261</v>
      </c>
      <c r="K4995" s="11" t="s">
        <v>12333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44228</v>
      </c>
      <c r="H4996" s="11">
        <v>7</v>
      </c>
      <c r="I4996" s="20" t="s">
        <v>259</v>
      </c>
      <c r="J4996" s="11" t="s">
        <v>261</v>
      </c>
      <c r="K4996" s="11" t="s">
        <v>12333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44228</v>
      </c>
      <c r="H4997" s="11">
        <v>7</v>
      </c>
      <c r="I4997" s="20" t="s">
        <v>259</v>
      </c>
      <c r="J4997" s="11" t="s">
        <v>261</v>
      </c>
      <c r="K4997" s="11" t="s">
        <v>12333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44228</v>
      </c>
      <c r="H4998" s="11">
        <v>7</v>
      </c>
      <c r="I4998" s="20" t="s">
        <v>259</v>
      </c>
      <c r="J4998" s="11" t="s">
        <v>261</v>
      </c>
      <c r="K4998" s="11" t="s">
        <v>12333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44228</v>
      </c>
      <c r="H4999" s="11">
        <v>7</v>
      </c>
      <c r="I4999" s="20" t="s">
        <v>259</v>
      </c>
      <c r="J4999" s="11" t="s">
        <v>261</v>
      </c>
      <c r="K4999" s="11" t="s">
        <v>12333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44228</v>
      </c>
      <c r="H5000" s="11">
        <v>7</v>
      </c>
      <c r="I5000" s="20" t="s">
        <v>259</v>
      </c>
      <c r="J5000" s="11" t="s">
        <v>261</v>
      </c>
      <c r="K5000" s="11" t="s">
        <v>12333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44228</v>
      </c>
      <c r="H5001" s="11">
        <v>7</v>
      </c>
      <c r="I5001" s="20" t="s">
        <v>259</v>
      </c>
      <c r="J5001" s="11" t="s">
        <v>261</v>
      </c>
      <c r="K5001" s="11" t="s">
        <v>12333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44228</v>
      </c>
      <c r="H5002" s="11">
        <v>7</v>
      </c>
      <c r="I5002" s="20" t="s">
        <v>259</v>
      </c>
      <c r="J5002" s="11" t="s">
        <v>261</v>
      </c>
      <c r="K5002" s="11" t="s">
        <v>12333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44228</v>
      </c>
      <c r="H5003" s="11">
        <v>7</v>
      </c>
      <c r="I5003" s="20" t="s">
        <v>259</v>
      </c>
      <c r="J5003" s="11" t="s">
        <v>261</v>
      </c>
      <c r="K5003" s="11" t="s">
        <v>12333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44228</v>
      </c>
      <c r="H5004" s="11">
        <v>7</v>
      </c>
      <c r="I5004" s="20" t="s">
        <v>259</v>
      </c>
      <c r="J5004" s="11" t="s">
        <v>261</v>
      </c>
      <c r="K5004" s="11" t="s">
        <v>12333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44228</v>
      </c>
      <c r="H5005" s="11">
        <v>7</v>
      </c>
      <c r="I5005" s="20" t="s">
        <v>259</v>
      </c>
      <c r="J5005" s="11" t="s">
        <v>261</v>
      </c>
      <c r="K5005" s="11" t="s">
        <v>12333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44228</v>
      </c>
      <c r="H5006" s="11">
        <v>7</v>
      </c>
      <c r="I5006" s="20" t="s">
        <v>259</v>
      </c>
      <c r="J5006" s="11" t="s">
        <v>261</v>
      </c>
      <c r="K5006" s="11" t="s">
        <v>12333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44228</v>
      </c>
      <c r="H5007" s="11">
        <v>7</v>
      </c>
      <c r="I5007" s="20" t="s">
        <v>259</v>
      </c>
      <c r="J5007" s="11" t="s">
        <v>261</v>
      </c>
      <c r="K5007" s="11" t="s">
        <v>12333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44228</v>
      </c>
      <c r="H5008" s="11">
        <v>7</v>
      </c>
      <c r="I5008" s="20" t="s">
        <v>259</v>
      </c>
      <c r="J5008" s="11" t="s">
        <v>261</v>
      </c>
      <c r="K5008" s="11" t="s">
        <v>12333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44228</v>
      </c>
      <c r="H5009" s="11">
        <v>7</v>
      </c>
      <c r="I5009" s="20" t="s">
        <v>259</v>
      </c>
      <c r="J5009" s="11" t="s">
        <v>261</v>
      </c>
      <c r="K5009" s="11" t="s">
        <v>12333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44228</v>
      </c>
      <c r="H5010" s="11">
        <v>7</v>
      </c>
      <c r="I5010" s="20" t="s">
        <v>259</v>
      </c>
      <c r="J5010" s="11" t="s">
        <v>261</v>
      </c>
      <c r="K5010" s="11" t="s">
        <v>12333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44228</v>
      </c>
      <c r="H5011" s="11">
        <v>7</v>
      </c>
      <c r="I5011" s="20" t="s">
        <v>259</v>
      </c>
      <c r="J5011" s="11" t="s">
        <v>261</v>
      </c>
      <c r="K5011" s="11" t="s">
        <v>12333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44228</v>
      </c>
      <c r="H5012" s="11">
        <v>7</v>
      </c>
      <c r="I5012" s="20" t="s">
        <v>259</v>
      </c>
      <c r="J5012" s="11" t="s">
        <v>261</v>
      </c>
      <c r="K5012" s="11" t="s">
        <v>12333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44228</v>
      </c>
      <c r="H5013" s="11">
        <v>7</v>
      </c>
      <c r="I5013" s="20" t="s">
        <v>259</v>
      </c>
      <c r="J5013" s="11" t="s">
        <v>261</v>
      </c>
      <c r="K5013" s="11" t="s">
        <v>12333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44228</v>
      </c>
      <c r="H5014" s="11">
        <v>7</v>
      </c>
      <c r="I5014" s="20" t="s">
        <v>259</v>
      </c>
      <c r="J5014" s="11" t="s">
        <v>261</v>
      </c>
      <c r="K5014" s="11" t="s">
        <v>12333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44228</v>
      </c>
      <c r="H5015" s="11">
        <v>7</v>
      </c>
      <c r="I5015" s="20" t="s">
        <v>259</v>
      </c>
      <c r="J5015" s="11" t="s">
        <v>261</v>
      </c>
      <c r="K5015" s="11" t="s">
        <v>12333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44228</v>
      </c>
      <c r="H5016" s="11">
        <v>7</v>
      </c>
      <c r="I5016" s="20" t="s">
        <v>259</v>
      </c>
      <c r="J5016" s="11" t="s">
        <v>261</v>
      </c>
      <c r="K5016" s="11" t="s">
        <v>12333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44228</v>
      </c>
      <c r="H5017" s="11">
        <v>7</v>
      </c>
      <c r="I5017" s="20" t="s">
        <v>259</v>
      </c>
      <c r="J5017" s="11" t="s">
        <v>261</v>
      </c>
      <c r="K5017" s="11" t="s">
        <v>12333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44228</v>
      </c>
      <c r="H5018" s="11">
        <v>7</v>
      </c>
      <c r="I5018" s="20" t="s">
        <v>259</v>
      </c>
      <c r="J5018" s="11" t="s">
        <v>261</v>
      </c>
      <c r="K5018" s="11" t="s">
        <v>12333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44228</v>
      </c>
      <c r="H5019" s="11">
        <v>7</v>
      </c>
      <c r="I5019" s="20" t="s">
        <v>259</v>
      </c>
      <c r="J5019" s="11" t="s">
        <v>261</v>
      </c>
      <c r="K5019" s="11" t="s">
        <v>12333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44228</v>
      </c>
      <c r="H5020" s="11">
        <v>7</v>
      </c>
      <c r="I5020" s="20" t="s">
        <v>259</v>
      </c>
      <c r="J5020" s="11" t="s">
        <v>261</v>
      </c>
      <c r="K5020" s="11" t="s">
        <v>12333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44228</v>
      </c>
      <c r="H5021" s="11">
        <v>7</v>
      </c>
      <c r="I5021" s="20" t="s">
        <v>259</v>
      </c>
      <c r="J5021" s="11" t="s">
        <v>261</v>
      </c>
      <c r="K5021" s="11" t="s">
        <v>12333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44228</v>
      </c>
      <c r="H5022" s="11">
        <v>7</v>
      </c>
      <c r="I5022" s="20" t="s">
        <v>259</v>
      </c>
      <c r="J5022" s="11" t="s">
        <v>261</v>
      </c>
      <c r="K5022" s="11" t="s">
        <v>12333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44228</v>
      </c>
      <c r="H5023" s="11">
        <v>7</v>
      </c>
      <c r="I5023" s="20" t="s">
        <v>259</v>
      </c>
      <c r="J5023" s="11" t="s">
        <v>261</v>
      </c>
      <c r="K5023" s="11" t="s">
        <v>12333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44228</v>
      </c>
      <c r="H5024" s="11">
        <v>7</v>
      </c>
      <c r="I5024" s="20" t="s">
        <v>259</v>
      </c>
      <c r="J5024" s="11" t="s">
        <v>261</v>
      </c>
      <c r="K5024" s="11" t="s">
        <v>12333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44228</v>
      </c>
      <c r="H5025" s="11">
        <v>7</v>
      </c>
      <c r="I5025" s="20" t="s">
        <v>259</v>
      </c>
      <c r="J5025" s="11" t="s">
        <v>261</v>
      </c>
      <c r="K5025" s="11" t="s">
        <v>12333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44228</v>
      </c>
      <c r="H5026" s="11">
        <v>7</v>
      </c>
      <c r="I5026" s="20" t="s">
        <v>259</v>
      </c>
      <c r="J5026" s="11" t="s">
        <v>261</v>
      </c>
      <c r="K5026" s="11" t="s">
        <v>12333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44228</v>
      </c>
      <c r="H5027" s="11">
        <v>7</v>
      </c>
      <c r="I5027" s="20" t="s">
        <v>259</v>
      </c>
      <c r="J5027" s="11" t="s">
        <v>261</v>
      </c>
      <c r="K5027" s="11" t="s">
        <v>12333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44228</v>
      </c>
      <c r="H5028" s="11">
        <v>7</v>
      </c>
      <c r="I5028" s="20" t="s">
        <v>259</v>
      </c>
      <c r="J5028" s="11" t="s">
        <v>261</v>
      </c>
      <c r="K5028" s="11" t="s">
        <v>12333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44228</v>
      </c>
      <c r="H5029" s="11">
        <v>7</v>
      </c>
      <c r="I5029" s="20" t="s">
        <v>259</v>
      </c>
      <c r="J5029" s="11" t="s">
        <v>261</v>
      </c>
      <c r="K5029" s="11" t="s">
        <v>12333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44228</v>
      </c>
      <c r="H5030" s="11">
        <v>7</v>
      </c>
      <c r="I5030" s="20" t="s">
        <v>259</v>
      </c>
      <c r="J5030" s="11" t="s">
        <v>261</v>
      </c>
      <c r="K5030" s="11" t="s">
        <v>12333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44228</v>
      </c>
      <c r="H5031" s="11">
        <v>7</v>
      </c>
      <c r="I5031" s="20" t="s">
        <v>259</v>
      </c>
      <c r="J5031" s="11" t="s">
        <v>261</v>
      </c>
      <c r="K5031" s="11" t="s">
        <v>12333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44228</v>
      </c>
      <c r="H5032" s="11">
        <v>7</v>
      </c>
      <c r="I5032" s="20" t="s">
        <v>259</v>
      </c>
      <c r="J5032" s="11" t="s">
        <v>261</v>
      </c>
      <c r="K5032" s="11" t="s">
        <v>12333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44228</v>
      </c>
      <c r="H5033" s="11">
        <v>7</v>
      </c>
      <c r="I5033" s="20" t="s">
        <v>259</v>
      </c>
      <c r="J5033" s="11" t="s">
        <v>261</v>
      </c>
      <c r="K5033" s="11" t="s">
        <v>12333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44228</v>
      </c>
      <c r="H5034" s="11">
        <v>7</v>
      </c>
      <c r="I5034" s="20" t="s">
        <v>259</v>
      </c>
      <c r="J5034" s="11" t="s">
        <v>261</v>
      </c>
      <c r="K5034" s="11" t="s">
        <v>12333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44228</v>
      </c>
      <c r="H5035" s="11">
        <v>7</v>
      </c>
      <c r="I5035" s="20" t="s">
        <v>259</v>
      </c>
      <c r="J5035" s="11" t="s">
        <v>261</v>
      </c>
      <c r="K5035" s="11" t="s">
        <v>12333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44228</v>
      </c>
      <c r="H5036" s="11">
        <v>7</v>
      </c>
      <c r="I5036" s="20" t="s">
        <v>259</v>
      </c>
      <c r="J5036" s="11" t="s">
        <v>261</v>
      </c>
      <c r="K5036" s="11" t="s">
        <v>12333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44228</v>
      </c>
      <c r="H5037" s="11">
        <v>7</v>
      </c>
      <c r="I5037" s="20" t="s">
        <v>259</v>
      </c>
      <c r="J5037" s="11" t="s">
        <v>261</v>
      </c>
      <c r="K5037" s="11" t="s">
        <v>12333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44228</v>
      </c>
      <c r="H5038" s="11">
        <v>7</v>
      </c>
      <c r="I5038" s="20" t="s">
        <v>259</v>
      </c>
      <c r="J5038" s="11" t="s">
        <v>261</v>
      </c>
      <c r="K5038" s="11" t="s">
        <v>12333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44228</v>
      </c>
      <c r="H5039" s="11">
        <v>7</v>
      </c>
      <c r="I5039" s="20" t="s">
        <v>259</v>
      </c>
      <c r="J5039" s="11" t="s">
        <v>261</v>
      </c>
      <c r="K5039" s="11" t="s">
        <v>12333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44228</v>
      </c>
      <c r="H5040" s="11">
        <v>7</v>
      </c>
      <c r="I5040" s="20" t="s">
        <v>259</v>
      </c>
      <c r="J5040" s="11" t="s">
        <v>261</v>
      </c>
      <c r="K5040" s="11" t="s">
        <v>12333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44228</v>
      </c>
      <c r="H5041" s="11">
        <v>7</v>
      </c>
      <c r="I5041" s="20" t="s">
        <v>259</v>
      </c>
      <c r="J5041" s="11" t="s">
        <v>261</v>
      </c>
      <c r="K5041" s="11" t="s">
        <v>12333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44228</v>
      </c>
      <c r="H5042" s="11">
        <v>7</v>
      </c>
      <c r="I5042" s="20" t="s">
        <v>259</v>
      </c>
      <c r="J5042" s="11" t="s">
        <v>261</v>
      </c>
      <c r="K5042" s="11" t="s">
        <v>12333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44228</v>
      </c>
      <c r="H5043" s="11">
        <v>7</v>
      </c>
      <c r="I5043" s="20" t="s">
        <v>259</v>
      </c>
      <c r="J5043" s="11" t="s">
        <v>261</v>
      </c>
      <c r="K5043" s="11" t="s">
        <v>12333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44228</v>
      </c>
      <c r="H5044" s="11">
        <v>7</v>
      </c>
      <c r="I5044" s="20" t="s">
        <v>259</v>
      </c>
      <c r="J5044" s="11" t="s">
        <v>261</v>
      </c>
      <c r="K5044" s="11" t="s">
        <v>12333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44228</v>
      </c>
      <c r="H5045" s="11">
        <v>7</v>
      </c>
      <c r="I5045" s="20" t="s">
        <v>259</v>
      </c>
      <c r="J5045" s="11" t="s">
        <v>261</v>
      </c>
      <c r="K5045" s="11" t="s">
        <v>12333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44228</v>
      </c>
      <c r="H5046" s="11">
        <v>7</v>
      </c>
      <c r="I5046" s="20" t="s">
        <v>259</v>
      </c>
      <c r="J5046" s="11" t="s">
        <v>261</v>
      </c>
      <c r="K5046" s="11" t="s">
        <v>12333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44228</v>
      </c>
      <c r="H5047" s="11">
        <v>7</v>
      </c>
      <c r="I5047" s="20" t="s">
        <v>259</v>
      </c>
      <c r="J5047" s="11" t="s">
        <v>261</v>
      </c>
      <c r="K5047" s="11" t="s">
        <v>12333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44228</v>
      </c>
      <c r="H5048" s="11">
        <v>7</v>
      </c>
      <c r="I5048" s="20" t="s">
        <v>259</v>
      </c>
      <c r="J5048" s="11" t="s">
        <v>261</v>
      </c>
      <c r="K5048" s="11" t="s">
        <v>12333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44228</v>
      </c>
      <c r="H5049" s="11">
        <v>7</v>
      </c>
      <c r="I5049" s="20" t="s">
        <v>259</v>
      </c>
      <c r="J5049" s="11" t="s">
        <v>261</v>
      </c>
      <c r="K5049" s="11" t="s">
        <v>12333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44228</v>
      </c>
      <c r="H5050" s="11">
        <v>7</v>
      </c>
      <c r="I5050" s="20" t="s">
        <v>259</v>
      </c>
      <c r="J5050" s="11" t="s">
        <v>261</v>
      </c>
      <c r="K5050" s="11" t="s">
        <v>12333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44228</v>
      </c>
      <c r="H5051" s="11">
        <v>7</v>
      </c>
      <c r="I5051" s="20" t="s">
        <v>259</v>
      </c>
      <c r="J5051" s="11" t="s">
        <v>261</v>
      </c>
      <c r="K5051" s="11" t="s">
        <v>12333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44228</v>
      </c>
      <c r="H5052" s="11">
        <v>7</v>
      </c>
      <c r="I5052" s="20" t="s">
        <v>259</v>
      </c>
      <c r="J5052" s="11" t="s">
        <v>261</v>
      </c>
      <c r="K5052" s="11" t="s">
        <v>12333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44228</v>
      </c>
      <c r="H5053" s="11">
        <v>7</v>
      </c>
      <c r="I5053" s="20" t="s">
        <v>259</v>
      </c>
      <c r="J5053" s="11" t="s">
        <v>261</v>
      </c>
      <c r="K5053" s="11" t="s">
        <v>12333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44228</v>
      </c>
      <c r="H5054" s="11">
        <v>7</v>
      </c>
      <c r="I5054" s="20" t="s">
        <v>259</v>
      </c>
      <c r="J5054" s="11" t="s">
        <v>261</v>
      </c>
      <c r="K5054" s="11" t="s">
        <v>12333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44228</v>
      </c>
      <c r="H5055" s="11">
        <v>7</v>
      </c>
      <c r="I5055" s="20" t="s">
        <v>259</v>
      </c>
      <c r="J5055" s="11" t="s">
        <v>261</v>
      </c>
      <c r="K5055" s="11" t="s">
        <v>12333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44228</v>
      </c>
      <c r="H5056" s="11">
        <v>7</v>
      </c>
      <c r="I5056" s="20" t="s">
        <v>259</v>
      </c>
      <c r="J5056" s="11" t="s">
        <v>261</v>
      </c>
      <c r="K5056" s="11" t="s">
        <v>12333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44228</v>
      </c>
      <c r="H5057" s="11">
        <v>7</v>
      </c>
      <c r="I5057" s="20" t="s">
        <v>259</v>
      </c>
      <c r="J5057" s="11" t="s">
        <v>261</v>
      </c>
      <c r="K5057" s="11" t="s">
        <v>12333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44228</v>
      </c>
      <c r="H5058" s="11">
        <v>7</v>
      </c>
      <c r="I5058" s="20" t="s">
        <v>259</v>
      </c>
      <c r="J5058" s="11" t="s">
        <v>261</v>
      </c>
      <c r="K5058" s="11" t="s">
        <v>12333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44228</v>
      </c>
      <c r="H5059" s="11">
        <v>7</v>
      </c>
      <c r="I5059" s="20" t="s">
        <v>259</v>
      </c>
      <c r="J5059" s="11" t="s">
        <v>261</v>
      </c>
      <c r="K5059" s="11" t="s">
        <v>12333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44228</v>
      </c>
      <c r="H5060" s="11">
        <v>7</v>
      </c>
      <c r="I5060" s="20" t="s">
        <v>259</v>
      </c>
      <c r="J5060" s="11" t="s">
        <v>261</v>
      </c>
      <c r="K5060" s="11" t="s">
        <v>12333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44228</v>
      </c>
      <c r="H5061" s="11">
        <v>7</v>
      </c>
      <c r="I5061" s="20" t="s">
        <v>259</v>
      </c>
      <c r="J5061" s="11" t="s">
        <v>261</v>
      </c>
      <c r="K5061" s="11" t="s">
        <v>12333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44228</v>
      </c>
      <c r="H5062" s="11">
        <v>7</v>
      </c>
      <c r="I5062" s="20" t="s">
        <v>259</v>
      </c>
      <c r="J5062" s="11" t="s">
        <v>261</v>
      </c>
      <c r="K5062" s="11" t="s">
        <v>12333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44228</v>
      </c>
      <c r="H5063" s="11">
        <v>7</v>
      </c>
      <c r="I5063" s="20" t="s">
        <v>259</v>
      </c>
      <c r="J5063" s="11" t="s">
        <v>261</v>
      </c>
      <c r="K5063" s="11" t="s">
        <v>12333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44228</v>
      </c>
      <c r="H5064" s="11">
        <v>7</v>
      </c>
      <c r="I5064" s="20" t="s">
        <v>259</v>
      </c>
      <c r="J5064" s="11" t="s">
        <v>261</v>
      </c>
      <c r="K5064" s="11" t="s">
        <v>12333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44228</v>
      </c>
      <c r="H5065" s="11">
        <v>7</v>
      </c>
      <c r="I5065" s="20" t="s">
        <v>259</v>
      </c>
      <c r="J5065" s="11" t="s">
        <v>261</v>
      </c>
      <c r="K5065" s="11" t="s">
        <v>12333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44228</v>
      </c>
      <c r="H5066" s="11">
        <v>7</v>
      </c>
      <c r="I5066" s="20" t="s">
        <v>259</v>
      </c>
      <c r="J5066" s="11" t="s">
        <v>261</v>
      </c>
      <c r="K5066" s="11" t="s">
        <v>12333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44228</v>
      </c>
      <c r="H5067" s="11">
        <v>7</v>
      </c>
      <c r="I5067" s="20" t="s">
        <v>259</v>
      </c>
      <c r="J5067" s="11" t="s">
        <v>261</v>
      </c>
      <c r="K5067" s="11" t="s">
        <v>12333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44228</v>
      </c>
      <c r="H5068" s="11">
        <v>7</v>
      </c>
      <c r="I5068" s="20" t="s">
        <v>259</v>
      </c>
      <c r="J5068" s="11" t="s">
        <v>261</v>
      </c>
      <c r="K5068" s="11" t="s">
        <v>12333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44228</v>
      </c>
      <c r="H5069" s="11">
        <v>7</v>
      </c>
      <c r="I5069" s="20" t="s">
        <v>259</v>
      </c>
      <c r="J5069" s="11" t="s">
        <v>261</v>
      </c>
      <c r="K5069" s="11" t="s">
        <v>12333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44228</v>
      </c>
      <c r="H5070" s="11">
        <v>7</v>
      </c>
      <c r="I5070" s="20" t="s">
        <v>259</v>
      </c>
      <c r="J5070" s="11" t="s">
        <v>261</v>
      </c>
      <c r="K5070" s="11" t="s">
        <v>12333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44228</v>
      </c>
      <c r="H5071" s="11">
        <v>7</v>
      </c>
      <c r="I5071" s="20" t="s">
        <v>259</v>
      </c>
      <c r="J5071" s="11" t="s">
        <v>261</v>
      </c>
      <c r="K5071" s="11" t="s">
        <v>12333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44228</v>
      </c>
      <c r="H5072" s="11">
        <v>7</v>
      </c>
      <c r="I5072" s="20" t="s">
        <v>259</v>
      </c>
      <c r="J5072" s="11" t="s">
        <v>261</v>
      </c>
      <c r="K5072" s="11" t="s">
        <v>12333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44228</v>
      </c>
      <c r="H5073" s="11">
        <v>7</v>
      </c>
      <c r="I5073" s="20" t="s">
        <v>259</v>
      </c>
      <c r="J5073" s="11" t="s">
        <v>261</v>
      </c>
      <c r="K5073" s="11" t="s">
        <v>12333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44228</v>
      </c>
      <c r="H5074" s="11">
        <v>7</v>
      </c>
      <c r="I5074" s="20" t="s">
        <v>259</v>
      </c>
      <c r="J5074" s="11" t="s">
        <v>261</v>
      </c>
      <c r="K5074" s="11" t="s">
        <v>12333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44228</v>
      </c>
      <c r="H5075" s="11">
        <v>7</v>
      </c>
      <c r="I5075" s="20" t="s">
        <v>259</v>
      </c>
      <c r="J5075" s="11" t="s">
        <v>261</v>
      </c>
      <c r="K5075" s="11" t="s">
        <v>12333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44228</v>
      </c>
      <c r="H5076" s="11">
        <v>7</v>
      </c>
      <c r="I5076" s="20" t="s">
        <v>259</v>
      </c>
      <c r="J5076" s="11" t="s">
        <v>261</v>
      </c>
      <c r="K5076" s="11" t="s">
        <v>12333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44228</v>
      </c>
      <c r="H5077" s="11">
        <v>7</v>
      </c>
      <c r="I5077" s="20" t="s">
        <v>259</v>
      </c>
      <c r="J5077" s="11" t="s">
        <v>261</v>
      </c>
      <c r="K5077" s="11" t="s">
        <v>12333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44228</v>
      </c>
      <c r="H5078" s="11">
        <v>7</v>
      </c>
      <c r="I5078" s="20" t="s">
        <v>259</v>
      </c>
      <c r="J5078" s="11" t="s">
        <v>261</v>
      </c>
      <c r="K5078" s="11" t="s">
        <v>12333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44228</v>
      </c>
      <c r="H5079" s="11">
        <v>7</v>
      </c>
      <c r="I5079" s="20" t="s">
        <v>259</v>
      </c>
      <c r="J5079" s="11" t="s">
        <v>261</v>
      </c>
      <c r="K5079" s="11" t="s">
        <v>12333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44228</v>
      </c>
      <c r="H5080" s="11">
        <v>7</v>
      </c>
      <c r="I5080" s="20" t="s">
        <v>259</v>
      </c>
      <c r="J5080" s="11" t="s">
        <v>261</v>
      </c>
      <c r="K5080" s="11" t="s">
        <v>12333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44228</v>
      </c>
      <c r="H5081" s="11">
        <v>7</v>
      </c>
      <c r="I5081" s="20" t="s">
        <v>259</v>
      </c>
      <c r="J5081" s="11" t="s">
        <v>261</v>
      </c>
      <c r="K5081" s="11" t="s">
        <v>12333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44228</v>
      </c>
      <c r="H5082" s="11">
        <v>7</v>
      </c>
      <c r="I5082" s="20" t="s">
        <v>259</v>
      </c>
      <c r="J5082" s="11" t="s">
        <v>261</v>
      </c>
      <c r="K5082" s="11" t="s">
        <v>12333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44228</v>
      </c>
      <c r="H5083" s="11">
        <v>7</v>
      </c>
      <c r="I5083" s="20" t="s">
        <v>259</v>
      </c>
      <c r="J5083" s="11" t="s">
        <v>261</v>
      </c>
      <c r="K5083" s="11" t="s">
        <v>12333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44228</v>
      </c>
      <c r="H5084" s="11">
        <v>7</v>
      </c>
      <c r="I5084" s="20" t="s">
        <v>259</v>
      </c>
      <c r="J5084" s="11" t="s">
        <v>261</v>
      </c>
      <c r="K5084" s="11" t="s">
        <v>12333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44228</v>
      </c>
      <c r="H5085" s="11">
        <v>7</v>
      </c>
      <c r="I5085" s="20" t="s">
        <v>259</v>
      </c>
      <c r="J5085" s="11" t="s">
        <v>261</v>
      </c>
      <c r="K5085" s="11" t="s">
        <v>12333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44228</v>
      </c>
      <c r="H5086" s="11">
        <v>7</v>
      </c>
      <c r="I5086" s="20" t="s">
        <v>259</v>
      </c>
      <c r="J5086" s="11" t="s">
        <v>261</v>
      </c>
      <c r="K5086" s="11" t="s">
        <v>12333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44228</v>
      </c>
      <c r="H5087" s="11">
        <v>7</v>
      </c>
      <c r="I5087" s="20" t="s">
        <v>259</v>
      </c>
      <c r="J5087" s="11" t="s">
        <v>261</v>
      </c>
      <c r="K5087" s="11" t="s">
        <v>12333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44228</v>
      </c>
      <c r="H5088" s="11">
        <v>7</v>
      </c>
      <c r="I5088" s="20" t="s">
        <v>259</v>
      </c>
      <c r="J5088" s="11" t="s">
        <v>261</v>
      </c>
      <c r="K5088" s="11" t="s">
        <v>12333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44228</v>
      </c>
      <c r="H5089" s="11">
        <v>7</v>
      </c>
      <c r="I5089" s="20" t="s">
        <v>259</v>
      </c>
      <c r="J5089" s="11" t="s">
        <v>261</v>
      </c>
      <c r="K5089" s="11" t="s">
        <v>12333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44228</v>
      </c>
      <c r="H5090" s="11">
        <v>7</v>
      </c>
      <c r="I5090" s="20" t="s">
        <v>259</v>
      </c>
      <c r="J5090" s="11" t="s">
        <v>261</v>
      </c>
      <c r="K5090" s="11" t="s">
        <v>12333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44228</v>
      </c>
      <c r="H5091" s="11">
        <v>7</v>
      </c>
      <c r="I5091" s="20" t="s">
        <v>259</v>
      </c>
      <c r="J5091" s="11" t="s">
        <v>261</v>
      </c>
      <c r="K5091" s="11" t="s">
        <v>12333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44228</v>
      </c>
      <c r="H5092" s="11">
        <v>7</v>
      </c>
      <c r="I5092" s="20" t="s">
        <v>259</v>
      </c>
      <c r="J5092" s="11" t="s">
        <v>261</v>
      </c>
      <c r="K5092" s="11" t="s">
        <v>12333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44228</v>
      </c>
      <c r="H5093" s="11">
        <v>7</v>
      </c>
      <c r="I5093" s="20" t="s">
        <v>259</v>
      </c>
      <c r="J5093" s="11" t="s">
        <v>261</v>
      </c>
      <c r="K5093" s="11" t="s">
        <v>12333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44228</v>
      </c>
      <c r="H5094" s="11">
        <v>7</v>
      </c>
      <c r="I5094" s="20" t="s">
        <v>259</v>
      </c>
      <c r="J5094" s="11" t="s">
        <v>261</v>
      </c>
      <c r="K5094" s="11" t="s">
        <v>12333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44228</v>
      </c>
      <c r="H5095" s="11">
        <v>7</v>
      </c>
      <c r="I5095" s="20" t="s">
        <v>259</v>
      </c>
      <c r="J5095" s="11" t="s">
        <v>261</v>
      </c>
      <c r="K5095" s="11" t="s">
        <v>12333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44228</v>
      </c>
      <c r="H5096" s="11">
        <v>7</v>
      </c>
      <c r="I5096" s="20" t="s">
        <v>259</v>
      </c>
      <c r="J5096" s="11" t="s">
        <v>261</v>
      </c>
      <c r="K5096" s="11" t="s">
        <v>12333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44228</v>
      </c>
      <c r="H5097" s="11">
        <v>7</v>
      </c>
      <c r="I5097" s="20" t="s">
        <v>259</v>
      </c>
      <c r="J5097" s="11" t="s">
        <v>261</v>
      </c>
      <c r="K5097" s="11" t="s">
        <v>12333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44228</v>
      </c>
      <c r="H5098" s="11">
        <v>7</v>
      </c>
      <c r="I5098" s="20" t="s">
        <v>259</v>
      </c>
      <c r="J5098" s="11" t="s">
        <v>261</v>
      </c>
      <c r="K5098" s="11" t="s">
        <v>12333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44228</v>
      </c>
      <c r="H5099" s="11">
        <v>7</v>
      </c>
      <c r="I5099" s="20" t="s">
        <v>259</v>
      </c>
      <c r="J5099" s="11" t="s">
        <v>261</v>
      </c>
      <c r="K5099" s="11" t="s">
        <v>12333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44228</v>
      </c>
      <c r="H5100" s="11">
        <v>7</v>
      </c>
      <c r="I5100" s="20" t="s">
        <v>259</v>
      </c>
      <c r="J5100" s="11" t="s">
        <v>261</v>
      </c>
      <c r="K5100" s="11" t="s">
        <v>12333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44228</v>
      </c>
      <c r="H5101" s="11">
        <v>7</v>
      </c>
      <c r="I5101" s="20" t="s">
        <v>259</v>
      </c>
      <c r="J5101" s="11" t="s">
        <v>261</v>
      </c>
      <c r="K5101" s="11" t="s">
        <v>12333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44228</v>
      </c>
      <c r="H5102" s="11">
        <v>7</v>
      </c>
      <c r="I5102" s="20" t="s">
        <v>259</v>
      </c>
      <c r="J5102" s="11" t="s">
        <v>261</v>
      </c>
      <c r="K5102" s="11" t="s">
        <v>12333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44228</v>
      </c>
      <c r="H5103" s="11">
        <v>7</v>
      </c>
      <c r="I5103" s="20" t="s">
        <v>259</v>
      </c>
      <c r="J5103" s="11" t="s">
        <v>261</v>
      </c>
      <c r="K5103" s="11" t="s">
        <v>12333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44228</v>
      </c>
      <c r="H5104" s="11">
        <v>7</v>
      </c>
      <c r="I5104" s="20" t="s">
        <v>259</v>
      </c>
      <c r="J5104" s="11" t="s">
        <v>261</v>
      </c>
      <c r="K5104" s="11" t="s">
        <v>12333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44228</v>
      </c>
      <c r="H5105" s="11">
        <v>7</v>
      </c>
      <c r="I5105" s="20" t="s">
        <v>259</v>
      </c>
      <c r="J5105" s="11" t="s">
        <v>261</v>
      </c>
      <c r="K5105" s="11" t="s">
        <v>12333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44228</v>
      </c>
      <c r="H5106" s="11">
        <v>7</v>
      </c>
      <c r="I5106" s="20" t="s">
        <v>259</v>
      </c>
      <c r="J5106" s="11" t="s">
        <v>261</v>
      </c>
      <c r="K5106" s="11" t="s">
        <v>12333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44228</v>
      </c>
      <c r="H5107" s="11">
        <v>7</v>
      </c>
      <c r="I5107" s="20" t="s">
        <v>259</v>
      </c>
      <c r="J5107" s="11" t="s">
        <v>261</v>
      </c>
      <c r="K5107" s="11" t="s">
        <v>12333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44228</v>
      </c>
      <c r="H5108" s="11">
        <v>7</v>
      </c>
      <c r="I5108" s="20" t="s">
        <v>259</v>
      </c>
      <c r="J5108" s="11" t="s">
        <v>261</v>
      </c>
      <c r="K5108" s="11" t="s">
        <v>12333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44228</v>
      </c>
      <c r="H5109" s="11">
        <v>7</v>
      </c>
      <c r="I5109" s="20" t="s">
        <v>259</v>
      </c>
      <c r="J5109" s="11" t="s">
        <v>261</v>
      </c>
      <c r="K5109" s="11" t="s">
        <v>12333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44228</v>
      </c>
      <c r="H5110" s="11">
        <v>7</v>
      </c>
      <c r="I5110" s="20" t="s">
        <v>259</v>
      </c>
      <c r="J5110" s="11" t="s">
        <v>261</v>
      </c>
      <c r="K5110" s="11" t="s">
        <v>12333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44228</v>
      </c>
      <c r="H5111" s="11">
        <v>7</v>
      </c>
      <c r="I5111" s="20" t="s">
        <v>259</v>
      </c>
      <c r="J5111" s="11" t="s">
        <v>261</v>
      </c>
      <c r="K5111" s="11" t="s">
        <v>12333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44228</v>
      </c>
      <c r="H5112" s="11">
        <v>7</v>
      </c>
      <c r="I5112" s="20" t="s">
        <v>259</v>
      </c>
      <c r="J5112" s="11" t="s">
        <v>261</v>
      </c>
      <c r="K5112" s="11" t="s">
        <v>12333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44228</v>
      </c>
      <c r="H5113" s="11">
        <v>7</v>
      </c>
      <c r="I5113" s="20" t="s">
        <v>259</v>
      </c>
      <c r="J5113" s="11" t="s">
        <v>261</v>
      </c>
      <c r="K5113" s="11" t="s">
        <v>12333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44228</v>
      </c>
      <c r="H5114" s="11">
        <v>7</v>
      </c>
      <c r="I5114" s="20" t="s">
        <v>259</v>
      </c>
      <c r="J5114" s="11" t="s">
        <v>261</v>
      </c>
      <c r="K5114" s="11" t="s">
        <v>12333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44228</v>
      </c>
      <c r="H5115" s="11">
        <v>7</v>
      </c>
      <c r="I5115" s="20" t="s">
        <v>259</v>
      </c>
      <c r="J5115" s="11" t="s">
        <v>261</v>
      </c>
      <c r="K5115" s="11" t="s">
        <v>12333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44228</v>
      </c>
      <c r="H5116" s="11">
        <v>7</v>
      </c>
      <c r="I5116" s="20" t="s">
        <v>259</v>
      </c>
      <c r="J5116" s="11" t="s">
        <v>261</v>
      </c>
      <c r="K5116" s="11" t="s">
        <v>12333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44228</v>
      </c>
      <c r="H5117" s="11">
        <v>7</v>
      </c>
      <c r="I5117" s="20" t="s">
        <v>259</v>
      </c>
      <c r="J5117" s="11" t="s">
        <v>261</v>
      </c>
      <c r="K5117" s="11" t="s">
        <v>12333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44228</v>
      </c>
      <c r="H5118" s="11">
        <v>7</v>
      </c>
      <c r="I5118" s="20" t="s">
        <v>259</v>
      </c>
      <c r="J5118" s="11" t="s">
        <v>261</v>
      </c>
      <c r="K5118" s="11" t="s">
        <v>12333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44228</v>
      </c>
      <c r="H5119" s="11">
        <v>7</v>
      </c>
      <c r="I5119" s="20" t="s">
        <v>259</v>
      </c>
      <c r="J5119" s="11" t="s">
        <v>261</v>
      </c>
      <c r="K5119" s="11" t="s">
        <v>12333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44228</v>
      </c>
      <c r="H5120" s="11">
        <v>7</v>
      </c>
      <c r="I5120" s="20" t="s">
        <v>259</v>
      </c>
      <c r="J5120" s="11" t="s">
        <v>261</v>
      </c>
      <c r="K5120" s="11" t="s">
        <v>12333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44228</v>
      </c>
      <c r="H5121" s="11">
        <v>7</v>
      </c>
      <c r="I5121" s="20" t="s">
        <v>259</v>
      </c>
      <c r="J5121" s="11" t="s">
        <v>261</v>
      </c>
      <c r="K5121" s="11" t="s">
        <v>12333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44228</v>
      </c>
      <c r="H5122" s="11">
        <v>7</v>
      </c>
      <c r="I5122" s="20" t="s">
        <v>259</v>
      </c>
      <c r="J5122" s="11" t="s">
        <v>261</v>
      </c>
      <c r="K5122" s="11" t="s">
        <v>12333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44228</v>
      </c>
      <c r="H5123" s="11">
        <v>7</v>
      </c>
      <c r="I5123" s="20" t="s">
        <v>259</v>
      </c>
      <c r="J5123" s="11" t="s">
        <v>261</v>
      </c>
      <c r="K5123" s="11" t="s">
        <v>12333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44228</v>
      </c>
      <c r="H5124" s="11">
        <v>7</v>
      </c>
      <c r="I5124" s="20" t="s">
        <v>259</v>
      </c>
      <c r="J5124" s="11" t="s">
        <v>261</v>
      </c>
      <c r="K5124" s="11" t="s">
        <v>12333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44228</v>
      </c>
      <c r="H5125" s="11">
        <v>7</v>
      </c>
      <c r="I5125" s="20" t="s">
        <v>259</v>
      </c>
      <c r="J5125" s="11" t="s">
        <v>261</v>
      </c>
      <c r="K5125" s="11" t="s">
        <v>12333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44228</v>
      </c>
      <c r="H5126" s="11">
        <v>7</v>
      </c>
      <c r="I5126" s="20" t="s">
        <v>259</v>
      </c>
      <c r="J5126" s="11" t="s">
        <v>261</v>
      </c>
      <c r="K5126" s="11" t="s">
        <v>12333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44228</v>
      </c>
      <c r="H5127" s="11">
        <v>7</v>
      </c>
      <c r="I5127" s="20" t="s">
        <v>259</v>
      </c>
      <c r="J5127" s="11" t="s">
        <v>261</v>
      </c>
      <c r="K5127" s="11" t="s">
        <v>12333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44228</v>
      </c>
      <c r="H5128" s="11">
        <v>7</v>
      </c>
      <c r="I5128" s="20" t="s">
        <v>259</v>
      </c>
      <c r="J5128" s="11" t="s">
        <v>261</v>
      </c>
      <c r="K5128" s="11" t="s">
        <v>12333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44228</v>
      </c>
      <c r="H5129" s="11">
        <v>7</v>
      </c>
      <c r="I5129" s="20" t="s">
        <v>259</v>
      </c>
      <c r="J5129" s="11" t="s">
        <v>261</v>
      </c>
      <c r="K5129" s="11" t="s">
        <v>12333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44228</v>
      </c>
      <c r="H5130" s="11">
        <v>7</v>
      </c>
      <c r="I5130" s="20" t="s">
        <v>259</v>
      </c>
      <c r="J5130" s="11" t="s">
        <v>261</v>
      </c>
      <c r="K5130" s="11" t="s">
        <v>12333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44228</v>
      </c>
      <c r="H5131" s="11">
        <v>7</v>
      </c>
      <c r="I5131" s="20" t="s">
        <v>259</v>
      </c>
      <c r="J5131" s="11" t="s">
        <v>261</v>
      </c>
      <c r="K5131" s="11" t="s">
        <v>12333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44228</v>
      </c>
      <c r="H5132" s="11">
        <v>7</v>
      </c>
      <c r="I5132" s="20" t="s">
        <v>259</v>
      </c>
      <c r="J5132" s="11" t="s">
        <v>261</v>
      </c>
      <c r="K5132" s="11" t="s">
        <v>12333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44228</v>
      </c>
      <c r="H5133" s="11">
        <v>7</v>
      </c>
      <c r="I5133" s="20" t="s">
        <v>259</v>
      </c>
      <c r="J5133" s="11" t="s">
        <v>261</v>
      </c>
      <c r="K5133" s="11" t="s">
        <v>12333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44228</v>
      </c>
      <c r="H5134" s="11">
        <v>7</v>
      </c>
      <c r="I5134" s="20" t="s">
        <v>259</v>
      </c>
      <c r="J5134" s="11" t="s">
        <v>261</v>
      </c>
      <c r="K5134" s="11" t="s">
        <v>12333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44228</v>
      </c>
      <c r="H5135" s="11">
        <v>7</v>
      </c>
      <c r="I5135" s="20" t="s">
        <v>259</v>
      </c>
      <c r="J5135" s="11" t="s">
        <v>261</v>
      </c>
      <c r="K5135" s="11" t="s">
        <v>12333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44228</v>
      </c>
      <c r="H5136" s="11">
        <v>7</v>
      </c>
      <c r="I5136" s="20" t="s">
        <v>259</v>
      </c>
      <c r="J5136" s="11" t="s">
        <v>261</v>
      </c>
      <c r="K5136" s="11" t="s">
        <v>12333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44228</v>
      </c>
      <c r="H5137" s="11">
        <v>7</v>
      </c>
      <c r="I5137" s="20" t="s">
        <v>259</v>
      </c>
      <c r="J5137" s="11" t="s">
        <v>261</v>
      </c>
      <c r="K5137" s="11" t="s">
        <v>12333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44228</v>
      </c>
      <c r="H5138" s="11">
        <v>7</v>
      </c>
      <c r="I5138" s="20" t="s">
        <v>259</v>
      </c>
      <c r="J5138" s="11" t="s">
        <v>261</v>
      </c>
      <c r="K5138" s="11" t="s">
        <v>12333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44228</v>
      </c>
      <c r="H5139" s="11">
        <v>7</v>
      </c>
      <c r="I5139" s="20" t="s">
        <v>259</v>
      </c>
      <c r="J5139" s="11" t="s">
        <v>261</v>
      </c>
      <c r="K5139" s="11" t="s">
        <v>12333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44228</v>
      </c>
      <c r="H5140" s="11">
        <v>7</v>
      </c>
      <c r="I5140" s="20" t="s">
        <v>259</v>
      </c>
      <c r="J5140" s="11" t="s">
        <v>261</v>
      </c>
      <c r="K5140" s="11" t="s">
        <v>12333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44228</v>
      </c>
      <c r="H5141" s="11">
        <v>7</v>
      </c>
      <c r="I5141" s="20" t="s">
        <v>259</v>
      </c>
      <c r="J5141" s="11" t="s">
        <v>261</v>
      </c>
      <c r="K5141" s="11" t="s">
        <v>12333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44228</v>
      </c>
      <c r="H5142" s="11">
        <v>7</v>
      </c>
      <c r="I5142" s="20" t="s">
        <v>259</v>
      </c>
      <c r="J5142" s="11" t="s">
        <v>261</v>
      </c>
      <c r="K5142" s="11" t="s">
        <v>12333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44228</v>
      </c>
      <c r="H5143" s="11">
        <v>7</v>
      </c>
      <c r="I5143" s="20" t="s">
        <v>259</v>
      </c>
      <c r="J5143" s="11" t="s">
        <v>261</v>
      </c>
      <c r="K5143" s="11" t="s">
        <v>12333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44228</v>
      </c>
      <c r="H5144" s="11">
        <v>7</v>
      </c>
      <c r="I5144" s="20" t="s">
        <v>259</v>
      </c>
      <c r="J5144" s="11" t="s">
        <v>261</v>
      </c>
      <c r="K5144" s="11" t="s">
        <v>12333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44228</v>
      </c>
      <c r="H5145" s="11">
        <v>7</v>
      </c>
      <c r="I5145" s="20" t="s">
        <v>259</v>
      </c>
      <c r="J5145" s="11" t="s">
        <v>261</v>
      </c>
      <c r="K5145" s="11" t="s">
        <v>12333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44228</v>
      </c>
      <c r="H5146" s="11">
        <v>7</v>
      </c>
      <c r="I5146" s="20" t="s">
        <v>259</v>
      </c>
      <c r="J5146" s="11" t="s">
        <v>261</v>
      </c>
      <c r="K5146" s="11" t="s">
        <v>12333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44228</v>
      </c>
      <c r="H5147" s="11">
        <v>7</v>
      </c>
      <c r="I5147" s="20" t="s">
        <v>259</v>
      </c>
      <c r="J5147" s="11" t="s">
        <v>261</v>
      </c>
      <c r="K5147" s="11" t="s">
        <v>12333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44228</v>
      </c>
      <c r="H5148" s="11">
        <v>7</v>
      </c>
      <c r="I5148" s="20" t="s">
        <v>259</v>
      </c>
      <c r="J5148" s="11" t="s">
        <v>261</v>
      </c>
      <c r="K5148" s="11" t="s">
        <v>12333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44228</v>
      </c>
      <c r="H5149" s="11">
        <v>7</v>
      </c>
      <c r="I5149" s="20" t="s">
        <v>259</v>
      </c>
      <c r="J5149" s="11" t="s">
        <v>261</v>
      </c>
      <c r="K5149" s="11" t="s">
        <v>12333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44228</v>
      </c>
      <c r="H5150" s="11">
        <v>7</v>
      </c>
      <c r="I5150" s="20" t="s">
        <v>259</v>
      </c>
      <c r="J5150" s="11" t="s">
        <v>261</v>
      </c>
      <c r="K5150" s="11" t="s">
        <v>12333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44228</v>
      </c>
      <c r="H5151" s="11">
        <v>7</v>
      </c>
      <c r="I5151" s="20" t="s">
        <v>259</v>
      </c>
      <c r="J5151" s="11" t="s">
        <v>261</v>
      </c>
      <c r="K5151" s="11" t="s">
        <v>12333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44228</v>
      </c>
      <c r="H5152" s="11">
        <v>7</v>
      </c>
      <c r="I5152" s="20" t="s">
        <v>259</v>
      </c>
      <c r="J5152" s="11" t="s">
        <v>261</v>
      </c>
      <c r="K5152" s="11" t="s">
        <v>12333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44228</v>
      </c>
      <c r="H5153" s="11">
        <v>7</v>
      </c>
      <c r="I5153" s="20" t="s">
        <v>259</v>
      </c>
      <c r="J5153" s="11" t="s">
        <v>261</v>
      </c>
      <c r="K5153" s="11" t="s">
        <v>12333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44228</v>
      </c>
      <c r="H5154" s="11">
        <v>7</v>
      </c>
      <c r="I5154" s="20" t="s">
        <v>259</v>
      </c>
      <c r="J5154" s="11" t="s">
        <v>261</v>
      </c>
      <c r="K5154" s="11" t="s">
        <v>12333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44228</v>
      </c>
      <c r="H5155" s="11">
        <v>7</v>
      </c>
      <c r="I5155" s="20" t="s">
        <v>259</v>
      </c>
      <c r="J5155" s="11" t="s">
        <v>261</v>
      </c>
      <c r="K5155" s="11" t="s">
        <v>12333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44228</v>
      </c>
      <c r="H5156" s="11">
        <v>7</v>
      </c>
      <c r="I5156" s="20" t="s">
        <v>259</v>
      </c>
      <c r="J5156" s="11" t="s">
        <v>261</v>
      </c>
      <c r="K5156" s="11" t="s">
        <v>12333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44228</v>
      </c>
      <c r="H5157" s="11">
        <v>7</v>
      </c>
      <c r="I5157" s="20" t="s">
        <v>259</v>
      </c>
      <c r="J5157" s="11" t="s">
        <v>261</v>
      </c>
      <c r="K5157" s="11" t="s">
        <v>12333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44228</v>
      </c>
      <c r="H5158" s="11">
        <v>7</v>
      </c>
      <c r="I5158" s="20" t="s">
        <v>259</v>
      </c>
      <c r="J5158" s="11" t="s">
        <v>261</v>
      </c>
      <c r="K5158" s="11" t="s">
        <v>12333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44228</v>
      </c>
      <c r="H5159" s="11">
        <v>7</v>
      </c>
      <c r="I5159" s="20" t="s">
        <v>259</v>
      </c>
      <c r="J5159" s="11" t="s">
        <v>261</v>
      </c>
      <c r="K5159" s="11" t="s">
        <v>12333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44228</v>
      </c>
      <c r="H5160" s="11">
        <v>7</v>
      </c>
      <c r="I5160" s="20" t="s">
        <v>259</v>
      </c>
      <c r="J5160" s="11" t="s">
        <v>261</v>
      </c>
      <c r="K5160" s="11" t="s">
        <v>12333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44228</v>
      </c>
      <c r="H5161" s="11">
        <v>7</v>
      </c>
      <c r="I5161" s="20" t="s">
        <v>259</v>
      </c>
      <c r="J5161" s="11" t="s">
        <v>261</v>
      </c>
      <c r="K5161" s="11" t="s">
        <v>12333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44228</v>
      </c>
      <c r="H5162" s="11">
        <v>7</v>
      </c>
      <c r="I5162" s="20" t="s">
        <v>259</v>
      </c>
      <c r="J5162" s="11" t="s">
        <v>261</v>
      </c>
      <c r="K5162" s="11" t="s">
        <v>12333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44228</v>
      </c>
      <c r="H5163" s="11">
        <v>7</v>
      </c>
      <c r="I5163" s="20" t="s">
        <v>259</v>
      </c>
      <c r="J5163" s="11" t="s">
        <v>261</v>
      </c>
      <c r="K5163" s="11" t="s">
        <v>12333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44228</v>
      </c>
      <c r="H5164" s="11">
        <v>7</v>
      </c>
      <c r="I5164" s="20" t="s">
        <v>259</v>
      </c>
      <c r="J5164" s="11" t="s">
        <v>261</v>
      </c>
      <c r="K5164" s="11" t="s">
        <v>12333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44228</v>
      </c>
      <c r="H5165" s="11">
        <v>7</v>
      </c>
      <c r="I5165" s="20" t="s">
        <v>259</v>
      </c>
      <c r="J5165" s="11" t="s">
        <v>261</v>
      </c>
      <c r="K5165" s="11" t="s">
        <v>12333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44228</v>
      </c>
      <c r="H5166" s="11">
        <v>7</v>
      </c>
      <c r="I5166" s="20" t="s">
        <v>259</v>
      </c>
      <c r="J5166" s="11" t="s">
        <v>261</v>
      </c>
      <c r="K5166" s="11" t="s">
        <v>12333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44228</v>
      </c>
      <c r="H5167" s="11">
        <v>7</v>
      </c>
      <c r="I5167" s="20" t="s">
        <v>259</v>
      </c>
      <c r="J5167" s="11" t="s">
        <v>261</v>
      </c>
      <c r="K5167" s="11" t="s">
        <v>12333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44228</v>
      </c>
      <c r="H5168" s="11">
        <v>7</v>
      </c>
      <c r="I5168" s="20" t="s">
        <v>259</v>
      </c>
      <c r="J5168" s="11" t="s">
        <v>261</v>
      </c>
      <c r="K5168" s="11" t="s">
        <v>12333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44228</v>
      </c>
      <c r="H5169" s="11">
        <v>7</v>
      </c>
      <c r="I5169" s="20" t="s">
        <v>259</v>
      </c>
      <c r="J5169" s="11" t="s">
        <v>261</v>
      </c>
      <c r="K5169" s="11" t="s">
        <v>12333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44228</v>
      </c>
      <c r="H5170" s="11">
        <v>7</v>
      </c>
      <c r="I5170" s="20" t="s">
        <v>259</v>
      </c>
      <c r="J5170" s="11" t="s">
        <v>261</v>
      </c>
      <c r="K5170" s="11" t="s">
        <v>12333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44228</v>
      </c>
      <c r="H5171" s="11">
        <v>7</v>
      </c>
      <c r="I5171" s="20" t="s">
        <v>259</v>
      </c>
      <c r="J5171" s="11" t="s">
        <v>261</v>
      </c>
      <c r="K5171" s="11" t="s">
        <v>12333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44228</v>
      </c>
      <c r="H5172" s="11">
        <v>7</v>
      </c>
      <c r="I5172" s="20" t="s">
        <v>259</v>
      </c>
      <c r="J5172" s="11" t="s">
        <v>261</v>
      </c>
      <c r="K5172" s="11" t="s">
        <v>12333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44228</v>
      </c>
      <c r="H5173" s="11">
        <v>7</v>
      </c>
      <c r="I5173" s="20" t="s">
        <v>259</v>
      </c>
      <c r="J5173" s="11" t="s">
        <v>261</v>
      </c>
      <c r="K5173" s="11" t="s">
        <v>12333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44228</v>
      </c>
      <c r="H5174" s="11">
        <v>7</v>
      </c>
      <c r="I5174" s="20" t="s">
        <v>259</v>
      </c>
      <c r="J5174" s="11" t="s">
        <v>261</v>
      </c>
      <c r="K5174" s="11" t="s">
        <v>12333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44228</v>
      </c>
      <c r="H5175" s="11">
        <v>7</v>
      </c>
      <c r="I5175" s="20" t="s">
        <v>259</v>
      </c>
      <c r="J5175" s="11" t="s">
        <v>261</v>
      </c>
      <c r="K5175" s="11" t="s">
        <v>12333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44228</v>
      </c>
      <c r="H5176" s="11">
        <v>7</v>
      </c>
      <c r="I5176" s="20" t="s">
        <v>259</v>
      </c>
      <c r="J5176" s="11" t="s">
        <v>261</v>
      </c>
      <c r="K5176" s="11" t="s">
        <v>12333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44228</v>
      </c>
      <c r="H5177" s="11">
        <v>7</v>
      </c>
      <c r="I5177" s="20" t="s">
        <v>259</v>
      </c>
      <c r="J5177" s="11" t="s">
        <v>261</v>
      </c>
      <c r="K5177" s="11" t="s">
        <v>12333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44228</v>
      </c>
      <c r="H5178" s="11">
        <v>7</v>
      </c>
      <c r="I5178" s="20" t="s">
        <v>259</v>
      </c>
      <c r="J5178" s="11" t="s">
        <v>261</v>
      </c>
      <c r="K5178" s="11" t="s">
        <v>12333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44228</v>
      </c>
      <c r="H5179" s="11">
        <v>7</v>
      </c>
      <c r="I5179" s="20" t="s">
        <v>259</v>
      </c>
      <c r="J5179" s="11" t="s">
        <v>261</v>
      </c>
      <c r="K5179" s="11" t="s">
        <v>12333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44228</v>
      </c>
      <c r="H5180" s="11">
        <v>7</v>
      </c>
      <c r="I5180" s="20" t="s">
        <v>259</v>
      </c>
      <c r="J5180" s="11" t="s">
        <v>261</v>
      </c>
      <c r="K5180" s="11" t="s">
        <v>12333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44228</v>
      </c>
      <c r="H5181" s="11">
        <v>7</v>
      </c>
      <c r="I5181" s="20" t="s">
        <v>259</v>
      </c>
      <c r="J5181" s="11" t="s">
        <v>261</v>
      </c>
      <c r="K5181" s="11" t="s">
        <v>12333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44228</v>
      </c>
      <c r="H5182" s="11">
        <v>7</v>
      </c>
      <c r="I5182" s="20" t="s">
        <v>259</v>
      </c>
      <c r="J5182" s="11" t="s">
        <v>261</v>
      </c>
      <c r="K5182" s="11" t="s">
        <v>12333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44228</v>
      </c>
      <c r="H5183" s="11">
        <v>7</v>
      </c>
      <c r="I5183" s="20" t="s">
        <v>259</v>
      </c>
      <c r="J5183" s="11" t="s">
        <v>261</v>
      </c>
      <c r="K5183" s="11" t="s">
        <v>12333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44228</v>
      </c>
      <c r="H5184" s="11">
        <v>7</v>
      </c>
      <c r="I5184" s="20" t="s">
        <v>259</v>
      </c>
      <c r="J5184" s="11" t="s">
        <v>261</v>
      </c>
      <c r="K5184" s="11" t="s">
        <v>12333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44228</v>
      </c>
      <c r="H5185" s="11">
        <v>7</v>
      </c>
      <c r="I5185" s="20" t="s">
        <v>259</v>
      </c>
      <c r="J5185" s="11" t="s">
        <v>261</v>
      </c>
      <c r="K5185" s="11" t="s">
        <v>12333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44228</v>
      </c>
      <c r="H5186" s="11">
        <v>7</v>
      </c>
      <c r="I5186" s="20" t="s">
        <v>259</v>
      </c>
      <c r="J5186" s="11" t="s">
        <v>261</v>
      </c>
      <c r="K5186" s="11" t="s">
        <v>12333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44228</v>
      </c>
      <c r="H5187" s="11">
        <v>7</v>
      </c>
      <c r="I5187" s="20" t="s">
        <v>259</v>
      </c>
      <c r="J5187" s="11" t="s">
        <v>261</v>
      </c>
      <c r="K5187" s="11" t="s">
        <v>12333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44228</v>
      </c>
      <c r="H5188" s="11">
        <v>7</v>
      </c>
      <c r="I5188" s="20" t="s">
        <v>259</v>
      </c>
      <c r="J5188" s="11" t="s">
        <v>261</v>
      </c>
      <c r="K5188" s="11" t="s">
        <v>12333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44228</v>
      </c>
      <c r="H5189" s="11">
        <v>7</v>
      </c>
      <c r="I5189" s="20" t="s">
        <v>259</v>
      </c>
      <c r="J5189" s="11" t="s">
        <v>261</v>
      </c>
      <c r="K5189" s="11" t="s">
        <v>12333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44228</v>
      </c>
      <c r="H5190" s="11">
        <v>7</v>
      </c>
      <c r="I5190" s="20" t="s">
        <v>259</v>
      </c>
      <c r="J5190" s="11" t="s">
        <v>261</v>
      </c>
      <c r="K5190" s="11" t="s">
        <v>12333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44228</v>
      </c>
      <c r="H5191" s="11">
        <v>7</v>
      </c>
      <c r="I5191" s="20" t="s">
        <v>259</v>
      </c>
      <c r="J5191" s="11" t="s">
        <v>261</v>
      </c>
      <c r="K5191" s="11" t="s">
        <v>12333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44228</v>
      </c>
      <c r="H5192" s="11">
        <v>7</v>
      </c>
      <c r="I5192" s="20" t="s">
        <v>259</v>
      </c>
      <c r="J5192" s="11" t="s">
        <v>261</v>
      </c>
      <c r="K5192" s="11" t="s">
        <v>12333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44228</v>
      </c>
      <c r="H5193" s="11">
        <v>7</v>
      </c>
      <c r="I5193" s="20" t="s">
        <v>259</v>
      </c>
      <c r="J5193" s="11" t="s">
        <v>261</v>
      </c>
      <c r="K5193" s="11" t="s">
        <v>12333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44228</v>
      </c>
      <c r="H5194" s="11">
        <v>7</v>
      </c>
      <c r="I5194" s="20" t="s">
        <v>259</v>
      </c>
      <c r="J5194" s="11" t="s">
        <v>261</v>
      </c>
      <c r="K5194" s="11" t="s">
        <v>12333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44228</v>
      </c>
      <c r="H5195" s="11">
        <v>7</v>
      </c>
      <c r="I5195" s="20" t="s">
        <v>259</v>
      </c>
      <c r="J5195" s="11" t="s">
        <v>261</v>
      </c>
      <c r="K5195" s="11" t="s">
        <v>12333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44228</v>
      </c>
      <c r="H5196" s="11">
        <v>7</v>
      </c>
      <c r="I5196" s="20" t="s">
        <v>259</v>
      </c>
      <c r="J5196" s="11" t="s">
        <v>261</v>
      </c>
      <c r="K5196" s="11" t="s">
        <v>12333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44228</v>
      </c>
      <c r="H5197" s="11">
        <v>7</v>
      </c>
      <c r="I5197" s="20" t="s">
        <v>259</v>
      </c>
      <c r="J5197" s="11" t="s">
        <v>261</v>
      </c>
      <c r="K5197" s="11" t="s">
        <v>12333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44228</v>
      </c>
      <c r="H5198" s="11">
        <v>7</v>
      </c>
      <c r="I5198" s="20" t="s">
        <v>259</v>
      </c>
      <c r="J5198" s="11" t="s">
        <v>261</v>
      </c>
      <c r="K5198" s="11" t="s">
        <v>12333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44228</v>
      </c>
      <c r="H5199" s="11">
        <v>7</v>
      </c>
      <c r="I5199" s="20" t="s">
        <v>259</v>
      </c>
      <c r="J5199" s="11" t="s">
        <v>261</v>
      </c>
      <c r="K5199" s="11" t="s">
        <v>12333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44228</v>
      </c>
      <c r="H5200" s="11">
        <v>7</v>
      </c>
      <c r="I5200" s="20" t="s">
        <v>259</v>
      </c>
      <c r="J5200" s="11" t="s">
        <v>261</v>
      </c>
      <c r="K5200" s="11" t="s">
        <v>12333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44228</v>
      </c>
      <c r="H5201" s="11">
        <v>7</v>
      </c>
      <c r="I5201" s="20" t="s">
        <v>259</v>
      </c>
      <c r="J5201" s="11" t="s">
        <v>261</v>
      </c>
      <c r="K5201" s="11" t="s">
        <v>12333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44228</v>
      </c>
      <c r="H5202" s="11">
        <v>7</v>
      </c>
      <c r="I5202" s="20" t="s">
        <v>259</v>
      </c>
      <c r="J5202" s="11" t="s">
        <v>261</v>
      </c>
      <c r="K5202" s="11" t="s">
        <v>12333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44228</v>
      </c>
      <c r="H5203" s="11">
        <v>7</v>
      </c>
      <c r="I5203" s="20" t="s">
        <v>259</v>
      </c>
      <c r="J5203" s="11" t="s">
        <v>261</v>
      </c>
      <c r="K5203" s="11" t="s">
        <v>12333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44228</v>
      </c>
      <c r="H5204" s="11">
        <v>7</v>
      </c>
      <c r="I5204" s="20" t="s">
        <v>259</v>
      </c>
      <c r="J5204" s="11" t="s">
        <v>261</v>
      </c>
      <c r="K5204" s="11" t="s">
        <v>12333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44228</v>
      </c>
      <c r="H5205" s="11">
        <v>7</v>
      </c>
      <c r="I5205" s="20" t="s">
        <v>259</v>
      </c>
      <c r="J5205" s="11" t="s">
        <v>261</v>
      </c>
      <c r="K5205" s="11" t="s">
        <v>12333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44228</v>
      </c>
      <c r="H5206" s="11">
        <v>7</v>
      </c>
      <c r="I5206" s="20" t="s">
        <v>259</v>
      </c>
      <c r="J5206" s="11" t="s">
        <v>261</v>
      </c>
      <c r="K5206" s="11" t="s">
        <v>12333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44228</v>
      </c>
      <c r="H5207" s="11">
        <v>7</v>
      </c>
      <c r="I5207" s="20" t="s">
        <v>259</v>
      </c>
      <c r="J5207" s="11" t="s">
        <v>261</v>
      </c>
      <c r="K5207" s="11" t="s">
        <v>12333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44228</v>
      </c>
      <c r="H5208" s="11">
        <v>7</v>
      </c>
      <c r="I5208" s="20" t="s">
        <v>259</v>
      </c>
      <c r="J5208" s="11" t="s">
        <v>261</v>
      </c>
      <c r="K5208" s="11" t="s">
        <v>12333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44228</v>
      </c>
      <c r="H5209" s="11">
        <v>7</v>
      </c>
      <c r="I5209" s="20" t="s">
        <v>259</v>
      </c>
      <c r="J5209" s="11" t="s">
        <v>261</v>
      </c>
      <c r="K5209" s="11" t="s">
        <v>12333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44228</v>
      </c>
      <c r="H5210" s="11">
        <v>7</v>
      </c>
      <c r="I5210" s="20" t="s">
        <v>259</v>
      </c>
      <c r="J5210" s="11" t="s">
        <v>261</v>
      </c>
      <c r="K5210" s="11" t="s">
        <v>12333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44228</v>
      </c>
      <c r="H5211" s="11">
        <v>7</v>
      </c>
      <c r="I5211" s="20" t="s">
        <v>259</v>
      </c>
      <c r="J5211" s="11" t="s">
        <v>261</v>
      </c>
      <c r="K5211" s="11" t="s">
        <v>12333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44228</v>
      </c>
      <c r="H5212" s="11">
        <v>7</v>
      </c>
      <c r="I5212" s="20" t="s">
        <v>259</v>
      </c>
      <c r="J5212" s="11" t="s">
        <v>261</v>
      </c>
      <c r="K5212" s="11" t="s">
        <v>12333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44228</v>
      </c>
      <c r="H5213" s="11">
        <v>7</v>
      </c>
      <c r="I5213" s="20" t="s">
        <v>259</v>
      </c>
      <c r="J5213" s="11" t="s">
        <v>261</v>
      </c>
      <c r="K5213" s="11" t="s">
        <v>12333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44228</v>
      </c>
      <c r="H5214" s="11">
        <v>7</v>
      </c>
      <c r="I5214" s="20" t="s">
        <v>259</v>
      </c>
      <c r="J5214" s="11" t="s">
        <v>261</v>
      </c>
      <c r="K5214" s="11" t="s">
        <v>12333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44228</v>
      </c>
      <c r="H5215" s="11">
        <v>7</v>
      </c>
      <c r="I5215" s="20" t="s">
        <v>259</v>
      </c>
      <c r="J5215" s="11" t="s">
        <v>261</v>
      </c>
      <c r="K5215" s="11" t="s">
        <v>12333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44228</v>
      </c>
      <c r="H5216" s="11">
        <v>7</v>
      </c>
      <c r="I5216" s="20" t="s">
        <v>259</v>
      </c>
      <c r="J5216" s="11" t="s">
        <v>261</v>
      </c>
      <c r="K5216" s="11" t="s">
        <v>12333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44228</v>
      </c>
      <c r="H5217" s="11">
        <v>7</v>
      </c>
      <c r="I5217" s="20" t="s">
        <v>259</v>
      </c>
      <c r="J5217" s="11" t="s">
        <v>261</v>
      </c>
      <c r="K5217" s="11" t="s">
        <v>12333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44228</v>
      </c>
      <c r="H5218" s="11">
        <v>7</v>
      </c>
      <c r="I5218" s="20" t="s">
        <v>259</v>
      </c>
      <c r="J5218" s="11" t="s">
        <v>261</v>
      </c>
      <c r="K5218" s="11" t="s">
        <v>12333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44228</v>
      </c>
      <c r="H5219" s="11">
        <v>7</v>
      </c>
      <c r="I5219" s="20" t="s">
        <v>259</v>
      </c>
      <c r="J5219" s="11" t="s">
        <v>261</v>
      </c>
      <c r="K5219" s="11" t="s">
        <v>12333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44228</v>
      </c>
      <c r="H5220" s="11">
        <v>7</v>
      </c>
      <c r="I5220" s="20" t="s">
        <v>259</v>
      </c>
      <c r="J5220" s="11" t="s">
        <v>261</v>
      </c>
      <c r="K5220" s="11" t="s">
        <v>12333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44228</v>
      </c>
      <c r="H5221" s="11">
        <v>7</v>
      </c>
      <c r="I5221" s="20" t="s">
        <v>259</v>
      </c>
      <c r="J5221" s="11" t="s">
        <v>261</v>
      </c>
      <c r="K5221" s="11" t="s">
        <v>12333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44228</v>
      </c>
      <c r="H5222" s="11">
        <v>7</v>
      </c>
      <c r="I5222" s="20" t="s">
        <v>259</v>
      </c>
      <c r="J5222" s="11" t="s">
        <v>261</v>
      </c>
      <c r="K5222" s="11" t="s">
        <v>12333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44228</v>
      </c>
      <c r="H5223" s="11">
        <v>7</v>
      </c>
      <c r="I5223" s="20" t="s">
        <v>259</v>
      </c>
      <c r="J5223" s="11" t="s">
        <v>261</v>
      </c>
      <c r="K5223" s="11" t="s">
        <v>12333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44228</v>
      </c>
      <c r="H5224" s="11">
        <v>7</v>
      </c>
      <c r="I5224" s="20" t="s">
        <v>259</v>
      </c>
      <c r="J5224" s="11" t="s">
        <v>261</v>
      </c>
      <c r="K5224" s="11" t="s">
        <v>12333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44228</v>
      </c>
      <c r="H5225" s="11">
        <v>7</v>
      </c>
      <c r="I5225" s="20" t="s">
        <v>259</v>
      </c>
      <c r="J5225" s="11" t="s">
        <v>261</v>
      </c>
      <c r="K5225" s="11" t="s">
        <v>12333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44228</v>
      </c>
      <c r="H5226" s="11">
        <v>7</v>
      </c>
      <c r="I5226" s="20" t="s">
        <v>259</v>
      </c>
      <c r="J5226" s="11" t="s">
        <v>261</v>
      </c>
      <c r="K5226" s="11" t="s">
        <v>12333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44228</v>
      </c>
      <c r="H5227" s="11">
        <v>7</v>
      </c>
      <c r="I5227" s="20" t="s">
        <v>259</v>
      </c>
      <c r="J5227" s="11" t="s">
        <v>261</v>
      </c>
      <c r="K5227" s="11" t="s">
        <v>12333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44228</v>
      </c>
      <c r="H5228" s="11">
        <v>7</v>
      </c>
      <c r="I5228" s="20" t="s">
        <v>259</v>
      </c>
      <c r="J5228" s="11" t="s">
        <v>261</v>
      </c>
      <c r="K5228" s="11" t="s">
        <v>12333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44228</v>
      </c>
      <c r="H5229" s="11">
        <v>7</v>
      </c>
      <c r="I5229" s="20" t="s">
        <v>259</v>
      </c>
      <c r="J5229" s="11" t="s">
        <v>261</v>
      </c>
      <c r="K5229" s="11" t="s">
        <v>12333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44228</v>
      </c>
      <c r="H5230" s="11">
        <v>7</v>
      </c>
      <c r="I5230" s="20" t="s">
        <v>259</v>
      </c>
      <c r="J5230" s="11" t="s">
        <v>261</v>
      </c>
      <c r="K5230" s="11" t="s">
        <v>12333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44228</v>
      </c>
      <c r="H5231" s="11">
        <v>7</v>
      </c>
      <c r="I5231" s="20" t="s">
        <v>259</v>
      </c>
      <c r="J5231" s="11" t="s">
        <v>261</v>
      </c>
      <c r="K5231" s="11" t="s">
        <v>12333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44228</v>
      </c>
      <c r="H5232" s="11">
        <v>7</v>
      </c>
      <c r="I5232" s="20" t="s">
        <v>259</v>
      </c>
      <c r="J5232" s="11" t="s">
        <v>261</v>
      </c>
      <c r="K5232" s="11" t="s">
        <v>12333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44228</v>
      </c>
      <c r="H5233" s="11">
        <v>7</v>
      </c>
      <c r="I5233" s="20" t="s">
        <v>259</v>
      </c>
      <c r="J5233" s="11" t="s">
        <v>261</v>
      </c>
      <c r="K5233" s="11" t="s">
        <v>12333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44228</v>
      </c>
      <c r="H5234" s="11">
        <v>7</v>
      </c>
      <c r="I5234" s="20" t="s">
        <v>259</v>
      </c>
      <c r="J5234" s="11" t="s">
        <v>261</v>
      </c>
      <c r="K5234" s="11" t="s">
        <v>12333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44228</v>
      </c>
      <c r="H5235" s="11">
        <v>7</v>
      </c>
      <c r="I5235" s="20" t="s">
        <v>259</v>
      </c>
      <c r="J5235" s="11" t="s">
        <v>261</v>
      </c>
      <c r="K5235" s="11" t="s">
        <v>12333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44228</v>
      </c>
      <c r="H5236" s="11">
        <v>7</v>
      </c>
      <c r="I5236" s="20" t="s">
        <v>259</v>
      </c>
      <c r="J5236" s="11" t="s">
        <v>261</v>
      </c>
      <c r="K5236" s="11" t="s">
        <v>12333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44228</v>
      </c>
      <c r="H5237" s="11">
        <v>7</v>
      </c>
      <c r="I5237" s="20" t="s">
        <v>259</v>
      </c>
      <c r="J5237" s="11" t="s">
        <v>261</v>
      </c>
      <c r="K5237" s="11" t="s">
        <v>12333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44228</v>
      </c>
      <c r="H5238" s="11">
        <v>7</v>
      </c>
      <c r="I5238" s="20" t="s">
        <v>259</v>
      </c>
      <c r="J5238" s="11" t="s">
        <v>261</v>
      </c>
      <c r="K5238" s="11" t="s">
        <v>12333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44228</v>
      </c>
      <c r="H5239" s="11">
        <v>7</v>
      </c>
      <c r="I5239" s="20" t="s">
        <v>259</v>
      </c>
      <c r="J5239" s="11" t="s">
        <v>261</v>
      </c>
      <c r="K5239" s="11" t="s">
        <v>12333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44228</v>
      </c>
      <c r="H5240" s="11">
        <v>7</v>
      </c>
      <c r="I5240" s="20" t="s">
        <v>259</v>
      </c>
      <c r="J5240" s="11" t="s">
        <v>261</v>
      </c>
      <c r="K5240" s="11" t="s">
        <v>12333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44228</v>
      </c>
      <c r="H5241" s="11">
        <v>7</v>
      </c>
      <c r="I5241" s="20" t="s">
        <v>259</v>
      </c>
      <c r="J5241" s="11" t="s">
        <v>261</v>
      </c>
      <c r="K5241" s="11" t="s">
        <v>12333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44228</v>
      </c>
      <c r="H5242" s="11">
        <v>7</v>
      </c>
      <c r="I5242" s="20" t="s">
        <v>259</v>
      </c>
      <c r="J5242" s="11" t="s">
        <v>261</v>
      </c>
      <c r="K5242" s="11" t="s">
        <v>12333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44228</v>
      </c>
      <c r="H5243" s="11">
        <v>7</v>
      </c>
      <c r="I5243" s="20" t="s">
        <v>259</v>
      </c>
      <c r="J5243" s="11" t="s">
        <v>261</v>
      </c>
      <c r="K5243" s="11" t="s">
        <v>12333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44228</v>
      </c>
      <c r="H5244" s="11">
        <v>7</v>
      </c>
      <c r="I5244" s="20" t="s">
        <v>259</v>
      </c>
      <c r="J5244" s="11" t="s">
        <v>261</v>
      </c>
      <c r="K5244" s="11" t="s">
        <v>12333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44228</v>
      </c>
      <c r="H5245" s="11">
        <v>7</v>
      </c>
      <c r="I5245" s="20" t="s">
        <v>259</v>
      </c>
      <c r="J5245" s="11" t="s">
        <v>261</v>
      </c>
      <c r="K5245" s="11" t="s">
        <v>12333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44228</v>
      </c>
      <c r="H5246" s="11">
        <v>7</v>
      </c>
      <c r="I5246" s="20" t="s">
        <v>259</v>
      </c>
      <c r="J5246" s="11" t="s">
        <v>261</v>
      </c>
      <c r="K5246" s="11" t="s">
        <v>12333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44228</v>
      </c>
      <c r="H5247" s="11">
        <v>7</v>
      </c>
      <c r="I5247" s="20" t="s">
        <v>259</v>
      </c>
      <c r="J5247" s="11" t="s">
        <v>261</v>
      </c>
      <c r="K5247" s="11" t="s">
        <v>12333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44228</v>
      </c>
      <c r="H5248" s="11">
        <v>7</v>
      </c>
      <c r="I5248" s="20" t="s">
        <v>259</v>
      </c>
      <c r="J5248" s="11" t="s">
        <v>261</v>
      </c>
      <c r="K5248" s="11" t="s">
        <v>12333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44228</v>
      </c>
      <c r="H5249" s="11">
        <v>7</v>
      </c>
      <c r="I5249" s="20" t="s">
        <v>259</v>
      </c>
      <c r="J5249" s="11" t="s">
        <v>261</v>
      </c>
      <c r="K5249" s="11" t="s">
        <v>12333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44228</v>
      </c>
      <c r="H5250" s="11">
        <v>7</v>
      </c>
      <c r="I5250" s="20" t="s">
        <v>259</v>
      </c>
      <c r="J5250" s="11" t="s">
        <v>261</v>
      </c>
      <c r="K5250" s="11" t="s">
        <v>12333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44228</v>
      </c>
      <c r="H5251" s="11">
        <v>7</v>
      </c>
      <c r="I5251" s="20" t="s">
        <v>259</v>
      </c>
      <c r="J5251" s="11" t="s">
        <v>261</v>
      </c>
      <c r="K5251" s="11" t="s">
        <v>12333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44228</v>
      </c>
      <c r="H5252" s="11">
        <v>7</v>
      </c>
      <c r="I5252" s="20" t="s">
        <v>259</v>
      </c>
      <c r="J5252" s="11" t="s">
        <v>261</v>
      </c>
      <c r="K5252" s="11" t="s">
        <v>12333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44228</v>
      </c>
      <c r="H5253" s="11">
        <v>7</v>
      </c>
      <c r="I5253" s="20" t="s">
        <v>259</v>
      </c>
      <c r="J5253" s="11" t="s">
        <v>261</v>
      </c>
      <c r="K5253" s="11" t="s">
        <v>12333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44228</v>
      </c>
      <c r="H5254" s="11">
        <v>7</v>
      </c>
      <c r="I5254" s="20" t="s">
        <v>259</v>
      </c>
      <c r="J5254" s="11" t="s">
        <v>261</v>
      </c>
      <c r="K5254" s="11" t="s">
        <v>12333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44228</v>
      </c>
      <c r="H5255" s="11">
        <v>7</v>
      </c>
      <c r="I5255" s="20" t="s">
        <v>259</v>
      </c>
      <c r="J5255" s="11" t="s">
        <v>261</v>
      </c>
      <c r="K5255" s="11" t="s">
        <v>12333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44228</v>
      </c>
      <c r="H5256" s="11">
        <v>7</v>
      </c>
      <c r="I5256" s="20" t="s">
        <v>259</v>
      </c>
      <c r="J5256" s="11" t="s">
        <v>261</v>
      </c>
      <c r="K5256" s="11" t="s">
        <v>12333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44228</v>
      </c>
      <c r="H5257" s="11">
        <v>7</v>
      </c>
      <c r="I5257" s="20" t="s">
        <v>259</v>
      </c>
      <c r="J5257" s="11" t="s">
        <v>261</v>
      </c>
      <c r="K5257" s="11" t="s">
        <v>12333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44228</v>
      </c>
      <c r="H5258" s="11">
        <v>7</v>
      </c>
      <c r="I5258" s="20" t="s">
        <v>259</v>
      </c>
      <c r="J5258" s="11" t="s">
        <v>261</v>
      </c>
      <c r="K5258" s="11" t="s">
        <v>12333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44228</v>
      </c>
      <c r="H5259" s="11">
        <v>7</v>
      </c>
      <c r="I5259" s="20" t="s">
        <v>259</v>
      </c>
      <c r="J5259" s="11" t="s">
        <v>261</v>
      </c>
      <c r="K5259" s="11" t="s">
        <v>12333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44228</v>
      </c>
      <c r="H5260" s="11">
        <v>7</v>
      </c>
      <c r="I5260" s="20" t="s">
        <v>259</v>
      </c>
      <c r="J5260" s="11" t="s">
        <v>261</v>
      </c>
      <c r="K5260" s="11" t="s">
        <v>12333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44228</v>
      </c>
      <c r="H5261" s="11">
        <v>7</v>
      </c>
      <c r="I5261" s="20" t="s">
        <v>259</v>
      </c>
      <c r="J5261" s="11" t="s">
        <v>261</v>
      </c>
      <c r="K5261" s="11" t="s">
        <v>12333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44228</v>
      </c>
      <c r="H5262" s="11">
        <v>7</v>
      </c>
      <c r="I5262" s="20" t="s">
        <v>259</v>
      </c>
      <c r="J5262" s="11" t="s">
        <v>261</v>
      </c>
      <c r="K5262" s="11" t="s">
        <v>12333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44228</v>
      </c>
      <c r="H5263" s="11">
        <v>7</v>
      </c>
      <c r="I5263" s="20" t="s">
        <v>259</v>
      </c>
      <c r="J5263" s="11" t="s">
        <v>261</v>
      </c>
      <c r="K5263" s="11" t="s">
        <v>12333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44228</v>
      </c>
      <c r="H5264" s="11">
        <v>7</v>
      </c>
      <c r="I5264" s="20" t="s">
        <v>259</v>
      </c>
      <c r="J5264" s="11" t="s">
        <v>261</v>
      </c>
      <c r="K5264" s="11" t="s">
        <v>12333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44228</v>
      </c>
      <c r="H5265" s="11">
        <v>7</v>
      </c>
      <c r="I5265" s="20" t="s">
        <v>259</v>
      </c>
      <c r="J5265" s="11" t="s">
        <v>261</v>
      </c>
      <c r="K5265" s="11" t="s">
        <v>12333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44228</v>
      </c>
      <c r="H5266" s="11">
        <v>7</v>
      </c>
      <c r="I5266" s="20" t="s">
        <v>259</v>
      </c>
      <c r="J5266" s="11" t="s">
        <v>261</v>
      </c>
      <c r="K5266" s="11" t="s">
        <v>12333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44228</v>
      </c>
      <c r="H5267" s="11">
        <v>7</v>
      </c>
      <c r="I5267" s="20" t="s">
        <v>259</v>
      </c>
      <c r="J5267" s="11" t="s">
        <v>261</v>
      </c>
      <c r="K5267" s="11" t="s">
        <v>12333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44228</v>
      </c>
      <c r="H5268" s="11">
        <v>7</v>
      </c>
      <c r="I5268" s="20" t="s">
        <v>259</v>
      </c>
      <c r="J5268" s="11" t="s">
        <v>261</v>
      </c>
      <c r="K5268" s="11" t="s">
        <v>12333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44228</v>
      </c>
      <c r="H5269" s="11">
        <v>7</v>
      </c>
      <c r="I5269" s="20" t="s">
        <v>259</v>
      </c>
      <c r="J5269" s="11" t="s">
        <v>261</v>
      </c>
      <c r="K5269" s="11" t="s">
        <v>12333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44228</v>
      </c>
      <c r="H5270" s="11">
        <v>7</v>
      </c>
      <c r="I5270" s="20" t="s">
        <v>259</v>
      </c>
      <c r="J5270" s="11" t="s">
        <v>261</v>
      </c>
      <c r="K5270" s="11" t="s">
        <v>12333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44228</v>
      </c>
      <c r="H5271" s="11">
        <v>7</v>
      </c>
      <c r="I5271" s="20" t="s">
        <v>259</v>
      </c>
      <c r="J5271" s="11" t="s">
        <v>261</v>
      </c>
      <c r="K5271" s="11" t="s">
        <v>12333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44228</v>
      </c>
      <c r="H5272" s="11">
        <v>7</v>
      </c>
      <c r="I5272" s="20" t="s">
        <v>259</v>
      </c>
      <c r="J5272" s="11" t="s">
        <v>261</v>
      </c>
      <c r="K5272" s="11" t="s">
        <v>12333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44228</v>
      </c>
      <c r="H5273" s="11">
        <v>7</v>
      </c>
      <c r="I5273" s="20" t="s">
        <v>259</v>
      </c>
      <c r="J5273" s="11" t="s">
        <v>261</v>
      </c>
      <c r="K5273" s="11" t="s">
        <v>12333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44228</v>
      </c>
      <c r="H5274" s="11">
        <v>7</v>
      </c>
      <c r="I5274" s="20" t="s">
        <v>259</v>
      </c>
      <c r="J5274" s="11" t="s">
        <v>261</v>
      </c>
      <c r="K5274" s="11" t="s">
        <v>12333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44228</v>
      </c>
      <c r="H5275" s="11">
        <v>7</v>
      </c>
      <c r="I5275" s="20" t="s">
        <v>259</v>
      </c>
      <c r="J5275" s="11" t="s">
        <v>261</v>
      </c>
      <c r="K5275" s="11" t="s">
        <v>12333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44228</v>
      </c>
      <c r="H5276" s="11">
        <v>7</v>
      </c>
      <c r="I5276" s="20" t="s">
        <v>259</v>
      </c>
      <c r="J5276" s="11" t="s">
        <v>261</v>
      </c>
      <c r="K5276" s="11" t="s">
        <v>12333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44228</v>
      </c>
      <c r="H5277" s="11">
        <v>7</v>
      </c>
      <c r="I5277" s="20" t="s">
        <v>259</v>
      </c>
      <c r="J5277" s="11" t="s">
        <v>261</v>
      </c>
      <c r="K5277" s="11" t="s">
        <v>12333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44228</v>
      </c>
      <c r="H5278" s="11">
        <v>7</v>
      </c>
      <c r="I5278" s="20" t="s">
        <v>259</v>
      </c>
      <c r="J5278" s="11" t="s">
        <v>261</v>
      </c>
      <c r="K5278" s="11" t="s">
        <v>12333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44228</v>
      </c>
      <c r="H5279" s="11">
        <v>7</v>
      </c>
      <c r="I5279" s="20" t="s">
        <v>259</v>
      </c>
      <c r="J5279" s="11" t="s">
        <v>261</v>
      </c>
      <c r="K5279" s="11" t="s">
        <v>12333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44228</v>
      </c>
      <c r="H5280" s="11">
        <v>7</v>
      </c>
      <c r="I5280" s="20" t="s">
        <v>259</v>
      </c>
      <c r="J5280" s="11" t="s">
        <v>261</v>
      </c>
      <c r="K5280" s="11" t="s">
        <v>12333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44228</v>
      </c>
      <c r="H5281" s="11">
        <v>7</v>
      </c>
      <c r="I5281" s="20" t="s">
        <v>259</v>
      </c>
      <c r="J5281" s="11" t="s">
        <v>261</v>
      </c>
      <c r="K5281" s="11" t="s">
        <v>12333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44228</v>
      </c>
      <c r="H5282" s="11">
        <v>7</v>
      </c>
      <c r="I5282" s="20" t="s">
        <v>259</v>
      </c>
      <c r="J5282" s="11" t="s">
        <v>261</v>
      </c>
      <c r="K5282" s="11" t="s">
        <v>12333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44228</v>
      </c>
      <c r="H5283" s="11">
        <v>7</v>
      </c>
      <c r="I5283" s="20" t="s">
        <v>259</v>
      </c>
      <c r="J5283" s="11" t="s">
        <v>261</v>
      </c>
      <c r="K5283" s="11" t="s">
        <v>12333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44228</v>
      </c>
      <c r="H5284" s="11">
        <v>7</v>
      </c>
      <c r="I5284" s="20" t="s">
        <v>259</v>
      </c>
      <c r="J5284" s="11" t="s">
        <v>261</v>
      </c>
      <c r="K5284" s="11" t="s">
        <v>12333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44228</v>
      </c>
      <c r="H5285" s="11">
        <v>7</v>
      </c>
      <c r="I5285" s="20" t="s">
        <v>259</v>
      </c>
      <c r="J5285" s="11" t="s">
        <v>261</v>
      </c>
      <c r="K5285" s="11" t="s">
        <v>12333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44228</v>
      </c>
      <c r="H5286" s="11">
        <v>7</v>
      </c>
      <c r="I5286" s="20" t="s">
        <v>259</v>
      </c>
      <c r="J5286" s="11" t="s">
        <v>261</v>
      </c>
      <c r="K5286" s="11" t="s">
        <v>12333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44228</v>
      </c>
      <c r="H5287" s="11">
        <v>7</v>
      </c>
      <c r="I5287" s="20" t="s">
        <v>259</v>
      </c>
      <c r="J5287" s="11" t="s">
        <v>261</v>
      </c>
      <c r="K5287" s="11" t="s">
        <v>12333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44228</v>
      </c>
      <c r="H5288" s="11">
        <v>7</v>
      </c>
      <c r="I5288" s="20" t="s">
        <v>259</v>
      </c>
      <c r="J5288" s="11" t="s">
        <v>261</v>
      </c>
      <c r="K5288" s="11" t="s">
        <v>12333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44228</v>
      </c>
      <c r="H5289" s="11">
        <v>7</v>
      </c>
      <c r="I5289" s="20" t="s">
        <v>259</v>
      </c>
      <c r="J5289" s="11" t="s">
        <v>261</v>
      </c>
      <c r="K5289" s="11" t="s">
        <v>12333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44228</v>
      </c>
      <c r="H5290" s="11">
        <v>7</v>
      </c>
      <c r="I5290" s="20" t="s">
        <v>259</v>
      </c>
      <c r="J5290" s="11" t="s">
        <v>261</v>
      </c>
      <c r="K5290" s="11" t="s">
        <v>12333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44228</v>
      </c>
      <c r="H5291" s="11">
        <v>7</v>
      </c>
      <c r="I5291" s="20" t="s">
        <v>259</v>
      </c>
      <c r="J5291" s="11" t="s">
        <v>261</v>
      </c>
      <c r="K5291" s="11" t="s">
        <v>12333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44228</v>
      </c>
      <c r="H5292" s="11">
        <v>7</v>
      </c>
      <c r="I5292" s="20" t="s">
        <v>259</v>
      </c>
      <c r="J5292" s="11" t="s">
        <v>261</v>
      </c>
      <c r="K5292" s="11" t="s">
        <v>12333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44228</v>
      </c>
      <c r="H5293" s="11">
        <v>7</v>
      </c>
      <c r="I5293" s="20" t="s">
        <v>259</v>
      </c>
      <c r="J5293" s="11" t="s">
        <v>261</v>
      </c>
      <c r="K5293" s="11" t="s">
        <v>12333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44228</v>
      </c>
      <c r="H5294" s="11">
        <v>7</v>
      </c>
      <c r="I5294" s="20" t="s">
        <v>259</v>
      </c>
      <c r="J5294" s="11" t="s">
        <v>261</v>
      </c>
      <c r="K5294" s="11" t="s">
        <v>12333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44228</v>
      </c>
      <c r="H5295" s="11">
        <v>7</v>
      </c>
      <c r="I5295" s="20" t="s">
        <v>259</v>
      </c>
      <c r="J5295" s="11" t="s">
        <v>261</v>
      </c>
      <c r="K5295" s="11" t="s">
        <v>12333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44228</v>
      </c>
      <c r="H5296" s="11">
        <v>7</v>
      </c>
      <c r="I5296" s="20" t="s">
        <v>259</v>
      </c>
      <c r="J5296" s="11" t="s">
        <v>261</v>
      </c>
      <c r="K5296" s="11" t="s">
        <v>12333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44228</v>
      </c>
      <c r="H5297" s="11">
        <v>7</v>
      </c>
      <c r="I5297" s="20" t="s">
        <v>259</v>
      </c>
      <c r="J5297" s="11" t="s">
        <v>261</v>
      </c>
      <c r="K5297" s="11" t="s">
        <v>12333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44228</v>
      </c>
      <c r="H5298" s="11">
        <v>7</v>
      </c>
      <c r="I5298" s="20" t="s">
        <v>259</v>
      </c>
      <c r="J5298" s="11" t="s">
        <v>261</v>
      </c>
      <c r="K5298" s="11" t="s">
        <v>12333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44228</v>
      </c>
      <c r="H5299" s="11">
        <v>7</v>
      </c>
      <c r="I5299" s="20" t="s">
        <v>259</v>
      </c>
      <c r="J5299" s="11" t="s">
        <v>261</v>
      </c>
      <c r="K5299" s="11" t="s">
        <v>12333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44228</v>
      </c>
      <c r="H5300" s="11">
        <v>7</v>
      </c>
      <c r="I5300" s="20" t="s">
        <v>259</v>
      </c>
      <c r="J5300" s="11" t="s">
        <v>261</v>
      </c>
      <c r="K5300" s="11" t="s">
        <v>12333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44228</v>
      </c>
      <c r="H5301" s="11">
        <v>7</v>
      </c>
      <c r="I5301" s="20" t="s">
        <v>259</v>
      </c>
      <c r="J5301" s="11" t="s">
        <v>261</v>
      </c>
      <c r="K5301" s="11" t="s">
        <v>12333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44228</v>
      </c>
      <c r="H5302" s="11">
        <v>7</v>
      </c>
      <c r="I5302" s="20" t="s">
        <v>259</v>
      </c>
      <c r="J5302" s="11" t="s">
        <v>261</v>
      </c>
      <c r="K5302" s="11" t="s">
        <v>12333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44228</v>
      </c>
      <c r="H5303" s="11">
        <v>7</v>
      </c>
      <c r="I5303" s="20" t="s">
        <v>259</v>
      </c>
      <c r="J5303" s="11" t="s">
        <v>261</v>
      </c>
      <c r="K5303" s="11" t="s">
        <v>12333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44228</v>
      </c>
      <c r="H5304" s="11">
        <v>7</v>
      </c>
      <c r="I5304" s="20" t="s">
        <v>259</v>
      </c>
      <c r="J5304" s="11" t="s">
        <v>261</v>
      </c>
      <c r="K5304" s="11" t="s">
        <v>12333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44228</v>
      </c>
      <c r="H5305" s="11">
        <v>7</v>
      </c>
      <c r="I5305" s="20" t="s">
        <v>259</v>
      </c>
      <c r="J5305" s="11" t="s">
        <v>261</v>
      </c>
      <c r="K5305" s="11" t="s">
        <v>12333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44228</v>
      </c>
      <c r="H5306" s="11">
        <v>7</v>
      </c>
      <c r="I5306" s="20" t="s">
        <v>259</v>
      </c>
      <c r="J5306" s="11" t="s">
        <v>261</v>
      </c>
      <c r="K5306" s="11" t="s">
        <v>12333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44228</v>
      </c>
      <c r="H5307" s="11">
        <v>7</v>
      </c>
      <c r="I5307" s="20" t="s">
        <v>259</v>
      </c>
      <c r="J5307" s="11" t="s">
        <v>261</v>
      </c>
      <c r="K5307" s="11" t="s">
        <v>12333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44228</v>
      </c>
      <c r="H5308" s="11">
        <v>7</v>
      </c>
      <c r="I5308" s="20" t="s">
        <v>259</v>
      </c>
      <c r="J5308" s="11" t="s">
        <v>261</v>
      </c>
      <c r="K5308" s="11" t="s">
        <v>12333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44228</v>
      </c>
      <c r="H5309" s="11">
        <v>7</v>
      </c>
      <c r="I5309" s="20" t="s">
        <v>259</v>
      </c>
      <c r="J5309" s="11" t="s">
        <v>261</v>
      </c>
      <c r="K5309" s="11" t="s">
        <v>12333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44228</v>
      </c>
      <c r="H5310" s="11">
        <v>7</v>
      </c>
      <c r="I5310" s="20" t="s">
        <v>259</v>
      </c>
      <c r="J5310" s="11" t="s">
        <v>261</v>
      </c>
      <c r="K5310" s="11" t="s">
        <v>12333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44228</v>
      </c>
      <c r="H5311" s="11">
        <v>7</v>
      </c>
      <c r="I5311" s="20" t="s">
        <v>259</v>
      </c>
      <c r="J5311" s="11" t="s">
        <v>261</v>
      </c>
      <c r="K5311" s="11" t="s">
        <v>12333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44228</v>
      </c>
      <c r="H5312" s="11">
        <v>7</v>
      </c>
      <c r="I5312" s="20" t="s">
        <v>259</v>
      </c>
      <c r="J5312" s="11" t="s">
        <v>261</v>
      </c>
      <c r="K5312" s="11" t="s">
        <v>12333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44228</v>
      </c>
      <c r="H5313" s="11">
        <v>7</v>
      </c>
      <c r="I5313" s="20" t="s">
        <v>259</v>
      </c>
      <c r="J5313" s="11" t="s">
        <v>261</v>
      </c>
      <c r="K5313" s="11" t="s">
        <v>12333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44228</v>
      </c>
      <c r="H5314" s="11">
        <v>7</v>
      </c>
      <c r="I5314" s="20" t="s">
        <v>259</v>
      </c>
      <c r="J5314" s="11" t="s">
        <v>261</v>
      </c>
      <c r="K5314" s="11" t="s">
        <v>12333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44228</v>
      </c>
      <c r="H5315" s="11">
        <v>7</v>
      </c>
      <c r="I5315" s="20" t="s">
        <v>259</v>
      </c>
      <c r="J5315" s="11" t="s">
        <v>261</v>
      </c>
      <c r="K5315" s="11" t="s">
        <v>12333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44228</v>
      </c>
      <c r="H5316" s="11">
        <v>7</v>
      </c>
      <c r="I5316" s="20" t="s">
        <v>259</v>
      </c>
      <c r="J5316" s="11" t="s">
        <v>261</v>
      </c>
      <c r="K5316" s="11" t="s">
        <v>12333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44228</v>
      </c>
      <c r="H5317" s="11">
        <v>7</v>
      </c>
      <c r="I5317" s="20" t="s">
        <v>259</v>
      </c>
      <c r="J5317" s="11" t="s">
        <v>261</v>
      </c>
      <c r="K5317" s="11" t="s">
        <v>12333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44228</v>
      </c>
      <c r="H5318" s="11">
        <v>7</v>
      </c>
      <c r="I5318" s="20" t="s">
        <v>259</v>
      </c>
      <c r="J5318" s="11" t="s">
        <v>261</v>
      </c>
      <c r="K5318" s="11" t="s">
        <v>12333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44228</v>
      </c>
      <c r="H5319" s="11">
        <v>7</v>
      </c>
      <c r="I5319" s="20" t="s">
        <v>259</v>
      </c>
      <c r="J5319" s="11" t="s">
        <v>261</v>
      </c>
      <c r="K5319" s="11" t="s">
        <v>12333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44228</v>
      </c>
      <c r="H5320" s="11">
        <v>7</v>
      </c>
      <c r="I5320" s="20" t="s">
        <v>259</v>
      </c>
      <c r="J5320" s="11" t="s">
        <v>261</v>
      </c>
      <c r="K5320" s="11" t="s">
        <v>12333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44228</v>
      </c>
      <c r="H5321" s="11">
        <v>7</v>
      </c>
      <c r="I5321" s="20" t="s">
        <v>259</v>
      </c>
      <c r="J5321" s="11" t="s">
        <v>261</v>
      </c>
      <c r="K5321" s="11" t="s">
        <v>12333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44228</v>
      </c>
      <c r="H5322" s="11">
        <v>7</v>
      </c>
      <c r="I5322" s="20" t="s">
        <v>259</v>
      </c>
      <c r="J5322" s="11" t="s">
        <v>261</v>
      </c>
      <c r="K5322" s="11" t="s">
        <v>12333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44228</v>
      </c>
      <c r="H5323" s="11">
        <v>7</v>
      </c>
      <c r="I5323" s="20" t="s">
        <v>259</v>
      </c>
      <c r="J5323" s="11" t="s">
        <v>261</v>
      </c>
      <c r="K5323" s="11" t="s">
        <v>12333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44228</v>
      </c>
      <c r="H5324" s="11">
        <v>7</v>
      </c>
      <c r="I5324" s="20" t="s">
        <v>259</v>
      </c>
      <c r="J5324" s="11" t="s">
        <v>261</v>
      </c>
      <c r="K5324" s="11" t="s">
        <v>12333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44228</v>
      </c>
      <c r="H5325" s="11">
        <v>7</v>
      </c>
      <c r="I5325" s="20" t="s">
        <v>259</v>
      </c>
      <c r="J5325" s="11" t="s">
        <v>261</v>
      </c>
      <c r="K5325" s="11" t="s">
        <v>12333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44228</v>
      </c>
      <c r="H5326" s="11">
        <v>7</v>
      </c>
      <c r="I5326" s="20" t="s">
        <v>259</v>
      </c>
      <c r="J5326" s="11" t="s">
        <v>261</v>
      </c>
      <c r="K5326" s="11" t="s">
        <v>12333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44228</v>
      </c>
      <c r="H5327" s="11">
        <v>7</v>
      </c>
      <c r="I5327" s="20" t="s">
        <v>259</v>
      </c>
      <c r="J5327" s="11" t="s">
        <v>261</v>
      </c>
      <c r="K5327" s="11" t="s">
        <v>12333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44228</v>
      </c>
      <c r="H5328" s="11">
        <v>7</v>
      </c>
      <c r="I5328" s="20" t="s">
        <v>259</v>
      </c>
      <c r="J5328" s="11" t="s">
        <v>261</v>
      </c>
      <c r="K5328" s="11" t="s">
        <v>12333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44228</v>
      </c>
      <c r="H5329" s="11">
        <v>7</v>
      </c>
      <c r="I5329" s="20" t="s">
        <v>259</v>
      </c>
      <c r="J5329" s="11" t="s">
        <v>261</v>
      </c>
      <c r="K5329" s="11" t="s">
        <v>12333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44228</v>
      </c>
      <c r="H5330" s="11">
        <v>7</v>
      </c>
      <c r="I5330" s="20" t="s">
        <v>259</v>
      </c>
      <c r="J5330" s="11" t="s">
        <v>261</v>
      </c>
      <c r="K5330" s="11" t="s">
        <v>12333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44228</v>
      </c>
      <c r="H5331" s="11">
        <v>7</v>
      </c>
      <c r="I5331" s="20" t="s">
        <v>259</v>
      </c>
      <c r="J5331" s="11" t="s">
        <v>261</v>
      </c>
      <c r="K5331" s="11" t="s">
        <v>12333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44228</v>
      </c>
      <c r="H5332" s="11">
        <v>7</v>
      </c>
      <c r="I5332" s="20" t="s">
        <v>259</v>
      </c>
      <c r="J5332" s="11" t="s">
        <v>261</v>
      </c>
      <c r="K5332" s="11" t="s">
        <v>12333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44228</v>
      </c>
      <c r="H5333" s="11">
        <v>7</v>
      </c>
      <c r="I5333" s="20" t="s">
        <v>259</v>
      </c>
      <c r="J5333" s="11" t="s">
        <v>261</v>
      </c>
      <c r="K5333" s="11" t="s">
        <v>12333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44228</v>
      </c>
      <c r="H5334" s="11">
        <v>7</v>
      </c>
      <c r="I5334" s="20" t="s">
        <v>259</v>
      </c>
      <c r="J5334" s="11" t="s">
        <v>261</v>
      </c>
      <c r="K5334" s="11" t="s">
        <v>12333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44228</v>
      </c>
      <c r="H5335" s="11">
        <v>7</v>
      </c>
      <c r="I5335" s="20" t="s">
        <v>259</v>
      </c>
      <c r="J5335" s="11" t="s">
        <v>261</v>
      </c>
      <c r="K5335" s="11" t="s">
        <v>12333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44228</v>
      </c>
      <c r="H5336" s="11">
        <v>7</v>
      </c>
      <c r="I5336" s="20" t="s">
        <v>259</v>
      </c>
      <c r="J5336" s="11" t="s">
        <v>261</v>
      </c>
      <c r="K5336" s="11" t="s">
        <v>12333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44228</v>
      </c>
      <c r="H5337" s="11">
        <v>7</v>
      </c>
      <c r="I5337" s="20" t="s">
        <v>259</v>
      </c>
      <c r="J5337" s="11" t="s">
        <v>261</v>
      </c>
      <c r="K5337" s="11" t="s">
        <v>12333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44228</v>
      </c>
      <c r="H5338" s="11">
        <v>7</v>
      </c>
      <c r="I5338" s="20" t="s">
        <v>259</v>
      </c>
      <c r="J5338" s="11" t="s">
        <v>261</v>
      </c>
      <c r="K5338" s="11" t="s">
        <v>12333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44228</v>
      </c>
      <c r="H5339" s="11">
        <v>7</v>
      </c>
      <c r="I5339" s="20" t="s">
        <v>259</v>
      </c>
      <c r="J5339" s="11" t="s">
        <v>261</v>
      </c>
      <c r="K5339" s="11" t="s">
        <v>12333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44228</v>
      </c>
      <c r="H5340" s="11">
        <v>7</v>
      </c>
      <c r="I5340" s="20" t="s">
        <v>259</v>
      </c>
      <c r="J5340" s="11" t="s">
        <v>261</v>
      </c>
      <c r="K5340" s="11" t="s">
        <v>12333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44228</v>
      </c>
      <c r="H5341" s="11">
        <v>7</v>
      </c>
      <c r="I5341" s="20" t="s">
        <v>259</v>
      </c>
      <c r="J5341" s="11" t="s">
        <v>261</v>
      </c>
      <c r="K5341" s="11" t="s">
        <v>12333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44228</v>
      </c>
      <c r="H5342" s="11">
        <v>7</v>
      </c>
      <c r="I5342" s="20" t="s">
        <v>259</v>
      </c>
      <c r="J5342" s="11" t="s">
        <v>261</v>
      </c>
      <c r="K5342" s="11" t="s">
        <v>12333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44228</v>
      </c>
      <c r="H5343" s="11">
        <v>7</v>
      </c>
      <c r="I5343" s="20" t="s">
        <v>259</v>
      </c>
      <c r="J5343" s="11" t="s">
        <v>261</v>
      </c>
      <c r="K5343" s="11" t="s">
        <v>12333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44228</v>
      </c>
      <c r="H5344" s="11">
        <v>7</v>
      </c>
      <c r="I5344" s="20" t="s">
        <v>259</v>
      </c>
      <c r="J5344" s="11" t="s">
        <v>261</v>
      </c>
      <c r="K5344" s="11" t="s">
        <v>12333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44228</v>
      </c>
      <c r="H5345" s="11">
        <v>7</v>
      </c>
      <c r="I5345" s="20" t="s">
        <v>259</v>
      </c>
      <c r="J5345" s="11" t="s">
        <v>261</v>
      </c>
      <c r="K5345" s="11" t="s">
        <v>12333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44228</v>
      </c>
      <c r="H5346" s="11">
        <v>7</v>
      </c>
      <c r="I5346" s="20" t="s">
        <v>259</v>
      </c>
      <c r="J5346" s="11" t="s">
        <v>261</v>
      </c>
      <c r="K5346" s="11" t="s">
        <v>12333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44228</v>
      </c>
      <c r="H5347" s="11">
        <v>7</v>
      </c>
      <c r="I5347" s="20" t="s">
        <v>259</v>
      </c>
      <c r="J5347" s="11" t="s">
        <v>261</v>
      </c>
      <c r="K5347" s="11" t="s">
        <v>12333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44228</v>
      </c>
      <c r="H5348" s="11">
        <v>7</v>
      </c>
      <c r="I5348" s="20" t="s">
        <v>259</v>
      </c>
      <c r="J5348" s="11" t="s">
        <v>261</v>
      </c>
      <c r="K5348" s="11" t="s">
        <v>12333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44228</v>
      </c>
      <c r="H5349" s="11">
        <v>7</v>
      </c>
      <c r="I5349" s="20" t="s">
        <v>259</v>
      </c>
      <c r="J5349" s="11" t="s">
        <v>261</v>
      </c>
      <c r="K5349" s="11" t="s">
        <v>12333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44228</v>
      </c>
      <c r="H5350" s="11">
        <v>7</v>
      </c>
      <c r="I5350" s="20" t="s">
        <v>259</v>
      </c>
      <c r="J5350" s="11" t="s">
        <v>261</v>
      </c>
      <c r="K5350" s="11" t="s">
        <v>12333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44228</v>
      </c>
      <c r="H5351" s="11">
        <v>7</v>
      </c>
      <c r="I5351" s="20" t="s">
        <v>259</v>
      </c>
      <c r="J5351" s="11" t="s">
        <v>261</v>
      </c>
      <c r="K5351" s="11" t="s">
        <v>12333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44228</v>
      </c>
      <c r="H5352" s="11">
        <v>7</v>
      </c>
      <c r="I5352" s="20" t="s">
        <v>259</v>
      </c>
      <c r="J5352" s="11" t="s">
        <v>261</v>
      </c>
      <c r="K5352" s="11" t="s">
        <v>12333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44228</v>
      </c>
      <c r="H5353" s="11">
        <v>7</v>
      </c>
      <c r="I5353" s="20" t="s">
        <v>259</v>
      </c>
      <c r="J5353" s="11" t="s">
        <v>261</v>
      </c>
      <c r="K5353" s="11" t="s">
        <v>12333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44228</v>
      </c>
      <c r="H5354" s="11">
        <v>7</v>
      </c>
      <c r="I5354" s="20" t="s">
        <v>259</v>
      </c>
      <c r="J5354" s="11" t="s">
        <v>261</v>
      </c>
      <c r="K5354" s="11" t="s">
        <v>12333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44228</v>
      </c>
      <c r="H5355" s="11">
        <v>7</v>
      </c>
      <c r="I5355" s="20" t="s">
        <v>259</v>
      </c>
      <c r="J5355" s="11" t="s">
        <v>261</v>
      </c>
      <c r="K5355" s="11" t="s">
        <v>12333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44228</v>
      </c>
      <c r="H5356" s="11">
        <v>7</v>
      </c>
      <c r="I5356" s="20" t="s">
        <v>259</v>
      </c>
      <c r="J5356" s="11" t="s">
        <v>261</v>
      </c>
      <c r="K5356" s="11" t="s">
        <v>12333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44228</v>
      </c>
      <c r="H5357" s="11">
        <v>7</v>
      </c>
      <c r="I5357" s="20" t="s">
        <v>259</v>
      </c>
      <c r="J5357" s="11" t="s">
        <v>261</v>
      </c>
      <c r="K5357" s="11" t="s">
        <v>12333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44228</v>
      </c>
      <c r="H5358" s="11">
        <v>7</v>
      </c>
      <c r="I5358" s="20" t="s">
        <v>259</v>
      </c>
      <c r="J5358" s="11" t="s">
        <v>261</v>
      </c>
      <c r="K5358" s="11" t="s">
        <v>12333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44228</v>
      </c>
      <c r="H5359" s="11">
        <v>7</v>
      </c>
      <c r="I5359" s="20" t="s">
        <v>259</v>
      </c>
      <c r="J5359" s="11" t="s">
        <v>261</v>
      </c>
      <c r="K5359" s="11" t="s">
        <v>12333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44228</v>
      </c>
      <c r="H5360" s="11">
        <v>7</v>
      </c>
      <c r="I5360" s="20" t="s">
        <v>259</v>
      </c>
      <c r="J5360" s="11" t="s">
        <v>261</v>
      </c>
      <c r="K5360" s="11" t="s">
        <v>12333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44228</v>
      </c>
      <c r="H5361" s="11">
        <v>7</v>
      </c>
      <c r="I5361" s="20" t="s">
        <v>259</v>
      </c>
      <c r="J5361" s="11" t="s">
        <v>261</v>
      </c>
      <c r="K5361" s="11" t="s">
        <v>12333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44228</v>
      </c>
      <c r="H5362" s="11">
        <v>7</v>
      </c>
      <c r="I5362" s="20" t="s">
        <v>259</v>
      </c>
      <c r="J5362" s="11" t="s">
        <v>261</v>
      </c>
      <c r="K5362" s="11" t="s">
        <v>12333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44228</v>
      </c>
      <c r="H5363" s="11">
        <v>7</v>
      </c>
      <c r="I5363" s="20" t="s">
        <v>259</v>
      </c>
      <c r="J5363" s="11" t="s">
        <v>261</v>
      </c>
      <c r="K5363" s="11" t="s">
        <v>12333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44228</v>
      </c>
      <c r="H5364" s="11">
        <v>7</v>
      </c>
      <c r="I5364" s="20" t="s">
        <v>259</v>
      </c>
      <c r="J5364" s="11" t="s">
        <v>261</v>
      </c>
      <c r="K5364" s="11" t="s">
        <v>12333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44228</v>
      </c>
      <c r="H5365" s="11">
        <v>7</v>
      </c>
      <c r="I5365" s="20" t="s">
        <v>259</v>
      </c>
      <c r="J5365" s="11" t="s">
        <v>261</v>
      </c>
      <c r="K5365" s="11" t="s">
        <v>12333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44228</v>
      </c>
      <c r="H5366" s="11">
        <v>7</v>
      </c>
      <c r="I5366" s="20" t="s">
        <v>259</v>
      </c>
      <c r="J5366" s="11" t="s">
        <v>261</v>
      </c>
      <c r="K5366" s="11" t="s">
        <v>12333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44228</v>
      </c>
      <c r="H5367" s="11">
        <v>7</v>
      </c>
      <c r="I5367" s="20" t="s">
        <v>259</v>
      </c>
      <c r="J5367" s="11" t="s">
        <v>261</v>
      </c>
      <c r="K5367" s="11" t="s">
        <v>12333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44228</v>
      </c>
      <c r="H5368" s="11">
        <v>7</v>
      </c>
      <c r="I5368" s="20" t="s">
        <v>259</v>
      </c>
      <c r="J5368" s="11" t="s">
        <v>261</v>
      </c>
      <c r="K5368" s="11" t="s">
        <v>12333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44228</v>
      </c>
      <c r="H5369" s="11">
        <v>7</v>
      </c>
      <c r="I5369" s="20" t="s">
        <v>259</v>
      </c>
      <c r="J5369" s="11" t="s">
        <v>261</v>
      </c>
      <c r="K5369" s="11" t="s">
        <v>12333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44228</v>
      </c>
      <c r="H5370" s="11">
        <v>7</v>
      </c>
      <c r="I5370" s="20" t="s">
        <v>259</v>
      </c>
      <c r="J5370" s="11" t="s">
        <v>261</v>
      </c>
      <c r="K5370" s="11" t="s">
        <v>12333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44228</v>
      </c>
      <c r="H5371" s="11">
        <v>7</v>
      </c>
      <c r="I5371" s="20" t="s">
        <v>259</v>
      </c>
      <c r="J5371" s="11" t="s">
        <v>261</v>
      </c>
      <c r="K5371" s="11" t="s">
        <v>12333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44228</v>
      </c>
      <c r="H5372" s="11">
        <v>7</v>
      </c>
      <c r="I5372" s="20" t="s">
        <v>259</v>
      </c>
      <c r="J5372" s="11" t="s">
        <v>261</v>
      </c>
      <c r="K5372" s="11" t="s">
        <v>12333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44228</v>
      </c>
      <c r="H5373" s="11">
        <v>7</v>
      </c>
      <c r="I5373" s="20" t="s">
        <v>259</v>
      </c>
      <c r="J5373" s="11" t="s">
        <v>261</v>
      </c>
      <c r="K5373" s="11" t="s">
        <v>12333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44228</v>
      </c>
      <c r="H5374" s="11">
        <v>7</v>
      </c>
      <c r="I5374" s="20" t="s">
        <v>259</v>
      </c>
      <c r="J5374" s="11" t="s">
        <v>261</v>
      </c>
      <c r="K5374" s="11" t="s">
        <v>12333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44228</v>
      </c>
      <c r="H5375" s="11">
        <v>7</v>
      </c>
      <c r="I5375" s="20" t="s">
        <v>259</v>
      </c>
      <c r="J5375" s="11" t="s">
        <v>261</v>
      </c>
      <c r="K5375" s="11" t="s">
        <v>12333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44228</v>
      </c>
      <c r="H5376" s="11">
        <v>7</v>
      </c>
      <c r="I5376" s="20" t="s">
        <v>259</v>
      </c>
      <c r="J5376" s="11" t="s">
        <v>261</v>
      </c>
      <c r="K5376" s="11" t="s">
        <v>12333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44228</v>
      </c>
      <c r="H5377" s="11">
        <v>7</v>
      </c>
      <c r="I5377" s="20" t="s">
        <v>259</v>
      </c>
      <c r="J5377" s="11" t="s">
        <v>261</v>
      </c>
      <c r="K5377" s="11" t="s">
        <v>12333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44228</v>
      </c>
      <c r="H5378" s="11">
        <v>7</v>
      </c>
      <c r="I5378" s="20" t="s">
        <v>259</v>
      </c>
      <c r="J5378" s="11" t="s">
        <v>261</v>
      </c>
      <c r="K5378" s="11" t="s">
        <v>12333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44228</v>
      </c>
      <c r="H5379" s="11">
        <v>7</v>
      </c>
      <c r="I5379" s="20" t="s">
        <v>259</v>
      </c>
      <c r="J5379" s="11" t="s">
        <v>261</v>
      </c>
      <c r="K5379" s="11" t="s">
        <v>12333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44228</v>
      </c>
      <c r="H5380" s="11">
        <v>7</v>
      </c>
      <c r="I5380" s="20" t="s">
        <v>259</v>
      </c>
      <c r="J5380" s="11" t="s">
        <v>261</v>
      </c>
      <c r="K5380" s="11" t="s">
        <v>12333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44228</v>
      </c>
      <c r="H5381" s="11">
        <v>7</v>
      </c>
      <c r="I5381" s="20" t="s">
        <v>259</v>
      </c>
      <c r="J5381" s="11" t="s">
        <v>261</v>
      </c>
      <c r="K5381" s="11" t="s">
        <v>12333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44228</v>
      </c>
      <c r="H5382" s="11">
        <v>7</v>
      </c>
      <c r="I5382" s="20" t="s">
        <v>259</v>
      </c>
      <c r="J5382" s="11" t="s">
        <v>261</v>
      </c>
      <c r="K5382" s="11" t="s">
        <v>12333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44228</v>
      </c>
      <c r="H5383" s="11">
        <v>7</v>
      </c>
      <c r="I5383" s="20" t="s">
        <v>259</v>
      </c>
      <c r="J5383" s="11" t="s">
        <v>261</v>
      </c>
      <c r="K5383" s="11" t="s">
        <v>12333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44228</v>
      </c>
      <c r="H5384" s="11">
        <v>7</v>
      </c>
      <c r="I5384" s="20" t="s">
        <v>259</v>
      </c>
      <c r="J5384" s="11" t="s">
        <v>261</v>
      </c>
      <c r="K5384" s="11" t="s">
        <v>12333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44228</v>
      </c>
      <c r="H5385" s="11">
        <v>7</v>
      </c>
      <c r="I5385" s="20" t="s">
        <v>259</v>
      </c>
      <c r="J5385" s="11" t="s">
        <v>261</v>
      </c>
      <c r="K5385" s="11" t="s">
        <v>12333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44228</v>
      </c>
      <c r="H5386" s="11">
        <v>7</v>
      </c>
      <c r="I5386" s="20" t="s">
        <v>259</v>
      </c>
      <c r="J5386" s="11" t="s">
        <v>261</v>
      </c>
      <c r="K5386" s="11" t="s">
        <v>12333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44228</v>
      </c>
      <c r="H5387" s="11">
        <v>7</v>
      </c>
      <c r="I5387" s="20" t="s">
        <v>259</v>
      </c>
      <c r="J5387" s="11" t="s">
        <v>261</v>
      </c>
      <c r="K5387" s="11" t="s">
        <v>12333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44228</v>
      </c>
      <c r="H5388" s="11">
        <v>7</v>
      </c>
      <c r="I5388" s="20" t="s">
        <v>259</v>
      </c>
      <c r="J5388" s="11" t="s">
        <v>261</v>
      </c>
      <c r="K5388" s="11" t="s">
        <v>12333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44228</v>
      </c>
      <c r="H5389" s="11">
        <v>7</v>
      </c>
      <c r="I5389" s="20" t="s">
        <v>259</v>
      </c>
      <c r="J5389" s="11" t="s">
        <v>261</v>
      </c>
      <c r="K5389" s="11" t="s">
        <v>12333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44228</v>
      </c>
      <c r="H5390" s="11">
        <v>7</v>
      </c>
      <c r="I5390" s="20" t="s">
        <v>259</v>
      </c>
      <c r="J5390" s="11" t="s">
        <v>261</v>
      </c>
      <c r="K5390" s="11" t="s">
        <v>12333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44228</v>
      </c>
      <c r="H5391" s="11">
        <v>7</v>
      </c>
      <c r="I5391" s="20" t="s">
        <v>259</v>
      </c>
      <c r="J5391" s="11" t="s">
        <v>261</v>
      </c>
      <c r="K5391" s="11" t="s">
        <v>12333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44228</v>
      </c>
      <c r="H5392" s="11">
        <v>7</v>
      </c>
      <c r="I5392" s="20" t="s">
        <v>259</v>
      </c>
      <c r="J5392" s="11" t="s">
        <v>261</v>
      </c>
      <c r="K5392" s="11" t="s">
        <v>12333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44228</v>
      </c>
      <c r="H5393" s="11">
        <v>7</v>
      </c>
      <c r="I5393" s="20" t="s">
        <v>259</v>
      </c>
      <c r="J5393" s="11" t="s">
        <v>261</v>
      </c>
      <c r="K5393" s="11" t="s">
        <v>12333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44228</v>
      </c>
      <c r="H5394" s="11">
        <v>7</v>
      </c>
      <c r="I5394" s="20" t="s">
        <v>259</v>
      </c>
      <c r="J5394" s="11" t="s">
        <v>261</v>
      </c>
      <c r="K5394" s="11" t="s">
        <v>12333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44228</v>
      </c>
      <c r="H5395" s="11">
        <v>7</v>
      </c>
      <c r="I5395" s="20" t="s">
        <v>259</v>
      </c>
      <c r="J5395" s="11" t="s">
        <v>261</v>
      </c>
      <c r="K5395" s="11" t="s">
        <v>12333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44228</v>
      </c>
      <c r="H5396" s="11">
        <v>7</v>
      </c>
      <c r="I5396" s="20" t="s">
        <v>259</v>
      </c>
      <c r="J5396" s="11" t="s">
        <v>261</v>
      </c>
      <c r="K5396" s="11" t="s">
        <v>12333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44228</v>
      </c>
      <c r="H5397" s="11">
        <v>7</v>
      </c>
      <c r="I5397" s="20" t="s">
        <v>259</v>
      </c>
      <c r="J5397" s="11" t="s">
        <v>261</v>
      </c>
      <c r="K5397" s="11" t="s">
        <v>12333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44228</v>
      </c>
      <c r="H5398" s="11">
        <v>7</v>
      </c>
      <c r="I5398" s="20" t="s">
        <v>259</v>
      </c>
      <c r="J5398" s="11" t="s">
        <v>261</v>
      </c>
      <c r="K5398" s="11" t="s">
        <v>12333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44228</v>
      </c>
      <c r="H5399" s="11">
        <v>7</v>
      </c>
      <c r="I5399" s="20" t="s">
        <v>259</v>
      </c>
      <c r="J5399" s="11" t="s">
        <v>261</v>
      </c>
      <c r="K5399" s="11" t="s">
        <v>12333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44228</v>
      </c>
      <c r="H5400" s="11">
        <v>7</v>
      </c>
      <c r="I5400" s="20" t="s">
        <v>259</v>
      </c>
      <c r="J5400" s="11" t="s">
        <v>261</v>
      </c>
      <c r="K5400" s="11" t="s">
        <v>12333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44228</v>
      </c>
      <c r="H5401" s="11">
        <v>7</v>
      </c>
      <c r="I5401" s="20" t="s">
        <v>259</v>
      </c>
      <c r="J5401" s="11" t="s">
        <v>261</v>
      </c>
      <c r="K5401" s="11" t="s">
        <v>12333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44228</v>
      </c>
      <c r="H5402" s="11">
        <v>7</v>
      </c>
      <c r="I5402" s="20" t="s">
        <v>259</v>
      </c>
      <c r="J5402" s="11" t="s">
        <v>261</v>
      </c>
      <c r="K5402" s="11" t="s">
        <v>12333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44228</v>
      </c>
      <c r="H5403" s="11">
        <v>7</v>
      </c>
      <c r="I5403" s="20" t="s">
        <v>259</v>
      </c>
      <c r="J5403" s="11" t="s">
        <v>261</v>
      </c>
      <c r="K5403" s="11" t="s">
        <v>12333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44228</v>
      </c>
      <c r="H5404" s="11">
        <v>7</v>
      </c>
      <c r="I5404" s="20" t="s">
        <v>259</v>
      </c>
      <c r="J5404" s="11" t="s">
        <v>261</v>
      </c>
      <c r="K5404" s="11" t="s">
        <v>12333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44228</v>
      </c>
      <c r="H5405" s="11">
        <v>7</v>
      </c>
      <c r="I5405" s="20" t="s">
        <v>259</v>
      </c>
      <c r="J5405" s="11" t="s">
        <v>261</v>
      </c>
      <c r="K5405" s="11" t="s">
        <v>12333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44228</v>
      </c>
      <c r="H5406" s="11">
        <v>7</v>
      </c>
      <c r="I5406" s="20" t="s">
        <v>259</v>
      </c>
      <c r="J5406" s="11" t="s">
        <v>261</v>
      </c>
      <c r="K5406" s="11" t="s">
        <v>12333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44228</v>
      </c>
      <c r="H5407" s="11">
        <v>7</v>
      </c>
      <c r="I5407" s="20" t="s">
        <v>259</v>
      </c>
      <c r="J5407" s="11" t="s">
        <v>261</v>
      </c>
      <c r="K5407" s="11" t="s">
        <v>12333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44228</v>
      </c>
      <c r="H5408" s="11">
        <v>7</v>
      </c>
      <c r="I5408" s="20" t="s">
        <v>259</v>
      </c>
      <c r="J5408" s="11" t="s">
        <v>261</v>
      </c>
      <c r="K5408" s="11" t="s">
        <v>12333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44228</v>
      </c>
      <c r="H5409" s="11">
        <v>7</v>
      </c>
      <c r="I5409" s="20" t="s">
        <v>259</v>
      </c>
      <c r="J5409" s="11" t="s">
        <v>261</v>
      </c>
      <c r="K5409" s="11" t="s">
        <v>12333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44228</v>
      </c>
      <c r="H5410" s="11">
        <v>7</v>
      </c>
      <c r="I5410" s="20" t="s">
        <v>259</v>
      </c>
      <c r="J5410" s="11" t="s">
        <v>261</v>
      </c>
      <c r="K5410" s="11" t="s">
        <v>12333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44228</v>
      </c>
      <c r="H5411" s="11">
        <v>7</v>
      </c>
      <c r="I5411" s="20" t="s">
        <v>259</v>
      </c>
      <c r="J5411" s="11" t="s">
        <v>261</v>
      </c>
      <c r="K5411" s="11" t="s">
        <v>12333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44228</v>
      </c>
      <c r="H5412" s="11">
        <v>7</v>
      </c>
      <c r="I5412" s="20" t="s">
        <v>259</v>
      </c>
      <c r="J5412" s="11" t="s">
        <v>261</v>
      </c>
      <c r="K5412" s="11" t="s">
        <v>12333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44228</v>
      </c>
      <c r="H5413" s="11">
        <v>7</v>
      </c>
      <c r="I5413" s="20" t="s">
        <v>259</v>
      </c>
      <c r="J5413" s="11" t="s">
        <v>261</v>
      </c>
      <c r="K5413" s="11" t="s">
        <v>12333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44228</v>
      </c>
      <c r="H5414" s="11">
        <v>7</v>
      </c>
      <c r="I5414" s="20" t="s">
        <v>259</v>
      </c>
      <c r="J5414" s="11" t="s">
        <v>261</v>
      </c>
      <c r="K5414" s="11" t="s">
        <v>12333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44228</v>
      </c>
      <c r="H5415" s="11">
        <v>7</v>
      </c>
      <c r="I5415" s="20" t="s">
        <v>259</v>
      </c>
      <c r="J5415" s="11" t="s">
        <v>261</v>
      </c>
      <c r="K5415" s="11" t="s">
        <v>12333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44228</v>
      </c>
      <c r="H5416" s="11">
        <v>7</v>
      </c>
      <c r="I5416" s="20" t="s">
        <v>259</v>
      </c>
      <c r="J5416" s="11" t="s">
        <v>261</v>
      </c>
      <c r="K5416" s="11" t="s">
        <v>12333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44228</v>
      </c>
      <c r="H5417" s="11">
        <v>7</v>
      </c>
      <c r="I5417" s="20" t="s">
        <v>259</v>
      </c>
      <c r="J5417" s="11" t="s">
        <v>261</v>
      </c>
      <c r="K5417" s="11" t="s">
        <v>12333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44228</v>
      </c>
      <c r="H5418" s="11">
        <v>7</v>
      </c>
      <c r="I5418" s="20" t="s">
        <v>259</v>
      </c>
      <c r="J5418" s="11" t="s">
        <v>261</v>
      </c>
      <c r="K5418" s="11" t="s">
        <v>12333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44228</v>
      </c>
      <c r="H5419" s="11">
        <v>7</v>
      </c>
      <c r="I5419" s="20" t="s">
        <v>259</v>
      </c>
      <c r="J5419" s="11" t="s">
        <v>261</v>
      </c>
      <c r="K5419" s="11" t="s">
        <v>12333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44228</v>
      </c>
      <c r="H5420" s="11">
        <v>7</v>
      </c>
      <c r="I5420" s="20" t="s">
        <v>259</v>
      </c>
      <c r="J5420" s="11" t="s">
        <v>261</v>
      </c>
      <c r="K5420" s="11" t="s">
        <v>12333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44228</v>
      </c>
      <c r="H5421" s="11">
        <v>7</v>
      </c>
      <c r="I5421" s="20" t="s">
        <v>259</v>
      </c>
      <c r="J5421" s="11" t="s">
        <v>261</v>
      </c>
      <c r="K5421" s="11" t="s">
        <v>12333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44228</v>
      </c>
      <c r="H5422" s="11">
        <v>7</v>
      </c>
      <c r="I5422" s="20" t="s">
        <v>259</v>
      </c>
      <c r="J5422" s="11" t="s">
        <v>261</v>
      </c>
      <c r="K5422" s="11" t="s">
        <v>12333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44228</v>
      </c>
      <c r="H5423" s="11">
        <v>7</v>
      </c>
      <c r="I5423" s="20" t="s">
        <v>259</v>
      </c>
      <c r="J5423" s="11" t="s">
        <v>261</v>
      </c>
      <c r="K5423" s="11" t="s">
        <v>12333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44228</v>
      </c>
      <c r="H5424" s="11">
        <v>7</v>
      </c>
      <c r="I5424" s="20" t="s">
        <v>259</v>
      </c>
      <c r="J5424" s="11" t="s">
        <v>261</v>
      </c>
      <c r="K5424" s="11" t="s">
        <v>12333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44228</v>
      </c>
      <c r="H5425" s="11">
        <v>7</v>
      </c>
      <c r="I5425" s="20" t="s">
        <v>259</v>
      </c>
      <c r="J5425" s="11" t="s">
        <v>261</v>
      </c>
      <c r="K5425" s="11" t="s">
        <v>12333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44228</v>
      </c>
      <c r="H5426" s="11">
        <v>7</v>
      </c>
      <c r="I5426" s="20" t="s">
        <v>259</v>
      </c>
      <c r="J5426" s="11" t="s">
        <v>261</v>
      </c>
      <c r="K5426" s="11" t="s">
        <v>12333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44228</v>
      </c>
      <c r="H5427" s="11">
        <v>7</v>
      </c>
      <c r="I5427" s="20" t="s">
        <v>259</v>
      </c>
      <c r="J5427" s="11" t="s">
        <v>261</v>
      </c>
      <c r="K5427" s="11" t="s">
        <v>12333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44228</v>
      </c>
      <c r="H5428" s="11">
        <v>7</v>
      </c>
      <c r="I5428" s="20" t="s">
        <v>259</v>
      </c>
      <c r="J5428" s="11" t="s">
        <v>261</v>
      </c>
      <c r="K5428" s="11" t="s">
        <v>12333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44228</v>
      </c>
      <c r="H5429" s="11">
        <v>7</v>
      </c>
      <c r="I5429" s="20" t="s">
        <v>259</v>
      </c>
      <c r="J5429" s="11" t="s">
        <v>261</v>
      </c>
      <c r="K5429" s="11" t="s">
        <v>12333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44228</v>
      </c>
      <c r="H5430" s="11">
        <v>7</v>
      </c>
      <c r="I5430" s="20" t="s">
        <v>259</v>
      </c>
      <c r="J5430" s="11" t="s">
        <v>261</v>
      </c>
      <c r="K5430" s="11" t="s">
        <v>12333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44228</v>
      </c>
      <c r="H5431" s="11">
        <v>7</v>
      </c>
      <c r="I5431" s="20" t="s">
        <v>259</v>
      </c>
      <c r="J5431" s="11" t="s">
        <v>261</v>
      </c>
      <c r="K5431" s="11" t="s">
        <v>12333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44228</v>
      </c>
      <c r="H5432" s="11">
        <v>7</v>
      </c>
      <c r="I5432" s="20" t="s">
        <v>259</v>
      </c>
      <c r="J5432" s="11" t="s">
        <v>261</v>
      </c>
      <c r="K5432" s="11" t="s">
        <v>12333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44228</v>
      </c>
      <c r="H5433" s="11">
        <v>7</v>
      </c>
      <c r="I5433" s="20" t="s">
        <v>259</v>
      </c>
      <c r="J5433" s="11" t="s">
        <v>261</v>
      </c>
      <c r="K5433" s="11" t="s">
        <v>12333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44228</v>
      </c>
      <c r="H5434" s="11">
        <v>7</v>
      </c>
      <c r="I5434" s="20" t="s">
        <v>259</v>
      </c>
      <c r="J5434" s="11" t="s">
        <v>261</v>
      </c>
      <c r="K5434" s="11" t="s">
        <v>12333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44228</v>
      </c>
      <c r="H5435" s="11">
        <v>7</v>
      </c>
      <c r="I5435" s="20" t="s">
        <v>259</v>
      </c>
      <c r="J5435" s="11" t="s">
        <v>261</v>
      </c>
      <c r="K5435" s="11" t="s">
        <v>12333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44228</v>
      </c>
      <c r="H5436" s="11">
        <v>7</v>
      </c>
      <c r="I5436" s="20" t="s">
        <v>259</v>
      </c>
      <c r="J5436" s="11" t="s">
        <v>261</v>
      </c>
      <c r="K5436" s="11" t="s">
        <v>12333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44228</v>
      </c>
      <c r="H5437" s="11">
        <v>7</v>
      </c>
      <c r="I5437" s="20" t="s">
        <v>259</v>
      </c>
      <c r="J5437" s="11" t="s">
        <v>261</v>
      </c>
      <c r="K5437" s="11" t="s">
        <v>12333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44228</v>
      </c>
      <c r="H5438" s="11">
        <v>7</v>
      </c>
      <c r="I5438" s="20" t="s">
        <v>259</v>
      </c>
      <c r="J5438" s="11" t="s">
        <v>261</v>
      </c>
      <c r="K5438" s="11" t="s">
        <v>12333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44228</v>
      </c>
      <c r="H5439" s="11">
        <v>7</v>
      </c>
      <c r="I5439" s="20" t="s">
        <v>259</v>
      </c>
      <c r="J5439" s="11" t="s">
        <v>261</v>
      </c>
      <c r="K5439" s="11" t="s">
        <v>12333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44228</v>
      </c>
      <c r="H5440" s="11">
        <v>7</v>
      </c>
      <c r="I5440" s="20" t="s">
        <v>259</v>
      </c>
      <c r="J5440" s="11" t="s">
        <v>261</v>
      </c>
      <c r="K5440" s="11" t="s">
        <v>12333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44228</v>
      </c>
      <c r="H5441" s="11">
        <v>7</v>
      </c>
      <c r="I5441" s="20" t="s">
        <v>259</v>
      </c>
      <c r="J5441" s="11" t="s">
        <v>261</v>
      </c>
      <c r="K5441" s="11" t="s">
        <v>12333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44228</v>
      </c>
      <c r="H5442" s="11">
        <v>7</v>
      </c>
      <c r="I5442" s="20" t="s">
        <v>259</v>
      </c>
      <c r="J5442" s="11" t="s">
        <v>261</v>
      </c>
      <c r="K5442" s="11" t="s">
        <v>12333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44228</v>
      </c>
      <c r="H5443" s="11">
        <v>7</v>
      </c>
      <c r="I5443" s="20" t="s">
        <v>259</v>
      </c>
      <c r="J5443" s="11" t="s">
        <v>261</v>
      </c>
      <c r="K5443" s="11" t="s">
        <v>12333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44228</v>
      </c>
      <c r="H5444" s="11">
        <v>7</v>
      </c>
      <c r="I5444" s="20" t="s">
        <v>259</v>
      </c>
      <c r="J5444" s="11" t="s">
        <v>261</v>
      </c>
      <c r="K5444" s="11" t="s">
        <v>12333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44228</v>
      </c>
      <c r="H5445" s="11">
        <v>7</v>
      </c>
      <c r="I5445" s="20" t="s">
        <v>259</v>
      </c>
      <c r="J5445" s="11" t="s">
        <v>261</v>
      </c>
      <c r="K5445" s="11" t="s">
        <v>12333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44228</v>
      </c>
      <c r="H5446" s="11">
        <v>7</v>
      </c>
      <c r="I5446" s="20" t="s">
        <v>259</v>
      </c>
      <c r="J5446" s="11" t="s">
        <v>261</v>
      </c>
      <c r="K5446" s="11" t="s">
        <v>12333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44228</v>
      </c>
      <c r="H5447" s="11">
        <v>7</v>
      </c>
      <c r="I5447" s="20" t="s">
        <v>259</v>
      </c>
      <c r="J5447" s="11" t="s">
        <v>261</v>
      </c>
      <c r="K5447" s="11" t="s">
        <v>12333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44228</v>
      </c>
      <c r="H5448" s="11">
        <v>7</v>
      </c>
      <c r="I5448" s="20" t="s">
        <v>259</v>
      </c>
      <c r="J5448" s="11" t="s">
        <v>261</v>
      </c>
      <c r="K5448" s="11" t="s">
        <v>12333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44228</v>
      </c>
      <c r="H5449" s="11">
        <v>7</v>
      </c>
      <c r="I5449" s="20" t="s">
        <v>259</v>
      </c>
      <c r="J5449" s="11" t="s">
        <v>261</v>
      </c>
      <c r="K5449" s="11" t="s">
        <v>12333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44228</v>
      </c>
      <c r="H5450" s="11">
        <v>7</v>
      </c>
      <c r="I5450" s="20" t="s">
        <v>259</v>
      </c>
      <c r="J5450" s="11" t="s">
        <v>261</v>
      </c>
      <c r="K5450" s="11" t="s">
        <v>12333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44228</v>
      </c>
      <c r="H5451" s="11">
        <v>7</v>
      </c>
      <c r="I5451" s="20" t="s">
        <v>259</v>
      </c>
      <c r="J5451" s="11" t="s">
        <v>261</v>
      </c>
      <c r="K5451" s="11" t="s">
        <v>12333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44228</v>
      </c>
      <c r="H5452" s="11">
        <v>7</v>
      </c>
      <c r="I5452" s="20" t="s">
        <v>259</v>
      </c>
      <c r="J5452" s="11" t="s">
        <v>261</v>
      </c>
      <c r="K5452" s="11" t="s">
        <v>12333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44228</v>
      </c>
      <c r="H5453" s="11">
        <v>7</v>
      </c>
      <c r="I5453" s="20" t="s">
        <v>259</v>
      </c>
      <c r="J5453" s="11" t="s">
        <v>261</v>
      </c>
      <c r="K5453" s="11" t="s">
        <v>12333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44228</v>
      </c>
      <c r="H5454" s="11">
        <v>7</v>
      </c>
      <c r="I5454" s="20" t="s">
        <v>259</v>
      </c>
      <c r="J5454" s="11" t="s">
        <v>261</v>
      </c>
      <c r="K5454" s="11" t="s">
        <v>12333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44228</v>
      </c>
      <c r="H5455" s="11">
        <v>7</v>
      </c>
      <c r="I5455" s="20" t="s">
        <v>259</v>
      </c>
      <c r="J5455" s="11" t="s">
        <v>261</v>
      </c>
      <c r="K5455" s="11" t="s">
        <v>12333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44228</v>
      </c>
      <c r="H5456" s="11">
        <v>7</v>
      </c>
      <c r="I5456" s="20" t="s">
        <v>259</v>
      </c>
      <c r="J5456" s="11" t="s">
        <v>261</v>
      </c>
      <c r="K5456" s="11" t="s">
        <v>12333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44228</v>
      </c>
      <c r="H5457" s="11">
        <v>7</v>
      </c>
      <c r="I5457" s="20" t="s">
        <v>259</v>
      </c>
      <c r="J5457" s="11" t="s">
        <v>261</v>
      </c>
      <c r="K5457" s="11" t="s">
        <v>12333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44228</v>
      </c>
      <c r="H5458" s="11">
        <v>7</v>
      </c>
      <c r="I5458" s="20" t="s">
        <v>259</v>
      </c>
      <c r="J5458" s="11" t="s">
        <v>261</v>
      </c>
      <c r="K5458" s="11" t="s">
        <v>12333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44228</v>
      </c>
      <c r="H5459" s="11">
        <v>7</v>
      </c>
      <c r="I5459" s="20" t="s">
        <v>259</v>
      </c>
      <c r="J5459" s="11" t="s">
        <v>261</v>
      </c>
      <c r="K5459" s="11" t="s">
        <v>12333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44228</v>
      </c>
      <c r="H5460" s="11">
        <v>7</v>
      </c>
      <c r="I5460" s="20" t="s">
        <v>259</v>
      </c>
      <c r="J5460" s="11" t="s">
        <v>261</v>
      </c>
      <c r="K5460" s="11" t="s">
        <v>12333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44228</v>
      </c>
      <c r="H5461" s="11">
        <v>7</v>
      </c>
      <c r="I5461" s="20" t="s">
        <v>259</v>
      </c>
      <c r="J5461" s="11" t="s">
        <v>261</v>
      </c>
      <c r="K5461" s="11" t="s">
        <v>12333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44228</v>
      </c>
      <c r="H5462" s="11">
        <v>7</v>
      </c>
      <c r="I5462" s="20" t="s">
        <v>259</v>
      </c>
      <c r="J5462" s="11" t="s">
        <v>261</v>
      </c>
      <c r="K5462" s="11" t="s">
        <v>12333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44228</v>
      </c>
      <c r="H5463" s="11">
        <v>7</v>
      </c>
      <c r="I5463" s="20" t="s">
        <v>259</v>
      </c>
      <c r="J5463" s="11" t="s">
        <v>261</v>
      </c>
      <c r="K5463" s="11" t="s">
        <v>12333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44228</v>
      </c>
      <c r="H5464" s="11">
        <v>7</v>
      </c>
      <c r="I5464" s="20" t="s">
        <v>259</v>
      </c>
      <c r="J5464" s="11" t="s">
        <v>261</v>
      </c>
      <c r="K5464" s="11" t="s">
        <v>12333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44228</v>
      </c>
      <c r="H5465" s="11">
        <v>7</v>
      </c>
      <c r="I5465" s="20" t="s">
        <v>259</v>
      </c>
      <c r="J5465" s="11" t="s">
        <v>261</v>
      </c>
      <c r="K5465" s="11" t="s">
        <v>12333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44228</v>
      </c>
      <c r="H5466" s="11">
        <v>7</v>
      </c>
      <c r="I5466" s="20" t="s">
        <v>259</v>
      </c>
      <c r="J5466" s="11" t="s">
        <v>261</v>
      </c>
      <c r="K5466" s="11" t="s">
        <v>12333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44228</v>
      </c>
      <c r="H5467" s="11">
        <v>7</v>
      </c>
      <c r="I5467" s="20" t="s">
        <v>259</v>
      </c>
      <c r="J5467" s="11" t="s">
        <v>261</v>
      </c>
      <c r="K5467" s="11" t="s">
        <v>12333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44228</v>
      </c>
      <c r="H5468" s="11">
        <v>7</v>
      </c>
      <c r="I5468" s="20" t="s">
        <v>259</v>
      </c>
      <c r="J5468" s="11" t="s">
        <v>261</v>
      </c>
      <c r="K5468" s="11" t="s">
        <v>12333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44228</v>
      </c>
      <c r="H5469" s="11">
        <v>7</v>
      </c>
      <c r="I5469" s="20" t="s">
        <v>259</v>
      </c>
      <c r="J5469" s="11" t="s">
        <v>261</v>
      </c>
      <c r="K5469" s="11" t="s">
        <v>12333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44228</v>
      </c>
      <c r="H5470" s="11">
        <v>7</v>
      </c>
      <c r="I5470" s="20" t="s">
        <v>259</v>
      </c>
      <c r="J5470" s="11" t="s">
        <v>261</v>
      </c>
      <c r="K5470" s="11" t="s">
        <v>12333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44228</v>
      </c>
      <c r="H5471" s="11">
        <v>7</v>
      </c>
      <c r="I5471" s="20" t="s">
        <v>259</v>
      </c>
      <c r="J5471" s="11" t="s">
        <v>261</v>
      </c>
      <c r="K5471" s="11" t="s">
        <v>12333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44228</v>
      </c>
      <c r="H5472" s="11">
        <v>7</v>
      </c>
      <c r="I5472" s="20" t="s">
        <v>259</v>
      </c>
      <c r="J5472" s="11" t="s">
        <v>261</v>
      </c>
      <c r="K5472" s="11" t="s">
        <v>12333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44228</v>
      </c>
      <c r="H5473" s="11">
        <v>7</v>
      </c>
      <c r="I5473" s="20" t="s">
        <v>259</v>
      </c>
      <c r="J5473" s="11" t="s">
        <v>261</v>
      </c>
      <c r="K5473" s="11" t="s">
        <v>12333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44228</v>
      </c>
      <c r="H5474" s="11">
        <v>7</v>
      </c>
      <c r="I5474" s="20" t="s">
        <v>259</v>
      </c>
      <c r="J5474" s="11" t="s">
        <v>261</v>
      </c>
      <c r="K5474" s="11" t="s">
        <v>12333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44228</v>
      </c>
      <c r="H5475" s="11">
        <v>7</v>
      </c>
      <c r="I5475" s="20" t="s">
        <v>259</v>
      </c>
      <c r="J5475" s="11" t="s">
        <v>261</v>
      </c>
      <c r="K5475" s="11" t="s">
        <v>12333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44228</v>
      </c>
      <c r="H5476" s="11">
        <v>7</v>
      </c>
      <c r="I5476" s="20" t="s">
        <v>259</v>
      </c>
      <c r="J5476" s="11" t="s">
        <v>261</v>
      </c>
      <c r="K5476" s="11" t="s">
        <v>12333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44228</v>
      </c>
      <c r="H5477" s="11">
        <v>7</v>
      </c>
      <c r="I5477" s="20" t="s">
        <v>259</v>
      </c>
      <c r="J5477" s="11" t="s">
        <v>261</v>
      </c>
      <c r="K5477" s="11" t="s">
        <v>12333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44228</v>
      </c>
      <c r="H5478" s="11">
        <v>7</v>
      </c>
      <c r="I5478" s="20" t="s">
        <v>259</v>
      </c>
      <c r="J5478" s="11" t="s">
        <v>261</v>
      </c>
      <c r="K5478" s="11" t="s">
        <v>12333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44228</v>
      </c>
      <c r="H5479" s="11">
        <v>7</v>
      </c>
      <c r="I5479" s="20" t="s">
        <v>259</v>
      </c>
      <c r="J5479" s="11" t="s">
        <v>261</v>
      </c>
      <c r="K5479" s="11" t="s">
        <v>12333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44228</v>
      </c>
      <c r="H5480" s="11">
        <v>7</v>
      </c>
      <c r="I5480" s="20" t="s">
        <v>259</v>
      </c>
      <c r="J5480" s="11" t="s">
        <v>261</v>
      </c>
      <c r="K5480" s="11" t="s">
        <v>12333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44228</v>
      </c>
      <c r="H5481" s="11">
        <v>7</v>
      </c>
      <c r="I5481" s="20" t="s">
        <v>259</v>
      </c>
      <c r="J5481" s="11" t="s">
        <v>261</v>
      </c>
      <c r="K5481" s="11" t="s">
        <v>12333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44228</v>
      </c>
      <c r="H5482" s="11">
        <v>7</v>
      </c>
      <c r="I5482" s="20" t="s">
        <v>259</v>
      </c>
      <c r="J5482" s="11" t="s">
        <v>261</v>
      </c>
      <c r="K5482" s="11" t="s">
        <v>12333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44228</v>
      </c>
      <c r="H5483" s="11">
        <v>7</v>
      </c>
      <c r="I5483" s="20" t="s">
        <v>259</v>
      </c>
      <c r="J5483" s="11" t="s">
        <v>261</v>
      </c>
      <c r="K5483" s="11" t="s">
        <v>12333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44228</v>
      </c>
      <c r="H5484" s="11">
        <v>7</v>
      </c>
      <c r="I5484" s="20" t="s">
        <v>259</v>
      </c>
      <c r="J5484" s="11" t="s">
        <v>261</v>
      </c>
      <c r="K5484" s="11" t="s">
        <v>12333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44228</v>
      </c>
      <c r="H5485" s="11">
        <v>7</v>
      </c>
      <c r="I5485" s="20" t="s">
        <v>259</v>
      </c>
      <c r="J5485" s="11" t="s">
        <v>261</v>
      </c>
      <c r="K5485" s="11" t="s">
        <v>12333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44228</v>
      </c>
      <c r="H5486" s="11">
        <v>7</v>
      </c>
      <c r="I5486" s="20" t="s">
        <v>259</v>
      </c>
      <c r="J5486" s="11" t="s">
        <v>261</v>
      </c>
      <c r="K5486" s="11" t="s">
        <v>12333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44228</v>
      </c>
      <c r="H5487" s="11">
        <v>7</v>
      </c>
      <c r="I5487" s="20" t="s">
        <v>259</v>
      </c>
      <c r="J5487" s="11" t="s">
        <v>261</v>
      </c>
      <c r="K5487" s="11" t="s">
        <v>12333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44228</v>
      </c>
      <c r="H5488" s="11">
        <v>7</v>
      </c>
      <c r="I5488" s="20" t="s">
        <v>259</v>
      </c>
      <c r="J5488" s="11" t="s">
        <v>261</v>
      </c>
      <c r="K5488" s="11" t="s">
        <v>12333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44228</v>
      </c>
      <c r="H5489" s="11">
        <v>7</v>
      </c>
      <c r="I5489" s="20" t="s">
        <v>259</v>
      </c>
      <c r="J5489" s="11" t="s">
        <v>261</v>
      </c>
      <c r="K5489" s="11" t="s">
        <v>12333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44228</v>
      </c>
      <c r="H5490" s="11">
        <v>7</v>
      </c>
      <c r="I5490" s="20" t="s">
        <v>259</v>
      </c>
      <c r="J5490" s="11" t="s">
        <v>261</v>
      </c>
      <c r="K5490" s="11" t="s">
        <v>12333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44228</v>
      </c>
      <c r="H5491" s="11">
        <v>7</v>
      </c>
      <c r="I5491" s="20" t="s">
        <v>259</v>
      </c>
      <c r="J5491" s="11" t="s">
        <v>261</v>
      </c>
      <c r="K5491" s="11" t="s">
        <v>12333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44228</v>
      </c>
      <c r="H5492" s="11">
        <v>7</v>
      </c>
      <c r="I5492" s="20" t="s">
        <v>259</v>
      </c>
      <c r="J5492" s="11" t="s">
        <v>261</v>
      </c>
      <c r="K5492" s="11" t="s">
        <v>12333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44228</v>
      </c>
      <c r="H5493" s="11">
        <v>7</v>
      </c>
      <c r="I5493" s="20" t="s">
        <v>259</v>
      </c>
      <c r="J5493" s="11" t="s">
        <v>261</v>
      </c>
      <c r="K5493" s="11" t="s">
        <v>12333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44228</v>
      </c>
      <c r="H5494" s="11">
        <v>7</v>
      </c>
      <c r="I5494" s="20" t="s">
        <v>259</v>
      </c>
      <c r="J5494" s="11" t="s">
        <v>261</v>
      </c>
      <c r="K5494" s="11" t="s">
        <v>12333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44228</v>
      </c>
      <c r="H5495" s="11">
        <v>7</v>
      </c>
      <c r="I5495" s="20" t="s">
        <v>259</v>
      </c>
      <c r="J5495" s="11" t="s">
        <v>261</v>
      </c>
      <c r="K5495" s="11" t="s">
        <v>12333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44228</v>
      </c>
      <c r="H5496" s="11">
        <v>7</v>
      </c>
      <c r="I5496" s="20" t="s">
        <v>259</v>
      </c>
      <c r="J5496" s="11" t="s">
        <v>261</v>
      </c>
      <c r="K5496" s="11" t="s">
        <v>12333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44228</v>
      </c>
      <c r="H5497" s="11">
        <v>7</v>
      </c>
      <c r="I5497" s="20" t="s">
        <v>259</v>
      </c>
      <c r="J5497" s="11" t="s">
        <v>261</v>
      </c>
      <c r="K5497" s="11" t="s">
        <v>12333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44228</v>
      </c>
      <c r="H5498" s="11">
        <v>7</v>
      </c>
      <c r="I5498" s="20" t="s">
        <v>259</v>
      </c>
      <c r="J5498" s="11" t="s">
        <v>261</v>
      </c>
      <c r="K5498" s="11" t="s">
        <v>12333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44228</v>
      </c>
      <c r="H5499" s="11">
        <v>7</v>
      </c>
      <c r="I5499" s="20" t="s">
        <v>259</v>
      </c>
      <c r="J5499" s="11" t="s">
        <v>261</v>
      </c>
      <c r="K5499" s="11" t="s">
        <v>12333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44228</v>
      </c>
      <c r="H5500" s="11">
        <v>7</v>
      </c>
      <c r="I5500" s="20" t="s">
        <v>259</v>
      </c>
      <c r="J5500" s="11" t="s">
        <v>261</v>
      </c>
      <c r="K5500" s="11" t="s">
        <v>12333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44228</v>
      </c>
      <c r="H5501" s="11">
        <v>7</v>
      </c>
      <c r="I5501" s="20" t="s">
        <v>259</v>
      </c>
      <c r="J5501" s="11" t="s">
        <v>261</v>
      </c>
      <c r="K5501" s="11" t="s">
        <v>12333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44228</v>
      </c>
      <c r="H5502" s="11">
        <v>7</v>
      </c>
      <c r="I5502" s="20" t="s">
        <v>259</v>
      </c>
      <c r="J5502" s="11" t="s">
        <v>261</v>
      </c>
      <c r="K5502" s="11" t="s">
        <v>12333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44228</v>
      </c>
      <c r="H5503" s="11">
        <v>7</v>
      </c>
      <c r="I5503" s="20" t="s">
        <v>259</v>
      </c>
      <c r="J5503" s="11" t="s">
        <v>261</v>
      </c>
      <c r="K5503" s="11" t="s">
        <v>12333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44228</v>
      </c>
      <c r="H5504" s="11">
        <v>7</v>
      </c>
      <c r="I5504" s="20" t="s">
        <v>259</v>
      </c>
      <c r="J5504" s="11" t="s">
        <v>261</v>
      </c>
      <c r="K5504" s="11" t="s">
        <v>12333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44228</v>
      </c>
      <c r="H5505" s="11">
        <v>7</v>
      </c>
      <c r="I5505" s="20" t="s">
        <v>259</v>
      </c>
      <c r="J5505" s="11" t="s">
        <v>261</v>
      </c>
      <c r="K5505" s="11" t="s">
        <v>12333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44228</v>
      </c>
      <c r="H5506" s="11">
        <v>7</v>
      </c>
      <c r="I5506" s="20" t="s">
        <v>259</v>
      </c>
      <c r="J5506" s="11" t="s">
        <v>261</v>
      </c>
      <c r="K5506" s="11" t="s">
        <v>12333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44228</v>
      </c>
      <c r="H5507" s="11">
        <v>7</v>
      </c>
      <c r="I5507" s="20" t="s">
        <v>259</v>
      </c>
      <c r="J5507" s="11" t="s">
        <v>261</v>
      </c>
      <c r="K5507" s="11" t="s">
        <v>12333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44228</v>
      </c>
      <c r="H5508" s="11">
        <v>7</v>
      </c>
      <c r="I5508" s="20" t="s">
        <v>259</v>
      </c>
      <c r="J5508" s="11" t="s">
        <v>261</v>
      </c>
      <c r="K5508" s="11" t="s">
        <v>12333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44228</v>
      </c>
      <c r="H5509" s="11">
        <v>7</v>
      </c>
      <c r="I5509" s="20" t="s">
        <v>259</v>
      </c>
      <c r="J5509" s="11" t="s">
        <v>261</v>
      </c>
      <c r="K5509" s="11" t="s">
        <v>12333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44228</v>
      </c>
      <c r="H5510" s="11">
        <v>7</v>
      </c>
      <c r="I5510" s="20" t="s">
        <v>259</v>
      </c>
      <c r="J5510" s="11" t="s">
        <v>261</v>
      </c>
      <c r="K5510" s="11" t="s">
        <v>12333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44228</v>
      </c>
      <c r="H5511" s="11">
        <v>7</v>
      </c>
      <c r="I5511" s="20" t="s">
        <v>259</v>
      </c>
      <c r="J5511" s="11" t="s">
        <v>261</v>
      </c>
      <c r="K5511" s="11" t="s">
        <v>12333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44228</v>
      </c>
      <c r="H5512" s="11">
        <v>7</v>
      </c>
      <c r="I5512" s="20" t="s">
        <v>259</v>
      </c>
      <c r="J5512" s="11" t="s">
        <v>261</v>
      </c>
      <c r="K5512" s="11" t="s">
        <v>12333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44228</v>
      </c>
      <c r="H5513" s="11">
        <v>7</v>
      </c>
      <c r="I5513" s="20" t="s">
        <v>259</v>
      </c>
      <c r="J5513" s="11" t="s">
        <v>261</v>
      </c>
      <c r="K5513" s="11" t="s">
        <v>12333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44228</v>
      </c>
      <c r="H5514" s="11">
        <v>7</v>
      </c>
      <c r="I5514" s="20" t="s">
        <v>259</v>
      </c>
      <c r="J5514" s="11" t="s">
        <v>261</v>
      </c>
      <c r="K5514" s="11" t="s">
        <v>12333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44228</v>
      </c>
      <c r="H5515" s="11">
        <v>7</v>
      </c>
      <c r="I5515" s="20" t="s">
        <v>259</v>
      </c>
      <c r="J5515" s="11" t="s">
        <v>261</v>
      </c>
      <c r="K5515" s="11" t="s">
        <v>12333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44228</v>
      </c>
      <c r="H5516" s="11">
        <v>7</v>
      </c>
      <c r="I5516" s="20" t="s">
        <v>259</v>
      </c>
      <c r="J5516" s="11" t="s">
        <v>261</v>
      </c>
      <c r="K5516" s="11" t="s">
        <v>12333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44228</v>
      </c>
      <c r="H5517" s="11">
        <v>7</v>
      </c>
      <c r="I5517" s="20" t="s">
        <v>259</v>
      </c>
      <c r="J5517" s="11" t="s">
        <v>261</v>
      </c>
      <c r="K5517" s="11" t="s">
        <v>12333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44228</v>
      </c>
      <c r="H5518" s="11">
        <v>7</v>
      </c>
      <c r="I5518" s="20" t="s">
        <v>259</v>
      </c>
      <c r="J5518" s="11" t="s">
        <v>261</v>
      </c>
      <c r="K5518" s="11" t="s">
        <v>12333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44228</v>
      </c>
      <c r="H5519" s="11">
        <v>7</v>
      </c>
      <c r="I5519" s="20" t="s">
        <v>259</v>
      </c>
      <c r="J5519" s="11" t="s">
        <v>261</v>
      </c>
      <c r="K5519" s="11" t="s">
        <v>12333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44228</v>
      </c>
      <c r="H5520" s="11">
        <v>7</v>
      </c>
      <c r="I5520" s="20" t="s">
        <v>259</v>
      </c>
      <c r="J5520" s="11" t="s">
        <v>261</v>
      </c>
      <c r="K5520" s="11" t="s">
        <v>12333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44228</v>
      </c>
      <c r="H5521" s="11">
        <v>7</v>
      </c>
      <c r="I5521" s="20" t="s">
        <v>259</v>
      </c>
      <c r="J5521" s="11" t="s">
        <v>261</v>
      </c>
      <c r="K5521" s="11" t="s">
        <v>12333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44228</v>
      </c>
      <c r="H5522" s="11">
        <v>7</v>
      </c>
      <c r="I5522" s="20" t="s">
        <v>259</v>
      </c>
      <c r="J5522" s="11" t="s">
        <v>261</v>
      </c>
      <c r="K5522" s="11" t="s">
        <v>12333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44228</v>
      </c>
      <c r="H5523" s="11">
        <v>7</v>
      </c>
      <c r="I5523" s="20" t="s">
        <v>259</v>
      </c>
      <c r="J5523" s="11" t="s">
        <v>261</v>
      </c>
      <c r="K5523" s="11" t="s">
        <v>12333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44228</v>
      </c>
      <c r="H5524" s="11">
        <v>7</v>
      </c>
      <c r="I5524" s="20" t="s">
        <v>259</v>
      </c>
      <c r="J5524" s="11" t="s">
        <v>261</v>
      </c>
      <c r="K5524" s="11" t="s">
        <v>12333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44228</v>
      </c>
      <c r="H5525" s="11">
        <v>7</v>
      </c>
      <c r="I5525" s="20" t="s">
        <v>259</v>
      </c>
      <c r="J5525" s="11" t="s">
        <v>261</v>
      </c>
      <c r="K5525" s="11" t="s">
        <v>12333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44228</v>
      </c>
      <c r="H5526" s="11">
        <v>7</v>
      </c>
      <c r="I5526" s="20" t="s">
        <v>259</v>
      </c>
      <c r="J5526" s="11" t="s">
        <v>261</v>
      </c>
      <c r="K5526" s="11" t="s">
        <v>12333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44228</v>
      </c>
      <c r="H5527" s="11">
        <v>7</v>
      </c>
      <c r="I5527" s="20" t="s">
        <v>259</v>
      </c>
      <c r="J5527" s="11" t="s">
        <v>261</v>
      </c>
      <c r="K5527" s="11" t="s">
        <v>12333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44228</v>
      </c>
      <c r="H5528" s="11">
        <v>7</v>
      </c>
      <c r="I5528" s="20" t="s">
        <v>259</v>
      </c>
      <c r="J5528" s="11" t="s">
        <v>261</v>
      </c>
      <c r="K5528" s="11" t="s">
        <v>12333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44228</v>
      </c>
      <c r="H5529" s="11">
        <v>7</v>
      </c>
      <c r="I5529" s="20" t="s">
        <v>259</v>
      </c>
      <c r="J5529" s="11" t="s">
        <v>261</v>
      </c>
      <c r="K5529" s="11" t="s">
        <v>12333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44228</v>
      </c>
      <c r="H5530" s="11">
        <v>7</v>
      </c>
      <c r="I5530" s="20" t="s">
        <v>259</v>
      </c>
      <c r="J5530" s="11" t="s">
        <v>261</v>
      </c>
      <c r="K5530" s="11" t="s">
        <v>12333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44228</v>
      </c>
      <c r="H5531" s="11">
        <v>7</v>
      </c>
      <c r="I5531" s="20" t="s">
        <v>259</v>
      </c>
      <c r="J5531" s="11" t="s">
        <v>261</v>
      </c>
      <c r="K5531" s="11" t="s">
        <v>12333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44228</v>
      </c>
      <c r="H5532" s="11">
        <v>7</v>
      </c>
      <c r="I5532" s="20" t="s">
        <v>259</v>
      </c>
      <c r="J5532" s="11" t="s">
        <v>261</v>
      </c>
      <c r="K5532" s="11" t="s">
        <v>12333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44228</v>
      </c>
      <c r="H5533" s="11">
        <v>7</v>
      </c>
      <c r="I5533" s="20" t="s">
        <v>259</v>
      </c>
      <c r="J5533" s="11" t="s">
        <v>261</v>
      </c>
      <c r="K5533" s="11" t="s">
        <v>12333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44228</v>
      </c>
      <c r="H5534" s="11">
        <v>7</v>
      </c>
      <c r="I5534" s="20" t="s">
        <v>259</v>
      </c>
      <c r="J5534" s="11" t="s">
        <v>261</v>
      </c>
      <c r="K5534" s="11" t="s">
        <v>12333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44228</v>
      </c>
      <c r="H5535" s="11">
        <v>7</v>
      </c>
      <c r="I5535" s="20" t="s">
        <v>259</v>
      </c>
      <c r="J5535" s="11" t="s">
        <v>261</v>
      </c>
      <c r="K5535" s="11" t="s">
        <v>12333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44228</v>
      </c>
      <c r="H5536" s="11">
        <v>7</v>
      </c>
      <c r="I5536" s="20" t="s">
        <v>259</v>
      </c>
      <c r="J5536" s="11" t="s">
        <v>261</v>
      </c>
      <c r="K5536" s="11" t="s">
        <v>12333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44228</v>
      </c>
      <c r="H5537" s="11">
        <v>7</v>
      </c>
      <c r="I5537" s="20" t="s">
        <v>259</v>
      </c>
      <c r="J5537" s="11" t="s">
        <v>261</v>
      </c>
      <c r="K5537" s="11" t="s">
        <v>12333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44228</v>
      </c>
      <c r="H5538" s="11">
        <v>7</v>
      </c>
      <c r="I5538" s="20" t="s">
        <v>259</v>
      </c>
      <c r="J5538" s="11" t="s">
        <v>261</v>
      </c>
      <c r="K5538" s="11" t="s">
        <v>12333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44228</v>
      </c>
      <c r="H5539" s="11">
        <v>7</v>
      </c>
      <c r="I5539" s="20" t="s">
        <v>259</v>
      </c>
      <c r="J5539" s="11" t="s">
        <v>261</v>
      </c>
      <c r="K5539" s="11" t="s">
        <v>12333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44228</v>
      </c>
      <c r="H5540" s="11">
        <v>7</v>
      </c>
      <c r="I5540" s="20" t="s">
        <v>259</v>
      </c>
      <c r="J5540" s="11" t="s">
        <v>261</v>
      </c>
      <c r="K5540" s="11" t="s">
        <v>12333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44228</v>
      </c>
      <c r="H5541" s="11">
        <v>7</v>
      </c>
      <c r="I5541" s="20" t="s">
        <v>259</v>
      </c>
      <c r="J5541" s="11" t="s">
        <v>261</v>
      </c>
      <c r="K5541" s="11" t="s">
        <v>12333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44228</v>
      </c>
      <c r="H5542" s="11">
        <v>7</v>
      </c>
      <c r="I5542" s="20" t="s">
        <v>259</v>
      </c>
      <c r="J5542" s="11" t="s">
        <v>261</v>
      </c>
      <c r="K5542" s="11" t="s">
        <v>12333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44228</v>
      </c>
      <c r="H5543" s="11">
        <v>7</v>
      </c>
      <c r="I5543" s="20" t="s">
        <v>259</v>
      </c>
      <c r="J5543" s="11" t="s">
        <v>261</v>
      </c>
      <c r="K5543" s="11" t="s">
        <v>12333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44228</v>
      </c>
      <c r="H5544" s="11">
        <v>7</v>
      </c>
      <c r="I5544" s="20" t="s">
        <v>259</v>
      </c>
      <c r="J5544" s="11" t="s">
        <v>261</v>
      </c>
      <c r="K5544" s="11" t="s">
        <v>12333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44228</v>
      </c>
      <c r="H5545" s="11">
        <v>7</v>
      </c>
      <c r="I5545" s="20" t="s">
        <v>259</v>
      </c>
      <c r="J5545" s="11" t="s">
        <v>261</v>
      </c>
      <c r="K5545" s="11" t="s">
        <v>12333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44228</v>
      </c>
      <c r="H5546" s="11">
        <v>7</v>
      </c>
      <c r="I5546" s="20" t="s">
        <v>259</v>
      </c>
      <c r="J5546" s="11" t="s">
        <v>261</v>
      </c>
      <c r="K5546" s="11" t="s">
        <v>12333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44228</v>
      </c>
      <c r="H5547" s="11">
        <v>7</v>
      </c>
      <c r="I5547" s="20" t="s">
        <v>259</v>
      </c>
      <c r="J5547" s="11" t="s">
        <v>261</v>
      </c>
      <c r="K5547" s="11" t="s">
        <v>12333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44228</v>
      </c>
      <c r="H5548" s="11">
        <v>7</v>
      </c>
      <c r="I5548" s="20" t="s">
        <v>259</v>
      </c>
      <c r="J5548" s="11" t="s">
        <v>261</v>
      </c>
      <c r="K5548" s="11" t="s">
        <v>12333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44228</v>
      </c>
      <c r="H5549" s="11">
        <v>7</v>
      </c>
      <c r="I5549" s="20" t="s">
        <v>259</v>
      </c>
      <c r="J5549" s="11" t="s">
        <v>261</v>
      </c>
      <c r="K5549" s="11" t="s">
        <v>12333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44228</v>
      </c>
      <c r="H5550" s="11">
        <v>7</v>
      </c>
      <c r="I5550" s="20" t="s">
        <v>259</v>
      </c>
      <c r="J5550" s="11" t="s">
        <v>261</v>
      </c>
      <c r="K5550" s="11" t="s">
        <v>12333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44228</v>
      </c>
      <c r="H5551" s="11">
        <v>7</v>
      </c>
      <c r="I5551" s="20" t="s">
        <v>259</v>
      </c>
      <c r="J5551" s="11" t="s">
        <v>261</v>
      </c>
      <c r="K5551" s="11" t="s">
        <v>12333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44228</v>
      </c>
      <c r="H5552" s="11">
        <v>7</v>
      </c>
      <c r="I5552" s="20" t="s">
        <v>259</v>
      </c>
      <c r="J5552" s="11" t="s">
        <v>261</v>
      </c>
      <c r="K5552" s="11" t="s">
        <v>12333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44228</v>
      </c>
      <c r="H5553" s="11">
        <v>7</v>
      </c>
      <c r="I5553" s="20" t="s">
        <v>259</v>
      </c>
      <c r="J5553" s="11" t="s">
        <v>261</v>
      </c>
      <c r="K5553" s="11" t="s">
        <v>12333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44228</v>
      </c>
      <c r="H5554" s="11">
        <v>7</v>
      </c>
      <c r="I5554" s="20" t="s">
        <v>259</v>
      </c>
      <c r="J5554" s="11" t="s">
        <v>261</v>
      </c>
      <c r="K5554" s="11" t="s">
        <v>12333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44228</v>
      </c>
      <c r="H5555" s="11">
        <v>7</v>
      </c>
      <c r="I5555" s="20" t="s">
        <v>259</v>
      </c>
      <c r="J5555" s="11" t="s">
        <v>261</v>
      </c>
      <c r="K5555" s="11" t="s">
        <v>12333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44228</v>
      </c>
      <c r="H5556" s="11">
        <v>7</v>
      </c>
      <c r="I5556" s="20" t="s">
        <v>259</v>
      </c>
      <c r="J5556" s="11" t="s">
        <v>261</v>
      </c>
      <c r="K5556" s="11" t="s">
        <v>12333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44228</v>
      </c>
      <c r="H5557" s="11">
        <v>7</v>
      </c>
      <c r="I5557" s="20" t="s">
        <v>259</v>
      </c>
      <c r="J5557" s="11" t="s">
        <v>261</v>
      </c>
      <c r="K5557" s="11" t="s">
        <v>12333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44228</v>
      </c>
      <c r="H5558" s="11">
        <v>7</v>
      </c>
      <c r="I5558" s="20" t="s">
        <v>259</v>
      </c>
      <c r="J5558" s="11" t="s">
        <v>261</v>
      </c>
      <c r="K5558" s="11" t="s">
        <v>12333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44228</v>
      </c>
      <c r="H5559" s="11">
        <v>7</v>
      </c>
      <c r="I5559" s="20" t="s">
        <v>259</v>
      </c>
      <c r="J5559" s="11" t="s">
        <v>261</v>
      </c>
      <c r="K5559" s="11" t="s">
        <v>12333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44228</v>
      </c>
      <c r="H5560" s="11">
        <v>7</v>
      </c>
      <c r="I5560" s="20" t="s">
        <v>259</v>
      </c>
      <c r="J5560" s="11" t="s">
        <v>261</v>
      </c>
      <c r="K5560" s="11" t="s">
        <v>12333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44228</v>
      </c>
      <c r="H5561" s="11">
        <v>7</v>
      </c>
      <c r="I5561" s="20" t="s">
        <v>259</v>
      </c>
      <c r="J5561" s="11" t="s">
        <v>261</v>
      </c>
      <c r="K5561" s="11" t="s">
        <v>12333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44228</v>
      </c>
      <c r="H5562" s="11">
        <v>7</v>
      </c>
      <c r="I5562" s="20" t="s">
        <v>259</v>
      </c>
      <c r="J5562" s="11" t="s">
        <v>261</v>
      </c>
      <c r="K5562" s="11" t="s">
        <v>12333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44228</v>
      </c>
      <c r="H5563" s="11">
        <v>7</v>
      </c>
      <c r="I5563" s="20" t="s">
        <v>259</v>
      </c>
      <c r="J5563" s="11" t="s">
        <v>261</v>
      </c>
      <c r="K5563" s="11" t="s">
        <v>12333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44228</v>
      </c>
      <c r="H5564" s="11">
        <v>7</v>
      </c>
      <c r="I5564" s="20" t="s">
        <v>259</v>
      </c>
      <c r="J5564" s="11" t="s">
        <v>261</v>
      </c>
      <c r="K5564" s="11" t="s">
        <v>12333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44228</v>
      </c>
      <c r="H5565" s="11">
        <v>7</v>
      </c>
      <c r="I5565" s="20" t="s">
        <v>259</v>
      </c>
      <c r="J5565" s="11" t="s">
        <v>261</v>
      </c>
      <c r="K5565" s="11" t="s">
        <v>12333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44228</v>
      </c>
      <c r="H5566" s="11">
        <v>7</v>
      </c>
      <c r="I5566" s="20" t="s">
        <v>259</v>
      </c>
      <c r="J5566" s="11" t="s">
        <v>261</v>
      </c>
      <c r="K5566" s="11" t="s">
        <v>12333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44228</v>
      </c>
      <c r="H5567" s="11">
        <v>7</v>
      </c>
      <c r="I5567" s="20" t="s">
        <v>259</v>
      </c>
      <c r="J5567" s="11" t="s">
        <v>261</v>
      </c>
      <c r="K5567" s="11" t="s">
        <v>12333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44228</v>
      </c>
      <c r="H5568" s="11">
        <v>7</v>
      </c>
      <c r="I5568" s="20" t="s">
        <v>259</v>
      </c>
      <c r="J5568" s="11" t="s">
        <v>261</v>
      </c>
      <c r="K5568" s="11" t="s">
        <v>12333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44228</v>
      </c>
      <c r="H5569" s="11">
        <v>7</v>
      </c>
      <c r="I5569" s="20" t="s">
        <v>259</v>
      </c>
      <c r="J5569" s="11" t="s">
        <v>261</v>
      </c>
      <c r="K5569" s="11" t="s">
        <v>12333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44228</v>
      </c>
      <c r="H5570" s="11">
        <v>7</v>
      </c>
      <c r="I5570" s="20" t="s">
        <v>259</v>
      </c>
      <c r="J5570" s="11" t="s">
        <v>261</v>
      </c>
      <c r="K5570" s="11" t="s">
        <v>12333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44228</v>
      </c>
      <c r="H5571" s="11">
        <v>7</v>
      </c>
      <c r="I5571" s="20" t="s">
        <v>259</v>
      </c>
      <c r="J5571" s="11" t="s">
        <v>261</v>
      </c>
      <c r="K5571" s="11" t="s">
        <v>12333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44228</v>
      </c>
      <c r="H5572" s="11">
        <v>7</v>
      </c>
      <c r="I5572" s="20" t="s">
        <v>259</v>
      </c>
      <c r="J5572" s="11" t="s">
        <v>261</v>
      </c>
      <c r="K5572" s="11" t="s">
        <v>12333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44228</v>
      </c>
      <c r="H5573" s="11">
        <v>7</v>
      </c>
      <c r="I5573" s="20" t="s">
        <v>259</v>
      </c>
      <c r="J5573" s="11" t="s">
        <v>261</v>
      </c>
      <c r="K5573" s="11" t="s">
        <v>12333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44228</v>
      </c>
      <c r="H5574" s="11">
        <v>7</v>
      </c>
      <c r="I5574" s="20" t="s">
        <v>259</v>
      </c>
      <c r="J5574" s="11" t="s">
        <v>261</v>
      </c>
      <c r="K5574" s="11" t="s">
        <v>12333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44228</v>
      </c>
      <c r="H5575" s="11">
        <v>7</v>
      </c>
      <c r="I5575" s="20" t="s">
        <v>259</v>
      </c>
      <c r="J5575" s="11" t="s">
        <v>261</v>
      </c>
      <c r="K5575" s="11" t="s">
        <v>12333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44228</v>
      </c>
      <c r="H5576" s="11">
        <v>7</v>
      </c>
      <c r="I5576" s="20" t="s">
        <v>259</v>
      </c>
      <c r="J5576" s="11" t="s">
        <v>261</v>
      </c>
      <c r="K5576" s="11" t="s">
        <v>12333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44228</v>
      </c>
      <c r="H5577" s="11">
        <v>7</v>
      </c>
      <c r="I5577" s="20" t="s">
        <v>259</v>
      </c>
      <c r="J5577" s="11" t="s">
        <v>261</v>
      </c>
      <c r="K5577" s="11" t="s">
        <v>12333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44228</v>
      </c>
      <c r="H5578" s="11">
        <v>7</v>
      </c>
      <c r="I5578" s="20" t="s">
        <v>259</v>
      </c>
      <c r="J5578" s="11" t="s">
        <v>261</v>
      </c>
      <c r="K5578" s="11" t="s">
        <v>12333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44228</v>
      </c>
      <c r="H5579" s="11">
        <v>7</v>
      </c>
      <c r="I5579" s="20" t="s">
        <v>259</v>
      </c>
      <c r="J5579" s="11" t="s">
        <v>261</v>
      </c>
      <c r="K5579" s="11" t="s">
        <v>12333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44228</v>
      </c>
      <c r="H5580" s="11">
        <v>7</v>
      </c>
      <c r="I5580" s="20" t="s">
        <v>259</v>
      </c>
      <c r="J5580" s="11" t="s">
        <v>261</v>
      </c>
      <c r="K5580" s="11" t="s">
        <v>12333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44228</v>
      </c>
      <c r="H5581" s="11">
        <v>7</v>
      </c>
      <c r="I5581" s="20" t="s">
        <v>259</v>
      </c>
      <c r="J5581" s="11" t="s">
        <v>261</v>
      </c>
      <c r="K5581" s="11" t="s">
        <v>12333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44228</v>
      </c>
      <c r="H5582" s="11">
        <v>7</v>
      </c>
      <c r="I5582" s="20" t="s">
        <v>259</v>
      </c>
      <c r="J5582" s="11" t="s">
        <v>261</v>
      </c>
      <c r="K5582" s="11" t="s">
        <v>12333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44228</v>
      </c>
      <c r="H5583" s="11">
        <v>7</v>
      </c>
      <c r="I5583" s="20" t="s">
        <v>259</v>
      </c>
      <c r="J5583" s="11" t="s">
        <v>261</v>
      </c>
      <c r="K5583" s="11" t="s">
        <v>12333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44228</v>
      </c>
      <c r="H5584" s="11">
        <v>7</v>
      </c>
      <c r="I5584" s="20" t="s">
        <v>259</v>
      </c>
      <c r="J5584" s="11" t="s">
        <v>261</v>
      </c>
      <c r="K5584" s="11" t="s">
        <v>12333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44228</v>
      </c>
      <c r="H5585" s="11">
        <v>7</v>
      </c>
      <c r="I5585" s="20" t="s">
        <v>259</v>
      </c>
      <c r="J5585" s="11" t="s">
        <v>261</v>
      </c>
      <c r="K5585" s="11" t="s">
        <v>12333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44228</v>
      </c>
      <c r="H5586" s="11">
        <v>7</v>
      </c>
      <c r="I5586" s="20" t="s">
        <v>259</v>
      </c>
      <c r="J5586" s="11" t="s">
        <v>261</v>
      </c>
      <c r="K5586" s="11" t="s">
        <v>12333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44228</v>
      </c>
      <c r="H5587" s="11">
        <v>7</v>
      </c>
      <c r="I5587" s="20" t="s">
        <v>259</v>
      </c>
      <c r="J5587" s="11" t="s">
        <v>261</v>
      </c>
      <c r="K5587" s="11" t="s">
        <v>12333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44228</v>
      </c>
      <c r="H5588" s="11">
        <v>7</v>
      </c>
      <c r="I5588" s="20" t="s">
        <v>259</v>
      </c>
      <c r="J5588" s="11" t="s">
        <v>261</v>
      </c>
      <c r="K5588" s="11" t="s">
        <v>12333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44228</v>
      </c>
      <c r="H5589" s="11">
        <v>7</v>
      </c>
      <c r="I5589" s="20" t="s">
        <v>259</v>
      </c>
      <c r="J5589" s="11" t="s">
        <v>261</v>
      </c>
      <c r="K5589" s="11" t="s">
        <v>12333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44228</v>
      </c>
      <c r="H5590" s="11">
        <v>7</v>
      </c>
      <c r="I5590" s="20" t="s">
        <v>259</v>
      </c>
      <c r="J5590" s="11" t="s">
        <v>261</v>
      </c>
      <c r="K5590" s="11" t="s">
        <v>12333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44228</v>
      </c>
      <c r="H5591" s="11">
        <v>7</v>
      </c>
      <c r="I5591" s="20" t="s">
        <v>259</v>
      </c>
      <c r="J5591" s="11" t="s">
        <v>261</v>
      </c>
      <c r="K5591" s="11" t="s">
        <v>12333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44228</v>
      </c>
      <c r="H5592" s="11">
        <v>7</v>
      </c>
      <c r="I5592" s="20" t="s">
        <v>259</v>
      </c>
      <c r="J5592" s="11" t="s">
        <v>261</v>
      </c>
      <c r="K5592" s="11" t="s">
        <v>12333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44228</v>
      </c>
      <c r="H5593" s="11">
        <v>7</v>
      </c>
      <c r="I5593" s="20" t="s">
        <v>259</v>
      </c>
      <c r="J5593" s="11" t="s">
        <v>261</v>
      </c>
      <c r="K5593" s="11" t="s">
        <v>12333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44228</v>
      </c>
      <c r="H5594" s="11">
        <v>7</v>
      </c>
      <c r="I5594" s="20" t="s">
        <v>259</v>
      </c>
      <c r="J5594" s="11" t="s">
        <v>261</v>
      </c>
      <c r="K5594" s="11" t="s">
        <v>12333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44228</v>
      </c>
      <c r="H5595" s="11">
        <v>7</v>
      </c>
      <c r="I5595" s="20" t="s">
        <v>259</v>
      </c>
      <c r="J5595" s="11" t="s">
        <v>261</v>
      </c>
      <c r="K5595" s="11" t="s">
        <v>12333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44228</v>
      </c>
      <c r="H5596" s="11">
        <v>7</v>
      </c>
      <c r="I5596" s="20" t="s">
        <v>259</v>
      </c>
      <c r="J5596" s="11" t="s">
        <v>261</v>
      </c>
      <c r="K5596" s="11" t="s">
        <v>12333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44228</v>
      </c>
      <c r="H5597" s="11">
        <v>7</v>
      </c>
      <c r="I5597" s="20" t="s">
        <v>259</v>
      </c>
      <c r="J5597" s="11" t="s">
        <v>261</v>
      </c>
      <c r="K5597" s="11" t="s">
        <v>12333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44228</v>
      </c>
      <c r="H5598" s="11">
        <v>7</v>
      </c>
      <c r="I5598" s="20" t="s">
        <v>259</v>
      </c>
      <c r="J5598" s="11" t="s">
        <v>261</v>
      </c>
      <c r="K5598" s="11" t="s">
        <v>12333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44228</v>
      </c>
      <c r="H5599" s="11">
        <v>7</v>
      </c>
      <c r="I5599" s="20" t="s">
        <v>259</v>
      </c>
      <c r="J5599" s="11" t="s">
        <v>261</v>
      </c>
      <c r="K5599" s="11" t="s">
        <v>12333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44228</v>
      </c>
      <c r="H5600" s="11">
        <v>7</v>
      </c>
      <c r="I5600" s="20" t="s">
        <v>259</v>
      </c>
      <c r="J5600" s="11" t="s">
        <v>261</v>
      </c>
      <c r="K5600" s="11" t="s">
        <v>12333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44228</v>
      </c>
      <c r="H5601" s="11">
        <v>7</v>
      </c>
      <c r="I5601" s="20" t="s">
        <v>259</v>
      </c>
      <c r="J5601" s="11" t="s">
        <v>261</v>
      </c>
      <c r="K5601" s="11" t="s">
        <v>12333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44228</v>
      </c>
      <c r="H5602" s="11">
        <v>7</v>
      </c>
      <c r="I5602" s="20" t="s">
        <v>259</v>
      </c>
      <c r="J5602" s="11" t="s">
        <v>261</v>
      </c>
      <c r="K5602" s="11" t="s">
        <v>12333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44228</v>
      </c>
      <c r="H5603" s="11">
        <v>7</v>
      </c>
      <c r="I5603" s="20" t="s">
        <v>259</v>
      </c>
      <c r="J5603" s="11" t="s">
        <v>261</v>
      </c>
      <c r="K5603" s="11" t="s">
        <v>12333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44228</v>
      </c>
      <c r="H5604" s="11">
        <v>7</v>
      </c>
      <c r="I5604" s="20" t="s">
        <v>259</v>
      </c>
      <c r="J5604" s="11" t="s">
        <v>261</v>
      </c>
      <c r="K5604" s="11" t="s">
        <v>12333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44228</v>
      </c>
      <c r="H5605" s="11">
        <v>7</v>
      </c>
      <c r="I5605" s="20" t="s">
        <v>259</v>
      </c>
      <c r="J5605" s="11" t="s">
        <v>261</v>
      </c>
      <c r="K5605" s="11" t="s">
        <v>12333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44228</v>
      </c>
      <c r="H5606" s="11">
        <v>7</v>
      </c>
      <c r="I5606" s="20" t="s">
        <v>259</v>
      </c>
      <c r="J5606" s="11" t="s">
        <v>261</v>
      </c>
      <c r="K5606" s="11" t="s">
        <v>12333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44228</v>
      </c>
      <c r="H5607" s="11">
        <v>7</v>
      </c>
      <c r="I5607" s="20" t="s">
        <v>259</v>
      </c>
      <c r="J5607" s="11" t="s">
        <v>261</v>
      </c>
      <c r="K5607" s="11" t="s">
        <v>12333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44228</v>
      </c>
      <c r="H5608" s="11">
        <v>7</v>
      </c>
      <c r="I5608" s="20" t="s">
        <v>259</v>
      </c>
      <c r="J5608" s="11" t="s">
        <v>261</v>
      </c>
      <c r="K5608" s="11" t="s">
        <v>12333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44228</v>
      </c>
      <c r="H5609" s="11">
        <v>7</v>
      </c>
      <c r="I5609" s="20" t="s">
        <v>259</v>
      </c>
      <c r="J5609" s="11" t="s">
        <v>261</v>
      </c>
      <c r="K5609" s="11" t="s">
        <v>12333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44228</v>
      </c>
      <c r="H5610" s="11">
        <v>7</v>
      </c>
      <c r="I5610" s="20" t="s">
        <v>259</v>
      </c>
      <c r="J5610" s="11" t="s">
        <v>261</v>
      </c>
      <c r="K5610" s="11" t="s">
        <v>12333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44228</v>
      </c>
      <c r="H5611" s="11">
        <v>7</v>
      </c>
      <c r="I5611" s="20" t="s">
        <v>259</v>
      </c>
      <c r="J5611" s="11" t="s">
        <v>261</v>
      </c>
      <c r="K5611" s="11" t="s">
        <v>12333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44228</v>
      </c>
      <c r="H5612" s="11">
        <v>7</v>
      </c>
      <c r="I5612" s="20" t="s">
        <v>259</v>
      </c>
      <c r="J5612" s="11" t="s">
        <v>261</v>
      </c>
      <c r="K5612" s="11" t="s">
        <v>12333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44228</v>
      </c>
      <c r="H5613" s="11">
        <v>7</v>
      </c>
      <c r="I5613" s="20" t="s">
        <v>259</v>
      </c>
      <c r="J5613" s="11" t="s">
        <v>261</v>
      </c>
      <c r="K5613" s="11" t="s">
        <v>12333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44228</v>
      </c>
      <c r="H5614" s="11">
        <v>7</v>
      </c>
      <c r="I5614" s="20" t="s">
        <v>259</v>
      </c>
      <c r="J5614" s="11" t="s">
        <v>261</v>
      </c>
      <c r="K5614" s="11" t="s">
        <v>12333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44228</v>
      </c>
      <c r="H5615" s="11">
        <v>7</v>
      </c>
      <c r="I5615" s="20" t="s">
        <v>259</v>
      </c>
      <c r="J5615" s="11" t="s">
        <v>261</v>
      </c>
      <c r="K5615" s="11" t="s">
        <v>12333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44228</v>
      </c>
      <c r="H5616" s="11">
        <v>7</v>
      </c>
      <c r="I5616" s="20" t="s">
        <v>259</v>
      </c>
      <c r="J5616" s="11" t="s">
        <v>261</v>
      </c>
      <c r="K5616" s="11" t="s">
        <v>12333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44228</v>
      </c>
      <c r="H5617" s="11">
        <v>7</v>
      </c>
      <c r="I5617" s="20" t="s">
        <v>259</v>
      </c>
      <c r="J5617" s="11" t="s">
        <v>261</v>
      </c>
      <c r="K5617" s="11" t="s">
        <v>12333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44228</v>
      </c>
      <c r="H5618" s="11">
        <v>7</v>
      </c>
      <c r="I5618" s="20" t="s">
        <v>259</v>
      </c>
      <c r="J5618" s="11" t="s">
        <v>261</v>
      </c>
      <c r="K5618" s="11" t="s">
        <v>12333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44228</v>
      </c>
      <c r="H5619" s="11">
        <v>7</v>
      </c>
      <c r="I5619" s="20" t="s">
        <v>259</v>
      </c>
      <c r="J5619" s="11" t="s">
        <v>261</v>
      </c>
      <c r="K5619" s="11" t="s">
        <v>12333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44228</v>
      </c>
      <c r="H5620" s="11">
        <v>7</v>
      </c>
      <c r="I5620" s="20" t="s">
        <v>259</v>
      </c>
      <c r="J5620" s="11" t="s">
        <v>261</v>
      </c>
      <c r="K5620" s="11" t="s">
        <v>12333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44228</v>
      </c>
      <c r="H5621" s="11">
        <v>7</v>
      </c>
      <c r="I5621" s="20" t="s">
        <v>259</v>
      </c>
      <c r="J5621" s="11" t="s">
        <v>261</v>
      </c>
      <c r="K5621" s="11" t="s">
        <v>12333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44228</v>
      </c>
      <c r="H5622" s="11">
        <v>7</v>
      </c>
      <c r="I5622" s="20" t="s">
        <v>259</v>
      </c>
      <c r="J5622" s="11" t="s">
        <v>261</v>
      </c>
      <c r="K5622" s="11" t="s">
        <v>12333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44228</v>
      </c>
      <c r="H5623" s="11">
        <v>7</v>
      </c>
      <c r="I5623" s="20" t="s">
        <v>259</v>
      </c>
      <c r="J5623" s="11" t="s">
        <v>261</v>
      </c>
      <c r="K5623" s="11" t="s">
        <v>12333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44228</v>
      </c>
      <c r="H5624" s="11">
        <v>7</v>
      </c>
      <c r="I5624" s="20" t="s">
        <v>259</v>
      </c>
      <c r="J5624" s="11" t="s">
        <v>261</v>
      </c>
      <c r="K5624" s="11" t="s">
        <v>12333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44228</v>
      </c>
      <c r="H5625" s="11">
        <v>7</v>
      </c>
      <c r="I5625" s="20" t="s">
        <v>259</v>
      </c>
      <c r="J5625" s="11" t="s">
        <v>261</v>
      </c>
      <c r="K5625" s="11" t="s">
        <v>12333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44228</v>
      </c>
      <c r="H5626" s="11">
        <v>7</v>
      </c>
      <c r="I5626" s="20" t="s">
        <v>259</v>
      </c>
      <c r="J5626" s="11" t="s">
        <v>261</v>
      </c>
      <c r="K5626" s="11" t="s">
        <v>12333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44228</v>
      </c>
      <c r="H5627" s="11">
        <v>7</v>
      </c>
      <c r="I5627" s="20" t="s">
        <v>259</v>
      </c>
      <c r="J5627" s="11" t="s">
        <v>261</v>
      </c>
      <c r="K5627" s="11" t="s">
        <v>12333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44228</v>
      </c>
      <c r="H5628" s="11">
        <v>7</v>
      </c>
      <c r="I5628" s="20" t="s">
        <v>259</v>
      </c>
      <c r="J5628" s="11" t="s">
        <v>261</v>
      </c>
      <c r="K5628" s="11" t="s">
        <v>12333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44228</v>
      </c>
      <c r="H5629" s="11">
        <v>7</v>
      </c>
      <c r="I5629" s="20" t="s">
        <v>259</v>
      </c>
      <c r="J5629" s="11" t="s">
        <v>261</v>
      </c>
      <c r="K5629" s="11" t="s">
        <v>12333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44228</v>
      </c>
      <c r="H5630" s="11">
        <v>7</v>
      </c>
      <c r="I5630" s="20" t="s">
        <v>259</v>
      </c>
      <c r="J5630" s="11" t="s">
        <v>261</v>
      </c>
      <c r="K5630" s="11" t="s">
        <v>12333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44228</v>
      </c>
      <c r="H5631" s="11">
        <v>7</v>
      </c>
      <c r="I5631" s="20" t="s">
        <v>259</v>
      </c>
      <c r="J5631" s="11" t="s">
        <v>261</v>
      </c>
      <c r="K5631" s="11" t="s">
        <v>12333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44228</v>
      </c>
      <c r="H5632" s="11">
        <v>7</v>
      </c>
      <c r="I5632" s="20" t="s">
        <v>259</v>
      </c>
      <c r="J5632" s="11" t="s">
        <v>261</v>
      </c>
      <c r="K5632" s="11" t="s">
        <v>12333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44228</v>
      </c>
      <c r="H5633" s="11">
        <v>7</v>
      </c>
      <c r="I5633" s="20" t="s">
        <v>259</v>
      </c>
      <c r="J5633" s="11" t="s">
        <v>261</v>
      </c>
      <c r="K5633" s="11" t="s">
        <v>12333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44228</v>
      </c>
      <c r="H5634" s="11">
        <v>7</v>
      </c>
      <c r="I5634" s="20" t="s">
        <v>259</v>
      </c>
      <c r="J5634" s="11" t="s">
        <v>261</v>
      </c>
      <c r="K5634" s="11" t="s">
        <v>12333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44228</v>
      </c>
      <c r="H5635" s="11">
        <v>7</v>
      </c>
      <c r="I5635" s="20" t="s">
        <v>259</v>
      </c>
      <c r="J5635" s="11" t="s">
        <v>261</v>
      </c>
      <c r="K5635" s="11" t="s">
        <v>12333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44228</v>
      </c>
      <c r="H5636" s="11">
        <v>7</v>
      </c>
      <c r="I5636" s="20" t="s">
        <v>259</v>
      </c>
      <c r="J5636" s="11" t="s">
        <v>261</v>
      </c>
      <c r="K5636" s="11" t="s">
        <v>12333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44228</v>
      </c>
      <c r="H5637" s="11">
        <v>7</v>
      </c>
      <c r="I5637" s="20" t="s">
        <v>259</v>
      </c>
      <c r="J5637" s="11" t="s">
        <v>261</v>
      </c>
      <c r="K5637" s="11" t="s">
        <v>12333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44228</v>
      </c>
      <c r="H5638" s="11">
        <v>7</v>
      </c>
      <c r="I5638" s="20" t="s">
        <v>259</v>
      </c>
      <c r="J5638" s="11" t="s">
        <v>261</v>
      </c>
      <c r="K5638" s="11" t="s">
        <v>12333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44228</v>
      </c>
      <c r="H5639" s="11">
        <v>7</v>
      </c>
      <c r="I5639" s="20" t="s">
        <v>259</v>
      </c>
      <c r="J5639" s="11" t="s">
        <v>261</v>
      </c>
      <c r="K5639" s="11" t="s">
        <v>12333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44228</v>
      </c>
      <c r="H5640" s="11">
        <v>7</v>
      </c>
      <c r="I5640" s="20" t="s">
        <v>259</v>
      </c>
      <c r="J5640" s="11" t="s">
        <v>261</v>
      </c>
      <c r="K5640" s="11" t="s">
        <v>12333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44228</v>
      </c>
      <c r="H5641" s="11">
        <v>7</v>
      </c>
      <c r="I5641" s="20" t="s">
        <v>259</v>
      </c>
      <c r="J5641" s="11" t="s">
        <v>261</v>
      </c>
      <c r="K5641" s="11" t="s">
        <v>12333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44228</v>
      </c>
      <c r="H5642" s="11">
        <v>7</v>
      </c>
      <c r="I5642" s="20" t="s">
        <v>259</v>
      </c>
      <c r="J5642" s="11" t="s">
        <v>261</v>
      </c>
      <c r="K5642" s="11" t="s">
        <v>12333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44228</v>
      </c>
      <c r="H5643" s="11">
        <v>7</v>
      </c>
      <c r="I5643" s="20" t="s">
        <v>259</v>
      </c>
      <c r="J5643" s="11" t="s">
        <v>261</v>
      </c>
      <c r="K5643" s="11" t="s">
        <v>12333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44228</v>
      </c>
      <c r="H5644" s="11">
        <v>7</v>
      </c>
      <c r="I5644" s="20" t="s">
        <v>259</v>
      </c>
      <c r="J5644" s="11" t="s">
        <v>261</v>
      </c>
      <c r="K5644" s="11" t="s">
        <v>12333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44228</v>
      </c>
      <c r="H5645" s="11">
        <v>7</v>
      </c>
      <c r="I5645" s="20" t="s">
        <v>259</v>
      </c>
      <c r="J5645" s="11" t="s">
        <v>261</v>
      </c>
      <c r="K5645" s="11" t="s">
        <v>12333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44228</v>
      </c>
      <c r="H5646" s="11">
        <v>7</v>
      </c>
      <c r="I5646" s="20" t="s">
        <v>259</v>
      </c>
      <c r="J5646" s="11" t="s">
        <v>261</v>
      </c>
      <c r="K5646" s="11" t="s">
        <v>12333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44228</v>
      </c>
      <c r="H5647" s="11">
        <v>7</v>
      </c>
      <c r="I5647" s="20" t="s">
        <v>259</v>
      </c>
      <c r="J5647" s="11" t="s">
        <v>261</v>
      </c>
      <c r="K5647" s="11" t="s">
        <v>12333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44228</v>
      </c>
      <c r="H5648" s="11">
        <v>7</v>
      </c>
      <c r="I5648" s="20" t="s">
        <v>259</v>
      </c>
      <c r="J5648" s="11" t="s">
        <v>261</v>
      </c>
      <c r="K5648" s="11" t="s">
        <v>12333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44228</v>
      </c>
      <c r="H5649" s="11">
        <v>7</v>
      </c>
      <c r="I5649" s="20" t="s">
        <v>259</v>
      </c>
      <c r="J5649" s="11" t="s">
        <v>261</v>
      </c>
      <c r="K5649" s="11" t="s">
        <v>12333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44228</v>
      </c>
      <c r="H5650" s="11">
        <v>7</v>
      </c>
      <c r="I5650" s="20" t="s">
        <v>259</v>
      </c>
      <c r="J5650" s="11" t="s">
        <v>261</v>
      </c>
      <c r="K5650" s="11" t="s">
        <v>12333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44228</v>
      </c>
      <c r="H5651" s="11">
        <v>7</v>
      </c>
      <c r="I5651" s="20" t="s">
        <v>259</v>
      </c>
      <c r="J5651" s="11" t="s">
        <v>261</v>
      </c>
      <c r="K5651" s="11" t="s">
        <v>12333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44228</v>
      </c>
      <c r="H5652" s="11">
        <v>7</v>
      </c>
      <c r="I5652" s="20" t="s">
        <v>259</v>
      </c>
      <c r="J5652" s="11" t="s">
        <v>261</v>
      </c>
      <c r="K5652" s="11" t="s">
        <v>12333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44228</v>
      </c>
      <c r="H5653" s="11">
        <v>7</v>
      </c>
      <c r="I5653" s="20" t="s">
        <v>259</v>
      </c>
      <c r="J5653" s="11" t="s">
        <v>261</v>
      </c>
      <c r="K5653" s="11" t="s">
        <v>12333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44228</v>
      </c>
      <c r="H5654" s="11">
        <v>7</v>
      </c>
      <c r="I5654" s="20" t="s">
        <v>259</v>
      </c>
      <c r="J5654" s="11" t="s">
        <v>261</v>
      </c>
      <c r="K5654" s="11" t="s">
        <v>12333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44228</v>
      </c>
      <c r="H5655" s="11">
        <v>7</v>
      </c>
      <c r="I5655" s="20" t="s">
        <v>259</v>
      </c>
      <c r="J5655" s="11" t="s">
        <v>261</v>
      </c>
      <c r="K5655" s="11" t="s">
        <v>12333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44228</v>
      </c>
      <c r="H5656" s="11">
        <v>7</v>
      </c>
      <c r="I5656" s="20" t="s">
        <v>259</v>
      </c>
      <c r="J5656" s="11" t="s">
        <v>261</v>
      </c>
      <c r="K5656" s="11" t="s">
        <v>12333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44228</v>
      </c>
      <c r="H5657" s="11">
        <v>7</v>
      </c>
      <c r="I5657" s="20" t="s">
        <v>259</v>
      </c>
      <c r="J5657" s="11" t="s">
        <v>261</v>
      </c>
      <c r="K5657" s="11" t="s">
        <v>12333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44228</v>
      </c>
      <c r="H5658" s="11">
        <v>7</v>
      </c>
      <c r="I5658" s="20" t="s">
        <v>259</v>
      </c>
      <c r="J5658" s="11" t="s">
        <v>261</v>
      </c>
      <c r="K5658" s="11" t="s">
        <v>12333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44228</v>
      </c>
      <c r="H5659" s="11">
        <v>7</v>
      </c>
      <c r="I5659" s="20" t="s">
        <v>259</v>
      </c>
      <c r="J5659" s="11" t="s">
        <v>261</v>
      </c>
      <c r="K5659" s="11" t="s">
        <v>12333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44228</v>
      </c>
      <c r="H5660" s="11">
        <v>7</v>
      </c>
      <c r="I5660" s="20" t="s">
        <v>259</v>
      </c>
      <c r="J5660" s="11" t="s">
        <v>261</v>
      </c>
      <c r="K5660" s="11" t="s">
        <v>12333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44228</v>
      </c>
      <c r="H5661" s="11">
        <v>7</v>
      </c>
      <c r="I5661" s="20" t="s">
        <v>259</v>
      </c>
      <c r="J5661" s="11" t="s">
        <v>261</v>
      </c>
      <c r="K5661" s="11" t="s">
        <v>12333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44228</v>
      </c>
      <c r="H5662" s="11">
        <v>7</v>
      </c>
      <c r="I5662" s="20" t="s">
        <v>259</v>
      </c>
      <c r="J5662" s="11" t="s">
        <v>261</v>
      </c>
      <c r="K5662" s="11" t="s">
        <v>12333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44228</v>
      </c>
      <c r="H5663" s="11">
        <v>7</v>
      </c>
      <c r="I5663" s="20" t="s">
        <v>259</v>
      </c>
      <c r="J5663" s="11" t="s">
        <v>261</v>
      </c>
      <c r="K5663" s="11" t="s">
        <v>12333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44228</v>
      </c>
      <c r="H5664" s="11">
        <v>7</v>
      </c>
      <c r="I5664" s="20" t="s">
        <v>259</v>
      </c>
      <c r="J5664" s="11" t="s">
        <v>261</v>
      </c>
      <c r="K5664" s="11" t="s">
        <v>12333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44228</v>
      </c>
      <c r="H5665" s="11">
        <v>7</v>
      </c>
      <c r="I5665" s="20" t="s">
        <v>259</v>
      </c>
      <c r="J5665" s="11" t="s">
        <v>261</v>
      </c>
      <c r="K5665" s="11" t="s">
        <v>12333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44228</v>
      </c>
      <c r="H5666" s="11">
        <v>7</v>
      </c>
      <c r="I5666" s="20" t="s">
        <v>259</v>
      </c>
      <c r="J5666" s="11" t="s">
        <v>261</v>
      </c>
      <c r="K5666" s="11" t="s">
        <v>12333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44228</v>
      </c>
      <c r="H5667" s="11">
        <v>7</v>
      </c>
      <c r="I5667" s="20" t="s">
        <v>259</v>
      </c>
      <c r="J5667" s="11" t="s">
        <v>261</v>
      </c>
      <c r="K5667" s="11" t="s">
        <v>12333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44228</v>
      </c>
      <c r="H5668" s="11">
        <v>7</v>
      </c>
      <c r="I5668" s="20" t="s">
        <v>259</v>
      </c>
      <c r="J5668" s="11" t="s">
        <v>261</v>
      </c>
      <c r="K5668" s="11" t="s">
        <v>12333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44228</v>
      </c>
      <c r="H5669" s="11">
        <v>7</v>
      </c>
      <c r="I5669" s="20" t="s">
        <v>259</v>
      </c>
      <c r="J5669" s="11" t="s">
        <v>261</v>
      </c>
      <c r="K5669" s="11" t="s">
        <v>12333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44228</v>
      </c>
      <c r="H5670" s="11">
        <v>7</v>
      </c>
      <c r="I5670" s="20" t="s">
        <v>259</v>
      </c>
      <c r="J5670" s="11" t="s">
        <v>261</v>
      </c>
      <c r="K5670" s="11" t="s">
        <v>12333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44228</v>
      </c>
      <c r="H5671" s="11">
        <v>7</v>
      </c>
      <c r="I5671" s="20" t="s">
        <v>259</v>
      </c>
      <c r="J5671" s="11" t="s">
        <v>261</v>
      </c>
      <c r="K5671" s="11" t="s">
        <v>12333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44228</v>
      </c>
      <c r="H5672" s="11">
        <v>7</v>
      </c>
      <c r="I5672" s="20" t="s">
        <v>259</v>
      </c>
      <c r="J5672" s="11" t="s">
        <v>261</v>
      </c>
      <c r="K5672" s="11" t="s">
        <v>12333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44228</v>
      </c>
      <c r="H5673" s="11">
        <v>7</v>
      </c>
      <c r="I5673" s="20" t="s">
        <v>259</v>
      </c>
      <c r="J5673" s="11" t="s">
        <v>261</v>
      </c>
      <c r="K5673" s="11" t="s">
        <v>12333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44228</v>
      </c>
      <c r="H5674" s="11">
        <v>7</v>
      </c>
      <c r="I5674" s="20" t="s">
        <v>259</v>
      </c>
      <c r="J5674" s="11" t="s">
        <v>261</v>
      </c>
      <c r="K5674" s="11" t="s">
        <v>12333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44228</v>
      </c>
      <c r="H5675" s="11">
        <v>7</v>
      </c>
      <c r="I5675" s="20" t="s">
        <v>259</v>
      </c>
      <c r="J5675" s="11" t="s">
        <v>261</v>
      </c>
      <c r="K5675" s="11" t="s">
        <v>12333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44228</v>
      </c>
      <c r="H5676" s="11">
        <v>7</v>
      </c>
      <c r="I5676" s="20" t="s">
        <v>259</v>
      </c>
      <c r="J5676" s="11" t="s">
        <v>261</v>
      </c>
      <c r="K5676" s="11" t="s">
        <v>12333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44228</v>
      </c>
      <c r="H5677" s="11">
        <v>7</v>
      </c>
      <c r="I5677" s="20" t="s">
        <v>259</v>
      </c>
      <c r="J5677" s="11" t="s">
        <v>261</v>
      </c>
      <c r="K5677" s="11" t="s">
        <v>12333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44228</v>
      </c>
      <c r="H5678" s="11">
        <v>7</v>
      </c>
      <c r="I5678" s="20" t="s">
        <v>259</v>
      </c>
      <c r="J5678" s="11" t="s">
        <v>261</v>
      </c>
      <c r="K5678" s="11" t="s">
        <v>12333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44228</v>
      </c>
      <c r="H5679" s="11">
        <v>7</v>
      </c>
      <c r="I5679" s="20" t="s">
        <v>259</v>
      </c>
      <c r="J5679" s="11" t="s">
        <v>261</v>
      </c>
      <c r="K5679" s="11" t="s">
        <v>12333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44228</v>
      </c>
      <c r="H5680" s="11">
        <v>7</v>
      </c>
      <c r="I5680" s="20" t="s">
        <v>259</v>
      </c>
      <c r="J5680" s="11" t="s">
        <v>261</v>
      </c>
      <c r="K5680" s="11" t="s">
        <v>12333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44228</v>
      </c>
      <c r="H5681" s="11">
        <v>7</v>
      </c>
      <c r="I5681" s="20" t="s">
        <v>259</v>
      </c>
      <c r="J5681" s="11" t="s">
        <v>261</v>
      </c>
      <c r="K5681" s="11" t="s">
        <v>12333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44228</v>
      </c>
      <c r="H5682" s="11">
        <v>7</v>
      </c>
      <c r="I5682" s="20" t="s">
        <v>259</v>
      </c>
      <c r="J5682" s="11" t="s">
        <v>261</v>
      </c>
      <c r="K5682" s="11" t="s">
        <v>12333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44228</v>
      </c>
      <c r="H5683" s="11">
        <v>7</v>
      </c>
      <c r="I5683" s="20" t="s">
        <v>259</v>
      </c>
      <c r="J5683" s="11" t="s">
        <v>261</v>
      </c>
      <c r="K5683" s="11" t="s">
        <v>12333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44228</v>
      </c>
      <c r="H5684" s="11">
        <v>7</v>
      </c>
      <c r="I5684" s="20" t="s">
        <v>259</v>
      </c>
      <c r="J5684" s="11" t="s">
        <v>261</v>
      </c>
      <c r="K5684" s="11" t="s">
        <v>12333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44228</v>
      </c>
      <c r="H5685" s="11">
        <v>7</v>
      </c>
      <c r="I5685" s="20" t="s">
        <v>259</v>
      </c>
      <c r="J5685" s="11" t="s">
        <v>261</v>
      </c>
      <c r="K5685" s="11" t="s">
        <v>12333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44228</v>
      </c>
      <c r="H5686" s="11">
        <v>7</v>
      </c>
      <c r="I5686" s="20" t="s">
        <v>259</v>
      </c>
      <c r="J5686" s="11" t="s">
        <v>261</v>
      </c>
      <c r="K5686" s="11" t="s">
        <v>12333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44228</v>
      </c>
      <c r="H5687" s="11">
        <v>7</v>
      </c>
      <c r="I5687" s="20" t="s">
        <v>259</v>
      </c>
      <c r="J5687" s="11" t="s">
        <v>261</v>
      </c>
      <c r="K5687" s="11" t="s">
        <v>12333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44228</v>
      </c>
      <c r="H5688" s="11">
        <v>7</v>
      </c>
      <c r="I5688" s="20" t="s">
        <v>259</v>
      </c>
      <c r="J5688" s="11" t="s">
        <v>261</v>
      </c>
      <c r="K5688" s="11" t="s">
        <v>12333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44228</v>
      </c>
      <c r="H5689" s="11">
        <v>7</v>
      </c>
      <c r="I5689" s="20" t="s">
        <v>259</v>
      </c>
      <c r="J5689" s="11" t="s">
        <v>261</v>
      </c>
      <c r="K5689" s="11" t="s">
        <v>12333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44228</v>
      </c>
      <c r="H5690" s="11">
        <v>7</v>
      </c>
      <c r="I5690" s="20" t="s">
        <v>259</v>
      </c>
      <c r="J5690" s="11" t="s">
        <v>261</v>
      </c>
      <c r="K5690" s="11" t="s">
        <v>12333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44228</v>
      </c>
      <c r="H5691" s="11">
        <v>7</v>
      </c>
      <c r="I5691" s="20" t="s">
        <v>259</v>
      </c>
      <c r="J5691" s="11" t="s">
        <v>261</v>
      </c>
      <c r="K5691" s="11" t="s">
        <v>12333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44228</v>
      </c>
      <c r="H5692" s="11">
        <v>7</v>
      </c>
      <c r="I5692" s="20" t="s">
        <v>259</v>
      </c>
      <c r="J5692" s="11" t="s">
        <v>261</v>
      </c>
      <c r="K5692" s="11" t="s">
        <v>12333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44228</v>
      </c>
      <c r="H5693" s="11">
        <v>7</v>
      </c>
      <c r="I5693" s="20" t="s">
        <v>259</v>
      </c>
      <c r="J5693" s="11" t="s">
        <v>261</v>
      </c>
      <c r="K5693" s="11" t="s">
        <v>12333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44228</v>
      </c>
      <c r="H5694" s="11">
        <v>7</v>
      </c>
      <c r="I5694" s="20" t="s">
        <v>259</v>
      </c>
      <c r="J5694" s="11" t="s">
        <v>261</v>
      </c>
      <c r="K5694" s="11" t="s">
        <v>12333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44228</v>
      </c>
      <c r="H5695" s="11">
        <v>7</v>
      </c>
      <c r="I5695" s="20" t="s">
        <v>259</v>
      </c>
      <c r="J5695" s="11" t="s">
        <v>261</v>
      </c>
      <c r="K5695" s="11" t="s">
        <v>12333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44228</v>
      </c>
      <c r="H5696" s="11">
        <v>7</v>
      </c>
      <c r="I5696" s="20" t="s">
        <v>259</v>
      </c>
      <c r="J5696" s="11" t="s">
        <v>261</v>
      </c>
      <c r="K5696" s="11" t="s">
        <v>12333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44228</v>
      </c>
      <c r="H5697" s="11">
        <v>7</v>
      </c>
      <c r="I5697" s="20" t="s">
        <v>259</v>
      </c>
      <c r="J5697" s="11" t="s">
        <v>261</v>
      </c>
      <c r="K5697" s="11" t="s">
        <v>12333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44228</v>
      </c>
      <c r="H5698" s="11">
        <v>7</v>
      </c>
      <c r="I5698" s="20" t="s">
        <v>259</v>
      </c>
      <c r="J5698" s="11" t="s">
        <v>261</v>
      </c>
      <c r="K5698" s="11" t="s">
        <v>12333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44228</v>
      </c>
      <c r="H5699" s="11">
        <v>7</v>
      </c>
      <c r="I5699" s="20" t="s">
        <v>259</v>
      </c>
      <c r="J5699" s="11" t="s">
        <v>261</v>
      </c>
      <c r="K5699" s="11" t="s">
        <v>12333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44228</v>
      </c>
      <c r="H5700" s="11">
        <v>7</v>
      </c>
      <c r="I5700" s="20" t="s">
        <v>259</v>
      </c>
      <c r="J5700" s="11" t="s">
        <v>261</v>
      </c>
      <c r="K5700" s="11" t="s">
        <v>12333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44228</v>
      </c>
      <c r="H5701" s="11">
        <v>7</v>
      </c>
      <c r="I5701" s="20" t="s">
        <v>259</v>
      </c>
      <c r="J5701" s="11" t="s">
        <v>261</v>
      </c>
      <c r="K5701" s="11" t="s">
        <v>12333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44228</v>
      </c>
      <c r="H5702" s="11">
        <v>7</v>
      </c>
      <c r="I5702" s="20" t="s">
        <v>259</v>
      </c>
      <c r="J5702" s="11" t="s">
        <v>261</v>
      </c>
      <c r="K5702" s="11" t="s">
        <v>12333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44228</v>
      </c>
      <c r="H5703" s="11">
        <v>7</v>
      </c>
      <c r="I5703" s="20" t="s">
        <v>259</v>
      </c>
      <c r="J5703" s="11" t="s">
        <v>261</v>
      </c>
      <c r="K5703" s="11" t="s">
        <v>12333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44228</v>
      </c>
      <c r="H5704" s="11">
        <v>7</v>
      </c>
      <c r="I5704" s="20" t="s">
        <v>259</v>
      </c>
      <c r="J5704" s="11" t="s">
        <v>261</v>
      </c>
      <c r="K5704" s="11" t="s">
        <v>12333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44228</v>
      </c>
      <c r="H5705" s="11">
        <v>7</v>
      </c>
      <c r="I5705" s="20" t="s">
        <v>259</v>
      </c>
      <c r="J5705" s="11" t="s">
        <v>261</v>
      </c>
      <c r="K5705" s="11" t="s">
        <v>12333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44228</v>
      </c>
      <c r="H5706" s="11">
        <v>7</v>
      </c>
      <c r="I5706" s="20" t="s">
        <v>259</v>
      </c>
      <c r="J5706" s="11" t="s">
        <v>261</v>
      </c>
      <c r="K5706" s="11" t="s">
        <v>12333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44228</v>
      </c>
      <c r="H5707" s="11">
        <v>7</v>
      </c>
      <c r="I5707" s="20" t="s">
        <v>259</v>
      </c>
      <c r="J5707" s="11" t="s">
        <v>261</v>
      </c>
      <c r="K5707" s="11" t="s">
        <v>12333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44228</v>
      </c>
      <c r="H5708" s="11">
        <v>7</v>
      </c>
      <c r="I5708" s="20" t="s">
        <v>259</v>
      </c>
      <c r="J5708" s="11" t="s">
        <v>261</v>
      </c>
      <c r="K5708" s="11" t="s">
        <v>12333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44228</v>
      </c>
      <c r="H5709" s="11">
        <v>7</v>
      </c>
      <c r="I5709" s="20" t="s">
        <v>259</v>
      </c>
      <c r="J5709" s="11" t="s">
        <v>261</v>
      </c>
      <c r="K5709" s="11" t="s">
        <v>12333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44228</v>
      </c>
      <c r="H5710" s="11">
        <v>7</v>
      </c>
      <c r="I5710" s="20" t="s">
        <v>259</v>
      </c>
      <c r="J5710" s="11" t="s">
        <v>261</v>
      </c>
      <c r="K5710" s="11" t="s">
        <v>12333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44228</v>
      </c>
      <c r="H5711" s="11">
        <v>7</v>
      </c>
      <c r="I5711" s="20" t="s">
        <v>259</v>
      </c>
      <c r="J5711" s="11" t="s">
        <v>261</v>
      </c>
      <c r="K5711" s="11" t="s">
        <v>12333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44228</v>
      </c>
      <c r="H5712" s="11">
        <v>7</v>
      </c>
      <c r="I5712" s="20" t="s">
        <v>259</v>
      </c>
      <c r="J5712" s="11" t="s">
        <v>261</v>
      </c>
      <c r="K5712" s="11" t="s">
        <v>12333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44228</v>
      </c>
      <c r="H5713" s="11">
        <v>7</v>
      </c>
      <c r="I5713" s="20" t="s">
        <v>259</v>
      </c>
      <c r="J5713" s="11" t="s">
        <v>261</v>
      </c>
      <c r="K5713" s="11" t="s">
        <v>12333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44228</v>
      </c>
      <c r="H5714" s="11">
        <v>7</v>
      </c>
      <c r="I5714" s="20" t="s">
        <v>259</v>
      </c>
      <c r="J5714" s="11" t="s">
        <v>261</v>
      </c>
      <c r="K5714" s="11" t="s">
        <v>12333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44228</v>
      </c>
      <c r="H5715" s="11">
        <v>7</v>
      </c>
      <c r="I5715" s="20" t="s">
        <v>259</v>
      </c>
      <c r="J5715" s="11" t="s">
        <v>261</v>
      </c>
      <c r="K5715" s="11" t="s">
        <v>12333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44228</v>
      </c>
      <c r="H5716" s="11">
        <v>7</v>
      </c>
      <c r="I5716" s="20" t="s">
        <v>259</v>
      </c>
      <c r="J5716" s="11" t="s">
        <v>261</v>
      </c>
      <c r="K5716" s="11" t="s">
        <v>12333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44228</v>
      </c>
      <c r="H5717" s="11">
        <v>7</v>
      </c>
      <c r="I5717" s="20" t="s">
        <v>259</v>
      </c>
      <c r="J5717" s="11" t="s">
        <v>261</v>
      </c>
      <c r="K5717" s="11" t="s">
        <v>12333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44228</v>
      </c>
      <c r="H5718" s="11">
        <v>7</v>
      </c>
      <c r="I5718" s="20" t="s">
        <v>259</v>
      </c>
      <c r="J5718" s="11" t="s">
        <v>261</v>
      </c>
      <c r="K5718" s="11" t="s">
        <v>12333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44228</v>
      </c>
      <c r="H5719" s="11">
        <v>7</v>
      </c>
      <c r="I5719" s="20" t="s">
        <v>259</v>
      </c>
      <c r="J5719" s="11" t="s">
        <v>261</v>
      </c>
      <c r="K5719" s="11" t="s">
        <v>12333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44228</v>
      </c>
      <c r="H5720" s="11">
        <v>7</v>
      </c>
      <c r="I5720" s="20" t="s">
        <v>259</v>
      </c>
      <c r="J5720" s="11" t="s">
        <v>261</v>
      </c>
      <c r="K5720" s="11" t="s">
        <v>12333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44228</v>
      </c>
      <c r="H5721" s="11">
        <v>7</v>
      </c>
      <c r="I5721" s="20" t="s">
        <v>259</v>
      </c>
      <c r="J5721" s="11" t="s">
        <v>261</v>
      </c>
      <c r="K5721" s="11" t="s">
        <v>12333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44228</v>
      </c>
      <c r="H5722" s="11">
        <v>7</v>
      </c>
      <c r="I5722" s="20" t="s">
        <v>259</v>
      </c>
      <c r="J5722" s="11" t="s">
        <v>261</v>
      </c>
      <c r="K5722" s="11" t="s">
        <v>12333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44228</v>
      </c>
      <c r="H5723" s="11">
        <v>7</v>
      </c>
      <c r="I5723" s="20" t="s">
        <v>259</v>
      </c>
      <c r="J5723" s="11" t="s">
        <v>261</v>
      </c>
      <c r="K5723" s="11" t="s">
        <v>12333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44228</v>
      </c>
      <c r="H5724" s="11">
        <v>7</v>
      </c>
      <c r="I5724" s="20" t="s">
        <v>259</v>
      </c>
      <c r="J5724" s="11" t="s">
        <v>261</v>
      </c>
      <c r="K5724" s="11" t="s">
        <v>12333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44228</v>
      </c>
      <c r="H5725" s="11">
        <v>7</v>
      </c>
      <c r="I5725" s="20" t="s">
        <v>259</v>
      </c>
      <c r="J5725" s="11" t="s">
        <v>261</v>
      </c>
      <c r="K5725" s="11" t="s">
        <v>12333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44228</v>
      </c>
      <c r="H5726" s="11">
        <v>7</v>
      </c>
      <c r="I5726" s="20" t="s">
        <v>259</v>
      </c>
      <c r="J5726" s="11" t="s">
        <v>261</v>
      </c>
      <c r="K5726" s="11" t="s">
        <v>12333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44228</v>
      </c>
      <c r="H5727" s="11">
        <v>7</v>
      </c>
      <c r="I5727" s="20" t="s">
        <v>259</v>
      </c>
      <c r="J5727" s="11" t="s">
        <v>261</v>
      </c>
      <c r="K5727" s="11" t="s">
        <v>12333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44228</v>
      </c>
      <c r="H5728" s="11">
        <v>7</v>
      </c>
      <c r="I5728" s="20" t="s">
        <v>259</v>
      </c>
      <c r="J5728" s="11" t="s">
        <v>261</v>
      </c>
      <c r="K5728" s="11" t="s">
        <v>12333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44228</v>
      </c>
      <c r="H5729" s="11">
        <v>7</v>
      </c>
      <c r="I5729" s="20" t="s">
        <v>259</v>
      </c>
      <c r="J5729" s="11" t="s">
        <v>261</v>
      </c>
      <c r="K5729" s="11" t="s">
        <v>12333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44228</v>
      </c>
      <c r="H5730" s="11">
        <v>7</v>
      </c>
      <c r="I5730" s="20" t="s">
        <v>259</v>
      </c>
      <c r="J5730" s="11" t="s">
        <v>261</v>
      </c>
      <c r="K5730" s="11" t="s">
        <v>12333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44228</v>
      </c>
      <c r="H5731" s="11">
        <v>7</v>
      </c>
      <c r="I5731" s="20" t="s">
        <v>259</v>
      </c>
      <c r="J5731" s="11" t="s">
        <v>261</v>
      </c>
      <c r="K5731" s="11" t="s">
        <v>12333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44228</v>
      </c>
      <c r="H5732" s="11">
        <v>7</v>
      </c>
      <c r="I5732" s="20" t="s">
        <v>259</v>
      </c>
      <c r="J5732" s="11" t="s">
        <v>261</v>
      </c>
      <c r="K5732" s="11" t="s">
        <v>12333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44228</v>
      </c>
      <c r="H5733" s="11">
        <v>7</v>
      </c>
      <c r="I5733" s="20" t="s">
        <v>259</v>
      </c>
      <c r="J5733" s="11" t="s">
        <v>261</v>
      </c>
      <c r="K5733" s="11" t="s">
        <v>12333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44228</v>
      </c>
      <c r="H5734" s="11">
        <v>7</v>
      </c>
      <c r="I5734" s="20" t="s">
        <v>259</v>
      </c>
      <c r="J5734" s="11" t="s">
        <v>261</v>
      </c>
      <c r="K5734" s="11" t="s">
        <v>12333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44228</v>
      </c>
      <c r="H5735" s="11">
        <v>7</v>
      </c>
      <c r="I5735" s="20" t="s">
        <v>259</v>
      </c>
      <c r="J5735" s="11" t="s">
        <v>261</v>
      </c>
      <c r="K5735" s="11" t="s">
        <v>12333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44228</v>
      </c>
      <c r="H5736" s="11">
        <v>7</v>
      </c>
      <c r="I5736" s="20" t="s">
        <v>259</v>
      </c>
      <c r="J5736" s="11" t="s">
        <v>261</v>
      </c>
      <c r="K5736" s="11" t="s">
        <v>12333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44228</v>
      </c>
      <c r="H5737" s="11">
        <v>7</v>
      </c>
      <c r="I5737" s="20" t="s">
        <v>259</v>
      </c>
      <c r="J5737" s="11" t="s">
        <v>261</v>
      </c>
      <c r="K5737" s="11" t="s">
        <v>12333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44228</v>
      </c>
      <c r="H5738" s="11">
        <v>7</v>
      </c>
      <c r="I5738" s="20" t="s">
        <v>259</v>
      </c>
      <c r="J5738" s="11" t="s">
        <v>261</v>
      </c>
      <c r="K5738" s="11" t="s">
        <v>12333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44228</v>
      </c>
      <c r="H5739" s="11">
        <v>7</v>
      </c>
      <c r="I5739" s="20" t="s">
        <v>259</v>
      </c>
      <c r="J5739" s="11" t="s">
        <v>261</v>
      </c>
      <c r="K5739" s="11" t="s">
        <v>12333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44228</v>
      </c>
      <c r="H5740" s="11">
        <v>7</v>
      </c>
      <c r="I5740" s="20" t="s">
        <v>259</v>
      </c>
      <c r="J5740" s="11" t="s">
        <v>261</v>
      </c>
      <c r="K5740" s="11" t="s">
        <v>12333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44228</v>
      </c>
      <c r="H5741" s="11">
        <v>7</v>
      </c>
      <c r="I5741" s="20" t="s">
        <v>259</v>
      </c>
      <c r="J5741" s="11" t="s">
        <v>261</v>
      </c>
      <c r="K5741" s="11" t="s">
        <v>12333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44228</v>
      </c>
      <c r="H5742" s="11">
        <v>7</v>
      </c>
      <c r="I5742" s="20" t="s">
        <v>259</v>
      </c>
      <c r="J5742" s="11" t="s">
        <v>261</v>
      </c>
      <c r="K5742" s="11" t="s">
        <v>12333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44228</v>
      </c>
      <c r="H5743" s="11">
        <v>7</v>
      </c>
      <c r="I5743" s="20" t="s">
        <v>259</v>
      </c>
      <c r="J5743" s="11" t="s">
        <v>261</v>
      </c>
      <c r="K5743" s="11" t="s">
        <v>12333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44228</v>
      </c>
      <c r="H5744" s="11">
        <v>7</v>
      </c>
      <c r="I5744" s="20" t="s">
        <v>259</v>
      </c>
      <c r="J5744" s="11" t="s">
        <v>261</v>
      </c>
      <c r="K5744" s="11" t="s">
        <v>12333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44228</v>
      </c>
      <c r="H5745" s="11">
        <v>7</v>
      </c>
      <c r="I5745" s="20" t="s">
        <v>259</v>
      </c>
      <c r="J5745" s="11" t="s">
        <v>261</v>
      </c>
      <c r="K5745" s="11" t="s">
        <v>12333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44228</v>
      </c>
      <c r="H5746" s="11">
        <v>7</v>
      </c>
      <c r="I5746" s="20" t="s">
        <v>259</v>
      </c>
      <c r="J5746" s="11" t="s">
        <v>261</v>
      </c>
      <c r="K5746" s="11" t="s">
        <v>12333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44228</v>
      </c>
      <c r="H5747" s="11">
        <v>7</v>
      </c>
      <c r="I5747" s="20" t="s">
        <v>259</v>
      </c>
      <c r="J5747" s="11" t="s">
        <v>261</v>
      </c>
      <c r="K5747" s="11" t="s">
        <v>12333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44228</v>
      </c>
      <c r="H5748" s="11">
        <v>7</v>
      </c>
      <c r="I5748" s="20" t="s">
        <v>259</v>
      </c>
      <c r="J5748" s="11" t="s">
        <v>261</v>
      </c>
      <c r="K5748" s="11" t="s">
        <v>12333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44228</v>
      </c>
      <c r="H5749" s="11">
        <v>7</v>
      </c>
      <c r="I5749" s="20" t="s">
        <v>259</v>
      </c>
      <c r="J5749" s="11" t="s">
        <v>261</v>
      </c>
      <c r="K5749" s="11" t="s">
        <v>12333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44228</v>
      </c>
      <c r="H5750" s="11">
        <v>7</v>
      </c>
      <c r="I5750" s="20" t="s">
        <v>259</v>
      </c>
      <c r="J5750" s="11" t="s">
        <v>261</v>
      </c>
      <c r="K5750" s="11" t="s">
        <v>12333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44228</v>
      </c>
      <c r="H5751" s="11">
        <v>7</v>
      </c>
      <c r="I5751" s="20" t="s">
        <v>259</v>
      </c>
      <c r="J5751" s="11" t="s">
        <v>261</v>
      </c>
      <c r="K5751" s="11" t="s">
        <v>12333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44228</v>
      </c>
      <c r="H5752" s="11">
        <v>7</v>
      </c>
      <c r="I5752" s="20" t="s">
        <v>259</v>
      </c>
      <c r="J5752" s="11" t="s">
        <v>261</v>
      </c>
      <c r="K5752" s="11" t="s">
        <v>12333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44228</v>
      </c>
      <c r="H5753" s="11">
        <v>7</v>
      </c>
      <c r="I5753" s="20" t="s">
        <v>259</v>
      </c>
      <c r="J5753" s="11" t="s">
        <v>261</v>
      </c>
      <c r="K5753" s="11" t="s">
        <v>12333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44228</v>
      </c>
      <c r="H5754" s="11">
        <v>7</v>
      </c>
      <c r="I5754" s="20" t="s">
        <v>259</v>
      </c>
      <c r="J5754" s="11" t="s">
        <v>261</v>
      </c>
      <c r="K5754" s="11" t="s">
        <v>12333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44228</v>
      </c>
      <c r="H5755" s="11">
        <v>7</v>
      </c>
      <c r="I5755" s="20" t="s">
        <v>259</v>
      </c>
      <c r="J5755" s="11" t="s">
        <v>261</v>
      </c>
      <c r="K5755" s="11" t="s">
        <v>12333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44228</v>
      </c>
      <c r="H5756" s="11">
        <v>7</v>
      </c>
      <c r="I5756" s="20" t="s">
        <v>259</v>
      </c>
      <c r="J5756" s="11" t="s">
        <v>261</v>
      </c>
      <c r="K5756" s="11" t="s">
        <v>12333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44228</v>
      </c>
      <c r="H5757" s="11">
        <v>7</v>
      </c>
      <c r="I5757" s="20" t="s">
        <v>259</v>
      </c>
      <c r="J5757" s="11" t="s">
        <v>261</v>
      </c>
      <c r="K5757" s="11" t="s">
        <v>12333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44228</v>
      </c>
      <c r="H5758" s="11">
        <v>7</v>
      </c>
      <c r="I5758" s="20" t="s">
        <v>259</v>
      </c>
      <c r="J5758" s="11" t="s">
        <v>261</v>
      </c>
      <c r="K5758" s="11" t="s">
        <v>12333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44228</v>
      </c>
      <c r="H5759" s="11">
        <v>7</v>
      </c>
      <c r="I5759" s="20" t="s">
        <v>259</v>
      </c>
      <c r="J5759" s="11" t="s">
        <v>261</v>
      </c>
      <c r="K5759" s="11" t="s">
        <v>12333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44228</v>
      </c>
      <c r="H5760" s="11">
        <v>7</v>
      </c>
      <c r="I5760" s="20" t="s">
        <v>259</v>
      </c>
      <c r="J5760" s="11" t="s">
        <v>261</v>
      </c>
      <c r="K5760" s="11" t="s">
        <v>12333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44228</v>
      </c>
      <c r="H5761" s="11">
        <v>7</v>
      </c>
      <c r="I5761" s="20" t="s">
        <v>259</v>
      </c>
      <c r="J5761" s="11" t="s">
        <v>261</v>
      </c>
      <c r="K5761" s="11" t="s">
        <v>12333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44228</v>
      </c>
      <c r="H5762" s="11">
        <v>7</v>
      </c>
      <c r="I5762" s="20" t="s">
        <v>259</v>
      </c>
      <c r="J5762" s="11" t="s">
        <v>261</v>
      </c>
      <c r="K5762" s="11" t="s">
        <v>12333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44228</v>
      </c>
      <c r="H5763" s="11">
        <v>7</v>
      </c>
      <c r="I5763" s="20" t="s">
        <v>259</v>
      </c>
      <c r="J5763" s="11" t="s">
        <v>261</v>
      </c>
      <c r="K5763" s="11" t="s">
        <v>12333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44228</v>
      </c>
      <c r="H5764" s="11">
        <v>7</v>
      </c>
      <c r="I5764" s="20" t="s">
        <v>259</v>
      </c>
      <c r="J5764" s="11" t="s">
        <v>261</v>
      </c>
      <c r="K5764" s="11" t="s">
        <v>12333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44228</v>
      </c>
      <c r="H5765" s="11">
        <v>7</v>
      </c>
      <c r="I5765" s="20" t="s">
        <v>259</v>
      </c>
      <c r="J5765" s="11" t="s">
        <v>261</v>
      </c>
      <c r="K5765" s="11" t="s">
        <v>12333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44228</v>
      </c>
      <c r="H5766" s="11">
        <v>7</v>
      </c>
      <c r="I5766" s="20" t="s">
        <v>259</v>
      </c>
      <c r="J5766" s="11" t="s">
        <v>261</v>
      </c>
      <c r="K5766" s="11" t="s">
        <v>12333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44228</v>
      </c>
      <c r="H5767" s="11">
        <v>7</v>
      </c>
      <c r="I5767" s="20" t="s">
        <v>259</v>
      </c>
      <c r="J5767" s="11" t="s">
        <v>261</v>
      </c>
      <c r="K5767" s="11" t="s">
        <v>12333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44228</v>
      </c>
      <c r="H5768" s="11">
        <v>7</v>
      </c>
      <c r="I5768" s="20" t="s">
        <v>259</v>
      </c>
      <c r="J5768" s="11" t="s">
        <v>261</v>
      </c>
      <c r="K5768" s="11" t="s">
        <v>12333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44228</v>
      </c>
      <c r="H5769" s="11">
        <v>7</v>
      </c>
      <c r="I5769" s="20" t="s">
        <v>259</v>
      </c>
      <c r="J5769" s="11" t="s">
        <v>261</v>
      </c>
      <c r="K5769" s="11" t="s">
        <v>12333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44228</v>
      </c>
      <c r="H5770" s="11">
        <v>7</v>
      </c>
      <c r="I5770" s="20" t="s">
        <v>259</v>
      </c>
      <c r="J5770" s="11" t="s">
        <v>261</v>
      </c>
      <c r="K5770" s="11" t="s">
        <v>12333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44228</v>
      </c>
      <c r="H5771" s="11">
        <v>7</v>
      </c>
      <c r="I5771" s="20" t="s">
        <v>259</v>
      </c>
      <c r="J5771" s="11" t="s">
        <v>261</v>
      </c>
      <c r="K5771" s="11" t="s">
        <v>12333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44228</v>
      </c>
      <c r="H5772" s="11">
        <v>7</v>
      </c>
      <c r="I5772" s="20" t="s">
        <v>259</v>
      </c>
      <c r="J5772" s="11" t="s">
        <v>261</v>
      </c>
      <c r="K5772" s="11" t="s">
        <v>12333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44228</v>
      </c>
      <c r="H5773" s="11">
        <v>7</v>
      </c>
      <c r="I5773" s="20" t="s">
        <v>259</v>
      </c>
      <c r="J5773" s="11" t="s">
        <v>261</v>
      </c>
      <c r="K5773" s="11" t="s">
        <v>12333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44228</v>
      </c>
      <c r="H5774" s="11">
        <v>7</v>
      </c>
      <c r="I5774" s="20" t="s">
        <v>259</v>
      </c>
      <c r="J5774" s="11" t="s">
        <v>261</v>
      </c>
      <c r="K5774" s="11" t="s">
        <v>12333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44228</v>
      </c>
      <c r="H5775" s="11">
        <v>7</v>
      </c>
      <c r="I5775" s="20" t="s">
        <v>259</v>
      </c>
      <c r="J5775" s="11" t="s">
        <v>261</v>
      </c>
      <c r="K5775" s="11" t="s">
        <v>12333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44228</v>
      </c>
      <c r="H5776" s="11">
        <v>7</v>
      </c>
      <c r="I5776" s="20" t="s">
        <v>259</v>
      </c>
      <c r="J5776" s="11" t="s">
        <v>261</v>
      </c>
      <c r="K5776" s="11" t="s">
        <v>12333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44228</v>
      </c>
      <c r="H5777" s="11">
        <v>7</v>
      </c>
      <c r="I5777" s="20" t="s">
        <v>259</v>
      </c>
      <c r="J5777" s="11" t="s">
        <v>261</v>
      </c>
      <c r="K5777" s="11" t="s">
        <v>12333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44228</v>
      </c>
      <c r="H5778" s="11">
        <v>7</v>
      </c>
      <c r="I5778" s="20" t="s">
        <v>259</v>
      </c>
      <c r="J5778" s="11" t="s">
        <v>261</v>
      </c>
      <c r="K5778" s="11" t="s">
        <v>12333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44228</v>
      </c>
      <c r="H5779" s="11">
        <v>7</v>
      </c>
      <c r="I5779" s="20" t="s">
        <v>259</v>
      </c>
      <c r="J5779" s="11" t="s">
        <v>261</v>
      </c>
      <c r="K5779" s="11" t="s">
        <v>12333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44228</v>
      </c>
      <c r="H5780" s="11">
        <v>7</v>
      </c>
      <c r="I5780" s="20" t="s">
        <v>259</v>
      </c>
      <c r="J5780" s="11" t="s">
        <v>261</v>
      </c>
      <c r="K5780" s="11" t="s">
        <v>12333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44228</v>
      </c>
      <c r="H5781" s="11">
        <v>7</v>
      </c>
      <c r="I5781" s="20" t="s">
        <v>259</v>
      </c>
      <c r="J5781" s="11" t="s">
        <v>261</v>
      </c>
      <c r="K5781" s="11" t="s">
        <v>12333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44228</v>
      </c>
      <c r="H5782" s="11">
        <v>7</v>
      </c>
      <c r="I5782" s="20" t="s">
        <v>259</v>
      </c>
      <c r="J5782" s="11" t="s">
        <v>261</v>
      </c>
      <c r="K5782" s="11" t="s">
        <v>12333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44228</v>
      </c>
      <c r="H5783" s="11">
        <v>7</v>
      </c>
      <c r="I5783" s="20" t="s">
        <v>259</v>
      </c>
      <c r="J5783" s="11" t="s">
        <v>261</v>
      </c>
      <c r="K5783" s="11" t="s">
        <v>12333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44228</v>
      </c>
      <c r="H5784" s="11">
        <v>7</v>
      </c>
      <c r="I5784" s="20" t="s">
        <v>259</v>
      </c>
      <c r="J5784" s="11" t="s">
        <v>261</v>
      </c>
      <c r="K5784" s="11" t="s">
        <v>12333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44228</v>
      </c>
      <c r="H5785" s="11">
        <v>7</v>
      </c>
      <c r="I5785" s="20" t="s">
        <v>259</v>
      </c>
      <c r="J5785" s="11" t="s">
        <v>261</v>
      </c>
      <c r="K5785" s="11" t="s">
        <v>12333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44228</v>
      </c>
      <c r="H5786" s="11">
        <v>7</v>
      </c>
      <c r="I5786" s="20" t="s">
        <v>259</v>
      </c>
      <c r="J5786" s="11" t="s">
        <v>261</v>
      </c>
      <c r="K5786" s="11" t="s">
        <v>12333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44228</v>
      </c>
      <c r="H5787" s="11">
        <v>7</v>
      </c>
      <c r="I5787" s="20" t="s">
        <v>259</v>
      </c>
      <c r="J5787" s="11" t="s">
        <v>261</v>
      </c>
      <c r="K5787" s="11" t="s">
        <v>12333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44228</v>
      </c>
      <c r="H5788" s="11">
        <v>7</v>
      </c>
      <c r="I5788" s="20" t="s">
        <v>259</v>
      </c>
      <c r="J5788" s="11" t="s">
        <v>261</v>
      </c>
      <c r="K5788" s="11" t="s">
        <v>12333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44228</v>
      </c>
      <c r="H5789" s="11">
        <v>7</v>
      </c>
      <c r="I5789" s="20" t="s">
        <v>259</v>
      </c>
      <c r="J5789" s="11" t="s">
        <v>261</v>
      </c>
      <c r="K5789" s="11" t="s">
        <v>12333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44228</v>
      </c>
      <c r="H5790" s="11">
        <v>7</v>
      </c>
      <c r="I5790" s="20" t="s">
        <v>259</v>
      </c>
      <c r="J5790" s="11" t="s">
        <v>261</v>
      </c>
      <c r="K5790" s="11" t="s">
        <v>12333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44228</v>
      </c>
      <c r="H5791" s="11">
        <v>7</v>
      </c>
      <c r="I5791" s="20" t="s">
        <v>259</v>
      </c>
      <c r="J5791" s="11" t="s">
        <v>261</v>
      </c>
      <c r="K5791" s="11" t="s">
        <v>12333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44228</v>
      </c>
      <c r="H5792" s="11">
        <v>7</v>
      </c>
      <c r="I5792" s="20" t="s">
        <v>259</v>
      </c>
      <c r="J5792" s="11" t="s">
        <v>261</v>
      </c>
      <c r="K5792" s="11" t="s">
        <v>12333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44228</v>
      </c>
      <c r="H5793" s="11">
        <v>7</v>
      </c>
      <c r="I5793" s="20" t="s">
        <v>259</v>
      </c>
      <c r="J5793" s="11" t="s">
        <v>261</v>
      </c>
      <c r="K5793" s="11" t="s">
        <v>12333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44228</v>
      </c>
      <c r="H5794" s="11">
        <v>7</v>
      </c>
      <c r="I5794" s="20" t="s">
        <v>259</v>
      </c>
      <c r="J5794" s="11" t="s">
        <v>261</v>
      </c>
      <c r="K5794" s="11" t="s">
        <v>12333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44228</v>
      </c>
      <c r="H5795" s="11">
        <v>7</v>
      </c>
      <c r="I5795" s="20" t="s">
        <v>259</v>
      </c>
      <c r="J5795" s="11" t="s">
        <v>261</v>
      </c>
      <c r="K5795" s="11" t="s">
        <v>12333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44228</v>
      </c>
      <c r="H5796" s="11">
        <v>7</v>
      </c>
      <c r="I5796" s="20" t="s">
        <v>259</v>
      </c>
      <c r="J5796" s="11" t="s">
        <v>261</v>
      </c>
      <c r="K5796" s="11" t="s">
        <v>12333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44228</v>
      </c>
      <c r="H5797" s="11">
        <v>7</v>
      </c>
      <c r="I5797" s="20" t="s">
        <v>259</v>
      </c>
      <c r="J5797" s="11" t="s">
        <v>261</v>
      </c>
      <c r="K5797" s="11" t="s">
        <v>12333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44228</v>
      </c>
      <c r="H5798" s="11">
        <v>7</v>
      </c>
      <c r="I5798" s="20" t="s">
        <v>259</v>
      </c>
      <c r="J5798" s="11" t="s">
        <v>261</v>
      </c>
      <c r="K5798" s="11" t="s">
        <v>12333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44228</v>
      </c>
      <c r="H5799" s="11">
        <v>7</v>
      </c>
      <c r="I5799" s="20" t="s">
        <v>259</v>
      </c>
      <c r="J5799" s="11" t="s">
        <v>261</v>
      </c>
      <c r="K5799" s="11" t="s">
        <v>12333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44228</v>
      </c>
      <c r="H5800" s="11">
        <v>7</v>
      </c>
      <c r="I5800" s="20" t="s">
        <v>259</v>
      </c>
      <c r="J5800" s="11" t="s">
        <v>261</v>
      </c>
      <c r="K5800" s="11" t="s">
        <v>12333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44228</v>
      </c>
      <c r="H5801" s="11">
        <v>7</v>
      </c>
      <c r="I5801" s="20" t="s">
        <v>259</v>
      </c>
      <c r="J5801" s="11" t="s">
        <v>261</v>
      </c>
      <c r="K5801" s="11" t="s">
        <v>12333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44228</v>
      </c>
      <c r="H5802" s="11">
        <v>7</v>
      </c>
      <c r="I5802" s="20" t="s">
        <v>259</v>
      </c>
      <c r="J5802" s="11" t="s">
        <v>261</v>
      </c>
      <c r="K5802" s="11" t="s">
        <v>12333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44228</v>
      </c>
      <c r="H5803" s="11">
        <v>7</v>
      </c>
      <c r="I5803" s="20" t="s">
        <v>259</v>
      </c>
      <c r="J5803" s="11" t="s">
        <v>261</v>
      </c>
      <c r="K5803" s="11" t="s">
        <v>12333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44228</v>
      </c>
      <c r="H5804" s="11">
        <v>7</v>
      </c>
      <c r="I5804" s="20" t="s">
        <v>259</v>
      </c>
      <c r="J5804" s="11" t="s">
        <v>261</v>
      </c>
      <c r="K5804" s="11" t="s">
        <v>12333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44228</v>
      </c>
      <c r="H5805" s="11">
        <v>7</v>
      </c>
      <c r="I5805" s="20" t="s">
        <v>259</v>
      </c>
      <c r="J5805" s="11" t="s">
        <v>261</v>
      </c>
      <c r="K5805" s="11" t="s">
        <v>12333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44228</v>
      </c>
      <c r="H5806" s="11">
        <v>7</v>
      </c>
      <c r="I5806" s="20" t="s">
        <v>259</v>
      </c>
      <c r="J5806" s="11" t="s">
        <v>261</v>
      </c>
      <c r="K5806" s="11" t="s">
        <v>12333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44228</v>
      </c>
      <c r="H5807" s="11">
        <v>7</v>
      </c>
      <c r="I5807" s="20" t="s">
        <v>259</v>
      </c>
      <c r="J5807" s="11" t="s">
        <v>261</v>
      </c>
      <c r="K5807" s="11" t="s">
        <v>12333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44228</v>
      </c>
      <c r="H5808" s="11">
        <v>7</v>
      </c>
      <c r="I5808" s="20" t="s">
        <v>259</v>
      </c>
      <c r="J5808" s="11" t="s">
        <v>261</v>
      </c>
      <c r="K5808" s="11" t="s">
        <v>12333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44228</v>
      </c>
      <c r="H5809" s="11">
        <v>7</v>
      </c>
      <c r="I5809" s="20" t="s">
        <v>259</v>
      </c>
      <c r="J5809" s="11" t="s">
        <v>261</v>
      </c>
      <c r="K5809" s="11" t="s">
        <v>12333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44228</v>
      </c>
      <c r="H5810" s="11">
        <v>7</v>
      </c>
      <c r="I5810" s="20" t="s">
        <v>259</v>
      </c>
      <c r="J5810" s="11" t="s">
        <v>261</v>
      </c>
      <c r="K5810" s="11" t="s">
        <v>12333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44228</v>
      </c>
      <c r="H5811" s="11">
        <v>7</v>
      </c>
      <c r="I5811" s="20" t="s">
        <v>259</v>
      </c>
      <c r="J5811" s="11" t="s">
        <v>261</v>
      </c>
      <c r="K5811" s="11" t="s">
        <v>12333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44228</v>
      </c>
      <c r="H5812" s="11">
        <v>7</v>
      </c>
      <c r="I5812" s="20" t="s">
        <v>259</v>
      </c>
      <c r="J5812" s="11" t="s">
        <v>261</v>
      </c>
      <c r="K5812" s="11" t="s">
        <v>12333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44228</v>
      </c>
      <c r="H5813" s="11">
        <v>7</v>
      </c>
      <c r="I5813" s="20" t="s">
        <v>259</v>
      </c>
      <c r="J5813" s="11" t="s">
        <v>261</v>
      </c>
      <c r="K5813" s="11" t="s">
        <v>12333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44228</v>
      </c>
      <c r="H5814" s="11">
        <v>7</v>
      </c>
      <c r="I5814" s="20" t="s">
        <v>259</v>
      </c>
      <c r="J5814" s="11" t="s">
        <v>261</v>
      </c>
      <c r="K5814" s="11" t="s">
        <v>12333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44228</v>
      </c>
      <c r="H5815" s="11">
        <v>7</v>
      </c>
      <c r="I5815" s="20" t="s">
        <v>259</v>
      </c>
      <c r="J5815" s="11" t="s">
        <v>261</v>
      </c>
      <c r="K5815" s="11" t="s">
        <v>12333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44228</v>
      </c>
      <c r="H5816" s="11">
        <v>7</v>
      </c>
      <c r="I5816" s="20" t="s">
        <v>259</v>
      </c>
      <c r="J5816" s="11" t="s">
        <v>261</v>
      </c>
      <c r="K5816" s="11" t="s">
        <v>12333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44228</v>
      </c>
      <c r="H5817" s="11">
        <v>7</v>
      </c>
      <c r="I5817" s="20" t="s">
        <v>259</v>
      </c>
      <c r="J5817" s="11" t="s">
        <v>261</v>
      </c>
      <c r="K5817" s="11" t="s">
        <v>12333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44228</v>
      </c>
      <c r="H5818" s="11">
        <v>7</v>
      </c>
      <c r="I5818" s="20" t="s">
        <v>259</v>
      </c>
      <c r="J5818" s="11" t="s">
        <v>261</v>
      </c>
      <c r="K5818" s="11" t="s">
        <v>12333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44228</v>
      </c>
      <c r="H5819" s="11">
        <v>7</v>
      </c>
      <c r="I5819" s="20" t="s">
        <v>259</v>
      </c>
      <c r="J5819" s="11" t="s">
        <v>261</v>
      </c>
      <c r="K5819" s="11" t="s">
        <v>12333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44228</v>
      </c>
      <c r="H5820" s="11">
        <v>7</v>
      </c>
      <c r="I5820" s="20" t="s">
        <v>259</v>
      </c>
      <c r="J5820" s="11" t="s">
        <v>261</v>
      </c>
      <c r="K5820" s="11" t="s">
        <v>12333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44228</v>
      </c>
      <c r="H5821" s="11">
        <v>7</v>
      </c>
      <c r="I5821" s="20" t="s">
        <v>259</v>
      </c>
      <c r="J5821" s="11" t="s">
        <v>261</v>
      </c>
      <c r="K5821" s="11" t="s">
        <v>12333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44228</v>
      </c>
      <c r="H5822" s="11">
        <v>7</v>
      </c>
      <c r="I5822" s="20" t="s">
        <v>259</v>
      </c>
      <c r="J5822" s="11" t="s">
        <v>261</v>
      </c>
      <c r="K5822" s="11" t="s">
        <v>12333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44228</v>
      </c>
      <c r="H5823" s="11">
        <v>7</v>
      </c>
      <c r="I5823" s="20" t="s">
        <v>259</v>
      </c>
      <c r="J5823" s="11" t="s">
        <v>261</v>
      </c>
      <c r="K5823" s="11" t="s">
        <v>12333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44228</v>
      </c>
      <c r="H5824" s="11">
        <v>7</v>
      </c>
      <c r="I5824" s="20" t="s">
        <v>259</v>
      </c>
      <c r="J5824" s="11" t="s">
        <v>261</v>
      </c>
      <c r="K5824" s="11" t="s">
        <v>12333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44228</v>
      </c>
      <c r="H5825" s="11">
        <v>7</v>
      </c>
      <c r="I5825" s="20" t="s">
        <v>259</v>
      </c>
      <c r="J5825" s="11" t="s">
        <v>261</v>
      </c>
      <c r="K5825" s="11" t="s">
        <v>12333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44228</v>
      </c>
      <c r="H5826" s="11">
        <v>7</v>
      </c>
      <c r="I5826" s="20" t="s">
        <v>259</v>
      </c>
      <c r="J5826" s="11" t="s">
        <v>261</v>
      </c>
      <c r="K5826" s="11" t="s">
        <v>12333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44228</v>
      </c>
      <c r="H5827" s="11">
        <v>7</v>
      </c>
      <c r="I5827" s="20" t="s">
        <v>259</v>
      </c>
      <c r="J5827" s="11" t="s">
        <v>261</v>
      </c>
      <c r="K5827" s="11" t="s">
        <v>12333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44228</v>
      </c>
      <c r="H5828" s="11">
        <v>7</v>
      </c>
      <c r="I5828" s="20" t="s">
        <v>259</v>
      </c>
      <c r="J5828" s="11" t="s">
        <v>261</v>
      </c>
      <c r="K5828" s="11" t="s">
        <v>12333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44228</v>
      </c>
      <c r="H5829" s="11">
        <v>7</v>
      </c>
      <c r="I5829" s="20" t="s">
        <v>259</v>
      </c>
      <c r="J5829" s="11" t="s">
        <v>261</v>
      </c>
      <c r="K5829" s="11" t="s">
        <v>12333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44228</v>
      </c>
      <c r="H5830" s="11">
        <v>7</v>
      </c>
      <c r="I5830" s="20" t="s">
        <v>259</v>
      </c>
      <c r="J5830" s="11" t="s">
        <v>261</v>
      </c>
      <c r="K5830" s="11" t="s">
        <v>12333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44228</v>
      </c>
      <c r="H5831" s="11">
        <v>7</v>
      </c>
      <c r="I5831" s="20" t="s">
        <v>259</v>
      </c>
      <c r="J5831" s="11" t="s">
        <v>261</v>
      </c>
      <c r="K5831" s="11" t="s">
        <v>12333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44228</v>
      </c>
      <c r="H5832" s="11">
        <v>7</v>
      </c>
      <c r="I5832" s="20" t="s">
        <v>259</v>
      </c>
      <c r="J5832" s="11" t="s">
        <v>261</v>
      </c>
      <c r="K5832" s="11" t="s">
        <v>12333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44228</v>
      </c>
      <c r="H5833" s="11">
        <v>7</v>
      </c>
      <c r="I5833" s="20" t="s">
        <v>259</v>
      </c>
      <c r="J5833" s="11" t="s">
        <v>261</v>
      </c>
      <c r="K5833" s="11" t="s">
        <v>12333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44228</v>
      </c>
      <c r="H5834" s="11">
        <v>7</v>
      </c>
      <c r="I5834" s="20" t="s">
        <v>259</v>
      </c>
      <c r="J5834" s="11" t="s">
        <v>261</v>
      </c>
      <c r="K5834" s="11" t="s">
        <v>12333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44228</v>
      </c>
      <c r="H5835" s="11">
        <v>7</v>
      </c>
      <c r="I5835" s="20" t="s">
        <v>259</v>
      </c>
      <c r="J5835" s="11" t="s">
        <v>261</v>
      </c>
      <c r="K5835" s="11" t="s">
        <v>12333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44228</v>
      </c>
      <c r="H5836" s="11">
        <v>7</v>
      </c>
      <c r="I5836" s="20" t="s">
        <v>259</v>
      </c>
      <c r="J5836" s="11" t="s">
        <v>261</v>
      </c>
      <c r="K5836" s="11" t="s">
        <v>12333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44228</v>
      </c>
      <c r="H5837" s="11">
        <v>7</v>
      </c>
      <c r="I5837" s="20" t="s">
        <v>259</v>
      </c>
      <c r="J5837" s="11" t="s">
        <v>261</v>
      </c>
      <c r="K5837" s="11" t="s">
        <v>12333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44228</v>
      </c>
      <c r="H5838" s="11">
        <v>7</v>
      </c>
      <c r="I5838" s="20" t="s">
        <v>259</v>
      </c>
      <c r="J5838" s="11" t="s">
        <v>261</v>
      </c>
      <c r="K5838" s="11" t="s">
        <v>12333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44228</v>
      </c>
      <c r="H5839" s="11">
        <v>7</v>
      </c>
      <c r="I5839" s="20" t="s">
        <v>259</v>
      </c>
      <c r="J5839" s="11" t="s">
        <v>261</v>
      </c>
      <c r="K5839" s="11" t="s">
        <v>12333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44228</v>
      </c>
      <c r="H5840" s="11">
        <v>7</v>
      </c>
      <c r="I5840" s="20" t="s">
        <v>259</v>
      </c>
      <c r="J5840" s="11" t="s">
        <v>261</v>
      </c>
      <c r="K5840" s="11" t="s">
        <v>12333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44228</v>
      </c>
      <c r="H5841" s="11">
        <v>7</v>
      </c>
      <c r="I5841" s="20" t="s">
        <v>259</v>
      </c>
      <c r="J5841" s="11" t="s">
        <v>261</v>
      </c>
      <c r="K5841" s="11" t="s">
        <v>12333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44228</v>
      </c>
      <c r="H5842" s="11">
        <v>7</v>
      </c>
      <c r="I5842" s="20" t="s">
        <v>259</v>
      </c>
      <c r="J5842" s="11" t="s">
        <v>261</v>
      </c>
      <c r="K5842" s="11" t="s">
        <v>12333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44228</v>
      </c>
      <c r="H5843" s="11">
        <v>7</v>
      </c>
      <c r="I5843" s="20" t="s">
        <v>259</v>
      </c>
      <c r="J5843" s="11" t="s">
        <v>261</v>
      </c>
      <c r="K5843" s="11" t="s">
        <v>12333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44228</v>
      </c>
      <c r="H5844" s="11">
        <v>7</v>
      </c>
      <c r="I5844" s="20" t="s">
        <v>259</v>
      </c>
      <c r="J5844" s="11" t="s">
        <v>261</v>
      </c>
      <c r="K5844" s="11" t="s">
        <v>12333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44228</v>
      </c>
      <c r="H5845" s="11">
        <v>7</v>
      </c>
      <c r="I5845" s="20" t="s">
        <v>259</v>
      </c>
      <c r="J5845" s="11" t="s">
        <v>261</v>
      </c>
      <c r="K5845" s="11" t="s">
        <v>12333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44228</v>
      </c>
      <c r="H5846" s="11">
        <v>7</v>
      </c>
      <c r="I5846" s="20" t="s">
        <v>259</v>
      </c>
      <c r="J5846" s="11" t="s">
        <v>261</v>
      </c>
      <c r="K5846" s="11" t="s">
        <v>12333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44228</v>
      </c>
      <c r="H5847" s="11">
        <v>7</v>
      </c>
      <c r="I5847" s="20" t="s">
        <v>259</v>
      </c>
      <c r="J5847" s="11" t="s">
        <v>261</v>
      </c>
      <c r="K5847" s="11" t="s">
        <v>12333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44228</v>
      </c>
      <c r="H5848" s="11">
        <v>7</v>
      </c>
      <c r="I5848" s="20" t="s">
        <v>259</v>
      </c>
      <c r="J5848" s="11" t="s">
        <v>261</v>
      </c>
      <c r="K5848" s="11" t="s">
        <v>12333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44228</v>
      </c>
      <c r="H5849" s="11">
        <v>7</v>
      </c>
      <c r="I5849" s="20" t="s">
        <v>259</v>
      </c>
      <c r="J5849" s="11" t="s">
        <v>261</v>
      </c>
      <c r="K5849" s="11" t="s">
        <v>12333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44228</v>
      </c>
      <c r="H5850" s="11">
        <v>7</v>
      </c>
      <c r="I5850" s="20" t="s">
        <v>259</v>
      </c>
      <c r="J5850" s="11" t="s">
        <v>261</v>
      </c>
      <c r="K5850" s="11" t="s">
        <v>12333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44228</v>
      </c>
      <c r="H5851" s="11">
        <v>7</v>
      </c>
      <c r="I5851" s="20" t="s">
        <v>259</v>
      </c>
      <c r="J5851" s="11" t="s">
        <v>261</v>
      </c>
      <c r="K5851" s="11" t="s">
        <v>12333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44228</v>
      </c>
      <c r="H5852" s="11">
        <v>7</v>
      </c>
      <c r="I5852" s="20" t="s">
        <v>259</v>
      </c>
      <c r="J5852" s="11" t="s">
        <v>261</v>
      </c>
      <c r="K5852" s="11" t="s">
        <v>12333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44228</v>
      </c>
      <c r="H5853" s="11">
        <v>7</v>
      </c>
      <c r="I5853" s="20" t="s">
        <v>259</v>
      </c>
      <c r="J5853" s="11" t="s">
        <v>261</v>
      </c>
      <c r="K5853" s="11" t="s">
        <v>12333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44228</v>
      </c>
      <c r="H5854" s="11">
        <v>7</v>
      </c>
      <c r="I5854" s="20" t="s">
        <v>259</v>
      </c>
      <c r="J5854" s="11" t="s">
        <v>261</v>
      </c>
      <c r="K5854" s="11" t="s">
        <v>12333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44228</v>
      </c>
      <c r="H5855" s="11">
        <v>7</v>
      </c>
      <c r="I5855" s="20" t="s">
        <v>259</v>
      </c>
      <c r="J5855" s="11" t="s">
        <v>261</v>
      </c>
      <c r="K5855" s="11" t="s">
        <v>12333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44228</v>
      </c>
      <c r="H5856" s="11">
        <v>7</v>
      </c>
      <c r="I5856" s="20" t="s">
        <v>259</v>
      </c>
      <c r="J5856" s="11" t="s">
        <v>261</v>
      </c>
      <c r="K5856" s="11" t="s">
        <v>12333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44228</v>
      </c>
      <c r="H5857" s="11">
        <v>7</v>
      </c>
      <c r="I5857" s="20" t="s">
        <v>259</v>
      </c>
      <c r="J5857" s="11" t="s">
        <v>261</v>
      </c>
      <c r="K5857" s="11" t="s">
        <v>12333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44228</v>
      </c>
      <c r="H5858" s="11">
        <v>7</v>
      </c>
      <c r="I5858" s="20" t="s">
        <v>259</v>
      </c>
      <c r="J5858" s="11" t="s">
        <v>261</v>
      </c>
      <c r="K5858" s="11" t="s">
        <v>12333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44228</v>
      </c>
      <c r="H5859" s="11">
        <v>7</v>
      </c>
      <c r="I5859" s="20" t="s">
        <v>259</v>
      </c>
      <c r="J5859" s="11" t="s">
        <v>261</v>
      </c>
      <c r="K5859" s="11" t="s">
        <v>12333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44228</v>
      </c>
      <c r="H5860" s="11">
        <v>7</v>
      </c>
      <c r="I5860" s="20" t="s">
        <v>259</v>
      </c>
      <c r="J5860" s="11" t="s">
        <v>261</v>
      </c>
      <c r="K5860" s="11" t="s">
        <v>12333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44228</v>
      </c>
      <c r="H5861" s="11">
        <v>7</v>
      </c>
      <c r="I5861" s="20" t="s">
        <v>259</v>
      </c>
      <c r="J5861" s="11" t="s">
        <v>261</v>
      </c>
      <c r="K5861" s="11" t="s">
        <v>12333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44228</v>
      </c>
      <c r="H5862" s="11">
        <v>7</v>
      </c>
      <c r="I5862" s="20" t="s">
        <v>259</v>
      </c>
      <c r="J5862" s="11" t="s">
        <v>261</v>
      </c>
      <c r="K5862" s="11" t="s">
        <v>12333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44228</v>
      </c>
      <c r="H5863" s="11">
        <v>7</v>
      </c>
      <c r="I5863" s="20" t="s">
        <v>259</v>
      </c>
      <c r="J5863" s="11" t="s">
        <v>261</v>
      </c>
      <c r="K5863" s="11" t="s">
        <v>12333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44228</v>
      </c>
      <c r="H5864" s="11">
        <v>7</v>
      </c>
      <c r="I5864" s="20" t="s">
        <v>259</v>
      </c>
      <c r="J5864" s="11" t="s">
        <v>261</v>
      </c>
      <c r="K5864" s="11" t="s">
        <v>12333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44228</v>
      </c>
      <c r="H5865" s="11">
        <v>7</v>
      </c>
      <c r="I5865" s="20" t="s">
        <v>259</v>
      </c>
      <c r="J5865" s="11" t="s">
        <v>261</v>
      </c>
      <c r="K5865" s="11" t="s">
        <v>12333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44228</v>
      </c>
      <c r="H5866" s="11">
        <v>7</v>
      </c>
      <c r="I5866" s="20" t="s">
        <v>259</v>
      </c>
      <c r="J5866" s="11" t="s">
        <v>261</v>
      </c>
      <c r="K5866" s="11" t="s">
        <v>12333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44228</v>
      </c>
      <c r="H5867" s="11">
        <v>7</v>
      </c>
      <c r="I5867" s="20" t="s">
        <v>259</v>
      </c>
      <c r="J5867" s="11" t="s">
        <v>261</v>
      </c>
      <c r="K5867" s="11" t="s">
        <v>12333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44228</v>
      </c>
      <c r="H5868" s="11">
        <v>7</v>
      </c>
      <c r="I5868" s="20" t="s">
        <v>259</v>
      </c>
      <c r="J5868" s="11" t="s">
        <v>261</v>
      </c>
      <c r="K5868" s="11" t="s">
        <v>12333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44228</v>
      </c>
      <c r="H5869" s="11">
        <v>7</v>
      </c>
      <c r="I5869" s="20" t="s">
        <v>259</v>
      </c>
      <c r="J5869" s="11" t="s">
        <v>261</v>
      </c>
      <c r="K5869" s="11" t="s">
        <v>12333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44228</v>
      </c>
      <c r="H5870" s="11">
        <v>7</v>
      </c>
      <c r="I5870" s="20" t="s">
        <v>259</v>
      </c>
      <c r="J5870" s="11" t="s">
        <v>261</v>
      </c>
      <c r="K5870" s="11" t="s">
        <v>12333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44228</v>
      </c>
      <c r="H5871" s="11">
        <v>7</v>
      </c>
      <c r="I5871" s="20" t="s">
        <v>259</v>
      </c>
      <c r="J5871" s="11" t="s">
        <v>261</v>
      </c>
      <c r="K5871" s="11" t="s">
        <v>12333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44228</v>
      </c>
      <c r="H5872" s="11">
        <v>7</v>
      </c>
      <c r="I5872" s="20" t="s">
        <v>259</v>
      </c>
      <c r="J5872" s="11" t="s">
        <v>261</v>
      </c>
      <c r="K5872" s="11" t="s">
        <v>12333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44228</v>
      </c>
      <c r="H5873" s="11">
        <v>7</v>
      </c>
      <c r="I5873" s="20" t="s">
        <v>259</v>
      </c>
      <c r="J5873" s="11" t="s">
        <v>261</v>
      </c>
      <c r="K5873" s="11" t="s">
        <v>12333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44228</v>
      </c>
      <c r="H5874" s="11">
        <v>7</v>
      </c>
      <c r="I5874" s="20" t="s">
        <v>259</v>
      </c>
      <c r="J5874" s="11" t="s">
        <v>261</v>
      </c>
      <c r="K5874" s="11" t="s">
        <v>12333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44228</v>
      </c>
      <c r="H5875" s="11">
        <v>7</v>
      </c>
      <c r="I5875" s="20" t="s">
        <v>259</v>
      </c>
      <c r="J5875" s="11" t="s">
        <v>261</v>
      </c>
      <c r="K5875" s="11" t="s">
        <v>12333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44228</v>
      </c>
      <c r="H5876" s="11">
        <v>7</v>
      </c>
      <c r="I5876" s="20" t="s">
        <v>259</v>
      </c>
      <c r="J5876" s="11" t="s">
        <v>261</v>
      </c>
      <c r="K5876" s="11" t="s">
        <v>12333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44228</v>
      </c>
      <c r="H5877" s="11">
        <v>7</v>
      </c>
      <c r="I5877" s="20" t="s">
        <v>259</v>
      </c>
      <c r="J5877" s="11" t="s">
        <v>261</v>
      </c>
      <c r="K5877" s="11" t="s">
        <v>12333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44228</v>
      </c>
      <c r="H5878" s="11">
        <v>7</v>
      </c>
      <c r="I5878" s="20" t="s">
        <v>259</v>
      </c>
      <c r="J5878" s="11" t="s">
        <v>261</v>
      </c>
      <c r="K5878" s="11" t="s">
        <v>12333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44228</v>
      </c>
      <c r="H5879" s="11">
        <v>7</v>
      </c>
      <c r="I5879" s="20" t="s">
        <v>259</v>
      </c>
      <c r="J5879" s="11" t="s">
        <v>261</v>
      </c>
      <c r="K5879" s="11" t="s">
        <v>12333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44228</v>
      </c>
      <c r="H5880" s="11">
        <v>7</v>
      </c>
      <c r="I5880" s="20" t="s">
        <v>259</v>
      </c>
      <c r="J5880" s="11" t="s">
        <v>261</v>
      </c>
      <c r="K5880" s="11" t="s">
        <v>12333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44228</v>
      </c>
      <c r="H5881" s="11">
        <v>7</v>
      </c>
      <c r="I5881" s="20" t="s">
        <v>259</v>
      </c>
      <c r="J5881" s="11" t="s">
        <v>261</v>
      </c>
      <c r="K5881" s="11" t="s">
        <v>12333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44228</v>
      </c>
      <c r="H5882" s="11">
        <v>7</v>
      </c>
      <c r="I5882" s="20" t="s">
        <v>259</v>
      </c>
      <c r="J5882" s="11" t="s">
        <v>261</v>
      </c>
      <c r="K5882" s="11" t="s">
        <v>12333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44228</v>
      </c>
      <c r="H5883" s="11">
        <v>7</v>
      </c>
      <c r="I5883" s="20" t="s">
        <v>259</v>
      </c>
      <c r="J5883" s="11" t="s">
        <v>261</v>
      </c>
      <c r="K5883" s="11" t="s">
        <v>12333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44228</v>
      </c>
      <c r="H5884" s="11">
        <v>7</v>
      </c>
      <c r="I5884" s="20" t="s">
        <v>259</v>
      </c>
      <c r="J5884" s="11" t="s">
        <v>261</v>
      </c>
      <c r="K5884" s="11" t="s">
        <v>12333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44228</v>
      </c>
      <c r="H5885" s="11">
        <v>7</v>
      </c>
      <c r="I5885" s="20" t="s">
        <v>259</v>
      </c>
      <c r="J5885" s="11" t="s">
        <v>261</v>
      </c>
      <c r="K5885" s="11" t="s">
        <v>12333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44228</v>
      </c>
      <c r="H5886" s="11">
        <v>7</v>
      </c>
      <c r="I5886" s="20" t="s">
        <v>259</v>
      </c>
      <c r="J5886" s="11" t="s">
        <v>261</v>
      </c>
      <c r="K5886" s="11" t="s">
        <v>12333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44228</v>
      </c>
      <c r="H5887" s="11">
        <v>7</v>
      </c>
      <c r="I5887" s="20" t="s">
        <v>259</v>
      </c>
      <c r="J5887" s="11" t="s">
        <v>261</v>
      </c>
      <c r="K5887" s="11" t="s">
        <v>12333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44228</v>
      </c>
      <c r="H5888" s="11">
        <v>7</v>
      </c>
      <c r="I5888" s="20" t="s">
        <v>259</v>
      </c>
      <c r="J5888" s="11" t="s">
        <v>261</v>
      </c>
      <c r="K5888" s="11" t="s">
        <v>12333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44228</v>
      </c>
      <c r="H5889" s="11">
        <v>7</v>
      </c>
      <c r="I5889" s="20" t="s">
        <v>259</v>
      </c>
      <c r="J5889" s="11" t="s">
        <v>261</v>
      </c>
      <c r="K5889" s="11" t="s">
        <v>12333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44228</v>
      </c>
      <c r="H5890" s="11">
        <v>7</v>
      </c>
      <c r="I5890" s="20" t="s">
        <v>259</v>
      </c>
      <c r="J5890" s="11" t="s">
        <v>261</v>
      </c>
      <c r="K5890" s="11" t="s">
        <v>12333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44228</v>
      </c>
      <c r="H5891" s="11">
        <v>7</v>
      </c>
      <c r="I5891" s="20" t="s">
        <v>259</v>
      </c>
      <c r="J5891" s="11" t="s">
        <v>261</v>
      </c>
      <c r="K5891" s="11" t="s">
        <v>12333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44228</v>
      </c>
      <c r="H5892" s="11">
        <v>7</v>
      </c>
      <c r="I5892" s="20" t="s">
        <v>259</v>
      </c>
      <c r="J5892" s="11" t="s">
        <v>261</v>
      </c>
      <c r="K5892" s="11" t="s">
        <v>12333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44228</v>
      </c>
      <c r="H5893" s="11">
        <v>7</v>
      </c>
      <c r="I5893" s="20" t="s">
        <v>259</v>
      </c>
      <c r="J5893" s="11" t="s">
        <v>261</v>
      </c>
      <c r="K5893" s="11" t="s">
        <v>12333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44228</v>
      </c>
      <c r="H5894" s="11">
        <v>7</v>
      </c>
      <c r="I5894" s="20" t="s">
        <v>259</v>
      </c>
      <c r="J5894" s="11" t="s">
        <v>261</v>
      </c>
      <c r="K5894" s="11" t="s">
        <v>12333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44228</v>
      </c>
      <c r="H5895" s="11">
        <v>7</v>
      </c>
      <c r="I5895" s="20" t="s">
        <v>259</v>
      </c>
      <c r="J5895" s="11" t="s">
        <v>261</v>
      </c>
      <c r="K5895" s="11" t="s">
        <v>12333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44228</v>
      </c>
      <c r="H5896" s="11">
        <v>7</v>
      </c>
      <c r="I5896" s="20" t="s">
        <v>259</v>
      </c>
      <c r="J5896" s="11" t="s">
        <v>261</v>
      </c>
      <c r="K5896" s="11" t="s">
        <v>12333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44228</v>
      </c>
      <c r="H5897" s="11">
        <v>7</v>
      </c>
      <c r="I5897" s="20" t="s">
        <v>259</v>
      </c>
      <c r="J5897" s="11" t="s">
        <v>261</v>
      </c>
      <c r="K5897" s="11" t="s">
        <v>12333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44228</v>
      </c>
      <c r="H5898" s="11">
        <v>7</v>
      </c>
      <c r="I5898" s="20" t="s">
        <v>259</v>
      </c>
      <c r="J5898" s="11" t="s">
        <v>261</v>
      </c>
      <c r="K5898" s="11" t="s">
        <v>12333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44228</v>
      </c>
      <c r="H5899" s="11">
        <v>7</v>
      </c>
      <c r="I5899" s="20" t="s">
        <v>259</v>
      </c>
      <c r="J5899" s="11" t="s">
        <v>261</v>
      </c>
      <c r="K5899" s="11" t="s">
        <v>12333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44228</v>
      </c>
      <c r="H5900" s="11">
        <v>7</v>
      </c>
      <c r="I5900" s="20" t="s">
        <v>259</v>
      </c>
      <c r="J5900" s="11" t="s">
        <v>261</v>
      </c>
      <c r="K5900" s="11" t="s">
        <v>12333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44228</v>
      </c>
      <c r="H5901" s="11">
        <v>7</v>
      </c>
      <c r="I5901" s="20" t="s">
        <v>259</v>
      </c>
      <c r="J5901" s="11" t="s">
        <v>261</v>
      </c>
      <c r="K5901" s="11" t="s">
        <v>12333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44228</v>
      </c>
      <c r="H5902" s="11">
        <v>7</v>
      </c>
      <c r="I5902" s="20" t="s">
        <v>259</v>
      </c>
      <c r="J5902" s="11" t="s">
        <v>261</v>
      </c>
      <c r="K5902" s="11" t="s">
        <v>12333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44228</v>
      </c>
      <c r="H5903" s="11">
        <v>7</v>
      </c>
      <c r="I5903" s="20" t="s">
        <v>259</v>
      </c>
      <c r="J5903" s="11" t="s">
        <v>261</v>
      </c>
      <c r="K5903" s="11" t="s">
        <v>12333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44228</v>
      </c>
      <c r="H5904" s="11">
        <v>7</v>
      </c>
      <c r="I5904" s="20" t="s">
        <v>259</v>
      </c>
      <c r="J5904" s="11" t="s">
        <v>261</v>
      </c>
      <c r="K5904" s="11" t="s">
        <v>12333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44228</v>
      </c>
      <c r="H5905" s="11">
        <v>7</v>
      </c>
      <c r="I5905" s="20" t="s">
        <v>259</v>
      </c>
      <c r="J5905" s="11" t="s">
        <v>261</v>
      </c>
      <c r="K5905" s="11" t="s">
        <v>12333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44228</v>
      </c>
      <c r="H5906" s="11">
        <v>7</v>
      </c>
      <c r="I5906" s="20" t="s">
        <v>259</v>
      </c>
      <c r="J5906" s="11" t="s">
        <v>261</v>
      </c>
      <c r="K5906" s="11" t="s">
        <v>12333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44228</v>
      </c>
      <c r="H5907" s="11">
        <v>7</v>
      </c>
      <c r="I5907" s="20" t="s">
        <v>259</v>
      </c>
      <c r="J5907" s="11" t="s">
        <v>261</v>
      </c>
      <c r="K5907" s="11" t="s">
        <v>12333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44228</v>
      </c>
      <c r="H5908" s="11">
        <v>7</v>
      </c>
      <c r="I5908" s="20" t="s">
        <v>259</v>
      </c>
      <c r="J5908" s="11" t="s">
        <v>261</v>
      </c>
      <c r="K5908" s="11" t="s">
        <v>12333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44228</v>
      </c>
      <c r="H5909" s="11">
        <v>7</v>
      </c>
      <c r="I5909" s="20" t="s">
        <v>259</v>
      </c>
      <c r="J5909" s="11" t="s">
        <v>261</v>
      </c>
      <c r="K5909" s="11" t="s">
        <v>12333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44228</v>
      </c>
      <c r="H5910" s="11">
        <v>7</v>
      </c>
      <c r="I5910" s="20" t="s">
        <v>259</v>
      </c>
      <c r="J5910" s="11" t="s">
        <v>261</v>
      </c>
      <c r="K5910" s="11" t="s">
        <v>12333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44228</v>
      </c>
      <c r="H5911" s="11">
        <v>7</v>
      </c>
      <c r="I5911" s="20" t="s">
        <v>259</v>
      </c>
      <c r="J5911" s="11" t="s">
        <v>261</v>
      </c>
      <c r="K5911" s="11" t="s">
        <v>12333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44228</v>
      </c>
      <c r="H5912" s="11">
        <v>7</v>
      </c>
      <c r="I5912" s="20" t="s">
        <v>259</v>
      </c>
      <c r="J5912" s="11" t="s">
        <v>261</v>
      </c>
      <c r="K5912" s="11" t="s">
        <v>12333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44228</v>
      </c>
      <c r="H5913" s="11">
        <v>7</v>
      </c>
      <c r="I5913" s="20" t="s">
        <v>259</v>
      </c>
      <c r="J5913" s="11" t="s">
        <v>261</v>
      </c>
      <c r="K5913" s="11" t="s">
        <v>12333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44228</v>
      </c>
      <c r="H5914" s="11">
        <v>7</v>
      </c>
      <c r="I5914" s="20" t="s">
        <v>259</v>
      </c>
      <c r="J5914" s="11" t="s">
        <v>261</v>
      </c>
      <c r="K5914" s="11" t="s">
        <v>12333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44228</v>
      </c>
      <c r="H5915" s="11">
        <v>7</v>
      </c>
      <c r="I5915" s="20" t="s">
        <v>259</v>
      </c>
      <c r="J5915" s="11" t="s">
        <v>261</v>
      </c>
      <c r="K5915" s="11" t="s">
        <v>12333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44228</v>
      </c>
      <c r="H5916" s="11">
        <v>7</v>
      </c>
      <c r="I5916" s="20" t="s">
        <v>259</v>
      </c>
      <c r="J5916" s="11" t="s">
        <v>261</v>
      </c>
      <c r="K5916" s="11" t="s">
        <v>12333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44228</v>
      </c>
      <c r="H5917" s="11">
        <v>7</v>
      </c>
      <c r="I5917" s="20" t="s">
        <v>259</v>
      </c>
      <c r="J5917" s="11" t="s">
        <v>261</v>
      </c>
      <c r="K5917" s="11" t="s">
        <v>12333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44228</v>
      </c>
      <c r="H5918" s="11">
        <v>7</v>
      </c>
      <c r="I5918" s="20" t="s">
        <v>259</v>
      </c>
      <c r="J5918" s="11" t="s">
        <v>261</v>
      </c>
      <c r="K5918" s="11" t="s">
        <v>12333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44228</v>
      </c>
      <c r="H5919" s="11">
        <v>7</v>
      </c>
      <c r="I5919" s="20" t="s">
        <v>259</v>
      </c>
      <c r="J5919" s="11" t="s">
        <v>261</v>
      </c>
      <c r="K5919" s="11" t="s">
        <v>12333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44228</v>
      </c>
      <c r="H5920" s="11">
        <v>7</v>
      </c>
      <c r="I5920" s="20" t="s">
        <v>259</v>
      </c>
      <c r="J5920" s="11" t="s">
        <v>261</v>
      </c>
      <c r="K5920" s="11" t="s">
        <v>12333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44228</v>
      </c>
      <c r="H5921" s="11">
        <v>7</v>
      </c>
      <c r="I5921" s="20" t="s">
        <v>259</v>
      </c>
      <c r="J5921" s="11" t="s">
        <v>261</v>
      </c>
      <c r="K5921" s="11" t="s">
        <v>12333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44228</v>
      </c>
      <c r="H5922" s="11">
        <v>7</v>
      </c>
      <c r="I5922" s="20" t="s">
        <v>259</v>
      </c>
      <c r="J5922" s="11" t="s">
        <v>261</v>
      </c>
      <c r="K5922" s="11" t="s">
        <v>12333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44228</v>
      </c>
      <c r="H5923" s="11">
        <v>7</v>
      </c>
      <c r="I5923" s="20" t="s">
        <v>259</v>
      </c>
      <c r="J5923" s="11" t="s">
        <v>261</v>
      </c>
      <c r="K5923" s="11" t="s">
        <v>12333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44228</v>
      </c>
      <c r="H5924" s="11">
        <v>7</v>
      </c>
      <c r="I5924" s="20" t="s">
        <v>259</v>
      </c>
      <c r="J5924" s="11" t="s">
        <v>261</v>
      </c>
      <c r="K5924" s="11" t="s">
        <v>12333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44228</v>
      </c>
      <c r="H5925" s="11">
        <v>7</v>
      </c>
      <c r="I5925" s="20" t="s">
        <v>259</v>
      </c>
      <c r="J5925" s="11" t="s">
        <v>261</v>
      </c>
      <c r="K5925" s="11" t="s">
        <v>12333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44228</v>
      </c>
      <c r="H5926" s="11">
        <v>7</v>
      </c>
      <c r="I5926" s="20" t="s">
        <v>259</v>
      </c>
      <c r="J5926" s="11" t="s">
        <v>261</v>
      </c>
      <c r="K5926" s="11" t="s">
        <v>12333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44228</v>
      </c>
      <c r="H5927" s="11">
        <v>7</v>
      </c>
      <c r="I5927" s="20" t="s">
        <v>259</v>
      </c>
      <c r="J5927" s="11" t="s">
        <v>261</v>
      </c>
      <c r="K5927" s="11" t="s">
        <v>12333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44228</v>
      </c>
      <c r="H5928" s="11">
        <v>7</v>
      </c>
      <c r="I5928" s="20" t="s">
        <v>259</v>
      </c>
      <c r="J5928" s="11" t="s">
        <v>261</v>
      </c>
      <c r="K5928" s="11" t="s">
        <v>12333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44228</v>
      </c>
      <c r="H5929" s="11">
        <v>7</v>
      </c>
      <c r="I5929" s="20" t="s">
        <v>259</v>
      </c>
      <c r="J5929" s="11" t="s">
        <v>261</v>
      </c>
      <c r="K5929" s="11" t="s">
        <v>12333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44228</v>
      </c>
      <c r="H5930" s="11">
        <v>7</v>
      </c>
      <c r="I5930" s="20" t="s">
        <v>259</v>
      </c>
      <c r="J5930" s="11" t="s">
        <v>261</v>
      </c>
      <c r="K5930" s="11" t="s">
        <v>12333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44228</v>
      </c>
      <c r="H5931" s="11">
        <v>7</v>
      </c>
      <c r="I5931" s="20" t="s">
        <v>259</v>
      </c>
      <c r="J5931" s="11" t="s">
        <v>261</v>
      </c>
      <c r="K5931" s="11" t="s">
        <v>12333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44228</v>
      </c>
      <c r="H5932" s="11">
        <v>7</v>
      </c>
      <c r="I5932" s="20" t="s">
        <v>259</v>
      </c>
      <c r="J5932" s="11" t="s">
        <v>261</v>
      </c>
      <c r="K5932" s="11" t="s">
        <v>12333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44228</v>
      </c>
      <c r="H5933" s="11">
        <v>7</v>
      </c>
      <c r="I5933" s="20" t="s">
        <v>259</v>
      </c>
      <c r="J5933" s="11" t="s">
        <v>261</v>
      </c>
      <c r="K5933" s="11" t="s">
        <v>12333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44228</v>
      </c>
      <c r="H5934" s="11">
        <v>7</v>
      </c>
      <c r="I5934" s="20" t="s">
        <v>259</v>
      </c>
      <c r="J5934" s="11" t="s">
        <v>261</v>
      </c>
      <c r="K5934" s="11" t="s">
        <v>12333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44228</v>
      </c>
      <c r="H5935" s="11">
        <v>7</v>
      </c>
      <c r="I5935" s="20" t="s">
        <v>259</v>
      </c>
      <c r="J5935" s="11" t="s">
        <v>261</v>
      </c>
      <c r="K5935" s="11" t="s">
        <v>12333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44228</v>
      </c>
      <c r="H5936" s="11">
        <v>7</v>
      </c>
      <c r="I5936" s="20" t="s">
        <v>259</v>
      </c>
      <c r="J5936" s="11" t="s">
        <v>261</v>
      </c>
      <c r="K5936" s="11" t="s">
        <v>12333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44228</v>
      </c>
      <c r="H5937" s="11">
        <v>7</v>
      </c>
      <c r="I5937" s="20" t="s">
        <v>259</v>
      </c>
      <c r="J5937" s="11" t="s">
        <v>261</v>
      </c>
      <c r="K5937" s="11" t="s">
        <v>12333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44228</v>
      </c>
      <c r="H5938" s="11">
        <v>7</v>
      </c>
      <c r="I5938" s="20" t="s">
        <v>259</v>
      </c>
      <c r="J5938" s="11" t="s">
        <v>261</v>
      </c>
      <c r="K5938" s="11" t="s">
        <v>12333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44228</v>
      </c>
      <c r="H5939" s="11">
        <v>7</v>
      </c>
      <c r="I5939" s="20" t="s">
        <v>259</v>
      </c>
      <c r="J5939" s="11" t="s">
        <v>261</v>
      </c>
      <c r="K5939" s="11" t="s">
        <v>12333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44228</v>
      </c>
      <c r="H5940" s="11">
        <v>7</v>
      </c>
      <c r="I5940" s="20" t="s">
        <v>259</v>
      </c>
      <c r="J5940" s="11" t="s">
        <v>261</v>
      </c>
      <c r="K5940" s="11" t="s">
        <v>12333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44228</v>
      </c>
      <c r="H5941" s="11">
        <v>7</v>
      </c>
      <c r="I5941" s="20" t="s">
        <v>259</v>
      </c>
      <c r="J5941" s="11" t="s">
        <v>261</v>
      </c>
      <c r="K5941" s="11" t="s">
        <v>12333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44228</v>
      </c>
      <c r="H5942" s="11">
        <v>7</v>
      </c>
      <c r="I5942" s="20" t="s">
        <v>259</v>
      </c>
      <c r="J5942" s="11" t="s">
        <v>261</v>
      </c>
      <c r="K5942" s="11" t="s">
        <v>12333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44228</v>
      </c>
      <c r="H5943" s="11">
        <v>7</v>
      </c>
      <c r="I5943" s="20" t="s">
        <v>259</v>
      </c>
      <c r="J5943" s="11" t="s">
        <v>261</v>
      </c>
      <c r="K5943" s="11" t="s">
        <v>12333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44228</v>
      </c>
      <c r="H5944" s="11">
        <v>7</v>
      </c>
      <c r="I5944" s="20" t="s">
        <v>259</v>
      </c>
      <c r="J5944" s="11" t="s">
        <v>261</v>
      </c>
      <c r="K5944" s="11" t="s">
        <v>12333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44228</v>
      </c>
      <c r="H5945" s="11">
        <v>7</v>
      </c>
      <c r="I5945" s="20" t="s">
        <v>259</v>
      </c>
      <c r="J5945" s="11" t="s">
        <v>261</v>
      </c>
      <c r="K5945" s="11" t="s">
        <v>12333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44228</v>
      </c>
      <c r="H5946" s="11">
        <v>7</v>
      </c>
      <c r="I5946" s="20" t="s">
        <v>259</v>
      </c>
      <c r="J5946" s="11" t="s">
        <v>261</v>
      </c>
      <c r="K5946" s="11" t="s">
        <v>12333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44228</v>
      </c>
      <c r="H5947" s="11">
        <v>7</v>
      </c>
      <c r="I5947" s="20" t="s">
        <v>259</v>
      </c>
      <c r="J5947" s="11" t="s">
        <v>261</v>
      </c>
      <c r="K5947" s="11" t="s">
        <v>12333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44228</v>
      </c>
      <c r="H5948" s="11">
        <v>7</v>
      </c>
      <c r="I5948" s="20" t="s">
        <v>259</v>
      </c>
      <c r="J5948" s="11" t="s">
        <v>261</v>
      </c>
      <c r="K5948" s="11" t="s">
        <v>12333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44228</v>
      </c>
      <c r="H5949" s="11">
        <v>7</v>
      </c>
      <c r="I5949" s="20" t="s">
        <v>259</v>
      </c>
      <c r="J5949" s="11" t="s">
        <v>261</v>
      </c>
      <c r="K5949" s="11" t="s">
        <v>12333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44228</v>
      </c>
      <c r="H5950" s="11">
        <v>7</v>
      </c>
      <c r="I5950" s="20" t="s">
        <v>259</v>
      </c>
      <c r="J5950" s="11" t="s">
        <v>261</v>
      </c>
      <c r="K5950" s="11" t="s">
        <v>12333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44228</v>
      </c>
      <c r="H5951" s="11">
        <v>7</v>
      </c>
      <c r="I5951" s="20" t="s">
        <v>259</v>
      </c>
      <c r="J5951" s="11" t="s">
        <v>261</v>
      </c>
      <c r="K5951" s="11" t="s">
        <v>12333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44228</v>
      </c>
      <c r="H5952" s="11">
        <v>7</v>
      </c>
      <c r="I5952" s="20" t="s">
        <v>259</v>
      </c>
      <c r="J5952" s="11" t="s">
        <v>261</v>
      </c>
      <c r="K5952" s="11" t="s">
        <v>12333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44228</v>
      </c>
      <c r="H5953" s="11">
        <v>7</v>
      </c>
      <c r="I5953" s="20" t="s">
        <v>259</v>
      </c>
      <c r="J5953" s="11" t="s">
        <v>261</v>
      </c>
      <c r="K5953" s="11" t="s">
        <v>12333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44228</v>
      </c>
      <c r="H5954" s="11">
        <v>7</v>
      </c>
      <c r="I5954" s="20" t="s">
        <v>259</v>
      </c>
      <c r="J5954" s="11" t="s">
        <v>261</v>
      </c>
      <c r="K5954" s="11" t="s">
        <v>12333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44228</v>
      </c>
      <c r="H5955" s="11">
        <v>7</v>
      </c>
      <c r="I5955" s="20" t="s">
        <v>259</v>
      </c>
      <c r="J5955" s="11" t="s">
        <v>261</v>
      </c>
      <c r="K5955" s="11" t="s">
        <v>12333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44228</v>
      </c>
      <c r="H5956" s="11">
        <v>7</v>
      </c>
      <c r="I5956" s="20" t="s">
        <v>259</v>
      </c>
      <c r="J5956" s="11" t="s">
        <v>261</v>
      </c>
      <c r="K5956" s="11" t="s">
        <v>12333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44228</v>
      </c>
      <c r="H5957" s="11">
        <v>7</v>
      </c>
      <c r="I5957" s="20" t="s">
        <v>259</v>
      </c>
      <c r="J5957" s="11" t="s">
        <v>261</v>
      </c>
      <c r="K5957" s="11" t="s">
        <v>12333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44228</v>
      </c>
      <c r="H5958" s="11">
        <v>7</v>
      </c>
      <c r="I5958" s="20" t="s">
        <v>259</v>
      </c>
      <c r="J5958" s="11" t="s">
        <v>261</v>
      </c>
      <c r="K5958" s="11" t="s">
        <v>12333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44228</v>
      </c>
      <c r="H5959" s="11">
        <v>7</v>
      </c>
      <c r="I5959" s="20" t="s">
        <v>259</v>
      </c>
      <c r="J5959" s="11" t="s">
        <v>261</v>
      </c>
      <c r="K5959" s="11" t="s">
        <v>12333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44228</v>
      </c>
      <c r="H5960" s="11">
        <v>7</v>
      </c>
      <c r="I5960" s="20" t="s">
        <v>259</v>
      </c>
      <c r="J5960" s="11" t="s">
        <v>261</v>
      </c>
      <c r="K5960" s="11" t="s">
        <v>12333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44228</v>
      </c>
      <c r="H5961" s="11">
        <v>7</v>
      </c>
      <c r="I5961" s="20" t="s">
        <v>259</v>
      </c>
      <c r="J5961" s="11" t="s">
        <v>261</v>
      </c>
      <c r="K5961" s="11" t="s">
        <v>12333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44228</v>
      </c>
      <c r="H5962" s="11">
        <v>7</v>
      </c>
      <c r="I5962" s="20" t="s">
        <v>259</v>
      </c>
      <c r="J5962" s="11" t="s">
        <v>261</v>
      </c>
      <c r="K5962" s="11" t="s">
        <v>12333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44228</v>
      </c>
      <c r="H5963" s="11">
        <v>7</v>
      </c>
      <c r="I5963" s="20" t="s">
        <v>259</v>
      </c>
      <c r="J5963" s="11" t="s">
        <v>261</v>
      </c>
      <c r="K5963" s="11" t="s">
        <v>12333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44228</v>
      </c>
      <c r="H5964" s="11">
        <v>7</v>
      </c>
      <c r="I5964" s="20" t="s">
        <v>259</v>
      </c>
      <c r="J5964" s="11" t="s">
        <v>261</v>
      </c>
      <c r="K5964" s="11" t="s">
        <v>12333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44228</v>
      </c>
      <c r="H5965" s="11">
        <v>7</v>
      </c>
      <c r="I5965" s="20" t="s">
        <v>259</v>
      </c>
      <c r="J5965" s="11" t="s">
        <v>261</v>
      </c>
      <c r="K5965" s="11" t="s">
        <v>12333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44228</v>
      </c>
      <c r="H5966" s="11">
        <v>7</v>
      </c>
      <c r="I5966" s="20" t="s">
        <v>259</v>
      </c>
      <c r="J5966" s="11" t="s">
        <v>261</v>
      </c>
      <c r="K5966" s="11" t="s">
        <v>12333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44228</v>
      </c>
      <c r="H5967" s="11">
        <v>7</v>
      </c>
      <c r="I5967" s="20" t="s">
        <v>259</v>
      </c>
      <c r="J5967" s="11" t="s">
        <v>261</v>
      </c>
      <c r="K5967" s="11" t="s">
        <v>12333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44228</v>
      </c>
      <c r="H5968" s="11">
        <v>7</v>
      </c>
      <c r="I5968" s="20" t="s">
        <v>259</v>
      </c>
      <c r="J5968" s="11" t="s">
        <v>261</v>
      </c>
      <c r="K5968" s="11" t="s">
        <v>12333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44228</v>
      </c>
      <c r="H5969" s="11">
        <v>7</v>
      </c>
      <c r="I5969" s="20" t="s">
        <v>259</v>
      </c>
      <c r="J5969" s="11" t="s">
        <v>261</v>
      </c>
      <c r="K5969" s="11" t="s">
        <v>12333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44228</v>
      </c>
      <c r="H5970" s="11">
        <v>7</v>
      </c>
      <c r="I5970" s="20" t="s">
        <v>259</v>
      </c>
      <c r="J5970" s="11" t="s">
        <v>261</v>
      </c>
      <c r="K5970" s="11" t="s">
        <v>12333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44228</v>
      </c>
      <c r="H5971" s="11">
        <v>7</v>
      </c>
      <c r="I5971" s="20" t="s">
        <v>259</v>
      </c>
      <c r="J5971" s="11" t="s">
        <v>261</v>
      </c>
      <c r="K5971" s="11" t="s">
        <v>12333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44228</v>
      </c>
      <c r="H5972" s="11">
        <v>7</v>
      </c>
      <c r="I5972" s="20" t="s">
        <v>259</v>
      </c>
      <c r="J5972" s="11" t="s">
        <v>261</v>
      </c>
      <c r="K5972" s="11" t="s">
        <v>12333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44228</v>
      </c>
      <c r="H5973" s="11">
        <v>7</v>
      </c>
      <c r="I5973" s="20" t="s">
        <v>259</v>
      </c>
      <c r="J5973" s="11" t="s">
        <v>261</v>
      </c>
      <c r="K5973" s="11" t="s">
        <v>12333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44228</v>
      </c>
      <c r="H5974" s="11">
        <v>7</v>
      </c>
      <c r="I5974" s="20" t="s">
        <v>259</v>
      </c>
      <c r="J5974" s="11" t="s">
        <v>261</v>
      </c>
      <c r="K5974" s="11" t="s">
        <v>12333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44228</v>
      </c>
      <c r="H5975" s="11">
        <v>7</v>
      </c>
      <c r="I5975" s="20" t="s">
        <v>259</v>
      </c>
      <c r="J5975" s="11" t="s">
        <v>261</v>
      </c>
      <c r="K5975" s="11" t="s">
        <v>12333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44228</v>
      </c>
      <c r="H5976" s="11">
        <v>7</v>
      </c>
      <c r="I5976" s="20" t="s">
        <v>259</v>
      </c>
      <c r="J5976" s="11" t="s">
        <v>261</v>
      </c>
      <c r="K5976" s="11" t="s">
        <v>12333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44228</v>
      </c>
      <c r="H5977" s="11">
        <v>7</v>
      </c>
      <c r="I5977" s="20" t="s">
        <v>259</v>
      </c>
      <c r="J5977" s="11" t="s">
        <v>261</v>
      </c>
      <c r="K5977" s="11" t="s">
        <v>12333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44228</v>
      </c>
      <c r="H5978" s="11">
        <v>7</v>
      </c>
      <c r="I5978" s="20" t="s">
        <v>259</v>
      </c>
      <c r="J5978" s="11" t="s">
        <v>261</v>
      </c>
      <c r="K5978" s="11" t="s">
        <v>12333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44228</v>
      </c>
      <c r="H5979" s="11">
        <v>7</v>
      </c>
      <c r="I5979" s="20" t="s">
        <v>259</v>
      </c>
      <c r="J5979" s="11" t="s">
        <v>261</v>
      </c>
      <c r="K5979" s="11" t="s">
        <v>12333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44228</v>
      </c>
      <c r="H5980" s="11">
        <v>7</v>
      </c>
      <c r="I5980" s="20" t="s">
        <v>259</v>
      </c>
      <c r="J5980" s="11" t="s">
        <v>261</v>
      </c>
      <c r="K5980" s="11" t="s">
        <v>12333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44228</v>
      </c>
      <c r="H5981" s="11">
        <v>7</v>
      </c>
      <c r="I5981" s="20" t="s">
        <v>259</v>
      </c>
      <c r="J5981" s="11" t="s">
        <v>261</v>
      </c>
      <c r="K5981" s="11" t="s">
        <v>12333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44228</v>
      </c>
      <c r="H5982" s="11">
        <v>7</v>
      </c>
      <c r="I5982" s="20" t="s">
        <v>259</v>
      </c>
      <c r="J5982" s="11" t="s">
        <v>261</v>
      </c>
      <c r="K5982" s="11" t="s">
        <v>12333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44228</v>
      </c>
      <c r="H5983" s="11">
        <v>7</v>
      </c>
      <c r="I5983" s="20" t="s">
        <v>259</v>
      </c>
      <c r="J5983" s="11" t="s">
        <v>261</v>
      </c>
      <c r="K5983" s="11" t="s">
        <v>12333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44228</v>
      </c>
      <c r="H5984" s="11">
        <v>7</v>
      </c>
      <c r="I5984" s="20" t="s">
        <v>259</v>
      </c>
      <c r="J5984" s="11" t="s">
        <v>261</v>
      </c>
      <c r="K5984" s="11" t="s">
        <v>12333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44228</v>
      </c>
      <c r="H5985" s="11">
        <v>7</v>
      </c>
      <c r="I5985" s="20" t="s">
        <v>259</v>
      </c>
      <c r="J5985" s="11" t="s">
        <v>261</v>
      </c>
      <c r="K5985" s="11" t="s">
        <v>12333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44228</v>
      </c>
      <c r="H5986" s="11">
        <v>7</v>
      </c>
      <c r="I5986" s="20" t="s">
        <v>259</v>
      </c>
      <c r="J5986" s="11" t="s">
        <v>261</v>
      </c>
      <c r="K5986" s="11" t="s">
        <v>12333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44228</v>
      </c>
      <c r="H5987" s="11">
        <v>7</v>
      </c>
      <c r="I5987" s="20" t="s">
        <v>259</v>
      </c>
      <c r="J5987" s="11" t="s">
        <v>261</v>
      </c>
      <c r="K5987" s="11" t="s">
        <v>12333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44228</v>
      </c>
      <c r="H5988" s="11">
        <v>7</v>
      </c>
      <c r="I5988" s="20" t="s">
        <v>259</v>
      </c>
      <c r="J5988" s="11" t="s">
        <v>261</v>
      </c>
      <c r="K5988" s="11" t="s">
        <v>12333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44228</v>
      </c>
      <c r="H5989" s="11">
        <v>7</v>
      </c>
      <c r="I5989" s="20" t="s">
        <v>259</v>
      </c>
      <c r="J5989" s="11" t="s">
        <v>261</v>
      </c>
      <c r="K5989" s="11" t="s">
        <v>12333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44228</v>
      </c>
      <c r="H5990" s="11">
        <v>7</v>
      </c>
      <c r="I5990" s="20" t="s">
        <v>259</v>
      </c>
      <c r="J5990" s="11" t="s">
        <v>261</v>
      </c>
      <c r="K5990" s="11" t="s">
        <v>12333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44228</v>
      </c>
      <c r="H5991" s="11">
        <v>7</v>
      </c>
      <c r="I5991" s="20" t="s">
        <v>259</v>
      </c>
      <c r="J5991" s="11" t="s">
        <v>261</v>
      </c>
      <c r="K5991" s="11" t="s">
        <v>12333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44228</v>
      </c>
      <c r="H5992" s="11">
        <v>7</v>
      </c>
      <c r="I5992" s="20" t="s">
        <v>259</v>
      </c>
      <c r="J5992" s="11" t="s">
        <v>261</v>
      </c>
      <c r="K5992" s="11" t="s">
        <v>12333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44228</v>
      </c>
      <c r="H5993" s="11">
        <v>7</v>
      </c>
      <c r="I5993" s="20" t="s">
        <v>259</v>
      </c>
      <c r="J5993" s="11" t="s">
        <v>261</v>
      </c>
      <c r="K5993" s="11" t="s">
        <v>12333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44228</v>
      </c>
      <c r="H5994" s="11">
        <v>7</v>
      </c>
      <c r="I5994" s="20" t="s">
        <v>259</v>
      </c>
      <c r="J5994" s="11" t="s">
        <v>261</v>
      </c>
      <c r="K5994" s="11" t="s">
        <v>12333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44228</v>
      </c>
      <c r="H5995" s="11">
        <v>7</v>
      </c>
      <c r="I5995" s="20" t="s">
        <v>259</v>
      </c>
      <c r="J5995" s="11" t="s">
        <v>261</v>
      </c>
      <c r="K5995" s="11" t="s">
        <v>12333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44228</v>
      </c>
      <c r="H5996" s="11">
        <v>7</v>
      </c>
      <c r="I5996" s="20" t="s">
        <v>259</v>
      </c>
      <c r="J5996" s="11" t="s">
        <v>261</v>
      </c>
      <c r="K5996" s="11" t="s">
        <v>12333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44228</v>
      </c>
      <c r="H5997" s="11">
        <v>7</v>
      </c>
      <c r="I5997" s="20" t="s">
        <v>259</v>
      </c>
      <c r="J5997" s="11" t="s">
        <v>261</v>
      </c>
      <c r="K5997" s="11" t="s">
        <v>12333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44228</v>
      </c>
      <c r="H5998" s="11">
        <v>7</v>
      </c>
      <c r="I5998" s="20" t="s">
        <v>259</v>
      </c>
      <c r="J5998" s="11" t="s">
        <v>261</v>
      </c>
      <c r="K5998" s="11" t="s">
        <v>12333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44228</v>
      </c>
      <c r="H5999" s="11">
        <v>7</v>
      </c>
      <c r="I5999" s="20" t="s">
        <v>259</v>
      </c>
      <c r="J5999" s="11" t="s">
        <v>261</v>
      </c>
      <c r="K5999" s="11" t="s">
        <v>12333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44228</v>
      </c>
      <c r="H6000" s="11">
        <v>7</v>
      </c>
      <c r="I6000" s="20" t="s">
        <v>259</v>
      </c>
      <c r="J6000" s="11" t="s">
        <v>261</v>
      </c>
      <c r="K6000" s="11" t="s">
        <v>12333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44228</v>
      </c>
      <c r="H6001" s="11">
        <v>7</v>
      </c>
      <c r="I6001" s="20" t="s">
        <v>259</v>
      </c>
      <c r="J6001" s="11" t="s">
        <v>261</v>
      </c>
      <c r="K6001" s="11" t="s">
        <v>12333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44228</v>
      </c>
      <c r="H6002" s="11">
        <v>7</v>
      </c>
      <c r="I6002" s="20" t="s">
        <v>259</v>
      </c>
      <c r="J6002" s="11" t="s">
        <v>261</v>
      </c>
      <c r="K6002" s="11" t="s">
        <v>12333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44228</v>
      </c>
      <c r="H6003" s="11">
        <v>7</v>
      </c>
      <c r="I6003" s="20" t="s">
        <v>259</v>
      </c>
      <c r="J6003" s="11" t="s">
        <v>261</v>
      </c>
      <c r="K6003" s="11" t="s">
        <v>12333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44228</v>
      </c>
      <c r="H6004" s="11">
        <v>7</v>
      </c>
      <c r="I6004" s="20" t="s">
        <v>259</v>
      </c>
      <c r="J6004" s="11" t="s">
        <v>261</v>
      </c>
      <c r="K6004" s="11" t="s">
        <v>12333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44228</v>
      </c>
      <c r="H6005" s="11">
        <v>7</v>
      </c>
      <c r="I6005" s="20" t="s">
        <v>259</v>
      </c>
      <c r="J6005" s="11" t="s">
        <v>261</v>
      </c>
      <c r="K6005" s="11" t="s">
        <v>12333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44228</v>
      </c>
      <c r="H6006" s="11">
        <v>7</v>
      </c>
      <c r="I6006" s="20" t="s">
        <v>259</v>
      </c>
      <c r="J6006" s="11" t="s">
        <v>261</v>
      </c>
      <c r="K6006" s="11" t="s">
        <v>12333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44228</v>
      </c>
      <c r="H6007" s="11">
        <v>7</v>
      </c>
      <c r="I6007" s="20" t="s">
        <v>259</v>
      </c>
      <c r="J6007" s="11" t="s">
        <v>261</v>
      </c>
      <c r="K6007" s="11" t="s">
        <v>12333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44228</v>
      </c>
      <c r="H6008" s="11">
        <v>7</v>
      </c>
      <c r="I6008" s="20" t="s">
        <v>259</v>
      </c>
      <c r="J6008" s="11" t="s">
        <v>261</v>
      </c>
      <c r="K6008" s="11" t="s">
        <v>12333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44228</v>
      </c>
      <c r="H6009" s="11">
        <v>7</v>
      </c>
      <c r="I6009" s="20" t="s">
        <v>259</v>
      </c>
      <c r="J6009" s="11" t="s">
        <v>261</v>
      </c>
      <c r="K6009" s="11" t="s">
        <v>12333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44228</v>
      </c>
      <c r="H6010" s="11">
        <v>7</v>
      </c>
      <c r="I6010" s="20" t="s">
        <v>259</v>
      </c>
      <c r="J6010" s="11" t="s">
        <v>261</v>
      </c>
      <c r="K6010" s="11" t="s">
        <v>12333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44228</v>
      </c>
      <c r="H6011" s="11">
        <v>7</v>
      </c>
      <c r="I6011" s="20" t="s">
        <v>259</v>
      </c>
      <c r="J6011" s="11" t="s">
        <v>261</v>
      </c>
      <c r="K6011" s="11" t="s">
        <v>12333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12168</v>
      </c>
      <c r="F6012" s="10">
        <v>42036</v>
      </c>
      <c r="G6012" s="10">
        <v>44228</v>
      </c>
      <c r="H6012" s="11">
        <v>7</v>
      </c>
      <c r="I6012" s="20" t="s">
        <v>259</v>
      </c>
      <c r="J6012" s="11" t="s">
        <v>261</v>
      </c>
      <c r="K6012" s="11" t="s">
        <v>12333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12169</v>
      </c>
      <c r="F6013" s="10">
        <v>42036</v>
      </c>
      <c r="G6013" s="10">
        <v>44228</v>
      </c>
      <c r="H6013" s="11">
        <v>7</v>
      </c>
      <c r="I6013" s="20" t="s">
        <v>259</v>
      </c>
      <c r="J6013" s="11" t="s">
        <v>261</v>
      </c>
      <c r="K6013" s="11" t="s">
        <v>12333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12170</v>
      </c>
      <c r="F6014" s="10">
        <v>42036</v>
      </c>
      <c r="G6014" s="10">
        <v>44228</v>
      </c>
      <c r="H6014" s="11">
        <v>7</v>
      </c>
      <c r="I6014" s="20" t="s">
        <v>259</v>
      </c>
      <c r="J6014" s="11" t="s">
        <v>261</v>
      </c>
      <c r="K6014" s="11" t="s">
        <v>12333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12171</v>
      </c>
      <c r="F6015" s="10">
        <v>42036</v>
      </c>
      <c r="G6015" s="10">
        <v>44228</v>
      </c>
      <c r="H6015" s="11">
        <v>7</v>
      </c>
      <c r="I6015" s="20" t="s">
        <v>259</v>
      </c>
      <c r="J6015" s="11" t="s">
        <v>261</v>
      </c>
      <c r="K6015" s="11" t="s">
        <v>12333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12172</v>
      </c>
      <c r="F6016" s="10">
        <v>42036</v>
      </c>
      <c r="G6016" s="10">
        <v>44228</v>
      </c>
      <c r="H6016" s="11">
        <v>7</v>
      </c>
      <c r="I6016" s="20" t="s">
        <v>259</v>
      </c>
      <c r="J6016" s="11" t="s">
        <v>261</v>
      </c>
      <c r="K6016" s="11" t="s">
        <v>12333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12173</v>
      </c>
      <c r="F6017" s="10">
        <v>42036</v>
      </c>
      <c r="G6017" s="10">
        <v>44228</v>
      </c>
      <c r="H6017" s="11">
        <v>7</v>
      </c>
      <c r="I6017" s="20" t="s">
        <v>259</v>
      </c>
      <c r="J6017" s="11" t="s">
        <v>261</v>
      </c>
      <c r="K6017" s="11" t="s">
        <v>12333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12174</v>
      </c>
      <c r="F6018" s="10">
        <v>42036</v>
      </c>
      <c r="G6018" s="10">
        <v>44228</v>
      </c>
      <c r="H6018" s="11">
        <v>7</v>
      </c>
      <c r="I6018" s="20" t="s">
        <v>259</v>
      </c>
      <c r="J6018" s="11" t="s">
        <v>261</v>
      </c>
      <c r="K6018" s="11" t="s">
        <v>12333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12175</v>
      </c>
      <c r="F6019" s="10">
        <v>42036</v>
      </c>
      <c r="G6019" s="10">
        <v>44228</v>
      </c>
      <c r="H6019" s="11">
        <v>7</v>
      </c>
      <c r="I6019" s="20" t="s">
        <v>259</v>
      </c>
      <c r="J6019" s="11" t="s">
        <v>261</v>
      </c>
      <c r="K6019" s="11" t="s">
        <v>12333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12176</v>
      </c>
      <c r="F6020" s="10">
        <v>42036</v>
      </c>
      <c r="G6020" s="10">
        <v>44228</v>
      </c>
      <c r="H6020" s="11">
        <v>7</v>
      </c>
      <c r="I6020" s="20" t="s">
        <v>259</v>
      </c>
      <c r="J6020" s="11" t="s">
        <v>261</v>
      </c>
      <c r="K6020" s="11" t="s">
        <v>12333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12177</v>
      </c>
      <c r="F6021" s="10">
        <v>42036</v>
      </c>
      <c r="G6021" s="10">
        <v>44228</v>
      </c>
      <c r="H6021" s="11">
        <v>7</v>
      </c>
      <c r="I6021" s="20" t="s">
        <v>259</v>
      </c>
      <c r="J6021" s="11" t="s">
        <v>261</v>
      </c>
      <c r="K6021" s="11" t="s">
        <v>12333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12178</v>
      </c>
      <c r="F6022" s="10">
        <v>42036</v>
      </c>
      <c r="G6022" s="10">
        <v>44228</v>
      </c>
      <c r="H6022" s="11">
        <v>7</v>
      </c>
      <c r="I6022" s="20" t="s">
        <v>259</v>
      </c>
      <c r="J6022" s="11" t="s">
        <v>261</v>
      </c>
      <c r="K6022" s="11" t="s">
        <v>12333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12179</v>
      </c>
      <c r="F6023" s="10">
        <v>42036</v>
      </c>
      <c r="G6023" s="10">
        <v>44228</v>
      </c>
      <c r="H6023" s="11">
        <v>7</v>
      </c>
      <c r="I6023" s="20" t="s">
        <v>259</v>
      </c>
      <c r="J6023" s="11" t="s">
        <v>261</v>
      </c>
      <c r="K6023" s="11" t="s">
        <v>12333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12180</v>
      </c>
      <c r="F6024" s="10">
        <v>42036</v>
      </c>
      <c r="G6024" s="10">
        <v>44228</v>
      </c>
      <c r="H6024" s="11">
        <v>7</v>
      </c>
      <c r="I6024" s="20" t="s">
        <v>259</v>
      </c>
      <c r="J6024" s="11" t="s">
        <v>261</v>
      </c>
      <c r="K6024" s="11" t="s">
        <v>12333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12181</v>
      </c>
      <c r="F6025" s="10">
        <v>42036</v>
      </c>
      <c r="G6025" s="10">
        <v>44228</v>
      </c>
      <c r="H6025" s="11">
        <v>7</v>
      </c>
      <c r="I6025" s="20" t="s">
        <v>259</v>
      </c>
      <c r="J6025" s="11" t="s">
        <v>261</v>
      </c>
      <c r="K6025" s="11" t="s">
        <v>12333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12182</v>
      </c>
      <c r="F6026" s="10">
        <v>42036</v>
      </c>
      <c r="G6026" s="10">
        <v>44228</v>
      </c>
      <c r="H6026" s="11">
        <v>7</v>
      </c>
      <c r="I6026" s="20" t="s">
        <v>259</v>
      </c>
      <c r="J6026" s="11" t="s">
        <v>261</v>
      </c>
      <c r="K6026" s="11" t="s">
        <v>12333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12183</v>
      </c>
      <c r="F6027" s="10">
        <v>42036</v>
      </c>
      <c r="G6027" s="10">
        <v>44228</v>
      </c>
      <c r="H6027" s="11">
        <v>7</v>
      </c>
      <c r="I6027" s="20" t="s">
        <v>259</v>
      </c>
      <c r="J6027" s="11" t="s">
        <v>261</v>
      </c>
      <c r="K6027" s="11" t="s">
        <v>12333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12184</v>
      </c>
      <c r="F6028" s="10">
        <v>42036</v>
      </c>
      <c r="G6028" s="10">
        <v>44228</v>
      </c>
      <c r="H6028" s="11">
        <v>7</v>
      </c>
      <c r="I6028" s="20" t="s">
        <v>259</v>
      </c>
      <c r="J6028" s="11" t="s">
        <v>261</v>
      </c>
      <c r="K6028" s="11" t="s">
        <v>12333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12185</v>
      </c>
      <c r="F6029" s="10">
        <v>42036</v>
      </c>
      <c r="G6029" s="10">
        <v>44228</v>
      </c>
      <c r="H6029" s="11">
        <v>7</v>
      </c>
      <c r="I6029" s="20" t="s">
        <v>259</v>
      </c>
      <c r="J6029" s="11" t="s">
        <v>261</v>
      </c>
      <c r="K6029" s="11" t="s">
        <v>12333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12186</v>
      </c>
      <c r="F6030" s="10">
        <v>42036</v>
      </c>
      <c r="G6030" s="10">
        <v>44228</v>
      </c>
      <c r="H6030" s="11">
        <v>7</v>
      </c>
      <c r="I6030" s="20" t="s">
        <v>259</v>
      </c>
      <c r="J6030" s="11" t="s">
        <v>261</v>
      </c>
      <c r="K6030" s="11" t="s">
        <v>12333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12187</v>
      </c>
      <c r="F6031" s="10">
        <v>42036</v>
      </c>
      <c r="G6031" s="10">
        <v>44228</v>
      </c>
      <c r="H6031" s="11">
        <v>7</v>
      </c>
      <c r="I6031" s="20" t="s">
        <v>259</v>
      </c>
      <c r="J6031" s="11" t="s">
        <v>261</v>
      </c>
      <c r="K6031" s="11" t="s">
        <v>12333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12188</v>
      </c>
      <c r="F6032" s="10">
        <v>42036</v>
      </c>
      <c r="G6032" s="10">
        <v>44228</v>
      </c>
      <c r="H6032" s="11">
        <v>7</v>
      </c>
      <c r="I6032" s="20" t="s">
        <v>259</v>
      </c>
      <c r="J6032" s="11" t="s">
        <v>261</v>
      </c>
      <c r="K6032" s="11" t="s">
        <v>12333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12189</v>
      </c>
      <c r="F6033" s="10">
        <v>42036</v>
      </c>
      <c r="G6033" s="10">
        <v>44228</v>
      </c>
      <c r="H6033" s="11">
        <v>7</v>
      </c>
      <c r="I6033" s="20" t="s">
        <v>259</v>
      </c>
      <c r="J6033" s="11" t="s">
        <v>261</v>
      </c>
      <c r="K6033" s="11" t="s">
        <v>12333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12190</v>
      </c>
      <c r="F6034" s="10">
        <v>42036</v>
      </c>
      <c r="G6034" s="10">
        <v>44228</v>
      </c>
      <c r="H6034" s="11">
        <v>7</v>
      </c>
      <c r="I6034" s="20" t="s">
        <v>259</v>
      </c>
      <c r="J6034" s="11" t="s">
        <v>261</v>
      </c>
      <c r="K6034" s="11" t="s">
        <v>12333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12191</v>
      </c>
      <c r="F6035" s="10">
        <v>42036</v>
      </c>
      <c r="G6035" s="10">
        <v>44228</v>
      </c>
      <c r="H6035" s="11">
        <v>7</v>
      </c>
      <c r="I6035" s="20" t="s">
        <v>259</v>
      </c>
      <c r="J6035" s="11" t="s">
        <v>261</v>
      </c>
      <c r="K6035" s="11" t="s">
        <v>12333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12192</v>
      </c>
      <c r="F6036" s="10">
        <v>42036</v>
      </c>
      <c r="G6036" s="10">
        <v>44228</v>
      </c>
      <c r="H6036" s="11">
        <v>7</v>
      </c>
      <c r="I6036" s="20" t="s">
        <v>259</v>
      </c>
      <c r="J6036" s="11" t="s">
        <v>261</v>
      </c>
      <c r="K6036" s="11" t="s">
        <v>12333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12193</v>
      </c>
      <c r="F6037" s="10">
        <v>42036</v>
      </c>
      <c r="G6037" s="10">
        <v>44228</v>
      </c>
      <c r="H6037" s="11">
        <v>7</v>
      </c>
      <c r="I6037" s="20" t="s">
        <v>259</v>
      </c>
      <c r="J6037" s="11" t="s">
        <v>261</v>
      </c>
      <c r="K6037" s="11" t="s">
        <v>12333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12194</v>
      </c>
      <c r="F6038" s="10">
        <v>42036</v>
      </c>
      <c r="G6038" s="10">
        <v>44228</v>
      </c>
      <c r="H6038" s="11">
        <v>7</v>
      </c>
      <c r="I6038" s="20" t="s">
        <v>259</v>
      </c>
      <c r="J6038" s="11" t="s">
        <v>261</v>
      </c>
      <c r="K6038" s="11" t="s">
        <v>12333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12195</v>
      </c>
      <c r="F6039" s="10">
        <v>42036</v>
      </c>
      <c r="G6039" s="10">
        <v>44228</v>
      </c>
      <c r="H6039" s="11">
        <v>7</v>
      </c>
      <c r="I6039" s="20" t="s">
        <v>259</v>
      </c>
      <c r="J6039" s="11" t="s">
        <v>261</v>
      </c>
      <c r="K6039" s="11" t="s">
        <v>12333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12196</v>
      </c>
      <c r="F6040" s="10">
        <v>42036</v>
      </c>
      <c r="G6040" s="10">
        <v>44228</v>
      </c>
      <c r="H6040" s="11">
        <v>7</v>
      </c>
      <c r="I6040" s="20" t="s">
        <v>259</v>
      </c>
      <c r="J6040" s="11" t="s">
        <v>261</v>
      </c>
      <c r="K6040" s="11" t="s">
        <v>12333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12197</v>
      </c>
      <c r="F6041" s="10">
        <v>42036</v>
      </c>
      <c r="G6041" s="10">
        <v>44228</v>
      </c>
      <c r="H6041" s="11">
        <v>7</v>
      </c>
      <c r="I6041" s="20" t="s">
        <v>259</v>
      </c>
      <c r="J6041" s="11" t="s">
        <v>261</v>
      </c>
      <c r="K6041" s="11" t="s">
        <v>12333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12198</v>
      </c>
      <c r="F6042" s="10">
        <v>42036</v>
      </c>
      <c r="G6042" s="10">
        <v>44228</v>
      </c>
      <c r="H6042" s="11">
        <v>7</v>
      </c>
      <c r="I6042" s="20" t="s">
        <v>259</v>
      </c>
      <c r="J6042" s="11" t="s">
        <v>261</v>
      </c>
      <c r="K6042" s="11" t="s">
        <v>12333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12199</v>
      </c>
      <c r="F6043" s="10">
        <v>42036</v>
      </c>
      <c r="G6043" s="10">
        <v>44228</v>
      </c>
      <c r="H6043" s="11">
        <v>7</v>
      </c>
      <c r="I6043" s="20" t="s">
        <v>259</v>
      </c>
      <c r="J6043" s="11" t="s">
        <v>261</v>
      </c>
      <c r="K6043" s="11" t="s">
        <v>12333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12200</v>
      </c>
      <c r="F6044" s="10">
        <v>42036</v>
      </c>
      <c r="G6044" s="10">
        <v>44228</v>
      </c>
      <c r="H6044" s="11">
        <v>7</v>
      </c>
      <c r="I6044" s="20" t="s">
        <v>259</v>
      </c>
      <c r="J6044" s="11" t="s">
        <v>261</v>
      </c>
      <c r="K6044" s="11" t="s">
        <v>12333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12201</v>
      </c>
      <c r="F6045" s="10">
        <v>42036</v>
      </c>
      <c r="G6045" s="10">
        <v>44228</v>
      </c>
      <c r="H6045" s="11">
        <v>7</v>
      </c>
      <c r="I6045" s="20" t="s">
        <v>259</v>
      </c>
      <c r="J6045" s="11" t="s">
        <v>261</v>
      </c>
      <c r="K6045" s="11" t="s">
        <v>12333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12202</v>
      </c>
      <c r="F6046" s="10">
        <v>42036</v>
      </c>
      <c r="G6046" s="10">
        <v>44228</v>
      </c>
      <c r="H6046" s="11">
        <v>7</v>
      </c>
      <c r="I6046" s="20" t="s">
        <v>259</v>
      </c>
      <c r="J6046" s="11" t="s">
        <v>261</v>
      </c>
      <c r="K6046" s="11" t="s">
        <v>12333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12203</v>
      </c>
      <c r="F6047" s="10">
        <v>42036</v>
      </c>
      <c r="G6047" s="10">
        <v>44228</v>
      </c>
      <c r="H6047" s="11">
        <v>7</v>
      </c>
      <c r="I6047" s="20" t="s">
        <v>259</v>
      </c>
      <c r="J6047" s="11" t="s">
        <v>261</v>
      </c>
      <c r="K6047" s="11" t="s">
        <v>12333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12204</v>
      </c>
      <c r="F6048" s="10">
        <v>42036</v>
      </c>
      <c r="G6048" s="10">
        <v>44228</v>
      </c>
      <c r="H6048" s="11">
        <v>7</v>
      </c>
      <c r="I6048" s="20" t="s">
        <v>259</v>
      </c>
      <c r="J6048" s="11" t="s">
        <v>261</v>
      </c>
      <c r="K6048" s="11" t="s">
        <v>12333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12205</v>
      </c>
      <c r="F6049" s="10">
        <v>42036</v>
      </c>
      <c r="G6049" s="10">
        <v>44228</v>
      </c>
      <c r="H6049" s="11">
        <v>7</v>
      </c>
      <c r="I6049" s="20" t="s">
        <v>259</v>
      </c>
      <c r="J6049" s="11" t="s">
        <v>261</v>
      </c>
      <c r="K6049" s="11" t="s">
        <v>12333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12206</v>
      </c>
      <c r="F6050" s="10">
        <v>42036</v>
      </c>
      <c r="G6050" s="10">
        <v>44228</v>
      </c>
      <c r="H6050" s="11">
        <v>7</v>
      </c>
      <c r="I6050" s="20" t="s">
        <v>259</v>
      </c>
      <c r="J6050" s="11" t="s">
        <v>261</v>
      </c>
      <c r="K6050" s="11" t="s">
        <v>12333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12207</v>
      </c>
      <c r="F6051" s="10">
        <v>42036</v>
      </c>
      <c r="G6051" s="10">
        <v>44228</v>
      </c>
      <c r="H6051" s="11">
        <v>7</v>
      </c>
      <c r="I6051" s="20" t="s">
        <v>259</v>
      </c>
      <c r="J6051" s="11" t="s">
        <v>261</v>
      </c>
      <c r="K6051" s="11" t="s">
        <v>12333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12208</v>
      </c>
      <c r="F6052" s="10">
        <v>42036</v>
      </c>
      <c r="G6052" s="10">
        <v>44228</v>
      </c>
      <c r="H6052" s="11">
        <v>7</v>
      </c>
      <c r="I6052" s="20" t="s">
        <v>259</v>
      </c>
      <c r="J6052" s="11" t="s">
        <v>261</v>
      </c>
      <c r="K6052" s="11" t="s">
        <v>12333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12209</v>
      </c>
      <c r="F6053" s="10">
        <v>42036</v>
      </c>
      <c r="G6053" s="10">
        <v>44228</v>
      </c>
      <c r="H6053" s="11">
        <v>7</v>
      </c>
      <c r="I6053" s="20" t="s">
        <v>259</v>
      </c>
      <c r="J6053" s="11" t="s">
        <v>261</v>
      </c>
      <c r="K6053" s="11" t="s">
        <v>12333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12210</v>
      </c>
      <c r="F6054" s="10">
        <v>42036</v>
      </c>
      <c r="G6054" s="10">
        <v>44228</v>
      </c>
      <c r="H6054" s="11">
        <v>7</v>
      </c>
      <c r="I6054" s="20" t="s">
        <v>259</v>
      </c>
      <c r="J6054" s="11" t="s">
        <v>261</v>
      </c>
      <c r="K6054" s="11" t="s">
        <v>12333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12211</v>
      </c>
      <c r="F6055" s="10">
        <v>42036</v>
      </c>
      <c r="G6055" s="10">
        <v>44228</v>
      </c>
      <c r="H6055" s="11">
        <v>7</v>
      </c>
      <c r="I6055" s="20" t="s">
        <v>259</v>
      </c>
      <c r="J6055" s="11" t="s">
        <v>261</v>
      </c>
      <c r="K6055" s="11" t="s">
        <v>12333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12212</v>
      </c>
      <c r="F6056" s="10">
        <v>42036</v>
      </c>
      <c r="G6056" s="10">
        <v>44228</v>
      </c>
      <c r="H6056" s="11">
        <v>7</v>
      </c>
      <c r="I6056" s="20" t="s">
        <v>259</v>
      </c>
      <c r="J6056" s="11" t="s">
        <v>261</v>
      </c>
      <c r="K6056" s="11" t="s">
        <v>12333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12213</v>
      </c>
      <c r="F6057" s="10">
        <v>42036</v>
      </c>
      <c r="G6057" s="10">
        <v>44228</v>
      </c>
      <c r="H6057" s="11">
        <v>7</v>
      </c>
      <c r="I6057" s="20" t="s">
        <v>259</v>
      </c>
      <c r="J6057" s="11" t="s">
        <v>261</v>
      </c>
      <c r="K6057" s="11" t="s">
        <v>12333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12214</v>
      </c>
      <c r="F6058" s="10">
        <v>42036</v>
      </c>
      <c r="G6058" s="10">
        <v>44228</v>
      </c>
      <c r="H6058" s="11">
        <v>7</v>
      </c>
      <c r="I6058" s="20" t="s">
        <v>259</v>
      </c>
      <c r="J6058" s="11" t="s">
        <v>261</v>
      </c>
      <c r="K6058" s="11" t="s">
        <v>12333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12215</v>
      </c>
      <c r="F6059" s="10">
        <v>42036</v>
      </c>
      <c r="G6059" s="10">
        <v>44228</v>
      </c>
      <c r="H6059" s="11">
        <v>7</v>
      </c>
      <c r="I6059" s="20" t="s">
        <v>259</v>
      </c>
      <c r="J6059" s="11" t="s">
        <v>261</v>
      </c>
      <c r="K6059" s="11" t="s">
        <v>12333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12216</v>
      </c>
      <c r="F6060" s="10">
        <v>42036</v>
      </c>
      <c r="G6060" s="10">
        <v>44228</v>
      </c>
      <c r="H6060" s="11">
        <v>7</v>
      </c>
      <c r="I6060" s="20" t="s">
        <v>259</v>
      </c>
      <c r="J6060" s="11" t="s">
        <v>261</v>
      </c>
      <c r="K6060" s="11" t="s">
        <v>12333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12217</v>
      </c>
      <c r="F6061" s="10">
        <v>42036</v>
      </c>
      <c r="G6061" s="10">
        <v>44228</v>
      </c>
      <c r="H6061" s="11">
        <v>7</v>
      </c>
      <c r="I6061" s="20" t="s">
        <v>259</v>
      </c>
      <c r="J6061" s="11" t="s">
        <v>261</v>
      </c>
      <c r="K6061" s="11" t="s">
        <v>12333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12218</v>
      </c>
      <c r="F6062" s="10">
        <v>42036</v>
      </c>
      <c r="G6062" s="10">
        <v>44228</v>
      </c>
      <c r="H6062" s="11">
        <v>7</v>
      </c>
      <c r="I6062" s="20" t="s">
        <v>259</v>
      </c>
      <c r="J6062" s="11" t="s">
        <v>261</v>
      </c>
      <c r="K6062" s="11" t="s">
        <v>12333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12219</v>
      </c>
      <c r="F6063" s="10">
        <v>42036</v>
      </c>
      <c r="G6063" s="10">
        <v>44228</v>
      </c>
      <c r="H6063" s="11">
        <v>7</v>
      </c>
      <c r="I6063" s="20" t="s">
        <v>259</v>
      </c>
      <c r="J6063" s="11" t="s">
        <v>261</v>
      </c>
      <c r="K6063" s="11" t="s">
        <v>12333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12220</v>
      </c>
      <c r="F6064" s="10">
        <v>42036</v>
      </c>
      <c r="G6064" s="10">
        <v>44228</v>
      </c>
      <c r="H6064" s="11">
        <v>7</v>
      </c>
      <c r="I6064" s="20" t="s">
        <v>259</v>
      </c>
      <c r="J6064" s="11" t="s">
        <v>261</v>
      </c>
      <c r="K6064" s="11" t="s">
        <v>12333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12221</v>
      </c>
      <c r="F6065" s="10">
        <v>42036</v>
      </c>
      <c r="G6065" s="10">
        <v>44228</v>
      </c>
      <c r="H6065" s="11">
        <v>7</v>
      </c>
      <c r="I6065" s="20" t="s">
        <v>259</v>
      </c>
      <c r="J6065" s="11" t="s">
        <v>261</v>
      </c>
      <c r="K6065" s="11" t="s">
        <v>12333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12222</v>
      </c>
      <c r="F6066" s="10">
        <v>42036</v>
      </c>
      <c r="G6066" s="10">
        <v>44228</v>
      </c>
      <c r="H6066" s="11">
        <v>7</v>
      </c>
      <c r="I6066" s="20" t="s">
        <v>259</v>
      </c>
      <c r="J6066" s="11" t="s">
        <v>261</v>
      </c>
      <c r="K6066" s="11" t="s">
        <v>12333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12223</v>
      </c>
      <c r="F6067" s="10">
        <v>42036</v>
      </c>
      <c r="G6067" s="10">
        <v>44228</v>
      </c>
      <c r="H6067" s="11">
        <v>7</v>
      </c>
      <c r="I6067" s="20" t="s">
        <v>259</v>
      </c>
      <c r="J6067" s="11" t="s">
        <v>261</v>
      </c>
      <c r="K6067" s="11" t="s">
        <v>12333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12224</v>
      </c>
      <c r="F6068" s="10">
        <v>42036</v>
      </c>
      <c r="G6068" s="10">
        <v>44228</v>
      </c>
      <c r="H6068" s="11">
        <v>7</v>
      </c>
      <c r="I6068" s="20" t="s">
        <v>259</v>
      </c>
      <c r="J6068" s="11" t="s">
        <v>261</v>
      </c>
      <c r="K6068" s="11" t="s">
        <v>12333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12225</v>
      </c>
      <c r="F6069" s="10">
        <v>42036</v>
      </c>
      <c r="G6069" s="10">
        <v>44228</v>
      </c>
      <c r="H6069" s="11">
        <v>7</v>
      </c>
      <c r="I6069" s="20" t="s">
        <v>259</v>
      </c>
      <c r="J6069" s="11" t="s">
        <v>261</v>
      </c>
      <c r="K6069" s="11" t="s">
        <v>12333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12226</v>
      </c>
      <c r="F6070" s="10">
        <v>42036</v>
      </c>
      <c r="G6070" s="10">
        <v>44228</v>
      </c>
      <c r="H6070" s="11">
        <v>7</v>
      </c>
      <c r="I6070" s="20" t="s">
        <v>259</v>
      </c>
      <c r="J6070" s="11" t="s">
        <v>261</v>
      </c>
      <c r="K6070" s="11" t="s">
        <v>12333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12227</v>
      </c>
      <c r="F6071" s="10">
        <v>42036</v>
      </c>
      <c r="G6071" s="10">
        <v>44228</v>
      </c>
      <c r="H6071" s="11">
        <v>7</v>
      </c>
      <c r="I6071" s="20" t="s">
        <v>259</v>
      </c>
      <c r="J6071" s="11" t="s">
        <v>261</v>
      </c>
      <c r="K6071" s="11" t="s">
        <v>12333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12228</v>
      </c>
      <c r="F6072" s="10">
        <v>42036</v>
      </c>
      <c r="G6072" s="10">
        <v>44228</v>
      </c>
      <c r="H6072" s="11">
        <v>7</v>
      </c>
      <c r="I6072" s="20" t="s">
        <v>259</v>
      </c>
      <c r="J6072" s="11" t="s">
        <v>261</v>
      </c>
      <c r="K6072" s="11" t="s">
        <v>12333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12229</v>
      </c>
      <c r="F6073" s="10">
        <v>42036</v>
      </c>
      <c r="G6073" s="10">
        <v>44228</v>
      </c>
      <c r="H6073" s="11">
        <v>7</v>
      </c>
      <c r="I6073" s="20" t="s">
        <v>259</v>
      </c>
      <c r="J6073" s="11" t="s">
        <v>261</v>
      </c>
      <c r="K6073" s="11" t="s">
        <v>12333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12230</v>
      </c>
      <c r="F6074" s="10">
        <v>42036</v>
      </c>
      <c r="G6074" s="10">
        <v>44228</v>
      </c>
      <c r="H6074" s="11">
        <v>7</v>
      </c>
      <c r="I6074" s="20" t="s">
        <v>259</v>
      </c>
      <c r="J6074" s="11" t="s">
        <v>261</v>
      </c>
      <c r="K6074" s="11" t="s">
        <v>12333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12231</v>
      </c>
      <c r="F6075" s="10">
        <v>42036</v>
      </c>
      <c r="G6075" s="10">
        <v>44228</v>
      </c>
      <c r="H6075" s="11">
        <v>7</v>
      </c>
      <c r="I6075" s="20" t="s">
        <v>259</v>
      </c>
      <c r="J6075" s="11" t="s">
        <v>261</v>
      </c>
      <c r="K6075" s="11" t="s">
        <v>12333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12232</v>
      </c>
      <c r="F6076" s="10">
        <v>42036</v>
      </c>
      <c r="G6076" s="10">
        <v>44228</v>
      </c>
      <c r="H6076" s="11">
        <v>7</v>
      </c>
      <c r="I6076" s="20" t="s">
        <v>259</v>
      </c>
      <c r="J6076" s="11" t="s">
        <v>261</v>
      </c>
      <c r="K6076" s="11" t="s">
        <v>12333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12233</v>
      </c>
      <c r="F6077" s="10">
        <v>42036</v>
      </c>
      <c r="G6077" s="10">
        <v>44228</v>
      </c>
      <c r="H6077" s="11">
        <v>7</v>
      </c>
      <c r="I6077" s="20" t="s">
        <v>259</v>
      </c>
      <c r="J6077" s="11" t="s">
        <v>261</v>
      </c>
      <c r="K6077" s="11" t="s">
        <v>12333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12234</v>
      </c>
      <c r="F6078" s="10">
        <v>42036</v>
      </c>
      <c r="G6078" s="10">
        <v>44228</v>
      </c>
      <c r="H6078" s="11">
        <v>7</v>
      </c>
      <c r="I6078" s="20" t="s">
        <v>259</v>
      </c>
      <c r="J6078" s="11" t="s">
        <v>261</v>
      </c>
      <c r="K6078" s="11" t="s">
        <v>12333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12235</v>
      </c>
      <c r="F6079" s="10">
        <v>42036</v>
      </c>
      <c r="G6079" s="10">
        <v>44228</v>
      </c>
      <c r="H6079" s="11">
        <v>7</v>
      </c>
      <c r="I6079" s="20" t="s">
        <v>259</v>
      </c>
      <c r="J6079" s="11" t="s">
        <v>261</v>
      </c>
      <c r="K6079" s="11" t="s">
        <v>12333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12236</v>
      </c>
      <c r="F6080" s="10">
        <v>42036</v>
      </c>
      <c r="G6080" s="10">
        <v>44228</v>
      </c>
      <c r="H6080" s="11">
        <v>7</v>
      </c>
      <c r="I6080" s="20" t="s">
        <v>259</v>
      </c>
      <c r="J6080" s="11" t="s">
        <v>261</v>
      </c>
      <c r="K6080" s="11" t="s">
        <v>12333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12237</v>
      </c>
      <c r="F6081" s="10">
        <v>42036</v>
      </c>
      <c r="G6081" s="10">
        <v>44228</v>
      </c>
      <c r="H6081" s="11">
        <v>7</v>
      </c>
      <c r="I6081" s="20" t="s">
        <v>259</v>
      </c>
      <c r="J6081" s="11" t="s">
        <v>261</v>
      </c>
      <c r="K6081" s="11" t="s">
        <v>12333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12238</v>
      </c>
      <c r="F6082" s="10">
        <v>42036</v>
      </c>
      <c r="G6082" s="10">
        <v>44228</v>
      </c>
      <c r="H6082" s="11">
        <v>7</v>
      </c>
      <c r="I6082" s="20" t="s">
        <v>259</v>
      </c>
      <c r="J6082" s="11" t="s">
        <v>261</v>
      </c>
      <c r="K6082" s="11" t="s">
        <v>12333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12239</v>
      </c>
      <c r="F6083" s="10">
        <v>42036</v>
      </c>
      <c r="G6083" s="10">
        <v>44228</v>
      </c>
      <c r="H6083" s="11">
        <v>7</v>
      </c>
      <c r="I6083" s="20" t="s">
        <v>259</v>
      </c>
      <c r="J6083" s="11" t="s">
        <v>261</v>
      </c>
      <c r="K6083" s="11" t="s">
        <v>12333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12240</v>
      </c>
      <c r="F6084" s="10">
        <v>42036</v>
      </c>
      <c r="G6084" s="10">
        <v>44228</v>
      </c>
      <c r="H6084" s="11">
        <v>7</v>
      </c>
      <c r="I6084" s="20" t="s">
        <v>259</v>
      </c>
      <c r="J6084" s="11" t="s">
        <v>261</v>
      </c>
      <c r="K6084" s="11" t="s">
        <v>12333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12241</v>
      </c>
      <c r="F6085" s="10">
        <v>42036</v>
      </c>
      <c r="G6085" s="10">
        <v>44228</v>
      </c>
      <c r="H6085" s="11">
        <v>7</v>
      </c>
      <c r="I6085" s="20" t="s">
        <v>259</v>
      </c>
      <c r="J6085" s="11" t="s">
        <v>261</v>
      </c>
      <c r="K6085" s="11" t="s">
        <v>12333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12242</v>
      </c>
      <c r="F6086" s="10">
        <v>42036</v>
      </c>
      <c r="G6086" s="10">
        <v>44228</v>
      </c>
      <c r="H6086" s="11">
        <v>7</v>
      </c>
      <c r="I6086" s="20" t="s">
        <v>259</v>
      </c>
      <c r="J6086" s="11" t="s">
        <v>261</v>
      </c>
      <c r="K6086" s="11" t="s">
        <v>12333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12243</v>
      </c>
      <c r="F6087" s="10">
        <v>42036</v>
      </c>
      <c r="G6087" s="10">
        <v>44228</v>
      </c>
      <c r="H6087" s="11">
        <v>7</v>
      </c>
      <c r="I6087" s="20" t="s">
        <v>259</v>
      </c>
      <c r="J6087" s="11" t="s">
        <v>261</v>
      </c>
      <c r="K6087" s="11" t="s">
        <v>12333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12244</v>
      </c>
      <c r="F6088" s="10">
        <v>42036</v>
      </c>
      <c r="G6088" s="10">
        <v>44228</v>
      </c>
      <c r="H6088" s="11">
        <v>7</v>
      </c>
      <c r="I6088" s="20" t="s">
        <v>259</v>
      </c>
      <c r="J6088" s="11" t="s">
        <v>261</v>
      </c>
      <c r="K6088" s="11" t="s">
        <v>12333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12245</v>
      </c>
      <c r="F6089" s="10">
        <v>42036</v>
      </c>
      <c r="G6089" s="10">
        <v>44228</v>
      </c>
      <c r="H6089" s="11">
        <v>7</v>
      </c>
      <c r="I6089" s="20" t="s">
        <v>259</v>
      </c>
      <c r="J6089" s="11" t="s">
        <v>261</v>
      </c>
      <c r="K6089" s="11" t="s">
        <v>12333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12246</v>
      </c>
      <c r="F6090" s="10">
        <v>42036</v>
      </c>
      <c r="G6090" s="10">
        <v>44228</v>
      </c>
      <c r="H6090" s="11">
        <v>7</v>
      </c>
      <c r="I6090" s="20" t="s">
        <v>259</v>
      </c>
      <c r="J6090" s="11" t="s">
        <v>261</v>
      </c>
      <c r="K6090" s="11" t="s">
        <v>12333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12247</v>
      </c>
      <c r="F6091" s="10">
        <v>42036</v>
      </c>
      <c r="G6091" s="10">
        <v>44228</v>
      </c>
      <c r="H6091" s="11">
        <v>7</v>
      </c>
      <c r="I6091" s="20" t="s">
        <v>259</v>
      </c>
      <c r="J6091" s="11" t="s">
        <v>261</v>
      </c>
      <c r="K6091" s="11" t="s">
        <v>12333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12248</v>
      </c>
      <c r="F6092" s="10">
        <v>42036</v>
      </c>
      <c r="G6092" s="10">
        <v>44228</v>
      </c>
      <c r="H6092" s="11">
        <v>7</v>
      </c>
      <c r="I6092" s="20" t="s">
        <v>259</v>
      </c>
      <c r="J6092" s="11" t="s">
        <v>261</v>
      </c>
      <c r="K6092" s="11" t="s">
        <v>12333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12249</v>
      </c>
      <c r="F6093" s="10">
        <v>42036</v>
      </c>
      <c r="G6093" s="10">
        <v>44228</v>
      </c>
      <c r="H6093" s="11">
        <v>7</v>
      </c>
      <c r="I6093" s="20" t="s">
        <v>259</v>
      </c>
      <c r="J6093" s="11" t="s">
        <v>261</v>
      </c>
      <c r="K6093" s="11" t="s">
        <v>12333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12250</v>
      </c>
      <c r="F6094" s="10">
        <v>42036</v>
      </c>
      <c r="G6094" s="10">
        <v>44228</v>
      </c>
      <c r="H6094" s="11">
        <v>7</v>
      </c>
      <c r="I6094" s="20" t="s">
        <v>259</v>
      </c>
      <c r="J6094" s="11" t="s">
        <v>261</v>
      </c>
      <c r="K6094" s="11" t="s">
        <v>12333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12251</v>
      </c>
      <c r="F6095" s="10">
        <v>42036</v>
      </c>
      <c r="G6095" s="10">
        <v>44228</v>
      </c>
      <c r="H6095" s="11">
        <v>7</v>
      </c>
      <c r="I6095" s="20" t="s">
        <v>259</v>
      </c>
      <c r="J6095" s="11" t="s">
        <v>261</v>
      </c>
      <c r="K6095" s="11" t="s">
        <v>12333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12252</v>
      </c>
      <c r="F6096" s="10">
        <v>42036</v>
      </c>
      <c r="G6096" s="10">
        <v>44228</v>
      </c>
      <c r="H6096" s="11">
        <v>7</v>
      </c>
      <c r="I6096" s="20" t="s">
        <v>259</v>
      </c>
      <c r="J6096" s="11" t="s">
        <v>261</v>
      </c>
      <c r="K6096" s="11" t="s">
        <v>12333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12253</v>
      </c>
      <c r="F6097" s="10">
        <v>42036</v>
      </c>
      <c r="G6097" s="10">
        <v>44228</v>
      </c>
      <c r="H6097" s="11">
        <v>7</v>
      </c>
      <c r="I6097" s="20" t="s">
        <v>259</v>
      </c>
      <c r="J6097" s="11" t="s">
        <v>261</v>
      </c>
      <c r="K6097" s="11" t="s">
        <v>12333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12254</v>
      </c>
      <c r="F6098" s="10">
        <v>42036</v>
      </c>
      <c r="G6098" s="10">
        <v>44228</v>
      </c>
      <c r="H6098" s="11">
        <v>7</v>
      </c>
      <c r="I6098" s="20" t="s">
        <v>259</v>
      </c>
      <c r="J6098" s="11" t="s">
        <v>261</v>
      </c>
      <c r="K6098" s="11" t="s">
        <v>12333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12255</v>
      </c>
      <c r="F6099" s="10">
        <v>42036</v>
      </c>
      <c r="G6099" s="10">
        <v>44228</v>
      </c>
      <c r="H6099" s="11">
        <v>7</v>
      </c>
      <c r="I6099" s="20" t="s">
        <v>259</v>
      </c>
      <c r="J6099" s="11" t="s">
        <v>261</v>
      </c>
      <c r="K6099" s="11" t="s">
        <v>12333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12256</v>
      </c>
      <c r="F6100" s="10">
        <v>42036</v>
      </c>
      <c r="G6100" s="10">
        <v>44228</v>
      </c>
      <c r="H6100" s="11">
        <v>7</v>
      </c>
      <c r="I6100" s="20" t="s">
        <v>259</v>
      </c>
      <c r="J6100" s="11" t="s">
        <v>261</v>
      </c>
      <c r="K6100" s="11" t="s">
        <v>12333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12257</v>
      </c>
      <c r="F6101" s="10">
        <v>42036</v>
      </c>
      <c r="G6101" s="10">
        <v>44228</v>
      </c>
      <c r="H6101" s="11">
        <v>7</v>
      </c>
      <c r="I6101" s="20" t="s">
        <v>259</v>
      </c>
      <c r="J6101" s="11" t="s">
        <v>261</v>
      </c>
      <c r="K6101" s="11" t="s">
        <v>12333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12258</v>
      </c>
      <c r="F6102" s="10">
        <v>42036</v>
      </c>
      <c r="G6102" s="10">
        <v>44228</v>
      </c>
      <c r="H6102" s="11">
        <v>7</v>
      </c>
      <c r="I6102" s="20" t="s">
        <v>259</v>
      </c>
      <c r="J6102" s="11" t="s">
        <v>261</v>
      </c>
      <c r="K6102" s="11" t="s">
        <v>12333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12259</v>
      </c>
      <c r="F6103" s="10">
        <v>42036</v>
      </c>
      <c r="G6103" s="10">
        <v>44228</v>
      </c>
      <c r="H6103" s="11">
        <v>7</v>
      </c>
      <c r="I6103" s="20" t="s">
        <v>259</v>
      </c>
      <c r="J6103" s="11" t="s">
        <v>261</v>
      </c>
      <c r="K6103" s="11" t="s">
        <v>12333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12260</v>
      </c>
      <c r="F6104" s="10">
        <v>42036</v>
      </c>
      <c r="G6104" s="10">
        <v>44228</v>
      </c>
      <c r="H6104" s="11">
        <v>7</v>
      </c>
      <c r="I6104" s="20" t="s">
        <v>259</v>
      </c>
      <c r="J6104" s="11" t="s">
        <v>261</v>
      </c>
      <c r="K6104" s="11" t="s">
        <v>12333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12261</v>
      </c>
      <c r="F6105" s="10">
        <v>42036</v>
      </c>
      <c r="G6105" s="10">
        <v>44228</v>
      </c>
      <c r="H6105" s="11">
        <v>7</v>
      </c>
      <c r="I6105" s="20" t="s">
        <v>259</v>
      </c>
      <c r="J6105" s="11" t="s">
        <v>261</v>
      </c>
      <c r="K6105" s="11" t="s">
        <v>12333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12262</v>
      </c>
      <c r="F6106" s="10">
        <v>42036</v>
      </c>
      <c r="G6106" s="10">
        <v>44228</v>
      </c>
      <c r="H6106" s="11">
        <v>7</v>
      </c>
      <c r="I6106" s="20" t="s">
        <v>259</v>
      </c>
      <c r="J6106" s="11" t="s">
        <v>261</v>
      </c>
      <c r="K6106" s="11" t="s">
        <v>12333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12263</v>
      </c>
      <c r="F6107" s="10">
        <v>42036</v>
      </c>
      <c r="G6107" s="10">
        <v>44228</v>
      </c>
      <c r="H6107" s="11">
        <v>7</v>
      </c>
      <c r="I6107" s="20" t="s">
        <v>259</v>
      </c>
      <c r="J6107" s="11" t="s">
        <v>261</v>
      </c>
      <c r="K6107" s="11" t="s">
        <v>12333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12264</v>
      </c>
      <c r="F6108" s="10">
        <v>42036</v>
      </c>
      <c r="G6108" s="10">
        <v>44228</v>
      </c>
      <c r="H6108" s="11">
        <v>7</v>
      </c>
      <c r="I6108" s="20" t="s">
        <v>259</v>
      </c>
      <c r="J6108" s="11" t="s">
        <v>261</v>
      </c>
      <c r="K6108" s="11" t="s">
        <v>12333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12265</v>
      </c>
      <c r="F6109" s="10">
        <v>42036</v>
      </c>
      <c r="G6109" s="10">
        <v>44228</v>
      </c>
      <c r="H6109" s="11">
        <v>7</v>
      </c>
      <c r="I6109" s="20" t="s">
        <v>259</v>
      </c>
      <c r="J6109" s="11" t="s">
        <v>261</v>
      </c>
      <c r="K6109" s="11" t="s">
        <v>12333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12266</v>
      </c>
      <c r="F6110" s="10">
        <v>42036</v>
      </c>
      <c r="G6110" s="10">
        <v>44228</v>
      </c>
      <c r="H6110" s="11">
        <v>7</v>
      </c>
      <c r="I6110" s="20" t="s">
        <v>259</v>
      </c>
      <c r="J6110" s="11" t="s">
        <v>261</v>
      </c>
      <c r="K6110" s="11" t="s">
        <v>12333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12267</v>
      </c>
      <c r="F6111" s="10">
        <v>42036</v>
      </c>
      <c r="G6111" s="10">
        <v>44228</v>
      </c>
      <c r="H6111" s="11">
        <v>7</v>
      </c>
      <c r="I6111" s="20" t="s">
        <v>259</v>
      </c>
      <c r="J6111" s="11" t="s">
        <v>261</v>
      </c>
      <c r="K6111" s="11" t="s">
        <v>12333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12268</v>
      </c>
      <c r="F6112" s="10">
        <v>42036</v>
      </c>
      <c r="G6112" s="10">
        <v>44228</v>
      </c>
      <c r="H6112" s="11">
        <v>7</v>
      </c>
      <c r="I6112" s="20" t="s">
        <v>259</v>
      </c>
      <c r="J6112" s="11" t="s">
        <v>261</v>
      </c>
      <c r="K6112" s="11" t="s">
        <v>12333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12269</v>
      </c>
      <c r="F6113" s="10">
        <v>42036</v>
      </c>
      <c r="G6113" s="10">
        <v>44228</v>
      </c>
      <c r="H6113" s="11">
        <v>7</v>
      </c>
      <c r="I6113" s="20" t="s">
        <v>259</v>
      </c>
      <c r="J6113" s="11" t="s">
        <v>261</v>
      </c>
      <c r="K6113" s="11" t="s">
        <v>12333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12270</v>
      </c>
      <c r="F6114" s="10">
        <v>42036</v>
      </c>
      <c r="G6114" s="10">
        <v>44228</v>
      </c>
      <c r="H6114" s="11">
        <v>7</v>
      </c>
      <c r="I6114" s="20" t="s">
        <v>259</v>
      </c>
      <c r="J6114" s="11" t="s">
        <v>261</v>
      </c>
      <c r="K6114" s="11" t="s">
        <v>12333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12271</v>
      </c>
      <c r="F6115" s="10">
        <v>42036</v>
      </c>
      <c r="G6115" s="10">
        <v>44228</v>
      </c>
      <c r="H6115" s="11">
        <v>7</v>
      </c>
      <c r="I6115" s="20" t="s">
        <v>259</v>
      </c>
      <c r="J6115" s="11" t="s">
        <v>261</v>
      </c>
      <c r="K6115" s="11" t="s">
        <v>12333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12272</v>
      </c>
      <c r="F6116" s="10">
        <v>42036</v>
      </c>
      <c r="G6116" s="10">
        <v>44228</v>
      </c>
      <c r="H6116" s="11">
        <v>7</v>
      </c>
      <c r="I6116" s="20" t="s">
        <v>259</v>
      </c>
      <c r="J6116" s="11" t="s">
        <v>261</v>
      </c>
      <c r="K6116" s="11" t="s">
        <v>12333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12273</v>
      </c>
      <c r="F6117" s="10">
        <v>42036</v>
      </c>
      <c r="G6117" s="10">
        <v>44228</v>
      </c>
      <c r="H6117" s="11">
        <v>7</v>
      </c>
      <c r="I6117" s="20" t="s">
        <v>259</v>
      </c>
      <c r="J6117" s="11" t="s">
        <v>261</v>
      </c>
      <c r="K6117" s="11" t="s">
        <v>12333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12274</v>
      </c>
      <c r="F6118" s="10">
        <v>42036</v>
      </c>
      <c r="G6118" s="10">
        <v>44228</v>
      </c>
      <c r="H6118" s="11">
        <v>7</v>
      </c>
      <c r="I6118" s="20" t="s">
        <v>259</v>
      </c>
      <c r="J6118" s="11" t="s">
        <v>261</v>
      </c>
      <c r="K6118" s="11" t="s">
        <v>12333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12275</v>
      </c>
      <c r="F6119" s="10">
        <v>42036</v>
      </c>
      <c r="G6119" s="10">
        <v>44228</v>
      </c>
      <c r="H6119" s="11">
        <v>7</v>
      </c>
      <c r="I6119" s="20" t="s">
        <v>259</v>
      </c>
      <c r="J6119" s="11" t="s">
        <v>261</v>
      </c>
      <c r="K6119" s="11" t="s">
        <v>12333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12276</v>
      </c>
      <c r="F6120" s="10">
        <v>42036</v>
      </c>
      <c r="G6120" s="10">
        <v>44228</v>
      </c>
      <c r="H6120" s="11">
        <v>7</v>
      </c>
      <c r="I6120" s="20" t="s">
        <v>259</v>
      </c>
      <c r="J6120" s="11" t="s">
        <v>261</v>
      </c>
      <c r="K6120" s="11" t="s">
        <v>12333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12277</v>
      </c>
      <c r="F6121" s="10">
        <v>42036</v>
      </c>
      <c r="G6121" s="10">
        <v>44228</v>
      </c>
      <c r="H6121" s="11">
        <v>7</v>
      </c>
      <c r="I6121" s="20" t="s">
        <v>259</v>
      </c>
      <c r="J6121" s="11" t="s">
        <v>261</v>
      </c>
      <c r="K6121" s="11" t="s">
        <v>12333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12278</v>
      </c>
      <c r="F6122" s="10">
        <v>42036</v>
      </c>
      <c r="G6122" s="10">
        <v>44228</v>
      </c>
      <c r="H6122" s="11">
        <v>7</v>
      </c>
      <c r="I6122" s="20" t="s">
        <v>259</v>
      </c>
      <c r="J6122" s="11" t="s">
        <v>261</v>
      </c>
      <c r="K6122" s="11" t="s">
        <v>12333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12279</v>
      </c>
      <c r="F6123" s="10">
        <v>42036</v>
      </c>
      <c r="G6123" s="10">
        <v>44228</v>
      </c>
      <c r="H6123" s="11">
        <v>7</v>
      </c>
      <c r="I6123" s="20" t="s">
        <v>259</v>
      </c>
      <c r="J6123" s="11" t="s">
        <v>261</v>
      </c>
      <c r="K6123" s="11" t="s">
        <v>12333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12280</v>
      </c>
      <c r="F6124" s="10">
        <v>42036</v>
      </c>
      <c r="G6124" s="10">
        <v>44228</v>
      </c>
      <c r="H6124" s="11">
        <v>7</v>
      </c>
      <c r="I6124" s="20" t="s">
        <v>259</v>
      </c>
      <c r="J6124" s="11" t="s">
        <v>261</v>
      </c>
      <c r="K6124" s="11" t="s">
        <v>12333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12281</v>
      </c>
      <c r="F6125" s="10">
        <v>42036</v>
      </c>
      <c r="G6125" s="10">
        <v>44228</v>
      </c>
      <c r="H6125" s="11">
        <v>7</v>
      </c>
      <c r="I6125" s="20" t="s">
        <v>259</v>
      </c>
      <c r="J6125" s="11" t="s">
        <v>261</v>
      </c>
      <c r="K6125" s="11" t="s">
        <v>12333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12282</v>
      </c>
      <c r="F6126" s="10">
        <v>42036</v>
      </c>
      <c r="G6126" s="10">
        <v>44228</v>
      </c>
      <c r="H6126" s="11">
        <v>7</v>
      </c>
      <c r="I6126" s="20" t="s">
        <v>259</v>
      </c>
      <c r="J6126" s="11" t="s">
        <v>261</v>
      </c>
      <c r="K6126" s="11" t="s">
        <v>12333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12283</v>
      </c>
      <c r="F6127" s="10">
        <v>42036</v>
      </c>
      <c r="G6127" s="10">
        <v>44228</v>
      </c>
      <c r="H6127" s="11">
        <v>7</v>
      </c>
      <c r="I6127" s="20" t="s">
        <v>259</v>
      </c>
      <c r="J6127" s="11" t="s">
        <v>261</v>
      </c>
      <c r="K6127" s="11" t="s">
        <v>12333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12284</v>
      </c>
      <c r="F6128" s="10">
        <v>42036</v>
      </c>
      <c r="G6128" s="10">
        <v>44228</v>
      </c>
      <c r="H6128" s="11">
        <v>7</v>
      </c>
      <c r="I6128" s="20" t="s">
        <v>259</v>
      </c>
      <c r="J6128" s="11" t="s">
        <v>261</v>
      </c>
      <c r="K6128" s="11" t="s">
        <v>12333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12285</v>
      </c>
      <c r="F6129" s="10">
        <v>42036</v>
      </c>
      <c r="G6129" s="10">
        <v>44228</v>
      </c>
      <c r="H6129" s="11">
        <v>7</v>
      </c>
      <c r="I6129" s="20" t="s">
        <v>259</v>
      </c>
      <c r="J6129" s="11" t="s">
        <v>261</v>
      </c>
      <c r="K6129" s="11" t="s">
        <v>12333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12286</v>
      </c>
      <c r="F6130" s="10">
        <v>42036</v>
      </c>
      <c r="G6130" s="10">
        <v>44228</v>
      </c>
      <c r="H6130" s="11">
        <v>7</v>
      </c>
      <c r="I6130" s="20" t="s">
        <v>259</v>
      </c>
      <c r="J6130" s="11" t="s">
        <v>261</v>
      </c>
      <c r="K6130" s="11" t="s">
        <v>12333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12287</v>
      </c>
      <c r="F6131" s="10">
        <v>42036</v>
      </c>
      <c r="G6131" s="10">
        <v>44228</v>
      </c>
      <c r="H6131" s="11">
        <v>7</v>
      </c>
      <c r="I6131" s="20" t="s">
        <v>259</v>
      </c>
      <c r="J6131" s="11" t="s">
        <v>261</v>
      </c>
      <c r="K6131" s="11" t="s">
        <v>12333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12288</v>
      </c>
      <c r="F6132" s="10">
        <v>42036</v>
      </c>
      <c r="G6132" s="10">
        <v>44228</v>
      </c>
      <c r="H6132" s="11">
        <v>7</v>
      </c>
      <c r="I6132" s="20" t="s">
        <v>259</v>
      </c>
      <c r="J6132" s="11" t="s">
        <v>261</v>
      </c>
      <c r="K6132" s="11" t="s">
        <v>12333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12289</v>
      </c>
      <c r="F6133" s="10">
        <v>42036</v>
      </c>
      <c r="G6133" s="10">
        <v>44228</v>
      </c>
      <c r="H6133" s="11">
        <v>7</v>
      </c>
      <c r="I6133" s="20" t="s">
        <v>259</v>
      </c>
      <c r="J6133" s="11" t="s">
        <v>261</v>
      </c>
      <c r="K6133" s="11" t="s">
        <v>12333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12290</v>
      </c>
      <c r="F6134" s="10">
        <v>42036</v>
      </c>
      <c r="G6134" s="10">
        <v>44228</v>
      </c>
      <c r="H6134" s="11">
        <v>7</v>
      </c>
      <c r="I6134" s="20" t="s">
        <v>259</v>
      </c>
      <c r="J6134" s="11" t="s">
        <v>261</v>
      </c>
      <c r="K6134" s="11" t="s">
        <v>12333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12291</v>
      </c>
      <c r="F6135" s="10">
        <v>42036</v>
      </c>
      <c r="G6135" s="10">
        <v>44228</v>
      </c>
      <c r="H6135" s="11">
        <v>7</v>
      </c>
      <c r="I6135" s="20" t="s">
        <v>259</v>
      </c>
      <c r="J6135" s="11" t="s">
        <v>261</v>
      </c>
      <c r="K6135" s="11" t="s">
        <v>12333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12292</v>
      </c>
      <c r="F6136" s="10">
        <v>42036</v>
      </c>
      <c r="G6136" s="10">
        <v>44228</v>
      </c>
      <c r="H6136" s="11">
        <v>7</v>
      </c>
      <c r="I6136" s="20" t="s">
        <v>259</v>
      </c>
      <c r="J6136" s="11" t="s">
        <v>261</v>
      </c>
      <c r="K6136" s="11" t="s">
        <v>12333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12293</v>
      </c>
      <c r="F6137" s="10">
        <v>42036</v>
      </c>
      <c r="G6137" s="10">
        <v>44228</v>
      </c>
      <c r="H6137" s="11">
        <v>7</v>
      </c>
      <c r="I6137" s="20" t="s">
        <v>259</v>
      </c>
      <c r="J6137" s="11" t="s">
        <v>261</v>
      </c>
      <c r="K6137" s="11" t="s">
        <v>12333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12294</v>
      </c>
      <c r="F6138" s="10">
        <v>42036</v>
      </c>
      <c r="G6138" s="10">
        <v>44228</v>
      </c>
      <c r="H6138" s="11">
        <v>7</v>
      </c>
      <c r="I6138" s="20" t="s">
        <v>259</v>
      </c>
      <c r="J6138" s="11" t="s">
        <v>261</v>
      </c>
      <c r="K6138" s="11" t="s">
        <v>12333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12295</v>
      </c>
      <c r="F6139" s="10">
        <v>42036</v>
      </c>
      <c r="G6139" s="10">
        <v>44228</v>
      </c>
      <c r="H6139" s="11">
        <v>7</v>
      </c>
      <c r="I6139" s="20" t="s">
        <v>259</v>
      </c>
      <c r="J6139" s="11" t="s">
        <v>261</v>
      </c>
      <c r="K6139" s="11" t="s">
        <v>12333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12296</v>
      </c>
      <c r="F6140" s="10">
        <v>42036</v>
      </c>
      <c r="G6140" s="10">
        <v>44228</v>
      </c>
      <c r="H6140" s="11">
        <v>7</v>
      </c>
      <c r="I6140" s="20" t="s">
        <v>259</v>
      </c>
      <c r="J6140" s="11" t="s">
        <v>261</v>
      </c>
      <c r="K6140" s="11" t="s">
        <v>12333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12297</v>
      </c>
      <c r="F6141" s="10">
        <v>42036</v>
      </c>
      <c r="G6141" s="10">
        <v>44228</v>
      </c>
      <c r="H6141" s="11">
        <v>7</v>
      </c>
      <c r="I6141" s="20" t="s">
        <v>259</v>
      </c>
      <c r="J6141" s="11" t="s">
        <v>261</v>
      </c>
      <c r="K6141" s="11" t="s">
        <v>12333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12298</v>
      </c>
      <c r="F6142" s="10">
        <v>42036</v>
      </c>
      <c r="G6142" s="10">
        <v>44228</v>
      </c>
      <c r="H6142" s="11">
        <v>7</v>
      </c>
      <c r="I6142" s="20" t="s">
        <v>259</v>
      </c>
      <c r="J6142" s="11" t="s">
        <v>261</v>
      </c>
      <c r="K6142" s="11" t="s">
        <v>12333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12299</v>
      </c>
      <c r="F6143" s="10">
        <v>42036</v>
      </c>
      <c r="G6143" s="10">
        <v>44228</v>
      </c>
      <c r="H6143" s="11">
        <v>7</v>
      </c>
      <c r="I6143" s="20" t="s">
        <v>259</v>
      </c>
      <c r="J6143" s="11" t="s">
        <v>261</v>
      </c>
      <c r="K6143" s="11" t="s">
        <v>12333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12300</v>
      </c>
      <c r="F6144" s="10">
        <v>42036</v>
      </c>
      <c r="G6144" s="10">
        <v>44228</v>
      </c>
      <c r="H6144" s="11">
        <v>7</v>
      </c>
      <c r="I6144" s="20" t="s">
        <v>259</v>
      </c>
      <c r="J6144" s="11" t="s">
        <v>261</v>
      </c>
      <c r="K6144" s="11" t="s">
        <v>12333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12301</v>
      </c>
      <c r="F6145" s="10">
        <v>42036</v>
      </c>
      <c r="G6145" s="10">
        <v>44228</v>
      </c>
      <c r="H6145" s="11">
        <v>7</v>
      </c>
      <c r="I6145" s="20" t="s">
        <v>259</v>
      </c>
      <c r="J6145" s="11" t="s">
        <v>261</v>
      </c>
      <c r="K6145" s="11" t="s">
        <v>12333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12302</v>
      </c>
      <c r="F6146" s="10">
        <v>42036</v>
      </c>
      <c r="G6146" s="10">
        <v>44228</v>
      </c>
      <c r="H6146" s="11">
        <v>7</v>
      </c>
      <c r="I6146" s="20" t="s">
        <v>259</v>
      </c>
      <c r="J6146" s="11" t="s">
        <v>261</v>
      </c>
      <c r="K6146" s="11" t="s">
        <v>12333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12303</v>
      </c>
      <c r="F6147" s="10">
        <v>42036</v>
      </c>
      <c r="G6147" s="10">
        <v>44228</v>
      </c>
      <c r="H6147" s="11">
        <v>7</v>
      </c>
      <c r="I6147" s="20" t="s">
        <v>259</v>
      </c>
      <c r="J6147" s="11" t="s">
        <v>261</v>
      </c>
      <c r="K6147" s="11" t="s">
        <v>12333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12304</v>
      </c>
      <c r="F6148" s="10">
        <v>42036</v>
      </c>
      <c r="G6148" s="10">
        <v>44228</v>
      </c>
      <c r="H6148" s="11">
        <v>7</v>
      </c>
      <c r="I6148" s="20" t="s">
        <v>259</v>
      </c>
      <c r="J6148" s="11" t="s">
        <v>261</v>
      </c>
      <c r="K6148" s="11" t="s">
        <v>12333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12305</v>
      </c>
      <c r="F6149" s="10">
        <v>42036</v>
      </c>
      <c r="G6149" s="10">
        <v>44228</v>
      </c>
      <c r="H6149" s="11">
        <v>7</v>
      </c>
      <c r="I6149" s="20" t="s">
        <v>259</v>
      </c>
      <c r="J6149" s="11" t="s">
        <v>261</v>
      </c>
      <c r="K6149" s="11" t="s">
        <v>12333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12306</v>
      </c>
      <c r="F6150" s="10">
        <v>42036</v>
      </c>
      <c r="G6150" s="10">
        <v>44228</v>
      </c>
      <c r="H6150" s="11">
        <v>7</v>
      </c>
      <c r="I6150" s="20" t="s">
        <v>259</v>
      </c>
      <c r="J6150" s="11" t="s">
        <v>261</v>
      </c>
      <c r="K6150" s="11" t="s">
        <v>12333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12307</v>
      </c>
      <c r="F6151" s="10">
        <v>42036</v>
      </c>
      <c r="G6151" s="10">
        <v>44228</v>
      </c>
      <c r="H6151" s="11">
        <v>7</v>
      </c>
      <c r="I6151" s="20" t="s">
        <v>259</v>
      </c>
      <c r="J6151" s="11" t="s">
        <v>261</v>
      </c>
      <c r="K6151" s="11" t="s">
        <v>12333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12308</v>
      </c>
      <c r="F6152" s="10">
        <v>42036</v>
      </c>
      <c r="G6152" s="10">
        <v>44228</v>
      </c>
      <c r="H6152" s="11">
        <v>7</v>
      </c>
      <c r="I6152" s="20" t="s">
        <v>259</v>
      </c>
      <c r="J6152" s="11" t="s">
        <v>261</v>
      </c>
      <c r="K6152" s="11" t="s">
        <v>12333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12309</v>
      </c>
      <c r="F6153" s="10">
        <v>42036</v>
      </c>
      <c r="G6153" s="10">
        <v>44228</v>
      </c>
      <c r="H6153" s="11">
        <v>7</v>
      </c>
      <c r="I6153" s="20" t="s">
        <v>259</v>
      </c>
      <c r="J6153" s="11" t="s">
        <v>261</v>
      </c>
      <c r="K6153" s="11" t="s">
        <v>12333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12310</v>
      </c>
      <c r="F6154" s="10">
        <v>42036</v>
      </c>
      <c r="G6154" s="10">
        <v>44228</v>
      </c>
      <c r="H6154" s="11">
        <v>7</v>
      </c>
      <c r="I6154" s="20" t="s">
        <v>259</v>
      </c>
      <c r="J6154" s="11" t="s">
        <v>261</v>
      </c>
      <c r="K6154" s="11" t="s">
        <v>12333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12311</v>
      </c>
      <c r="F6155" s="10">
        <v>42036</v>
      </c>
      <c r="G6155" s="10">
        <v>44228</v>
      </c>
      <c r="H6155" s="11">
        <v>7</v>
      </c>
      <c r="I6155" s="20" t="s">
        <v>259</v>
      </c>
      <c r="J6155" s="11" t="s">
        <v>261</v>
      </c>
      <c r="K6155" s="11" t="s">
        <v>12333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12312</v>
      </c>
      <c r="F6156" s="10">
        <v>42036</v>
      </c>
      <c r="G6156" s="10">
        <v>44228</v>
      </c>
      <c r="H6156" s="11">
        <v>7</v>
      </c>
      <c r="I6156" s="20" t="s">
        <v>259</v>
      </c>
      <c r="J6156" s="11" t="s">
        <v>261</v>
      </c>
      <c r="K6156" s="11" t="s">
        <v>12333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12313</v>
      </c>
      <c r="F6157" s="10">
        <v>42036</v>
      </c>
      <c r="G6157" s="10">
        <v>44228</v>
      </c>
      <c r="H6157" s="11">
        <v>7</v>
      </c>
      <c r="I6157" s="20" t="s">
        <v>259</v>
      </c>
      <c r="J6157" s="11" t="s">
        <v>261</v>
      </c>
      <c r="K6157" s="11" t="s">
        <v>12333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12314</v>
      </c>
      <c r="F6158" s="10">
        <v>42036</v>
      </c>
      <c r="G6158" s="10">
        <v>44228</v>
      </c>
      <c r="H6158" s="11">
        <v>7</v>
      </c>
      <c r="I6158" s="20" t="s">
        <v>259</v>
      </c>
      <c r="J6158" s="11" t="s">
        <v>261</v>
      </c>
      <c r="K6158" s="11" t="s">
        <v>12333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12315</v>
      </c>
      <c r="F6159" s="10">
        <v>42036</v>
      </c>
      <c r="G6159" s="10">
        <v>44228</v>
      </c>
      <c r="H6159" s="11">
        <v>7</v>
      </c>
      <c r="I6159" s="20" t="s">
        <v>259</v>
      </c>
      <c r="J6159" s="11" t="s">
        <v>261</v>
      </c>
      <c r="K6159" s="11" t="s">
        <v>12333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12316</v>
      </c>
      <c r="F6160" s="10">
        <v>42036</v>
      </c>
      <c r="G6160" s="10">
        <v>44228</v>
      </c>
      <c r="H6160" s="11">
        <v>7</v>
      </c>
      <c r="I6160" s="20" t="s">
        <v>259</v>
      </c>
      <c r="J6160" s="11" t="s">
        <v>261</v>
      </c>
      <c r="K6160" s="11" t="s">
        <v>12333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12317</v>
      </c>
      <c r="F6161" s="10">
        <v>42036</v>
      </c>
      <c r="G6161" s="10">
        <v>44228</v>
      </c>
      <c r="H6161" s="11">
        <v>7</v>
      </c>
      <c r="I6161" s="20" t="s">
        <v>259</v>
      </c>
      <c r="J6161" s="11" t="s">
        <v>261</v>
      </c>
      <c r="K6161" s="11" t="s">
        <v>12333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12318</v>
      </c>
      <c r="F6162" s="10">
        <v>42036</v>
      </c>
      <c r="G6162" s="10">
        <v>44228</v>
      </c>
      <c r="H6162" s="11">
        <v>7</v>
      </c>
      <c r="I6162" s="20" t="s">
        <v>259</v>
      </c>
      <c r="J6162" s="11" t="s">
        <v>261</v>
      </c>
      <c r="K6162" s="11" t="s">
        <v>12333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12319</v>
      </c>
      <c r="F6163" s="10">
        <v>42036</v>
      </c>
      <c r="G6163" s="10">
        <v>44228</v>
      </c>
      <c r="H6163" s="11">
        <v>7</v>
      </c>
      <c r="I6163" s="20" t="s">
        <v>259</v>
      </c>
      <c r="J6163" s="11" t="s">
        <v>261</v>
      </c>
      <c r="K6163" s="11" t="s">
        <v>12333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12320</v>
      </c>
      <c r="F6164" s="10">
        <v>42036</v>
      </c>
      <c r="G6164" s="10">
        <v>44228</v>
      </c>
      <c r="H6164" s="11">
        <v>7</v>
      </c>
      <c r="I6164" s="20" t="s">
        <v>259</v>
      </c>
      <c r="J6164" s="11" t="s">
        <v>261</v>
      </c>
      <c r="K6164" s="11" t="s">
        <v>12333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12321</v>
      </c>
      <c r="F6165" s="10">
        <v>42036</v>
      </c>
      <c r="G6165" s="10">
        <v>44228</v>
      </c>
      <c r="H6165" s="11">
        <v>7</v>
      </c>
      <c r="I6165" s="20" t="s">
        <v>259</v>
      </c>
      <c r="J6165" s="11" t="s">
        <v>261</v>
      </c>
      <c r="K6165" s="11" t="s">
        <v>12333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12322</v>
      </c>
      <c r="F6166" s="10">
        <v>42036</v>
      </c>
      <c r="G6166" s="10">
        <v>44228</v>
      </c>
      <c r="H6166" s="11">
        <v>7</v>
      </c>
      <c r="I6166" s="20" t="s">
        <v>259</v>
      </c>
      <c r="J6166" s="11" t="s">
        <v>261</v>
      </c>
      <c r="K6166" s="11" t="s">
        <v>12333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12323</v>
      </c>
      <c r="F6167" s="10">
        <v>42036</v>
      </c>
      <c r="G6167" s="10">
        <v>44228</v>
      </c>
      <c r="H6167" s="11">
        <v>7</v>
      </c>
      <c r="I6167" s="20" t="s">
        <v>259</v>
      </c>
      <c r="J6167" s="11" t="s">
        <v>261</v>
      </c>
      <c r="K6167" s="11" t="s">
        <v>12333</v>
      </c>
      <c r="L6167" s="11">
        <v>2</v>
      </c>
    </row>
    <row r="6169" spans="1:12">
      <c r="A6169" s="11" t="s">
        <v>12332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8042210J" display="A128042210J" xr:uid="{00000000-0004-0000-0000-000024000000}"/>
    <hyperlink ref="E48" location="A128061670A" display="A128061670A" xr:uid="{00000000-0004-0000-0000-000025000000}"/>
    <hyperlink ref="E49" location="A127983978R" display="A127983978R" xr:uid="{00000000-0004-0000-0000-000026000000}"/>
    <hyperlink ref="E50" location="A127983986R" display="A127983986R" xr:uid="{00000000-0004-0000-0000-000027000000}"/>
    <hyperlink ref="E51" location="A128042214T" display="A128042214T" xr:uid="{00000000-0004-0000-0000-000028000000}"/>
    <hyperlink ref="E52" location="A128081182L" display="A128081182L" xr:uid="{00000000-0004-0000-0000-000029000000}"/>
    <hyperlink ref="E53" location="A128022674J" display="A128022674J" xr:uid="{00000000-0004-0000-0000-00002A000000}"/>
    <hyperlink ref="E54" location="A128061686V" display="A128061686V" xr:uid="{00000000-0004-0000-0000-00002B000000}"/>
    <hyperlink ref="E55" location="A128042218A" display="A128042218A" xr:uid="{00000000-0004-0000-0000-00002C000000}"/>
    <hyperlink ref="E56" location="A128061690K" display="A128061690K" xr:uid="{00000000-0004-0000-0000-00002D000000}"/>
    <hyperlink ref="E57" location="A127964742R" display="A127964742R" xr:uid="{00000000-0004-0000-0000-00002E000000}"/>
    <hyperlink ref="E58" location="A128061674K" display="A128061674K" xr:uid="{00000000-0004-0000-0000-00002F000000}"/>
    <hyperlink ref="E59" location="A128042194V" display="A128042194V" xr:uid="{00000000-0004-0000-0000-000030000000}"/>
    <hyperlink ref="E60" location="A127964746X" display="A127964746X" xr:uid="{00000000-0004-0000-0000-000031000000}"/>
    <hyperlink ref="E61" location="A128042198C" display="A128042198C" xr:uid="{00000000-0004-0000-0000-000032000000}"/>
    <hyperlink ref="E62" location="A128042202J" display="A128042202J" xr:uid="{00000000-0004-0000-0000-000033000000}"/>
    <hyperlink ref="E63" location="A127945218R" display="A127945218R" xr:uid="{00000000-0004-0000-0000-000034000000}"/>
    <hyperlink ref="E64" location="A127945222F" display="A127945222F" xr:uid="{00000000-0004-0000-0000-000035000000}"/>
    <hyperlink ref="E65" location="A127964750R" display="A127964750R" xr:uid="{00000000-0004-0000-0000-000036000000}"/>
    <hyperlink ref="E66" location="A127945226R" display="A127945226R" xr:uid="{00000000-0004-0000-0000-000037000000}"/>
    <hyperlink ref="E67" location="A128081174L" display="A128081174L" xr:uid="{00000000-0004-0000-0000-000038000000}"/>
    <hyperlink ref="E68" location="A128003486V" display="A128003486V" xr:uid="{00000000-0004-0000-0000-000039000000}"/>
    <hyperlink ref="E69" location="A128022662X" display="A128022662X" xr:uid="{00000000-0004-0000-0000-00003A000000}"/>
    <hyperlink ref="E70" location="A127964754X" display="A127964754X" xr:uid="{00000000-0004-0000-0000-00003B000000}"/>
    <hyperlink ref="E71" location="A128022666J" display="A128022666J" xr:uid="{00000000-0004-0000-0000-00003C000000}"/>
    <hyperlink ref="E72" location="A128042206T" display="A128042206T" xr:uid="{00000000-0004-0000-0000-00003D000000}"/>
    <hyperlink ref="E73" location="A127964758J" display="A127964758J" xr:uid="{00000000-0004-0000-0000-00003E000000}"/>
    <hyperlink ref="E74" location="A128061678V" display="A128061678V" xr:uid="{00000000-0004-0000-0000-00003F000000}"/>
    <hyperlink ref="E75" location="A127983982F" display="A127983982F" xr:uid="{00000000-0004-0000-0000-000040000000}"/>
    <hyperlink ref="E76" location="A128061682K" display="A128061682K" xr:uid="{00000000-0004-0000-0000-000041000000}"/>
    <hyperlink ref="E77" location="A128081178W" display="A128081178W" xr:uid="{00000000-0004-0000-0000-000042000000}"/>
    <hyperlink ref="E78" location="A127983990F" display="A127983990F" xr:uid="{00000000-0004-0000-0000-000043000000}"/>
    <hyperlink ref="E79" location="A128022670X" display="A128022670X" xr:uid="{00000000-0004-0000-0000-000044000000}"/>
    <hyperlink ref="E80" location="A127964766J" display="A127964766J" xr:uid="{00000000-0004-0000-0000-000045000000}"/>
    <hyperlink ref="E81" location="A128022890A" display="A128022890A" xr:uid="{00000000-0004-0000-0000-000046000000}"/>
    <hyperlink ref="E82" location="A128022878K" display="A128022878K" xr:uid="{00000000-0004-0000-0000-000047000000}"/>
    <hyperlink ref="E83" location="A128042446C" display="A128042446C" xr:uid="{00000000-0004-0000-0000-000048000000}"/>
    <hyperlink ref="E84" location="A127964946T" display="A127964946T" xr:uid="{00000000-0004-0000-0000-000049000000}"/>
    <hyperlink ref="E85" location="A128022894K" display="A128022894K" xr:uid="{00000000-0004-0000-0000-00004A000000}"/>
    <hyperlink ref="E86" location="A128081382F" display="A128081382F" xr:uid="{00000000-0004-0000-0000-00004B000000}"/>
    <hyperlink ref="E87" location="A127945402R" display="A127945402R" xr:uid="{00000000-0004-0000-0000-00004C000000}"/>
    <hyperlink ref="E88" location="A128042454C" display="A128042454C" xr:uid="{00000000-0004-0000-0000-00004D000000}"/>
    <hyperlink ref="E89" location="A128081386R" display="A128081386R" xr:uid="{00000000-0004-0000-0000-00004E000000}"/>
    <hyperlink ref="E90" location="A127984138T" display="A127984138T" xr:uid="{00000000-0004-0000-0000-00004F000000}"/>
    <hyperlink ref="E91" location="A128022882A" display="A128022882A" xr:uid="{00000000-0004-0000-0000-000050000000}"/>
    <hyperlink ref="E92" location="A127964938T" display="A127964938T" xr:uid="{00000000-0004-0000-0000-000051000000}"/>
    <hyperlink ref="E93" location="A127945374T" display="A127945374T" xr:uid="{00000000-0004-0000-0000-000052000000}"/>
    <hyperlink ref="E94" location="A128042438C" display="A128042438C" xr:uid="{00000000-0004-0000-0000-000053000000}"/>
    <hyperlink ref="E95" location="A128003626K" display="A128003626K" xr:uid="{00000000-0004-0000-0000-000054000000}"/>
    <hyperlink ref="E96" location="A128003630A" display="A128003630A" xr:uid="{00000000-0004-0000-0000-000055000000}"/>
    <hyperlink ref="E97" location="A128003634K" display="A128003634K" xr:uid="{00000000-0004-0000-0000-000056000000}"/>
    <hyperlink ref="E98" location="A128042442V" display="A128042442V" xr:uid="{00000000-0004-0000-0000-000057000000}"/>
    <hyperlink ref="E99" location="A128022886K" display="A128022886K" xr:uid="{00000000-0004-0000-0000-000058000000}"/>
    <hyperlink ref="E100" location="A127984126J" display="A127984126J" xr:uid="{00000000-0004-0000-0000-000059000000}"/>
    <hyperlink ref="E101" location="A128081374F" display="A128081374F" xr:uid="{00000000-0004-0000-0000-00005A000000}"/>
    <hyperlink ref="E102" location="A127964942J" display="A127964942J" xr:uid="{00000000-0004-0000-0000-00005B000000}"/>
    <hyperlink ref="E103" location="A128061910A" display="A128061910A" xr:uid="{00000000-0004-0000-0000-00005C000000}"/>
    <hyperlink ref="E104" location="A128042450V" display="A128042450V" xr:uid="{00000000-0004-0000-0000-00005D000000}"/>
    <hyperlink ref="E105" location="A128061914K" display="A128061914K" xr:uid="{00000000-0004-0000-0000-00005E000000}"/>
    <hyperlink ref="E106" location="A127945378A" display="A127945378A" xr:uid="{00000000-0004-0000-0000-00005F000000}"/>
    <hyperlink ref="E107" location="A127945382T" display="A127945382T" xr:uid="{00000000-0004-0000-0000-000060000000}"/>
    <hyperlink ref="E108" location="A127945386A" display="A127945386A" xr:uid="{00000000-0004-0000-0000-000061000000}"/>
    <hyperlink ref="E109" location="A128061918V" display="A128061918V" xr:uid="{00000000-0004-0000-0000-000062000000}"/>
    <hyperlink ref="E110" location="A127945390T" display="A127945390T" xr:uid="{00000000-0004-0000-0000-000063000000}"/>
    <hyperlink ref="E111" location="A127945394A" display="A127945394A" xr:uid="{00000000-0004-0000-0000-000064000000}"/>
    <hyperlink ref="E112" location="A127984130X" display="A127984130X" xr:uid="{00000000-0004-0000-0000-000065000000}"/>
    <hyperlink ref="E113" location="A127984134J" display="A127984134J" xr:uid="{00000000-0004-0000-0000-000066000000}"/>
    <hyperlink ref="E114" location="A128081378R" display="A128081378R" xr:uid="{00000000-0004-0000-0000-000067000000}"/>
    <hyperlink ref="E115" location="A128022934T" display="A128022934T" xr:uid="{00000000-0004-0000-0000-000068000000}"/>
    <hyperlink ref="E116" location="A128081410C" display="A128081410C" xr:uid="{00000000-0004-0000-0000-000069000000}"/>
    <hyperlink ref="E117" location="A128081422L" display="A128081422L" xr:uid="{00000000-0004-0000-0000-00006A000000}"/>
    <hyperlink ref="E118" location="A128081434W" display="A128081434W" xr:uid="{00000000-0004-0000-0000-00006B000000}"/>
    <hyperlink ref="E119" location="A127945438T" display="A127945438T" xr:uid="{00000000-0004-0000-0000-00006C000000}"/>
    <hyperlink ref="E120" location="A128081442W" display="A128081442W" xr:uid="{00000000-0004-0000-0000-00006D000000}"/>
    <hyperlink ref="E121" location="A128003666C" display="A128003666C" xr:uid="{00000000-0004-0000-0000-00006E000000}"/>
    <hyperlink ref="E122" location="A127964974A" display="A127964974A" xr:uid="{00000000-0004-0000-0000-00006F000000}"/>
    <hyperlink ref="E123" location="A127984166A" display="A127984166A" xr:uid="{00000000-0004-0000-0000-000070000000}"/>
    <hyperlink ref="E124" location="A128003670V" display="A128003670V" xr:uid="{00000000-0004-0000-0000-000071000000}"/>
    <hyperlink ref="E125" location="A128003654V" display="A128003654V" xr:uid="{00000000-0004-0000-0000-000072000000}"/>
    <hyperlink ref="E126" location="A128003658C" display="A128003658C" xr:uid="{00000000-0004-0000-0000-000073000000}"/>
    <hyperlink ref="E127" location="A127945422X" display="A127945422X" xr:uid="{00000000-0004-0000-0000-000074000000}"/>
    <hyperlink ref="E128" location="A128022922J" display="A128022922J" xr:uid="{00000000-0004-0000-0000-000075000000}"/>
    <hyperlink ref="E129" location="A127945426J" display="A127945426J" xr:uid="{00000000-0004-0000-0000-000076000000}"/>
    <hyperlink ref="E130" location="A127984150J" display="A127984150J" xr:uid="{00000000-0004-0000-0000-000077000000}"/>
    <hyperlink ref="E131" location="A128081414L" display="A128081414L" xr:uid="{00000000-0004-0000-0000-000078000000}"/>
    <hyperlink ref="E132" location="A128061942V" display="A128061942V" xr:uid="{00000000-0004-0000-0000-000079000000}"/>
    <hyperlink ref="E133" location="A128081418W" display="A128081418W" xr:uid="{00000000-0004-0000-0000-00007A000000}"/>
    <hyperlink ref="E134" location="A127984154T" display="A127984154T" xr:uid="{00000000-0004-0000-0000-00007B000000}"/>
    <hyperlink ref="E135" location="A127964970T" display="A127964970T" xr:uid="{00000000-0004-0000-0000-00007C000000}"/>
    <hyperlink ref="E136" location="A128081426W" display="A128081426W" xr:uid="{00000000-0004-0000-0000-00007D000000}"/>
    <hyperlink ref="E137" location="A128061946C" display="A128061946C" xr:uid="{00000000-0004-0000-0000-00007E000000}"/>
    <hyperlink ref="E138" location="A127945430X" display="A127945430X" xr:uid="{00000000-0004-0000-0000-00007F000000}"/>
    <hyperlink ref="E139" location="A127984158A" display="A127984158A" xr:uid="{00000000-0004-0000-0000-000080000000}"/>
    <hyperlink ref="E140" location="A127984162T" display="A127984162T" xr:uid="{00000000-0004-0000-0000-000081000000}"/>
    <hyperlink ref="E141" location="A128003662V" display="A128003662V" xr:uid="{00000000-0004-0000-0000-000082000000}"/>
    <hyperlink ref="E142" location="A128022926T" display="A128022926T" xr:uid="{00000000-0004-0000-0000-000083000000}"/>
    <hyperlink ref="E143" location="A128081430L" display="A128081430L" xr:uid="{00000000-0004-0000-0000-000084000000}"/>
    <hyperlink ref="E144" location="A128042474L" display="A128042474L" xr:uid="{00000000-0004-0000-0000-000085000000}"/>
    <hyperlink ref="E145" location="A127945434J" display="A127945434J" xr:uid="{00000000-0004-0000-0000-000086000000}"/>
    <hyperlink ref="E146" location="A128081438F" display="A128081438F" xr:uid="{00000000-0004-0000-0000-000087000000}"/>
    <hyperlink ref="E147" location="A128061950V" display="A128061950V" xr:uid="{00000000-0004-0000-0000-000088000000}"/>
    <hyperlink ref="E148" location="A128061954C" display="A128061954C" xr:uid="{00000000-0004-0000-0000-000089000000}"/>
    <hyperlink ref="E149" location="A128081466R" display="A128081466R" xr:uid="{00000000-0004-0000-0000-00008A000000}"/>
    <hyperlink ref="E150" location="A128003674C" display="A128003674C" xr:uid="{00000000-0004-0000-0000-00008B000000}"/>
    <hyperlink ref="E151" location="A128003678L" display="A128003678L" xr:uid="{00000000-0004-0000-0000-00008C000000}"/>
    <hyperlink ref="E152" location="A128022942T" display="A128022942T" xr:uid="{00000000-0004-0000-0000-00008D000000}"/>
    <hyperlink ref="E153" location="A127984174A" display="A127984174A" xr:uid="{00000000-0004-0000-0000-00008E000000}"/>
    <hyperlink ref="E154" location="A127964998V" display="A127964998V" xr:uid="{00000000-0004-0000-0000-00008F000000}"/>
    <hyperlink ref="E155" location="A128022950T" display="A128022950T" xr:uid="{00000000-0004-0000-0000-000090000000}"/>
    <hyperlink ref="E156" location="A127984178K" display="A127984178K" xr:uid="{00000000-0004-0000-0000-000091000000}"/>
    <hyperlink ref="E157" location="A128081470F" display="A128081470F" xr:uid="{00000000-0004-0000-0000-000092000000}"/>
    <hyperlink ref="E158" location="A128042494W" display="A128042494W" xr:uid="{00000000-0004-0000-0000-000093000000}"/>
    <hyperlink ref="E159" location="A127964978K" display="A127964978K" xr:uid="{00000000-0004-0000-0000-000094000000}"/>
    <hyperlink ref="E160" location="A128022938A" display="A128022938A" xr:uid="{00000000-0004-0000-0000-000095000000}"/>
    <hyperlink ref="E161" location="A128081446F" display="A128081446F" xr:uid="{00000000-0004-0000-0000-000096000000}"/>
    <hyperlink ref="E162" location="A128042478W" display="A128042478W" xr:uid="{00000000-0004-0000-0000-000097000000}"/>
    <hyperlink ref="E163" location="A128081450W" display="A128081450W" xr:uid="{00000000-0004-0000-0000-000098000000}"/>
    <hyperlink ref="E164" location="A127964982A" display="A127964982A" xr:uid="{00000000-0004-0000-0000-000099000000}"/>
    <hyperlink ref="E165" location="A127984170T" display="A127984170T" xr:uid="{00000000-0004-0000-0000-00009A000000}"/>
    <hyperlink ref="E166" location="A127945442J" display="A127945442J" xr:uid="{00000000-0004-0000-0000-00009B000000}"/>
    <hyperlink ref="E167" location="A128081454F" display="A128081454F" xr:uid="{00000000-0004-0000-0000-00009C000000}"/>
    <hyperlink ref="E168" location="A127945446T" display="A127945446T" xr:uid="{00000000-0004-0000-0000-00009D000000}"/>
    <hyperlink ref="E169" location="A128081458R" display="A128081458R" xr:uid="{00000000-0004-0000-0000-00009E000000}"/>
    <hyperlink ref="E170" location="A127964986K" display="A127964986K" xr:uid="{00000000-0004-0000-0000-00009F000000}"/>
    <hyperlink ref="E171" location="A127945450J" display="A127945450J" xr:uid="{00000000-0004-0000-0000-0000A0000000}"/>
    <hyperlink ref="E172" location="A128081462F" display="A128081462F" xr:uid="{00000000-0004-0000-0000-0000A1000000}"/>
    <hyperlink ref="E173" location="A128042482L" display="A128042482L" xr:uid="{00000000-0004-0000-0000-0000A2000000}"/>
    <hyperlink ref="E174" location="A127945454T" display="A127945454T" xr:uid="{00000000-0004-0000-0000-0000A3000000}"/>
    <hyperlink ref="E175" location="A128061958L" display="A128061958L" xr:uid="{00000000-0004-0000-0000-0000A4000000}"/>
    <hyperlink ref="E176" location="A127945458A" display="A127945458A" xr:uid="{00000000-0004-0000-0000-0000A5000000}"/>
    <hyperlink ref="E177" location="A128003682C" display="A128003682C" xr:uid="{00000000-0004-0000-0000-0000A6000000}"/>
    <hyperlink ref="E178" location="A128042486W" display="A128042486W" xr:uid="{00000000-0004-0000-0000-0000A7000000}"/>
    <hyperlink ref="E179" location="A128042490L" display="A128042490L" xr:uid="{00000000-0004-0000-0000-0000A8000000}"/>
    <hyperlink ref="E180" location="A127964990A" display="A127964990A" xr:uid="{00000000-0004-0000-0000-0000A9000000}"/>
    <hyperlink ref="E181" location="A127964994K" display="A127964994K" xr:uid="{00000000-0004-0000-0000-0000AA000000}"/>
    <hyperlink ref="E182" location="A127945462T" display="A127945462T" xr:uid="{00000000-0004-0000-0000-0000AB000000}"/>
    <hyperlink ref="E183" location="A127965030K" display="A127965030K" xr:uid="{00000000-0004-0000-0000-0000AC000000}"/>
    <hyperlink ref="E184" location="A128042498F" display="A128042498F" xr:uid="{00000000-0004-0000-0000-0000AD000000}"/>
    <hyperlink ref="E185" location="A128081478X" display="A128081478X" xr:uid="{00000000-0004-0000-0000-0000AE000000}"/>
    <hyperlink ref="E186" location="A128003690C" display="A128003690C" xr:uid="{00000000-0004-0000-0000-0000AF000000}"/>
    <hyperlink ref="E187" location="A128042514V" display="A128042514V" xr:uid="{00000000-0004-0000-0000-0000B0000000}"/>
    <hyperlink ref="E188" location="A128022966K" display="A128022966K" xr:uid="{00000000-0004-0000-0000-0000B1000000}"/>
    <hyperlink ref="E189" location="A127965034V" display="A127965034V" xr:uid="{00000000-0004-0000-0000-0000B2000000}"/>
    <hyperlink ref="E190" location="A127945474A" display="A127945474A" xr:uid="{00000000-0004-0000-0000-0000B3000000}"/>
    <hyperlink ref="E191" location="A128061962C" display="A128061962C" xr:uid="{00000000-0004-0000-0000-0000B4000000}"/>
    <hyperlink ref="E192" location="A128061966L" display="A128061966L" xr:uid="{00000000-0004-0000-0000-0000B5000000}"/>
    <hyperlink ref="E193" location="A128003686L" display="A128003686L" xr:uid="{00000000-0004-0000-0000-0000B6000000}"/>
    <hyperlink ref="E194" location="A128042502K" display="A128042502K" xr:uid="{00000000-0004-0000-0000-0000B7000000}"/>
    <hyperlink ref="E195" location="A127965002A" display="A127965002A" xr:uid="{00000000-0004-0000-0000-0000B8000000}"/>
    <hyperlink ref="E196" location="A128022954A" display="A128022954A" xr:uid="{00000000-0004-0000-0000-0000B9000000}"/>
    <hyperlink ref="E197" location="A128022958K" display="A128022958K" xr:uid="{00000000-0004-0000-0000-0000BA000000}"/>
    <hyperlink ref="E198" location="A128081474R" display="A128081474R" xr:uid="{00000000-0004-0000-0000-0000BB000000}"/>
    <hyperlink ref="E199" location="A127984182A" display="A127984182A" xr:uid="{00000000-0004-0000-0000-0000BC000000}"/>
    <hyperlink ref="E200" location="A127965006K" display="A127965006K" xr:uid="{00000000-0004-0000-0000-0000BD000000}"/>
    <hyperlink ref="E201" location="A128042506V" display="A128042506V" xr:uid="{00000000-0004-0000-0000-0000BE000000}"/>
    <hyperlink ref="E202" location="A127945466A" display="A127945466A" xr:uid="{00000000-0004-0000-0000-0000BF000000}"/>
    <hyperlink ref="E203" location="A127945470T" display="A127945470T" xr:uid="{00000000-0004-0000-0000-0000C0000000}"/>
    <hyperlink ref="E204" location="A128081482R" display="A128081482R" xr:uid="{00000000-0004-0000-0000-0000C1000000}"/>
    <hyperlink ref="E205" location="A127965010A" display="A127965010A" xr:uid="{00000000-0004-0000-0000-0000C2000000}"/>
    <hyperlink ref="E206" location="A128042510K" display="A128042510K" xr:uid="{00000000-0004-0000-0000-0000C3000000}"/>
    <hyperlink ref="E207" location="A127965014K" display="A127965014K" xr:uid="{00000000-0004-0000-0000-0000C4000000}"/>
    <hyperlink ref="E208" location="A127965018V" display="A127965018V" xr:uid="{00000000-0004-0000-0000-0000C5000000}"/>
    <hyperlink ref="E209" location="A128022962A" display="A128022962A" xr:uid="{00000000-0004-0000-0000-0000C6000000}"/>
    <hyperlink ref="E210" location="A128081486X" display="A128081486X" xr:uid="{00000000-0004-0000-0000-0000C7000000}"/>
    <hyperlink ref="E211" location="A127984186K" display="A127984186K" xr:uid="{00000000-0004-0000-0000-0000C8000000}"/>
    <hyperlink ref="E212" location="A128081490R" display="A128081490R" xr:uid="{00000000-0004-0000-0000-0000C9000000}"/>
    <hyperlink ref="E213" location="A127965022K" display="A127965022K" xr:uid="{00000000-0004-0000-0000-0000CA000000}"/>
    <hyperlink ref="E214" location="A127965026V" display="A127965026V" xr:uid="{00000000-0004-0000-0000-0000CB000000}"/>
    <hyperlink ref="E215" location="A127984190A" display="A127984190A" xr:uid="{00000000-0004-0000-0000-0000CC000000}"/>
    <hyperlink ref="E216" location="A127984194K" display="A127984194K" xr:uid="{00000000-0004-0000-0000-0000CD000000}"/>
    <hyperlink ref="E217" location="A128061982L" display="A128061982L" xr:uid="{00000000-0004-0000-0000-0000CE000000}"/>
    <hyperlink ref="E218" location="A128042518C" display="A128042518C" xr:uid="{00000000-0004-0000-0000-0000CF000000}"/>
    <hyperlink ref="E219" location="A128042526C" display="A128042526C" xr:uid="{00000000-0004-0000-0000-0000D0000000}"/>
    <hyperlink ref="E220" location="A128003706K" display="A128003706K" xr:uid="{00000000-0004-0000-0000-0000D1000000}"/>
    <hyperlink ref="E221" location="A128061986W" display="A128061986W" xr:uid="{00000000-0004-0000-0000-0000D2000000}"/>
    <hyperlink ref="E222" location="A128042530V" display="A128042530V" xr:uid="{00000000-0004-0000-0000-0000D3000000}"/>
    <hyperlink ref="E223" location="A128003714K" display="A128003714K" xr:uid="{00000000-0004-0000-0000-0000D4000000}"/>
    <hyperlink ref="E224" location="A127984210X" display="A127984210X" xr:uid="{00000000-0004-0000-0000-0000D5000000}"/>
    <hyperlink ref="E225" location="A127965046C" display="A127965046C" xr:uid="{00000000-0004-0000-0000-0000D6000000}"/>
    <hyperlink ref="E226" location="A127965050V" display="A127965050V" xr:uid="{00000000-0004-0000-0000-0000D7000000}"/>
    <hyperlink ref="E227" location="A128022970A" display="A128022970A" xr:uid="{00000000-0004-0000-0000-0000D8000000}"/>
    <hyperlink ref="E228" location="A128061970C" display="A128061970C" xr:uid="{00000000-0004-0000-0000-0000D9000000}"/>
    <hyperlink ref="E229" location="A128081498J" display="A128081498J" xr:uid="{00000000-0004-0000-0000-0000DA000000}"/>
    <hyperlink ref="E230" location="A128022974K" display="A128022974K" xr:uid="{00000000-0004-0000-0000-0000DB000000}"/>
    <hyperlink ref="E231" location="A127984198V" display="A127984198V" xr:uid="{00000000-0004-0000-0000-0000DC000000}"/>
    <hyperlink ref="E232" location="A128042522V" display="A128042522V" xr:uid="{00000000-0004-0000-0000-0000DD000000}"/>
    <hyperlink ref="E233" location="A128061974L" display="A128061974L" xr:uid="{00000000-0004-0000-0000-0000DE000000}"/>
    <hyperlink ref="E234" location="A127984202X" display="A127984202X" xr:uid="{00000000-0004-0000-0000-0000DF000000}"/>
    <hyperlink ref="E235" location="A128081502L" display="A128081502L" xr:uid="{00000000-0004-0000-0000-0000E0000000}"/>
    <hyperlink ref="E236" location="A128003694L" display="A128003694L" xr:uid="{00000000-0004-0000-0000-0000E1000000}"/>
    <hyperlink ref="E237" location="A127945478K" display="A127945478K" xr:uid="{00000000-0004-0000-0000-0000E2000000}"/>
    <hyperlink ref="E238" location="A128022978V" display="A128022978V" xr:uid="{00000000-0004-0000-0000-0000E3000000}"/>
    <hyperlink ref="E239" location="A127984206J" display="A127984206J" xr:uid="{00000000-0004-0000-0000-0000E4000000}"/>
    <hyperlink ref="E240" location="A128003698W" display="A128003698W" xr:uid="{00000000-0004-0000-0000-0000E5000000}"/>
    <hyperlink ref="E241" location="A128003702A" display="A128003702A" xr:uid="{00000000-0004-0000-0000-0000E6000000}"/>
    <hyperlink ref="E242" location="A128022982K" display="A128022982K" xr:uid="{00000000-0004-0000-0000-0000E7000000}"/>
    <hyperlink ref="E243" location="A127945482A" display="A127945482A" xr:uid="{00000000-0004-0000-0000-0000E8000000}"/>
    <hyperlink ref="E244" location="A128022986V" display="A128022986V" xr:uid="{00000000-0004-0000-0000-0000E9000000}"/>
    <hyperlink ref="E245" location="A127965038C" display="A127965038C" xr:uid="{00000000-0004-0000-0000-0000EA000000}"/>
    <hyperlink ref="E246" location="A127945486K" display="A127945486K" xr:uid="{00000000-0004-0000-0000-0000EB000000}"/>
    <hyperlink ref="E247" location="A128003710A" display="A128003710A" xr:uid="{00000000-0004-0000-0000-0000EC000000}"/>
    <hyperlink ref="E248" location="A128081506W" display="A128081506W" xr:uid="{00000000-0004-0000-0000-0000ED000000}"/>
    <hyperlink ref="E249" location="A127965042V" display="A127965042V" xr:uid="{00000000-0004-0000-0000-0000EE000000}"/>
    <hyperlink ref="E250" location="A128081510L" display="A128081510L" xr:uid="{00000000-0004-0000-0000-0000EF000000}"/>
    <hyperlink ref="E251" location="A127945502X" display="A127945502X" xr:uid="{00000000-0004-0000-0000-0000F0000000}"/>
    <hyperlink ref="E252" location="A128061990L" display="A128061990L" xr:uid="{00000000-0004-0000-0000-0000F1000000}"/>
    <hyperlink ref="E253" location="A127984226T" display="A127984226T" xr:uid="{00000000-0004-0000-0000-0000F2000000}"/>
    <hyperlink ref="E254" location="A128022990K" display="A128022990K" xr:uid="{00000000-0004-0000-0000-0000F3000000}"/>
    <hyperlink ref="E255" location="A127945506J" display="A127945506J" xr:uid="{00000000-0004-0000-0000-0000F4000000}"/>
    <hyperlink ref="E256" location="A128081534F" display="A128081534F" xr:uid="{00000000-0004-0000-0000-0000F5000000}"/>
    <hyperlink ref="E257" location="A128081538R" display="A128081538R" xr:uid="{00000000-0004-0000-0000-0000F6000000}"/>
    <hyperlink ref="E258" location="A128003734V" display="A128003734V" xr:uid="{00000000-0004-0000-0000-0000F7000000}"/>
    <hyperlink ref="E259" location="A127965066L" display="A127965066L" xr:uid="{00000000-0004-0000-0000-0000F8000000}"/>
    <hyperlink ref="E260" location="A128062014W" display="A128062014W" xr:uid="{00000000-0004-0000-0000-0000F9000000}"/>
    <hyperlink ref="E261" location="A128003718V" display="A128003718V" xr:uid="{00000000-0004-0000-0000-0000FA000000}"/>
    <hyperlink ref="E262" location="A128042534C" display="A128042534C" xr:uid="{00000000-0004-0000-0000-0000FB000000}"/>
    <hyperlink ref="E263" location="A127984214J" display="A127984214J" xr:uid="{00000000-0004-0000-0000-0000FC000000}"/>
    <hyperlink ref="E264" location="A128061994W" display="A128061994W" xr:uid="{00000000-0004-0000-0000-0000FD000000}"/>
    <hyperlink ref="E265" location="A127945490A" display="A127945490A" xr:uid="{00000000-0004-0000-0000-0000FE000000}"/>
    <hyperlink ref="E266" location="A128003722K" display="A128003722K" xr:uid="{00000000-0004-0000-0000-0000FF000000}"/>
    <hyperlink ref="E267" location="A127984218T" display="A127984218T" xr:uid="{00000000-0004-0000-0000-000000010000}"/>
    <hyperlink ref="E268" location="A128003726V" display="A128003726V" xr:uid="{00000000-0004-0000-0000-000001010000}"/>
    <hyperlink ref="E269" location="A127984222J" display="A127984222J" xr:uid="{00000000-0004-0000-0000-000002010000}"/>
    <hyperlink ref="E270" location="A127945494K" display="A127945494K" xr:uid="{00000000-0004-0000-0000-000003010000}"/>
    <hyperlink ref="E271" location="A128081514W" display="A128081514W" xr:uid="{00000000-0004-0000-0000-000004010000}"/>
    <hyperlink ref="E272" location="A128003730K" display="A128003730K" xr:uid="{00000000-0004-0000-0000-000005010000}"/>
    <hyperlink ref="E273" location="A128061998F" display="A128061998F" xr:uid="{00000000-0004-0000-0000-000006010000}"/>
    <hyperlink ref="E274" location="A128081518F" display="A128081518F" xr:uid="{00000000-0004-0000-0000-000007010000}"/>
    <hyperlink ref="E275" location="A127965054C" display="A127965054C" xr:uid="{00000000-0004-0000-0000-000008010000}"/>
    <hyperlink ref="E276" location="A127945498V" display="A127945498V" xr:uid="{00000000-0004-0000-0000-000009010000}"/>
    <hyperlink ref="E277" location="A128062002L" display="A128062002L" xr:uid="{00000000-0004-0000-0000-00000A010000}"/>
    <hyperlink ref="E278" location="A127965058L" display="A127965058L" xr:uid="{00000000-0004-0000-0000-00000B010000}"/>
    <hyperlink ref="E279" location="A127965062C" display="A127965062C" xr:uid="{00000000-0004-0000-0000-00000C010000}"/>
    <hyperlink ref="E280" location="A128081522W" display="A128081522W" xr:uid="{00000000-0004-0000-0000-00000D010000}"/>
    <hyperlink ref="E281" location="A128081526F" display="A128081526F" xr:uid="{00000000-0004-0000-0000-00000E010000}"/>
    <hyperlink ref="E282" location="A128042538L" display="A128042538L" xr:uid="{00000000-0004-0000-0000-00000F010000}"/>
    <hyperlink ref="E283" location="A128081530W" display="A128081530W" xr:uid="{00000000-0004-0000-0000-000010010000}"/>
    <hyperlink ref="E284" location="A128062010L" display="A128062010L" xr:uid="{00000000-0004-0000-0000-000011010000}"/>
    <hyperlink ref="E285" location="A128062022W" display="A128062022W" xr:uid="{00000000-0004-0000-0000-000012010000}"/>
    <hyperlink ref="E286" location="A127984230J" display="A127984230J" xr:uid="{00000000-0004-0000-0000-000013010000}"/>
    <hyperlink ref="E287" location="A128003742V" display="A128003742V" xr:uid="{00000000-0004-0000-0000-000014010000}"/>
    <hyperlink ref="E288" location="A127965074L" display="A127965074L" xr:uid="{00000000-0004-0000-0000-000015010000}"/>
    <hyperlink ref="E289" location="A128081558X" display="A128081558X" xr:uid="{00000000-0004-0000-0000-000016010000}"/>
    <hyperlink ref="E290" location="A128062026F" display="A128062026F" xr:uid="{00000000-0004-0000-0000-000017010000}"/>
    <hyperlink ref="E291" location="A128062030W" display="A128062030W" xr:uid="{00000000-0004-0000-0000-000018010000}"/>
    <hyperlink ref="E292" location="A127965078W" display="A127965078W" xr:uid="{00000000-0004-0000-0000-000019010000}"/>
    <hyperlink ref="E293" location="A128003754C" display="A128003754C" xr:uid="{00000000-0004-0000-0000-00001A010000}"/>
    <hyperlink ref="E294" location="A127945518T" display="A127945518T" xr:uid="{00000000-0004-0000-0000-00001B010000}"/>
    <hyperlink ref="E295" location="A128081542F" display="A128081542F" xr:uid="{00000000-0004-0000-0000-00001C010000}"/>
    <hyperlink ref="E296" location="A127984234T" display="A127984234T" xr:uid="{00000000-0004-0000-0000-00001D010000}"/>
    <hyperlink ref="E297" location="A127984238A" display="A127984238A" xr:uid="{00000000-0004-0000-0000-00001E010000}"/>
    <hyperlink ref="E298" location="A128042542C" display="A128042542C" xr:uid="{00000000-0004-0000-0000-00001F010000}"/>
    <hyperlink ref="E299" location="A128081546R" display="A128081546R" xr:uid="{00000000-0004-0000-0000-000020010000}"/>
    <hyperlink ref="E300" location="A128062018F" display="A128062018F" xr:uid="{00000000-0004-0000-0000-000021010000}"/>
    <hyperlink ref="E301" location="A127945510X" display="A127945510X" xr:uid="{00000000-0004-0000-0000-000022010000}"/>
    <hyperlink ref="E302" location="A128003738C" display="A128003738C" xr:uid="{00000000-0004-0000-0000-000023010000}"/>
    <hyperlink ref="E303" location="A128081550F" display="A128081550F" xr:uid="{00000000-0004-0000-0000-000024010000}"/>
    <hyperlink ref="E304" location="A127965070C" display="A127965070C" xr:uid="{00000000-0004-0000-0000-000025010000}"/>
    <hyperlink ref="E305" location="A128003746C" display="A128003746C" xr:uid="{00000000-0004-0000-0000-000026010000}"/>
    <hyperlink ref="E306" location="A128042546L" display="A128042546L" xr:uid="{00000000-0004-0000-0000-000027010000}"/>
    <hyperlink ref="E307" location="A128042550C" display="A128042550C" xr:uid="{00000000-0004-0000-0000-000028010000}"/>
    <hyperlink ref="E308" location="A128042554L" display="A128042554L" xr:uid="{00000000-0004-0000-0000-000029010000}"/>
    <hyperlink ref="E309" location="A128003750V" display="A128003750V" xr:uid="{00000000-0004-0000-0000-00002A010000}"/>
    <hyperlink ref="E310" location="A128042558W" display="A128042558W" xr:uid="{00000000-0004-0000-0000-00002B010000}"/>
    <hyperlink ref="E311" location="A128022994V" display="A128022994V" xr:uid="{00000000-0004-0000-0000-00002C010000}"/>
    <hyperlink ref="E312" location="A128042562L" display="A128042562L" xr:uid="{00000000-0004-0000-0000-00002D010000}"/>
    <hyperlink ref="E313" location="A128081554R" display="A128081554R" xr:uid="{00000000-0004-0000-0000-00002E010000}"/>
    <hyperlink ref="E314" location="A128042566W" display="A128042566W" xr:uid="{00000000-0004-0000-0000-00002F010000}"/>
    <hyperlink ref="E315" location="A127945514J" display="A127945514J" xr:uid="{00000000-0004-0000-0000-000030010000}"/>
    <hyperlink ref="E316" location="A128022998C" display="A128022998C" xr:uid="{00000000-0004-0000-0000-000031010000}"/>
    <hyperlink ref="E317" location="A128023006V" display="A128023006V" xr:uid="{00000000-0004-0000-0000-000032010000}"/>
    <hyperlink ref="E318" location="A127984242T" display="A127984242T" xr:uid="{00000000-0004-0000-0000-000033010000}"/>
    <hyperlink ref="E319" location="A127945530J" display="A127945530J" xr:uid="{00000000-0004-0000-0000-000034010000}"/>
    <hyperlink ref="E320" location="A128062034F" display="A128062034F" xr:uid="{00000000-0004-0000-0000-000035010000}"/>
    <hyperlink ref="E321" location="A128042578F" display="A128042578F" xr:uid="{00000000-0004-0000-0000-000036010000}"/>
    <hyperlink ref="E322" location="A127965098F" display="A127965098F" xr:uid="{00000000-0004-0000-0000-000037010000}"/>
    <hyperlink ref="E323" location="A128023030V" display="A128023030V" xr:uid="{00000000-0004-0000-0000-000038010000}"/>
    <hyperlink ref="E324" location="A128003758L" display="A128003758L" xr:uid="{00000000-0004-0000-0000-000039010000}"/>
    <hyperlink ref="E325" location="A127984254A" display="A127984254A" xr:uid="{00000000-0004-0000-0000-00003A010000}"/>
    <hyperlink ref="E326" location="A128003762C" display="A128003762C" xr:uid="{00000000-0004-0000-0000-00003B010000}"/>
    <hyperlink ref="E327" location="A128023034C" display="A128023034C" xr:uid="{00000000-0004-0000-0000-00003C010000}"/>
    <hyperlink ref="E328" location="A128062058X" display="A128062058X" xr:uid="{00000000-0004-0000-0000-00003D010000}"/>
    <hyperlink ref="E329" location="A128023010K" display="A128023010K" xr:uid="{00000000-0004-0000-0000-00003E010000}"/>
    <hyperlink ref="E330" location="A128023014V" display="A128023014V" xr:uid="{00000000-0004-0000-0000-00003F010000}"/>
    <hyperlink ref="E331" location="A128062038R" display="A128062038R" xr:uid="{00000000-0004-0000-0000-000040010000}"/>
    <hyperlink ref="E332" location="A128042570L" display="A128042570L" xr:uid="{00000000-0004-0000-0000-000041010000}"/>
    <hyperlink ref="E333" location="A128062042F" display="A128062042F" xr:uid="{00000000-0004-0000-0000-000042010000}"/>
    <hyperlink ref="E334" location="A128023018C" display="A128023018C" xr:uid="{00000000-0004-0000-0000-000043010000}"/>
    <hyperlink ref="E335" location="A127984246A" display="A127984246A" xr:uid="{00000000-0004-0000-0000-000044010000}"/>
    <hyperlink ref="E336" location="A128042574W" display="A128042574W" xr:uid="{00000000-0004-0000-0000-000045010000}"/>
    <hyperlink ref="E337" location="A127965082L" display="A127965082L" xr:uid="{00000000-0004-0000-0000-000046010000}"/>
    <hyperlink ref="E338" location="A127965086W" display="A127965086W" xr:uid="{00000000-0004-0000-0000-000047010000}"/>
    <hyperlink ref="E339" location="A128062046R" display="A128062046R" xr:uid="{00000000-0004-0000-0000-000048010000}"/>
    <hyperlink ref="E340" location="A128062050F" display="A128062050F" xr:uid="{00000000-0004-0000-0000-000049010000}"/>
    <hyperlink ref="E341" location="A127965090L" display="A127965090L" xr:uid="{00000000-0004-0000-0000-00004A010000}"/>
    <hyperlink ref="E342" location="A128023022V" display="A128023022V" xr:uid="{00000000-0004-0000-0000-00004B010000}"/>
    <hyperlink ref="E343" location="A127945522J" display="A127945522J" xr:uid="{00000000-0004-0000-0000-00004C010000}"/>
    <hyperlink ref="E344" location="A127984250T" display="A127984250T" xr:uid="{00000000-0004-0000-0000-00004D010000}"/>
    <hyperlink ref="E345" location="A128042582W" display="A128042582W" xr:uid="{00000000-0004-0000-0000-00004E010000}"/>
    <hyperlink ref="E346" location="A128081562R" display="A128081562R" xr:uid="{00000000-0004-0000-0000-00004F010000}"/>
    <hyperlink ref="E347" location="A128062054R" display="A128062054R" xr:uid="{00000000-0004-0000-0000-000050010000}"/>
    <hyperlink ref="E348" location="A127965094W" display="A127965094W" xr:uid="{00000000-0004-0000-0000-000051010000}"/>
    <hyperlink ref="E349" location="A128023026C" display="A128023026C" xr:uid="{00000000-0004-0000-0000-000052010000}"/>
    <hyperlink ref="E350" location="A127945526T" display="A127945526T" xr:uid="{00000000-0004-0000-0000-000053010000}"/>
    <hyperlink ref="E351" location="A127945534T" display="A127945534T" xr:uid="{00000000-0004-0000-0000-000054010000}"/>
    <hyperlink ref="E352" location="A127945538A" display="A127945538A" xr:uid="{00000000-0004-0000-0000-000055010000}"/>
    <hyperlink ref="E353" location="A128081218C" display="A128081218C" xr:uid="{00000000-0004-0000-0000-000056010000}"/>
    <hyperlink ref="E354" location="A127945230F" display="A127945230F" xr:uid="{00000000-0004-0000-0000-000057010000}"/>
    <hyperlink ref="E355" location="A128061702J" display="A128061702J" xr:uid="{00000000-0004-0000-0000-000058010000}"/>
    <hyperlink ref="E356" location="A128081214V" display="A128081214V" xr:uid="{00000000-0004-0000-0000-000059010000}"/>
    <hyperlink ref="E357" location="A127945242R" display="A127945242R" xr:uid="{00000000-0004-0000-0000-00005A010000}"/>
    <hyperlink ref="E358" location="A128042226A" display="A128042226A" xr:uid="{00000000-0004-0000-0000-00005B010000}"/>
    <hyperlink ref="E359" location="A128022702F" display="A128022702F" xr:uid="{00000000-0004-0000-0000-00005C010000}"/>
    <hyperlink ref="E360" location="A128061722T" display="A128061722T" xr:uid="{00000000-0004-0000-0000-00005D010000}"/>
    <hyperlink ref="E361" location="A128003502J" display="A128003502J" xr:uid="{00000000-0004-0000-0000-00005E010000}"/>
    <hyperlink ref="E362" location="A127964770X" display="A127964770X" xr:uid="{00000000-0004-0000-0000-00005F010000}"/>
    <hyperlink ref="E363" location="A128022678T" display="A128022678T" xr:uid="{00000000-0004-0000-0000-000060010000}"/>
    <hyperlink ref="E364" location="A127945234R" display="A127945234R" xr:uid="{00000000-0004-0000-0000-000061010000}"/>
    <hyperlink ref="E365" location="A127945238X" display="A127945238X" xr:uid="{00000000-0004-0000-0000-000062010000}"/>
    <hyperlink ref="E366" location="A128061694V" display="A128061694V" xr:uid="{00000000-0004-0000-0000-000063010000}"/>
    <hyperlink ref="E367" location="A128022682J" display="A128022682J" xr:uid="{00000000-0004-0000-0000-000064010000}"/>
    <hyperlink ref="E368" location="A128061698C" display="A128061698C" xr:uid="{00000000-0004-0000-0000-000065010000}"/>
    <hyperlink ref="E369" location="A128081186W" display="A128081186W" xr:uid="{00000000-0004-0000-0000-000066010000}"/>
    <hyperlink ref="E370" location="A128003490K" display="A128003490K" xr:uid="{00000000-0004-0000-0000-000067010000}"/>
    <hyperlink ref="E371" location="A128081190L" display="A128081190L" xr:uid="{00000000-0004-0000-0000-000068010000}"/>
    <hyperlink ref="E372" location="A128081194W" display="A128081194W" xr:uid="{00000000-0004-0000-0000-000069010000}"/>
    <hyperlink ref="E373" location="A128081198F" display="A128081198F" xr:uid="{00000000-0004-0000-0000-00006A010000}"/>
    <hyperlink ref="E374" location="A128061706T" display="A128061706T" xr:uid="{00000000-0004-0000-0000-00006B010000}"/>
    <hyperlink ref="E375" location="A128081202K" display="A128081202K" xr:uid="{00000000-0004-0000-0000-00006C010000}"/>
    <hyperlink ref="E376" location="A128022686T" display="A128022686T" xr:uid="{00000000-0004-0000-0000-00006D010000}"/>
    <hyperlink ref="E377" location="A128061710J" display="A128061710J" xr:uid="{00000000-0004-0000-0000-00006E010000}"/>
    <hyperlink ref="E378" location="A128061714T" display="A128061714T" xr:uid="{00000000-0004-0000-0000-00006F010000}"/>
    <hyperlink ref="E379" location="A128081206V" display="A128081206V" xr:uid="{00000000-0004-0000-0000-000070010000}"/>
    <hyperlink ref="E380" location="A128081210K" display="A128081210K" xr:uid="{00000000-0004-0000-0000-000071010000}"/>
    <hyperlink ref="E381" location="A128042222T" display="A128042222T" xr:uid="{00000000-0004-0000-0000-000072010000}"/>
    <hyperlink ref="E382" location="A128003494V" display="A128003494V" xr:uid="{00000000-0004-0000-0000-000073010000}"/>
    <hyperlink ref="E383" location="A128061718A" display="A128061718A" xr:uid="{00000000-0004-0000-0000-000074010000}"/>
    <hyperlink ref="E384" location="A128022690J" display="A128022690J" xr:uid="{00000000-0004-0000-0000-000075010000}"/>
    <hyperlink ref="E385" location="A128022694T" display="A128022694T" xr:uid="{00000000-0004-0000-0000-000076010000}"/>
    <hyperlink ref="E386" location="A128022698A" display="A128022698A" xr:uid="{00000000-0004-0000-0000-000077010000}"/>
    <hyperlink ref="E387" location="A128022730R" display="A128022730R" xr:uid="{00000000-0004-0000-0000-000078010000}"/>
    <hyperlink ref="E388" location="A128061726A" display="A128061726A" xr:uid="{00000000-0004-0000-0000-000079010000}"/>
    <hyperlink ref="E389" location="A127945246X" display="A127945246X" xr:uid="{00000000-0004-0000-0000-00007A010000}"/>
    <hyperlink ref="E390" location="A128042234A" display="A128042234A" xr:uid="{00000000-0004-0000-0000-00007B010000}"/>
    <hyperlink ref="E391" location="A127945254X" display="A127945254X" xr:uid="{00000000-0004-0000-0000-00007C010000}"/>
    <hyperlink ref="E392" location="A127983998X" display="A127983998X" xr:uid="{00000000-0004-0000-0000-00007D010000}"/>
    <hyperlink ref="E393" location="A127964790J" display="A127964790J" xr:uid="{00000000-0004-0000-0000-00007E010000}"/>
    <hyperlink ref="E394" location="A128042246K" display="A128042246K" xr:uid="{00000000-0004-0000-0000-00007F010000}"/>
    <hyperlink ref="E395" location="A127964794T" display="A127964794T" xr:uid="{00000000-0004-0000-0000-000080010000}"/>
    <hyperlink ref="E396" location="A128022734X" display="A128022734X" xr:uid="{00000000-0004-0000-0000-000081010000}"/>
    <hyperlink ref="E397" location="A127964774J" display="A127964774J" xr:uid="{00000000-0004-0000-0000-000082010000}"/>
    <hyperlink ref="E398" location="A128022706R" display="A128022706R" xr:uid="{00000000-0004-0000-0000-000083010000}"/>
    <hyperlink ref="E399" location="A128081222V" display="A128081222V" xr:uid="{00000000-0004-0000-0000-000084010000}"/>
    <hyperlink ref="E400" location="A128003506T" display="A128003506T" xr:uid="{00000000-0004-0000-0000-000085010000}"/>
    <hyperlink ref="E401" location="A128022710F" display="A128022710F" xr:uid="{00000000-0004-0000-0000-000086010000}"/>
    <hyperlink ref="E402" location="A128022714R" display="A128022714R" xr:uid="{00000000-0004-0000-0000-000087010000}"/>
    <hyperlink ref="E403" location="A128022718X" display="A128022718X" xr:uid="{00000000-0004-0000-0000-000088010000}"/>
    <hyperlink ref="E404" location="A128081226C" display="A128081226C" xr:uid="{00000000-0004-0000-0000-000089010000}"/>
    <hyperlink ref="E405" location="A128061730T" display="A128061730T" xr:uid="{00000000-0004-0000-0000-00008A010000}"/>
    <hyperlink ref="E406" location="A128081230V" display="A128081230V" xr:uid="{00000000-0004-0000-0000-00008B010000}"/>
    <hyperlink ref="E407" location="A127964778T" display="A127964778T" xr:uid="{00000000-0004-0000-0000-00008C010000}"/>
    <hyperlink ref="E408" location="A127964782J" display="A127964782J" xr:uid="{00000000-0004-0000-0000-00008D010000}"/>
    <hyperlink ref="E409" location="A127983994R" display="A127983994R" xr:uid="{00000000-0004-0000-0000-00008E010000}"/>
    <hyperlink ref="E410" location="A128081234C" display="A128081234C" xr:uid="{00000000-0004-0000-0000-00008F010000}"/>
    <hyperlink ref="E411" location="A127945250R" display="A127945250R" xr:uid="{00000000-0004-0000-0000-000090010000}"/>
    <hyperlink ref="E412" location="A128022722R" display="A128022722R" xr:uid="{00000000-0004-0000-0000-000091010000}"/>
    <hyperlink ref="E413" location="A127964786T" display="A127964786T" xr:uid="{00000000-0004-0000-0000-000092010000}"/>
    <hyperlink ref="E414" location="A128022726X" display="A128022726X" xr:uid="{00000000-0004-0000-0000-000093010000}"/>
    <hyperlink ref="E415" location="A128042230T" display="A128042230T" xr:uid="{00000000-0004-0000-0000-000094010000}"/>
    <hyperlink ref="E416" location="A128061734A" display="A128061734A" xr:uid="{00000000-0004-0000-0000-000095010000}"/>
    <hyperlink ref="E417" location="A128042238K" display="A128042238K" xr:uid="{00000000-0004-0000-0000-000096010000}"/>
    <hyperlink ref="E418" location="A128061738K" display="A128061738K" xr:uid="{00000000-0004-0000-0000-000097010000}"/>
    <hyperlink ref="E419" location="A128061742A" display="A128061742A" xr:uid="{00000000-0004-0000-0000-000098010000}"/>
    <hyperlink ref="E420" location="A128061746K" display="A128061746K" xr:uid="{00000000-0004-0000-0000-000099010000}"/>
    <hyperlink ref="E421" location="A128081246L" display="A128081246L" xr:uid="{00000000-0004-0000-0000-00009A010000}"/>
    <hyperlink ref="E422" location="A127945258J" display="A127945258J" xr:uid="{00000000-0004-0000-0000-00009B010000}"/>
    <hyperlink ref="E423" location="A128003514T" display="A128003514T" xr:uid="{00000000-0004-0000-0000-00009C010000}"/>
    <hyperlink ref="E424" location="A128042258V" display="A128042258V" xr:uid="{00000000-0004-0000-0000-00009D010000}"/>
    <hyperlink ref="E425" location="A128022762J" display="A128022762J" xr:uid="{00000000-0004-0000-0000-00009E010000}"/>
    <hyperlink ref="E426" location="A128022770J" display="A128022770J" xr:uid="{00000000-0004-0000-0000-00009F010000}"/>
    <hyperlink ref="E427" location="A128081250C" display="A128081250C" xr:uid="{00000000-0004-0000-0000-0000A0010000}"/>
    <hyperlink ref="E428" location="A127984010F" display="A127984010F" xr:uid="{00000000-0004-0000-0000-0000A1010000}"/>
    <hyperlink ref="E429" location="A128081254L" display="A128081254L" xr:uid="{00000000-0004-0000-0000-0000A2010000}"/>
    <hyperlink ref="E430" location="A127945270X" display="A127945270X" xr:uid="{00000000-0004-0000-0000-0000A3010000}"/>
    <hyperlink ref="E431" location="A127984002F" display="A127984002F" xr:uid="{00000000-0004-0000-0000-0000A4010000}"/>
    <hyperlink ref="E432" location="A128042250A" display="A128042250A" xr:uid="{00000000-0004-0000-0000-0000A5010000}"/>
    <hyperlink ref="E433" location="A128022738J" display="A128022738J" xr:uid="{00000000-0004-0000-0000-0000A6010000}"/>
    <hyperlink ref="E434" location="A128022742X" display="A128022742X" xr:uid="{00000000-0004-0000-0000-0000A7010000}"/>
    <hyperlink ref="E435" location="A128081238L" display="A128081238L" xr:uid="{00000000-0004-0000-0000-0000A8010000}"/>
    <hyperlink ref="E436" location="A127945262X" display="A127945262X" xr:uid="{00000000-0004-0000-0000-0000A9010000}"/>
    <hyperlink ref="E437" location="A128061750A" display="A128061750A" xr:uid="{00000000-0004-0000-0000-0000AA010000}"/>
    <hyperlink ref="E438" location="A127945266J" display="A127945266J" xr:uid="{00000000-0004-0000-0000-0000AB010000}"/>
    <hyperlink ref="E439" location="A128003510J" display="A128003510J" xr:uid="{00000000-0004-0000-0000-0000AC010000}"/>
    <hyperlink ref="E440" location="A128022746J" display="A128022746J" xr:uid="{00000000-0004-0000-0000-0000AD010000}"/>
    <hyperlink ref="E441" location="A128022750X" display="A128022750X" xr:uid="{00000000-0004-0000-0000-0000AE010000}"/>
    <hyperlink ref="E442" location="A127964798A" display="A127964798A" xr:uid="{00000000-0004-0000-0000-0000AF010000}"/>
    <hyperlink ref="E443" location="A128061754K" display="A128061754K" xr:uid="{00000000-0004-0000-0000-0000B0010000}"/>
    <hyperlink ref="E444" location="A127964802F" display="A127964802F" xr:uid="{00000000-0004-0000-0000-0000B1010000}"/>
    <hyperlink ref="E445" location="A128022754J" display="A128022754J" xr:uid="{00000000-0004-0000-0000-0000B2010000}"/>
    <hyperlink ref="E446" location="A128081242C" display="A128081242C" xr:uid="{00000000-0004-0000-0000-0000B3010000}"/>
    <hyperlink ref="E447" location="A127984006R" display="A127984006R" xr:uid="{00000000-0004-0000-0000-0000B4010000}"/>
    <hyperlink ref="E448" location="A128003518A" display="A128003518A" xr:uid="{00000000-0004-0000-0000-0000B5010000}"/>
    <hyperlink ref="E449" location="A128022758T" display="A128022758T" xr:uid="{00000000-0004-0000-0000-0000B6010000}"/>
    <hyperlink ref="E450" location="A128042254K" display="A128042254K" xr:uid="{00000000-0004-0000-0000-0000B7010000}"/>
    <hyperlink ref="E451" location="A128042262K" display="A128042262K" xr:uid="{00000000-0004-0000-0000-0000B8010000}"/>
    <hyperlink ref="E452" location="A128061758V" display="A128061758V" xr:uid="{00000000-0004-0000-0000-0000B9010000}"/>
    <hyperlink ref="E453" location="A127964810F" display="A127964810F" xr:uid="{00000000-0004-0000-0000-0000BA010000}"/>
    <hyperlink ref="E454" location="A128022766T" display="A128022766T" xr:uid="{00000000-0004-0000-0000-0000BB010000}"/>
    <hyperlink ref="E455" location="A128081266W" display="A128081266W" xr:uid="{00000000-0004-0000-0000-0000BC010000}"/>
    <hyperlink ref="E456" location="A127945274J" display="A127945274J" xr:uid="{00000000-0004-0000-0000-0000BD010000}"/>
    <hyperlink ref="E457" location="A127984018X" display="A127984018X" xr:uid="{00000000-0004-0000-0000-0000BE010000}"/>
    <hyperlink ref="E458" location="A127964818X" display="A127964818X" xr:uid="{00000000-0004-0000-0000-0000BF010000}"/>
    <hyperlink ref="E459" location="A128081270L" display="A128081270L" xr:uid="{00000000-0004-0000-0000-0000C0010000}"/>
    <hyperlink ref="E460" location="A128022778A" display="A128022778A" xr:uid="{00000000-0004-0000-0000-0000C1010000}"/>
    <hyperlink ref="E461" location="A128081274W" display="A128081274W" xr:uid="{00000000-0004-0000-0000-0000C2010000}"/>
    <hyperlink ref="E462" location="A128003530T" display="A128003530T" xr:uid="{00000000-0004-0000-0000-0000C3010000}"/>
    <hyperlink ref="E463" location="A128003534A" display="A128003534A" xr:uid="{00000000-0004-0000-0000-0000C4010000}"/>
    <hyperlink ref="E464" location="A128003538K" display="A128003538K" xr:uid="{00000000-0004-0000-0000-0000C5010000}"/>
    <hyperlink ref="E465" location="A128081258W" display="A128081258W" xr:uid="{00000000-0004-0000-0000-0000C6010000}"/>
    <hyperlink ref="E466" location="A127945278T" display="A127945278T" xr:uid="{00000000-0004-0000-0000-0000C7010000}"/>
    <hyperlink ref="E467" location="A127964814R" display="A127964814R" xr:uid="{00000000-0004-0000-0000-0000C8010000}"/>
    <hyperlink ref="E468" location="A128022774T" display="A128022774T" xr:uid="{00000000-0004-0000-0000-0000C9010000}"/>
    <hyperlink ref="E469" location="A128003522T" display="A128003522T" xr:uid="{00000000-0004-0000-0000-0000CA010000}"/>
    <hyperlink ref="E470" location="A128003526A" display="A128003526A" xr:uid="{00000000-0004-0000-0000-0000CB010000}"/>
    <hyperlink ref="E471" location="A128042266V" display="A128042266V" xr:uid="{00000000-0004-0000-0000-0000CC010000}"/>
    <hyperlink ref="E472" location="A128042270K" display="A128042270K" xr:uid="{00000000-0004-0000-0000-0000CD010000}"/>
    <hyperlink ref="E473" location="A128061762K" display="A128061762K" xr:uid="{00000000-0004-0000-0000-0000CE010000}"/>
    <hyperlink ref="E474" location="A127984014R" display="A127984014R" xr:uid="{00000000-0004-0000-0000-0000CF010000}"/>
    <hyperlink ref="E475" location="A127984022R" display="A127984022R" xr:uid="{00000000-0004-0000-0000-0000D0010000}"/>
    <hyperlink ref="E476" location="A128061766V" display="A128061766V" xr:uid="{00000000-0004-0000-0000-0000D1010000}"/>
    <hyperlink ref="E477" location="A128061770K" display="A128061770K" xr:uid="{00000000-0004-0000-0000-0000D2010000}"/>
    <hyperlink ref="E478" location="A128061774V" display="A128061774V" xr:uid="{00000000-0004-0000-0000-0000D3010000}"/>
    <hyperlink ref="E479" location="A128042274V" display="A128042274V" xr:uid="{00000000-0004-0000-0000-0000D4010000}"/>
    <hyperlink ref="E480" location="A127984026X" display="A127984026X" xr:uid="{00000000-0004-0000-0000-0000D5010000}"/>
    <hyperlink ref="E481" location="A128061778C" display="A128061778C" xr:uid="{00000000-0004-0000-0000-0000D6010000}"/>
    <hyperlink ref="E482" location="A128042278C" display="A128042278C" xr:uid="{00000000-0004-0000-0000-0000D7010000}"/>
    <hyperlink ref="E483" location="A128081262L" display="A128081262L" xr:uid="{00000000-0004-0000-0000-0000D8010000}"/>
    <hyperlink ref="E484" location="A128061782V" display="A128061782V" xr:uid="{00000000-0004-0000-0000-0000D9010000}"/>
    <hyperlink ref="E485" location="A127964822R" display="A127964822R" xr:uid="{00000000-0004-0000-0000-0000DA010000}"/>
    <hyperlink ref="E486" location="A127945282J" display="A127945282J" xr:uid="{00000000-0004-0000-0000-0000DB010000}"/>
    <hyperlink ref="E487" location="A128061790V" display="A128061790V" xr:uid="{00000000-0004-0000-0000-0000DC010000}"/>
    <hyperlink ref="E488" location="A128042282V" display="A128042282V" xr:uid="{00000000-0004-0000-0000-0000DD010000}"/>
    <hyperlink ref="E489" location="A128042302T" display="A128042302T" xr:uid="{00000000-0004-0000-0000-0000DE010000}"/>
    <hyperlink ref="E490" location="A128061794C" display="A128061794C" xr:uid="{00000000-0004-0000-0000-0000DF010000}"/>
    <hyperlink ref="E491" location="A128022782T" display="A128022782T" xr:uid="{00000000-0004-0000-0000-0000E0010000}"/>
    <hyperlink ref="E492" location="A127964834X" display="A127964834X" xr:uid="{00000000-0004-0000-0000-0000E1010000}"/>
    <hyperlink ref="E493" location="A127984046J" display="A127984046J" xr:uid="{00000000-0004-0000-0000-0000E2010000}"/>
    <hyperlink ref="E494" location="A127964842X" display="A127964842X" xr:uid="{00000000-0004-0000-0000-0000E3010000}"/>
    <hyperlink ref="E495" location="A128022790T" display="A128022790T" xr:uid="{00000000-0004-0000-0000-0000E4010000}"/>
    <hyperlink ref="E496" location="A128042306A" display="A128042306A" xr:uid="{00000000-0004-0000-0000-0000E5010000}"/>
    <hyperlink ref="E497" location="A128003558V" display="A128003558V" xr:uid="{00000000-0004-0000-0000-0000E6010000}"/>
    <hyperlink ref="E498" location="A128042310T" display="A128042310T" xr:uid="{00000000-0004-0000-0000-0000E7010000}"/>
    <hyperlink ref="E499" location="A128061798L" display="A128061798L" xr:uid="{00000000-0004-0000-0000-0000E8010000}"/>
    <hyperlink ref="E500" location="A128042286C" display="A128042286C" xr:uid="{00000000-0004-0000-0000-0000E9010000}"/>
    <hyperlink ref="E501" location="A127984030R" display="A127984030R" xr:uid="{00000000-0004-0000-0000-0000EA010000}"/>
    <hyperlink ref="E502" location="A128061802T" display="A128061802T" xr:uid="{00000000-0004-0000-0000-0000EB010000}"/>
    <hyperlink ref="E503" location="A127945286T" display="A127945286T" xr:uid="{00000000-0004-0000-0000-0000EC010000}"/>
    <hyperlink ref="E504" location="A128061806A" display="A128061806A" xr:uid="{00000000-0004-0000-0000-0000ED010000}"/>
    <hyperlink ref="E505" location="A128042290V" display="A128042290V" xr:uid="{00000000-0004-0000-0000-0000EE010000}"/>
    <hyperlink ref="E506" location="A127945290J" display="A127945290J" xr:uid="{00000000-0004-0000-0000-0000EF010000}"/>
    <hyperlink ref="E507" location="A127984034X" display="A127984034X" xr:uid="{00000000-0004-0000-0000-0000F0010000}"/>
    <hyperlink ref="E508" location="A127984038J" display="A127984038J" xr:uid="{00000000-0004-0000-0000-0000F1010000}"/>
    <hyperlink ref="E509" location="A128081278F" display="A128081278F" xr:uid="{00000000-0004-0000-0000-0000F2010000}"/>
    <hyperlink ref="E510" location="A128022786A" display="A128022786A" xr:uid="{00000000-0004-0000-0000-0000F3010000}"/>
    <hyperlink ref="E511" location="A128003542A" display="A128003542A" xr:uid="{00000000-0004-0000-0000-0000F4010000}"/>
    <hyperlink ref="E512" location="A128061810T" display="A128061810T" xr:uid="{00000000-0004-0000-0000-0000F5010000}"/>
    <hyperlink ref="E513" location="A128042294C" display="A128042294C" xr:uid="{00000000-0004-0000-0000-0000F6010000}"/>
    <hyperlink ref="E514" location="A128003546K" display="A128003546K" xr:uid="{00000000-0004-0000-0000-0000F7010000}"/>
    <hyperlink ref="E515" location="A127964826X" display="A127964826X" xr:uid="{00000000-0004-0000-0000-0000F8010000}"/>
    <hyperlink ref="E516" location="A127945294T" display="A127945294T" xr:uid="{00000000-0004-0000-0000-0000F9010000}"/>
    <hyperlink ref="E517" location="A127964830R" display="A127964830R" xr:uid="{00000000-0004-0000-0000-0000FA010000}"/>
    <hyperlink ref="E518" location="A128042298L" display="A128042298L" xr:uid="{00000000-0004-0000-0000-0000FB010000}"/>
    <hyperlink ref="E519" location="A127964838J" display="A127964838J" xr:uid="{00000000-0004-0000-0000-0000FC010000}"/>
    <hyperlink ref="E520" location="A128003550A" display="A128003550A" xr:uid="{00000000-0004-0000-0000-0000FD010000}"/>
    <hyperlink ref="E521" location="A128003554K" display="A128003554K" xr:uid="{00000000-0004-0000-0000-0000FE010000}"/>
    <hyperlink ref="E522" location="A127945298A" display="A127945298A" xr:uid="{00000000-0004-0000-0000-0000FF010000}"/>
    <hyperlink ref="E523" location="A127964862J" display="A127964862J" xr:uid="{00000000-0004-0000-0000-000000020000}"/>
    <hyperlink ref="E524" location="A128022794A" display="A128022794A" xr:uid="{00000000-0004-0000-0000-000001020000}"/>
    <hyperlink ref="E525" location="A127964850X" display="A127964850X" xr:uid="{00000000-0004-0000-0000-000002020000}"/>
    <hyperlink ref="E526" location="A128003570K" display="A128003570K" xr:uid="{00000000-0004-0000-0000-000003020000}"/>
    <hyperlink ref="E527" location="A128061834K" display="A128061834K" xr:uid="{00000000-0004-0000-0000-000004020000}"/>
    <hyperlink ref="E528" location="A128022806X" display="A128022806X" xr:uid="{00000000-0004-0000-0000-000005020000}"/>
    <hyperlink ref="E529" location="A128061838V" display="A128061838V" xr:uid="{00000000-0004-0000-0000-000006020000}"/>
    <hyperlink ref="E530" location="A128003578C" display="A128003578C" xr:uid="{00000000-0004-0000-0000-000007020000}"/>
    <hyperlink ref="E531" location="A127984054J" display="A127984054J" xr:uid="{00000000-0004-0000-0000-000008020000}"/>
    <hyperlink ref="E532" location="A128081290W" display="A128081290W" xr:uid="{00000000-0004-0000-0000-000009020000}"/>
    <hyperlink ref="E533" location="A128042314A" display="A128042314A" xr:uid="{00000000-0004-0000-0000-00000A020000}"/>
    <hyperlink ref="E534" location="A128042318K" display="A128042318K" xr:uid="{00000000-0004-0000-0000-00000B020000}"/>
    <hyperlink ref="E535" location="A128042322A" display="A128042322A" xr:uid="{00000000-0004-0000-0000-00000C020000}"/>
    <hyperlink ref="E536" location="A127984050X" display="A127984050X" xr:uid="{00000000-0004-0000-0000-00000D020000}"/>
    <hyperlink ref="E537" location="A128061814A" display="A128061814A" xr:uid="{00000000-0004-0000-0000-00000E020000}"/>
    <hyperlink ref="E538" location="A128061818K" display="A128061818K" xr:uid="{00000000-0004-0000-0000-00000F020000}"/>
    <hyperlink ref="E539" location="A127945302F" display="A127945302F" xr:uid="{00000000-0004-0000-0000-000010020000}"/>
    <hyperlink ref="E540" location="A127964846J" display="A127964846J" xr:uid="{00000000-0004-0000-0000-000011020000}"/>
    <hyperlink ref="E541" location="A128042326K" display="A128042326K" xr:uid="{00000000-0004-0000-0000-000012020000}"/>
    <hyperlink ref="E542" location="A128061822A" display="A128061822A" xr:uid="{00000000-0004-0000-0000-000013020000}"/>
    <hyperlink ref="E543" location="A128081282W" display="A128081282W" xr:uid="{00000000-0004-0000-0000-000014020000}"/>
    <hyperlink ref="E544" location="A128061826K" display="A128061826K" xr:uid="{00000000-0004-0000-0000-000015020000}"/>
    <hyperlink ref="E545" location="A128042330A" display="A128042330A" xr:uid="{00000000-0004-0000-0000-000016020000}"/>
    <hyperlink ref="E546" location="A128081286F" display="A128081286F" xr:uid="{00000000-0004-0000-0000-000017020000}"/>
    <hyperlink ref="E547" location="A128003562K" display="A128003562K" xr:uid="{00000000-0004-0000-0000-000018020000}"/>
    <hyperlink ref="E548" location="A128061830A" display="A128061830A" xr:uid="{00000000-0004-0000-0000-000019020000}"/>
    <hyperlink ref="E549" location="A128042334K" display="A128042334K" xr:uid="{00000000-0004-0000-0000-00001A020000}"/>
    <hyperlink ref="E550" location="A128022798K" display="A128022798K" xr:uid="{00000000-0004-0000-0000-00001B020000}"/>
    <hyperlink ref="E551" location="A128003566V" display="A128003566V" xr:uid="{00000000-0004-0000-0000-00001C020000}"/>
    <hyperlink ref="E552" location="A128022802R" display="A128022802R" xr:uid="{00000000-0004-0000-0000-00001D020000}"/>
    <hyperlink ref="E553" location="A127964854J" display="A127964854J" xr:uid="{00000000-0004-0000-0000-00001E020000}"/>
    <hyperlink ref="E554" location="A127964858T" display="A127964858T" xr:uid="{00000000-0004-0000-0000-00001F020000}"/>
    <hyperlink ref="E555" location="A128042338V" display="A128042338V" xr:uid="{00000000-0004-0000-0000-000020020000}"/>
    <hyperlink ref="E556" location="A128042342K" display="A128042342K" xr:uid="{00000000-0004-0000-0000-000021020000}"/>
    <hyperlink ref="E557" location="A127964870J" display="A127964870J" xr:uid="{00000000-0004-0000-0000-000022020000}"/>
    <hyperlink ref="E558" location="A128022810R" display="A128022810R" xr:uid="{00000000-0004-0000-0000-000023020000}"/>
    <hyperlink ref="E559" location="A127945314R" display="A127945314R" xr:uid="{00000000-0004-0000-0000-000024020000}"/>
    <hyperlink ref="E560" location="A127984074T" display="A127984074T" xr:uid="{00000000-0004-0000-0000-000025020000}"/>
    <hyperlink ref="E561" location="A128061858C" display="A128061858C" xr:uid="{00000000-0004-0000-0000-000026020000}"/>
    <hyperlink ref="E562" location="A128061862V" display="A128061862V" xr:uid="{00000000-0004-0000-0000-000027020000}"/>
    <hyperlink ref="E563" location="A127984078A" display="A127984078A" xr:uid="{00000000-0004-0000-0000-000028020000}"/>
    <hyperlink ref="E564" location="A127984082T" display="A127984082T" xr:uid="{00000000-0004-0000-0000-000029020000}"/>
    <hyperlink ref="E565" location="A128022822X" display="A128022822X" xr:uid="{00000000-0004-0000-0000-00002A020000}"/>
    <hyperlink ref="E566" location="A127964874T" display="A127964874T" xr:uid="{00000000-0004-0000-0000-00002B020000}"/>
    <hyperlink ref="E567" location="A128061842K" display="A128061842K" xr:uid="{00000000-0004-0000-0000-00002C020000}"/>
    <hyperlink ref="E568" location="A127945306R" display="A127945306R" xr:uid="{00000000-0004-0000-0000-00002D020000}"/>
    <hyperlink ref="E569" location="A127964866T" display="A127964866T" xr:uid="{00000000-0004-0000-0000-00002E020000}"/>
    <hyperlink ref="E570" location="A128081294F" display="A128081294F" xr:uid="{00000000-0004-0000-0000-00002F020000}"/>
    <hyperlink ref="E571" location="A128003582V" display="A128003582V" xr:uid="{00000000-0004-0000-0000-000030020000}"/>
    <hyperlink ref="E572" location="A127984058T" display="A127984058T" xr:uid="{00000000-0004-0000-0000-000031020000}"/>
    <hyperlink ref="E573" location="A128061846V" display="A128061846V" xr:uid="{00000000-0004-0000-0000-000032020000}"/>
    <hyperlink ref="E574" location="A128081298R" display="A128081298R" xr:uid="{00000000-0004-0000-0000-000033020000}"/>
    <hyperlink ref="E575" location="A127984062J" display="A127984062J" xr:uid="{00000000-0004-0000-0000-000034020000}"/>
    <hyperlink ref="E576" location="A127945310F" display="A127945310F" xr:uid="{00000000-0004-0000-0000-000035020000}"/>
    <hyperlink ref="E577" location="A127984066T" display="A127984066T" xr:uid="{00000000-0004-0000-0000-000036020000}"/>
    <hyperlink ref="E578" location="A128061850K" display="A128061850K" xr:uid="{00000000-0004-0000-0000-000037020000}"/>
    <hyperlink ref="E579" location="A127945318X" display="A127945318X" xr:uid="{00000000-0004-0000-0000-000038020000}"/>
    <hyperlink ref="E580" location="A128061854V" display="A128061854V" xr:uid="{00000000-0004-0000-0000-000039020000}"/>
    <hyperlink ref="E581" location="A128081302V" display="A128081302V" xr:uid="{00000000-0004-0000-0000-00003A020000}"/>
    <hyperlink ref="E582" location="A128022814X" display="A128022814X" xr:uid="{00000000-0004-0000-0000-00003B020000}"/>
    <hyperlink ref="E583" location="A128081306C" display="A128081306C" xr:uid="{00000000-0004-0000-0000-00003C020000}"/>
    <hyperlink ref="E584" location="A128022818J" display="A128022818J" xr:uid="{00000000-0004-0000-0000-00003D020000}"/>
    <hyperlink ref="E585" location="A128042346V" display="A128042346V" xr:uid="{00000000-0004-0000-0000-00003E020000}"/>
    <hyperlink ref="E586" location="A127984070J" display="A127984070J" xr:uid="{00000000-0004-0000-0000-00003F020000}"/>
    <hyperlink ref="E587" location="A128042350K" display="A128042350K" xr:uid="{00000000-0004-0000-0000-000040020000}"/>
    <hyperlink ref="E588" location="A128003586C" display="A128003586C" xr:uid="{00000000-0004-0000-0000-000041020000}"/>
    <hyperlink ref="E589" location="A128081314C" display="A128081314C" xr:uid="{00000000-0004-0000-0000-000042020000}"/>
    <hyperlink ref="E590" location="A128081318L" display="A128081318L" xr:uid="{00000000-0004-0000-0000-000043020000}"/>
    <hyperlink ref="E591" location="A127984098K" display="A127984098K" xr:uid="{00000000-0004-0000-0000-000044020000}"/>
    <hyperlink ref="E592" location="A128081322C" display="A128081322C" xr:uid="{00000000-0004-0000-0000-000045020000}"/>
    <hyperlink ref="E593" location="A128003594C" display="A128003594C" xr:uid="{00000000-0004-0000-0000-000046020000}"/>
    <hyperlink ref="E594" location="A127945330R" display="A127945330R" xr:uid="{00000000-0004-0000-0000-000047020000}"/>
    <hyperlink ref="E595" location="A128042374C" display="A128042374C" xr:uid="{00000000-0004-0000-0000-000048020000}"/>
    <hyperlink ref="E596" location="A128022842J" display="A128022842J" xr:uid="{00000000-0004-0000-0000-000049020000}"/>
    <hyperlink ref="E597" location="A128042382C" display="A128042382C" xr:uid="{00000000-0004-0000-0000-00004A020000}"/>
    <hyperlink ref="E598" location="A128042386L" display="A128042386L" xr:uid="{00000000-0004-0000-0000-00004B020000}"/>
    <hyperlink ref="E599" location="A127984102R" display="A127984102R" xr:uid="{00000000-0004-0000-0000-00004C020000}"/>
    <hyperlink ref="E600" location="A127964882T" display="A127964882T" xr:uid="{00000000-0004-0000-0000-00004D020000}"/>
    <hyperlink ref="E601" location="A128042354V" display="A128042354V" xr:uid="{00000000-0004-0000-0000-00004E020000}"/>
    <hyperlink ref="E602" location="A127945322R" display="A127945322R" xr:uid="{00000000-0004-0000-0000-00004F020000}"/>
    <hyperlink ref="E603" location="A128042358C" display="A128042358C" xr:uid="{00000000-0004-0000-0000-000050020000}"/>
    <hyperlink ref="E604" location="A128042362V" display="A128042362V" xr:uid="{00000000-0004-0000-0000-000051020000}"/>
    <hyperlink ref="E605" location="A128042366C" display="A128042366C" xr:uid="{00000000-0004-0000-0000-000052020000}"/>
    <hyperlink ref="E606" location="A128003590V" display="A128003590V" xr:uid="{00000000-0004-0000-0000-000053020000}"/>
    <hyperlink ref="E607" location="A128022826J" display="A128022826J" xr:uid="{00000000-0004-0000-0000-000054020000}"/>
    <hyperlink ref="E608" location="A127964878A" display="A127964878A" xr:uid="{00000000-0004-0000-0000-000055020000}"/>
    <hyperlink ref="E609" location="A128022830X" display="A128022830X" xr:uid="{00000000-0004-0000-0000-000056020000}"/>
    <hyperlink ref="E610" location="A127984086A" display="A127984086A" xr:uid="{00000000-0004-0000-0000-000057020000}"/>
    <hyperlink ref="E611" location="A128022834J" display="A128022834J" xr:uid="{00000000-0004-0000-0000-000058020000}"/>
    <hyperlink ref="E612" location="A128022838T" display="A128022838T" xr:uid="{00000000-0004-0000-0000-000059020000}"/>
    <hyperlink ref="E613" location="A128081326L" display="A128081326L" xr:uid="{00000000-0004-0000-0000-00005A020000}"/>
    <hyperlink ref="E614" location="A128061866C" display="A128061866C" xr:uid="{00000000-0004-0000-0000-00005B020000}"/>
    <hyperlink ref="E615" location="A127945326X" display="A127945326X" xr:uid="{00000000-0004-0000-0000-00005C020000}"/>
    <hyperlink ref="E616" location="A128081330C" display="A128081330C" xr:uid="{00000000-0004-0000-0000-00005D020000}"/>
    <hyperlink ref="E617" location="A127984090T" display="A127984090T" xr:uid="{00000000-0004-0000-0000-00005E020000}"/>
    <hyperlink ref="E618" location="A128003598L" display="A128003598L" xr:uid="{00000000-0004-0000-0000-00005F020000}"/>
    <hyperlink ref="E619" location="A127984094A" display="A127984094A" xr:uid="{00000000-0004-0000-0000-000060020000}"/>
    <hyperlink ref="E620" location="A128081334L" display="A128081334L" xr:uid="{00000000-0004-0000-0000-000061020000}"/>
    <hyperlink ref="E621" location="A128042370V" display="A128042370V" xr:uid="{00000000-0004-0000-0000-000062020000}"/>
    <hyperlink ref="E622" location="A128081338W" display="A128081338W" xr:uid="{00000000-0004-0000-0000-000063020000}"/>
    <hyperlink ref="E623" location="A128042378L" display="A128042378L" xr:uid="{00000000-0004-0000-0000-000064020000}"/>
    <hyperlink ref="E624" location="A128061870V" display="A128061870V" xr:uid="{00000000-0004-0000-0000-000065020000}"/>
    <hyperlink ref="E625" location="A128081358F" display="A128081358F" xr:uid="{00000000-0004-0000-0000-000066020000}"/>
    <hyperlink ref="E626" location="A127964886A" display="A127964886A" xr:uid="{00000000-0004-0000-0000-000067020000}"/>
    <hyperlink ref="E627" location="A128081350L" display="A128081350L" xr:uid="{00000000-0004-0000-0000-000068020000}"/>
    <hyperlink ref="E628" location="A127945354J" display="A127945354J" xr:uid="{00000000-0004-0000-0000-000069020000}"/>
    <hyperlink ref="E629" location="A128042394L" display="A128042394L" xr:uid="{00000000-0004-0000-0000-00006A020000}"/>
    <hyperlink ref="E630" location="A127984118J" display="A127984118J" xr:uid="{00000000-0004-0000-0000-00006B020000}"/>
    <hyperlink ref="E631" location="A128042402A" display="A128042402A" xr:uid="{00000000-0004-0000-0000-00006C020000}"/>
    <hyperlink ref="E632" location="A128061894L" display="A128061894L" xr:uid="{00000000-0004-0000-0000-00006D020000}"/>
    <hyperlink ref="E633" location="A127964906X" display="A127964906X" xr:uid="{00000000-0004-0000-0000-00006E020000}"/>
    <hyperlink ref="E634" location="A128022854T" display="A128022854T" xr:uid="{00000000-0004-0000-0000-00006F020000}"/>
    <hyperlink ref="E635" location="A128022846T" display="A128022846T" xr:uid="{00000000-0004-0000-0000-000070020000}"/>
    <hyperlink ref="E636" location="A127964890T" display="A127964890T" xr:uid="{00000000-0004-0000-0000-000071020000}"/>
    <hyperlink ref="E637" location="A127964894A" display="A127964894A" xr:uid="{00000000-0004-0000-0000-000072020000}"/>
    <hyperlink ref="E638" location="A128003602T" display="A128003602T" xr:uid="{00000000-0004-0000-0000-000073020000}"/>
    <hyperlink ref="E639" location="A127945338J" display="A127945338J" xr:uid="{00000000-0004-0000-0000-000074020000}"/>
    <hyperlink ref="E640" location="A127964898K" display="A127964898K" xr:uid="{00000000-0004-0000-0000-000075020000}"/>
    <hyperlink ref="E641" location="A128081342L" display="A128081342L" xr:uid="{00000000-0004-0000-0000-000076020000}"/>
    <hyperlink ref="E642" location="A127945342X" display="A127945342X" xr:uid="{00000000-0004-0000-0000-000077020000}"/>
    <hyperlink ref="E643" location="A128081346W" display="A128081346W" xr:uid="{00000000-0004-0000-0000-000078020000}"/>
    <hyperlink ref="E644" location="A128042390C" display="A128042390C" xr:uid="{00000000-0004-0000-0000-000079020000}"/>
    <hyperlink ref="E645" location="A127964902R" display="A127964902R" xr:uid="{00000000-0004-0000-0000-00007A020000}"/>
    <hyperlink ref="E646" location="A127984106X" display="A127984106X" xr:uid="{00000000-0004-0000-0000-00007B020000}"/>
    <hyperlink ref="E647" location="A128061874C" display="A128061874C" xr:uid="{00000000-0004-0000-0000-00007C020000}"/>
    <hyperlink ref="E648" location="A127945346J" display="A127945346J" xr:uid="{00000000-0004-0000-0000-00007D020000}"/>
    <hyperlink ref="E649" location="A128061878L" display="A128061878L" xr:uid="{00000000-0004-0000-0000-00007E020000}"/>
    <hyperlink ref="E650" location="A127945350X" display="A127945350X" xr:uid="{00000000-0004-0000-0000-00007F020000}"/>
    <hyperlink ref="E651" location="A128061882C" display="A128061882C" xr:uid="{00000000-0004-0000-0000-000080020000}"/>
    <hyperlink ref="E652" location="A128022850J" display="A128022850J" xr:uid="{00000000-0004-0000-0000-000081020000}"/>
    <hyperlink ref="E653" location="A127984110R" display="A127984110R" xr:uid="{00000000-0004-0000-0000-000082020000}"/>
    <hyperlink ref="E654" location="A128081354W" display="A128081354W" xr:uid="{00000000-0004-0000-0000-000083020000}"/>
    <hyperlink ref="E655" location="A128003606A" display="A128003606A" xr:uid="{00000000-0004-0000-0000-000084020000}"/>
    <hyperlink ref="E656" location="A128061886L" display="A128061886L" xr:uid="{00000000-0004-0000-0000-000085020000}"/>
    <hyperlink ref="E657" location="A127984114X" display="A127984114X" xr:uid="{00000000-0004-0000-0000-000086020000}"/>
    <hyperlink ref="E658" location="A128042398W" display="A128042398W" xr:uid="{00000000-0004-0000-0000-000087020000}"/>
    <hyperlink ref="E659" location="A128042430K" display="A128042430K" xr:uid="{00000000-0004-0000-0000-000088020000}"/>
    <hyperlink ref="E660" location="A128022858A" display="A128022858A" xr:uid="{00000000-0004-0000-0000-000089020000}"/>
    <hyperlink ref="E661" location="A128042418V" display="A128042418V" xr:uid="{00000000-0004-0000-0000-00008A020000}"/>
    <hyperlink ref="E662" location="A127945366T" display="A127945366T" xr:uid="{00000000-0004-0000-0000-00008B020000}"/>
    <hyperlink ref="E663" location="A128042434V" display="A128042434V" xr:uid="{00000000-0004-0000-0000-00008C020000}"/>
    <hyperlink ref="E664" location="A127964926J" display="A127964926J" xr:uid="{00000000-0004-0000-0000-00008D020000}"/>
    <hyperlink ref="E665" location="A127945370J" display="A127945370J" xr:uid="{00000000-0004-0000-0000-00008E020000}"/>
    <hyperlink ref="E666" location="A127964930X" display="A127964930X" xr:uid="{00000000-0004-0000-0000-00008F020000}"/>
    <hyperlink ref="E667" location="A127964934J" display="A127964934J" xr:uid="{00000000-0004-0000-0000-000090020000}"/>
    <hyperlink ref="E668" location="A128003622A" display="A128003622A" xr:uid="{00000000-0004-0000-0000-000091020000}"/>
    <hyperlink ref="E669" location="A127964910R" display="A127964910R" xr:uid="{00000000-0004-0000-0000-000092020000}"/>
    <hyperlink ref="E670" location="A127945358T" display="A127945358T" xr:uid="{00000000-0004-0000-0000-000093020000}"/>
    <hyperlink ref="E671" location="A128022862T" display="A128022862T" xr:uid="{00000000-0004-0000-0000-000094020000}"/>
    <hyperlink ref="E672" location="A127964914X" display="A127964914X" xr:uid="{00000000-0004-0000-0000-000095020000}"/>
    <hyperlink ref="E673" location="A128042406K" display="A128042406K" xr:uid="{00000000-0004-0000-0000-000096020000}"/>
    <hyperlink ref="E674" location="A128042410A" display="A128042410A" xr:uid="{00000000-0004-0000-0000-000097020000}"/>
    <hyperlink ref="E675" location="A127964918J" display="A127964918J" xr:uid="{00000000-0004-0000-0000-000098020000}"/>
    <hyperlink ref="E676" location="A128042414K" display="A128042414K" xr:uid="{00000000-0004-0000-0000-000099020000}"/>
    <hyperlink ref="E677" location="A127945362J" display="A127945362J" xr:uid="{00000000-0004-0000-0000-00009A020000}"/>
    <hyperlink ref="E678" location="A127984122X" display="A127984122X" xr:uid="{00000000-0004-0000-0000-00009B020000}"/>
    <hyperlink ref="E679" location="A128042422K" display="A128042422K" xr:uid="{00000000-0004-0000-0000-00009C020000}"/>
    <hyperlink ref="E680" location="A128003610T" display="A128003610T" xr:uid="{00000000-0004-0000-0000-00009D020000}"/>
    <hyperlink ref="E681" location="A128061898W" display="A128061898W" xr:uid="{00000000-0004-0000-0000-00009E020000}"/>
    <hyperlink ref="E682" location="A128061902A" display="A128061902A" xr:uid="{00000000-0004-0000-0000-00009F020000}"/>
    <hyperlink ref="E683" location="A128081362W" display="A128081362W" xr:uid="{00000000-0004-0000-0000-0000A0020000}"/>
    <hyperlink ref="E684" location="A128081366F" display="A128081366F" xr:uid="{00000000-0004-0000-0000-0000A1020000}"/>
    <hyperlink ref="E685" location="A128003614A" display="A128003614A" xr:uid="{00000000-0004-0000-0000-0000A2020000}"/>
    <hyperlink ref="E686" location="A128081370W" display="A128081370W" xr:uid="{00000000-0004-0000-0000-0000A3020000}"/>
    <hyperlink ref="E687" location="A128003618K" display="A128003618K" xr:uid="{00000000-0004-0000-0000-0000A4020000}"/>
    <hyperlink ref="E688" location="A128061906K" display="A128061906K" xr:uid="{00000000-0004-0000-0000-0000A5020000}"/>
    <hyperlink ref="E689" location="A128042426V" display="A128042426V" xr:uid="{00000000-0004-0000-0000-0000A6020000}"/>
    <hyperlink ref="E690" location="A128022866A" display="A128022866A" xr:uid="{00000000-0004-0000-0000-0000A7020000}"/>
    <hyperlink ref="E691" location="A128022874A" display="A128022874A" xr:uid="{00000000-0004-0000-0000-0000A8020000}"/>
    <hyperlink ref="E692" location="A127964922X" display="A127964922X" xr:uid="{00000000-0004-0000-0000-0000A9020000}"/>
    <hyperlink ref="E693" location="A128003646V" display="A128003646V" xr:uid="{00000000-0004-0000-0000-0000AA020000}"/>
    <hyperlink ref="E694" location="A128081398X" display="A128081398X" xr:uid="{00000000-0004-0000-0000-0000AB020000}"/>
    <hyperlink ref="E695" location="A128081402C" display="A128081402C" xr:uid="{00000000-0004-0000-0000-0000AC020000}"/>
    <hyperlink ref="E696" location="A127947334K" display="A127947334K" xr:uid="{00000000-0004-0000-0000-0000AD020000}"/>
    <hyperlink ref="E697" location="A127986098W" display="A127986098W" xr:uid="{00000000-0004-0000-0000-0000AE020000}"/>
    <hyperlink ref="E698" location="A127947326K" display="A127947326K" xr:uid="{00000000-0004-0000-0000-0000AF020000}"/>
    <hyperlink ref="E699" location="A127947330A" display="A127947330A" xr:uid="{00000000-0004-0000-0000-0000B0020000}"/>
    <hyperlink ref="E700" location="A127986118V" display="A127986118V" xr:uid="{00000000-0004-0000-0000-0000B1020000}"/>
    <hyperlink ref="E701" location="A128083334X" display="A128083334X" xr:uid="{00000000-0004-0000-0000-0000B2020000}"/>
    <hyperlink ref="E702" location="A128063870F" display="A128063870F" xr:uid="{00000000-0004-0000-0000-0000B3020000}"/>
    <hyperlink ref="E703" location="A127947338V" display="A127947338V" xr:uid="{00000000-0004-0000-0000-0000B4020000}"/>
    <hyperlink ref="E704" location="A127986122K" display="A127986122K" xr:uid="{00000000-0004-0000-0000-0000B5020000}"/>
    <hyperlink ref="E705" location="A128063874R" display="A128063874R" xr:uid="{00000000-0004-0000-0000-0000B6020000}"/>
    <hyperlink ref="E706" location="A127986102A" display="A127986102A" xr:uid="{00000000-0004-0000-0000-0000B7020000}"/>
    <hyperlink ref="E707" location="A127966902A" display="A127966902A" xr:uid="{00000000-0004-0000-0000-0000B8020000}"/>
    <hyperlink ref="E708" location="A128083310F" display="A128083310F" xr:uid="{00000000-0004-0000-0000-0000B9020000}"/>
    <hyperlink ref="E709" location="A127947322A" display="A127947322A" xr:uid="{00000000-0004-0000-0000-0000BA020000}"/>
    <hyperlink ref="E710" location="A127986106K" display="A127986106K" xr:uid="{00000000-0004-0000-0000-0000BB020000}"/>
    <hyperlink ref="E711" location="A128024922V" display="A128024922V" xr:uid="{00000000-0004-0000-0000-0000BC020000}"/>
    <hyperlink ref="E712" location="A128005502V" display="A128005502V" xr:uid="{00000000-0004-0000-0000-0000BD020000}"/>
    <hyperlink ref="E713" location="A128044282F" display="A128044282F" xr:uid="{00000000-0004-0000-0000-0000BE020000}"/>
    <hyperlink ref="E714" location="A128005506C" display="A128005506C" xr:uid="{00000000-0004-0000-0000-0000BF020000}"/>
    <hyperlink ref="E715" location="A128044286R" display="A128044286R" xr:uid="{00000000-0004-0000-0000-0000C0020000}"/>
    <hyperlink ref="E716" location="A128024926C" display="A128024926C" xr:uid="{00000000-0004-0000-0000-0000C1020000}"/>
    <hyperlink ref="E717" location="A128044290F" display="A128044290F" xr:uid="{00000000-0004-0000-0000-0000C2020000}"/>
    <hyperlink ref="E718" location="A128024930V" display="A128024930V" xr:uid="{00000000-0004-0000-0000-0000C3020000}"/>
    <hyperlink ref="E719" location="A128063866R" display="A128063866R" xr:uid="{00000000-0004-0000-0000-0000C4020000}"/>
    <hyperlink ref="E720" location="A128083314R" display="A128083314R" xr:uid="{00000000-0004-0000-0000-0000C5020000}"/>
    <hyperlink ref="E721" location="A128083318X" display="A128083318X" xr:uid="{00000000-0004-0000-0000-0000C6020000}"/>
    <hyperlink ref="E722" location="A127986110A" display="A127986110A" xr:uid="{00000000-0004-0000-0000-0000C7020000}"/>
    <hyperlink ref="E723" location="A128083322R" display="A128083322R" xr:uid="{00000000-0004-0000-0000-0000C8020000}"/>
    <hyperlink ref="E724" location="A127966906K" display="A127966906K" xr:uid="{00000000-0004-0000-0000-0000C9020000}"/>
    <hyperlink ref="E725" location="A128005510V" display="A128005510V" xr:uid="{00000000-0004-0000-0000-0000CA020000}"/>
    <hyperlink ref="E726" location="A127986114K" display="A127986114K" xr:uid="{00000000-0004-0000-0000-0000CB020000}"/>
    <hyperlink ref="E727" location="A127966910A" display="A127966910A" xr:uid="{00000000-0004-0000-0000-0000CC020000}"/>
    <hyperlink ref="E728" location="A128083326X" display="A128083326X" xr:uid="{00000000-0004-0000-0000-0000CD020000}"/>
    <hyperlink ref="E729" location="A128083330R" display="A128083330R" xr:uid="{00000000-0004-0000-0000-0000CE020000}"/>
    <hyperlink ref="E730" location="A127966914K" display="A127966914K" xr:uid="{00000000-0004-0000-0000-0000CF020000}"/>
    <hyperlink ref="E731" location="A127966922K" display="A127966922K" xr:uid="{00000000-0004-0000-0000-0000D0020000}"/>
    <hyperlink ref="E732" location="A128044294R" display="A128044294R" xr:uid="{00000000-0004-0000-0000-0000D1020000}"/>
    <hyperlink ref="E733" location="A128005526L" display="A128005526L" xr:uid="{00000000-0004-0000-0000-0000D2020000}"/>
    <hyperlink ref="E734" location="A127947354V" display="A127947354V" xr:uid="{00000000-0004-0000-0000-0000D3020000}"/>
    <hyperlink ref="E735" location="A128044318W" display="A128044318W" xr:uid="{00000000-0004-0000-0000-0000D4020000}"/>
    <hyperlink ref="E736" location="A128063878X" display="A128063878X" xr:uid="{00000000-0004-0000-0000-0000D5020000}"/>
    <hyperlink ref="E737" location="A127947358C" display="A127947358C" xr:uid="{00000000-0004-0000-0000-0000D6020000}"/>
    <hyperlink ref="E738" location="A128005530C" display="A128005530C" xr:uid="{00000000-0004-0000-0000-0000D7020000}"/>
    <hyperlink ref="E739" location="A128044326W" display="A128044326W" xr:uid="{00000000-0004-0000-0000-0000D8020000}"/>
    <hyperlink ref="E740" location="A128044330L" display="A128044330L" xr:uid="{00000000-0004-0000-0000-0000D9020000}"/>
    <hyperlink ref="E741" location="A128005514C" display="A128005514C" xr:uid="{00000000-0004-0000-0000-0000DA020000}"/>
    <hyperlink ref="E742" location="A128024934C" display="A128024934C" xr:uid="{00000000-0004-0000-0000-0000DB020000}"/>
    <hyperlink ref="E743" location="A128083338J" display="A128083338J" xr:uid="{00000000-0004-0000-0000-0000DC020000}"/>
    <hyperlink ref="E744" location="A128005518L" display="A128005518L" xr:uid="{00000000-0004-0000-0000-0000DD020000}"/>
    <hyperlink ref="E745" location="A127966918V" display="A127966918V" xr:uid="{00000000-0004-0000-0000-0000DE020000}"/>
    <hyperlink ref="E746" location="A127947342K" display="A127947342K" xr:uid="{00000000-0004-0000-0000-0000DF020000}"/>
    <hyperlink ref="E747" location="A128005522C" display="A128005522C" xr:uid="{00000000-0004-0000-0000-0000E0020000}"/>
    <hyperlink ref="E748" location="A128044298X" display="A128044298X" xr:uid="{00000000-0004-0000-0000-0000E1020000}"/>
    <hyperlink ref="E749" location="A128083342X" display="A128083342X" xr:uid="{00000000-0004-0000-0000-0000E2020000}"/>
    <hyperlink ref="E750" location="A128083346J" display="A128083346J" xr:uid="{00000000-0004-0000-0000-0000E3020000}"/>
    <hyperlink ref="E751" location="A127986126V" display="A127986126V" xr:uid="{00000000-0004-0000-0000-0000E4020000}"/>
    <hyperlink ref="E752" location="A128024938L" display="A128024938L" xr:uid="{00000000-0004-0000-0000-0000E5020000}"/>
    <hyperlink ref="E753" location="A127986130K" display="A127986130K" xr:uid="{00000000-0004-0000-0000-0000E6020000}"/>
    <hyperlink ref="E754" location="A128044302C" display="A128044302C" xr:uid="{00000000-0004-0000-0000-0000E7020000}"/>
    <hyperlink ref="E755" location="A128024942C" display="A128024942C" xr:uid="{00000000-0004-0000-0000-0000E8020000}"/>
    <hyperlink ref="E756" location="A128024946L" display="A128024946L" xr:uid="{00000000-0004-0000-0000-0000E9020000}"/>
    <hyperlink ref="E757" location="A128044306L" display="A128044306L" xr:uid="{00000000-0004-0000-0000-0000EA020000}"/>
    <hyperlink ref="E758" location="A127947346V" display="A127947346V" xr:uid="{00000000-0004-0000-0000-0000EB020000}"/>
    <hyperlink ref="E759" location="A128024950C" display="A128024950C" xr:uid="{00000000-0004-0000-0000-0000EC020000}"/>
    <hyperlink ref="E760" location="A127947350K" display="A127947350K" xr:uid="{00000000-0004-0000-0000-0000ED020000}"/>
    <hyperlink ref="E761" location="A128083350X" display="A128083350X" xr:uid="{00000000-0004-0000-0000-0000EE020000}"/>
    <hyperlink ref="E762" location="A128044310C" display="A128044310C" xr:uid="{00000000-0004-0000-0000-0000EF020000}"/>
    <hyperlink ref="E763" location="A127986134V" display="A127986134V" xr:uid="{00000000-0004-0000-0000-0000F0020000}"/>
    <hyperlink ref="E764" location="A128044322L" display="A128044322L" xr:uid="{00000000-0004-0000-0000-0000F1020000}"/>
    <hyperlink ref="E765" location="A128044510W" display="A128044510W" xr:uid="{00000000-0004-0000-0000-0000F2020000}"/>
    <hyperlink ref="E766" location="A127947598R" display="A127947598R" xr:uid="{00000000-0004-0000-0000-0000F3020000}"/>
    <hyperlink ref="E767" location="A127986270L" display="A127986270L" xr:uid="{00000000-0004-0000-0000-0000F4020000}"/>
    <hyperlink ref="E768" location="A127947610V" display="A127947610V" xr:uid="{00000000-0004-0000-0000-0000F5020000}"/>
    <hyperlink ref="E769" location="A128005730W" display="A128005730W" xr:uid="{00000000-0004-0000-0000-0000F6020000}"/>
    <hyperlink ref="E770" location="A128083538A" display="A128083538A" xr:uid="{00000000-0004-0000-0000-0000F7020000}"/>
    <hyperlink ref="E771" location="A128044514F" display="A128044514F" xr:uid="{00000000-0004-0000-0000-0000F8020000}"/>
    <hyperlink ref="E772" location="A127947618L" display="A127947618L" xr:uid="{00000000-0004-0000-0000-0000F9020000}"/>
    <hyperlink ref="E773" location="A127967138X" display="A127967138X" xr:uid="{00000000-0004-0000-0000-0000FA020000}"/>
    <hyperlink ref="E774" location="A128025110F" display="A128025110F" xr:uid="{00000000-0004-0000-0000-0000FB020000}"/>
    <hyperlink ref="E775" location="A128064058K" display="A128064058K" xr:uid="{00000000-0004-0000-0000-0000FC020000}"/>
    <hyperlink ref="E776" location="A128083526T" display="A128083526T" xr:uid="{00000000-0004-0000-0000-0000FD020000}"/>
    <hyperlink ref="E777" location="A128083530J" display="A128083530J" xr:uid="{00000000-0004-0000-0000-0000FE020000}"/>
    <hyperlink ref="E778" location="A127967118R" display="A127967118R" xr:uid="{00000000-0004-0000-0000-0000FF020000}"/>
    <hyperlink ref="E779" location="A128064062A" display="A128064062A" xr:uid="{00000000-0004-0000-0000-000000030000}"/>
    <hyperlink ref="E780" location="A128025094T" display="A128025094T" xr:uid="{00000000-0004-0000-0000-000001030000}"/>
    <hyperlink ref="E781" location="A128005718F" display="A128005718F" xr:uid="{00000000-0004-0000-0000-000002030000}"/>
    <hyperlink ref="E782" location="A127947602V" display="A127947602V" xr:uid="{00000000-0004-0000-0000-000003030000}"/>
    <hyperlink ref="E783" location="A128005722W" display="A128005722W" xr:uid="{00000000-0004-0000-0000-000004030000}"/>
    <hyperlink ref="E784" location="A128064066K" display="A128064066K" xr:uid="{00000000-0004-0000-0000-000005030000}"/>
    <hyperlink ref="E785" location="A128083534T" display="A128083534T" xr:uid="{00000000-0004-0000-0000-000006030000}"/>
    <hyperlink ref="E786" location="A127967122F" display="A127967122F" xr:uid="{00000000-0004-0000-0000-000007030000}"/>
    <hyperlink ref="E787" location="A128025098A" display="A128025098A" xr:uid="{00000000-0004-0000-0000-000008030000}"/>
    <hyperlink ref="E788" location="A128064070A" display="A128064070A" xr:uid="{00000000-0004-0000-0000-000009030000}"/>
    <hyperlink ref="E789" location="A127947606C" display="A127947606C" xr:uid="{00000000-0004-0000-0000-00000A030000}"/>
    <hyperlink ref="E790" location="A127967126R" display="A127967126R" xr:uid="{00000000-0004-0000-0000-00000B030000}"/>
    <hyperlink ref="E791" location="A128005726F" display="A128005726F" xr:uid="{00000000-0004-0000-0000-00000C030000}"/>
    <hyperlink ref="E792" location="A127967130F" display="A127967130F" xr:uid="{00000000-0004-0000-0000-00000D030000}"/>
    <hyperlink ref="E793" location="A128044502W" display="A128044502W" xr:uid="{00000000-0004-0000-0000-00000E030000}"/>
    <hyperlink ref="E794" location="A127986274W" display="A127986274W" xr:uid="{00000000-0004-0000-0000-00000F030000}"/>
    <hyperlink ref="E795" location="A128025102F" display="A128025102F" xr:uid="{00000000-0004-0000-0000-000010030000}"/>
    <hyperlink ref="E796" location="A128044506F" display="A128044506F" xr:uid="{00000000-0004-0000-0000-000011030000}"/>
    <hyperlink ref="E797" location="A128025106R" display="A128025106R" xr:uid="{00000000-0004-0000-0000-000012030000}"/>
    <hyperlink ref="E798" location="A127967134R" display="A127967134R" xr:uid="{00000000-0004-0000-0000-000013030000}"/>
    <hyperlink ref="E799" location="A128025134X" display="A128025134X" xr:uid="{00000000-0004-0000-0000-000014030000}"/>
    <hyperlink ref="E800" location="A127967166J" display="A127967166J" xr:uid="{00000000-0004-0000-0000-000015030000}"/>
    <hyperlink ref="E801" location="A127986306C" display="A127986306C" xr:uid="{00000000-0004-0000-0000-000016030000}"/>
    <hyperlink ref="E802" location="A128005754R" display="A128005754R" xr:uid="{00000000-0004-0000-0000-000017030000}"/>
    <hyperlink ref="E803" location="A128025138J" display="A128025138J" xr:uid="{00000000-0004-0000-0000-000018030000}"/>
    <hyperlink ref="E804" location="A128083582K" display="A128083582K" xr:uid="{00000000-0004-0000-0000-000019030000}"/>
    <hyperlink ref="E805" location="A127967174J" display="A127967174J" xr:uid="{00000000-0004-0000-0000-00001A030000}"/>
    <hyperlink ref="E806" location="A127967178T" display="A127967178T" xr:uid="{00000000-0004-0000-0000-00001B030000}"/>
    <hyperlink ref="E807" location="A128064102J" display="A128064102J" xr:uid="{00000000-0004-0000-0000-00001C030000}"/>
    <hyperlink ref="E808" location="A128083586V" display="A128083586V" xr:uid="{00000000-0004-0000-0000-00001D030000}"/>
    <hyperlink ref="E809" location="A128044542R" display="A128044542R" xr:uid="{00000000-0004-0000-0000-00001E030000}"/>
    <hyperlink ref="E810" location="A127986302V" display="A127986302V" xr:uid="{00000000-0004-0000-0000-00001F030000}"/>
    <hyperlink ref="E811" location="A128005742F" display="A128005742F" xr:uid="{00000000-0004-0000-0000-000020030000}"/>
    <hyperlink ref="E812" location="A128005746R" display="A128005746R" xr:uid="{00000000-0004-0000-0000-000021030000}"/>
    <hyperlink ref="E813" location="A128064086V" display="A128064086V" xr:uid="{00000000-0004-0000-0000-000022030000}"/>
    <hyperlink ref="E814" location="A128083558K" display="A128083558K" xr:uid="{00000000-0004-0000-0000-000023030000}"/>
    <hyperlink ref="E815" location="A128025130R" display="A128025130R" xr:uid="{00000000-0004-0000-0000-000024030000}"/>
    <hyperlink ref="E816" location="A128083562A" display="A128083562A" xr:uid="{00000000-0004-0000-0000-000025030000}"/>
    <hyperlink ref="E817" location="A128083566K" display="A128083566K" xr:uid="{00000000-0004-0000-0000-000026030000}"/>
    <hyperlink ref="E818" location="A127947638W" display="A127947638W" xr:uid="{00000000-0004-0000-0000-000027030000}"/>
    <hyperlink ref="E819" location="A127947642L" display="A127947642L" xr:uid="{00000000-0004-0000-0000-000028030000}"/>
    <hyperlink ref="E820" location="A127947646W" display="A127947646W" xr:uid="{00000000-0004-0000-0000-000029030000}"/>
    <hyperlink ref="E821" location="A127947650L" display="A127947650L" xr:uid="{00000000-0004-0000-0000-00002A030000}"/>
    <hyperlink ref="E822" location="A127947654W" display="A127947654W" xr:uid="{00000000-0004-0000-0000-00002B030000}"/>
    <hyperlink ref="E823" location="A128044546X" display="A128044546X" xr:uid="{00000000-0004-0000-0000-00002C030000}"/>
    <hyperlink ref="E824" location="A127967170X" display="A127967170X" xr:uid="{00000000-0004-0000-0000-00002D030000}"/>
    <hyperlink ref="E825" location="A128064090K" display="A128064090K" xr:uid="{00000000-0004-0000-0000-00002E030000}"/>
    <hyperlink ref="E826" location="A128083570A" display="A128083570A" xr:uid="{00000000-0004-0000-0000-00002F030000}"/>
    <hyperlink ref="E827" location="A127947658F" display="A127947658F" xr:uid="{00000000-0004-0000-0000-000030030000}"/>
    <hyperlink ref="E828" location="A128005750F" display="A128005750F" xr:uid="{00000000-0004-0000-0000-000031030000}"/>
    <hyperlink ref="E829" location="A128064094V" display="A128064094V" xr:uid="{00000000-0004-0000-0000-000032030000}"/>
    <hyperlink ref="E830" location="A128083574K" display="A128083574K" xr:uid="{00000000-0004-0000-0000-000033030000}"/>
    <hyperlink ref="E831" location="A128083578V" display="A128083578V" xr:uid="{00000000-0004-0000-0000-000034030000}"/>
    <hyperlink ref="E832" location="A128064098C" display="A128064098C" xr:uid="{00000000-0004-0000-0000-000035030000}"/>
    <hyperlink ref="E833" location="A127947674F" display="A127947674F" xr:uid="{00000000-0004-0000-0000-000036030000}"/>
    <hyperlink ref="E834" location="A128083590K" display="A128083590K" xr:uid="{00000000-0004-0000-0000-000037030000}"/>
    <hyperlink ref="E835" location="A128064110J" display="A128064110J" xr:uid="{00000000-0004-0000-0000-000038030000}"/>
    <hyperlink ref="E836" location="A127986318L" display="A127986318L" xr:uid="{00000000-0004-0000-0000-000039030000}"/>
    <hyperlink ref="E837" location="A128005766X" display="A128005766X" xr:uid="{00000000-0004-0000-0000-00003A030000}"/>
    <hyperlink ref="E838" location="A128005770R" display="A128005770R" xr:uid="{00000000-0004-0000-0000-00003B030000}"/>
    <hyperlink ref="E839" location="A127986330C" display="A127986330C" xr:uid="{00000000-0004-0000-0000-00003C030000}"/>
    <hyperlink ref="E840" location="A128005774X" display="A128005774X" xr:uid="{00000000-0004-0000-0000-00003D030000}"/>
    <hyperlink ref="E841" location="A127967194T" display="A127967194T" xr:uid="{00000000-0004-0000-0000-00003E030000}"/>
    <hyperlink ref="E842" location="A128044570X" display="A128044570X" xr:uid="{00000000-0004-0000-0000-00003F030000}"/>
    <hyperlink ref="E843" location="A128083594V" display="A128083594V" xr:uid="{00000000-0004-0000-0000-000040030000}"/>
    <hyperlink ref="E844" location="A128025142X" display="A128025142X" xr:uid="{00000000-0004-0000-0000-000041030000}"/>
    <hyperlink ref="E845" location="A128005758X" display="A128005758X" xr:uid="{00000000-0004-0000-0000-000042030000}"/>
    <hyperlink ref="E846" location="A128044550R" display="A128044550R" xr:uid="{00000000-0004-0000-0000-000043030000}"/>
    <hyperlink ref="E847" location="A127986310V" display="A127986310V" xr:uid="{00000000-0004-0000-0000-000044030000}"/>
    <hyperlink ref="E848" location="A128044554X" display="A128044554X" xr:uid="{00000000-0004-0000-0000-000045030000}"/>
    <hyperlink ref="E849" location="A128064106T" display="A128064106T" xr:uid="{00000000-0004-0000-0000-000046030000}"/>
    <hyperlink ref="E850" location="A128083598C" display="A128083598C" xr:uid="{00000000-0004-0000-0000-000047030000}"/>
    <hyperlink ref="E851" location="A127947666F" display="A127947666F" xr:uid="{00000000-0004-0000-0000-000048030000}"/>
    <hyperlink ref="E852" location="A128044558J" display="A128044558J" xr:uid="{00000000-0004-0000-0000-000049030000}"/>
    <hyperlink ref="E853" location="A127967182J" display="A127967182J" xr:uid="{00000000-0004-0000-0000-00004A030000}"/>
    <hyperlink ref="E854" location="A128044562X" display="A128044562X" xr:uid="{00000000-0004-0000-0000-00004B030000}"/>
    <hyperlink ref="E855" location="A127986314C" display="A127986314C" xr:uid="{00000000-0004-0000-0000-00004C030000}"/>
    <hyperlink ref="E856" location="A127967186T" display="A127967186T" xr:uid="{00000000-0004-0000-0000-00004D030000}"/>
    <hyperlink ref="E857" location="A128083602J" display="A128083602J" xr:uid="{00000000-0004-0000-0000-00004E030000}"/>
    <hyperlink ref="E858" location="A128025146J" display="A128025146J" xr:uid="{00000000-0004-0000-0000-00004F030000}"/>
    <hyperlink ref="E859" location="A128044566J" display="A128044566J" xr:uid="{00000000-0004-0000-0000-000050030000}"/>
    <hyperlink ref="E860" location="A128025150X" display="A128025150X" xr:uid="{00000000-0004-0000-0000-000051030000}"/>
    <hyperlink ref="E861" location="A128005762R" display="A128005762R" xr:uid="{00000000-0004-0000-0000-000052030000}"/>
    <hyperlink ref="E862" location="A128083606T" display="A128083606T" xr:uid="{00000000-0004-0000-0000-000053030000}"/>
    <hyperlink ref="E863" location="A127947670W" display="A127947670W" xr:uid="{00000000-0004-0000-0000-000054030000}"/>
    <hyperlink ref="E864" location="A127986322C" display="A127986322C" xr:uid="{00000000-0004-0000-0000-000055030000}"/>
    <hyperlink ref="E865" location="A128083610J" display="A128083610J" xr:uid="{00000000-0004-0000-0000-000056030000}"/>
    <hyperlink ref="E866" location="A127986326L" display="A127986326L" xr:uid="{00000000-0004-0000-0000-000057030000}"/>
    <hyperlink ref="E867" location="A128025174T" display="A128025174T" xr:uid="{00000000-0004-0000-0000-000058030000}"/>
    <hyperlink ref="E868" location="A127986334L" display="A127986334L" xr:uid="{00000000-0004-0000-0000-000059030000}"/>
    <hyperlink ref="E869" location="A128025158T" display="A128025158T" xr:uid="{00000000-0004-0000-0000-00005A030000}"/>
    <hyperlink ref="E870" location="A128005794J" display="A128005794J" xr:uid="{00000000-0004-0000-0000-00005B030000}"/>
    <hyperlink ref="E871" location="A128025178A" display="A128025178A" xr:uid="{00000000-0004-0000-0000-00005C030000}"/>
    <hyperlink ref="E872" location="A128025182T" display="A128025182T" xr:uid="{00000000-0004-0000-0000-00005D030000}"/>
    <hyperlink ref="E873" location="A128044578T" display="A128044578T" xr:uid="{00000000-0004-0000-0000-00005E030000}"/>
    <hyperlink ref="E874" location="A128025186A" display="A128025186A" xr:uid="{00000000-0004-0000-0000-00005F030000}"/>
    <hyperlink ref="E875" location="A127947694R" display="A127947694R" xr:uid="{00000000-0004-0000-0000-000060030000}"/>
    <hyperlink ref="E876" location="A128025190T" display="A128025190T" xr:uid="{00000000-0004-0000-0000-000061030000}"/>
    <hyperlink ref="E877" location="A128064114T" display="A128064114T" xr:uid="{00000000-0004-0000-0000-000062030000}"/>
    <hyperlink ref="E878" location="A128083614T" display="A128083614T" xr:uid="{00000000-0004-0000-0000-000063030000}"/>
    <hyperlink ref="E879" location="A127967198A" display="A127967198A" xr:uid="{00000000-0004-0000-0000-000064030000}"/>
    <hyperlink ref="E880" location="A128005778J" display="A128005778J" xr:uid="{00000000-0004-0000-0000-000065030000}"/>
    <hyperlink ref="E881" location="A128083618A" display="A128083618A" xr:uid="{00000000-0004-0000-0000-000066030000}"/>
    <hyperlink ref="E882" location="A128083622T" display="A128083622T" xr:uid="{00000000-0004-0000-0000-000067030000}"/>
    <hyperlink ref="E883" location="A127967202F" display="A127967202F" xr:uid="{00000000-0004-0000-0000-000068030000}"/>
    <hyperlink ref="E884" location="A128025154J" display="A128025154J" xr:uid="{00000000-0004-0000-0000-000069030000}"/>
    <hyperlink ref="E885" location="A128005782X" display="A128005782X" xr:uid="{00000000-0004-0000-0000-00006A030000}"/>
    <hyperlink ref="E886" location="A127947678R" display="A127947678R" xr:uid="{00000000-0004-0000-0000-00006B030000}"/>
    <hyperlink ref="E887" location="A128025162J" display="A128025162J" xr:uid="{00000000-0004-0000-0000-00006C030000}"/>
    <hyperlink ref="E888" location="A128044574J" display="A128044574J" xr:uid="{00000000-0004-0000-0000-00006D030000}"/>
    <hyperlink ref="E889" location="A128005786J" display="A128005786J" xr:uid="{00000000-0004-0000-0000-00006E030000}"/>
    <hyperlink ref="E890" location="A128025166T" display="A128025166T" xr:uid="{00000000-0004-0000-0000-00006F030000}"/>
    <hyperlink ref="E891" location="A127967206R" display="A127967206R" xr:uid="{00000000-0004-0000-0000-000070030000}"/>
    <hyperlink ref="E892" location="A127967210F" display="A127967210F" xr:uid="{00000000-0004-0000-0000-000071030000}"/>
    <hyperlink ref="E893" location="A127967214R" display="A127967214R" xr:uid="{00000000-0004-0000-0000-000072030000}"/>
    <hyperlink ref="E894" location="A127947682F" display="A127947682F" xr:uid="{00000000-0004-0000-0000-000073030000}"/>
    <hyperlink ref="E895" location="A127967218X" display="A127967218X" xr:uid="{00000000-0004-0000-0000-000074030000}"/>
    <hyperlink ref="E896" location="A128005790X" display="A128005790X" xr:uid="{00000000-0004-0000-0000-000075030000}"/>
    <hyperlink ref="E897" location="A127947686R" display="A127947686R" xr:uid="{00000000-0004-0000-0000-000076030000}"/>
    <hyperlink ref="E898" location="A128025170J" display="A128025170J" xr:uid="{00000000-0004-0000-0000-000077030000}"/>
    <hyperlink ref="E899" location="A127947690F" display="A127947690F" xr:uid="{00000000-0004-0000-0000-000078030000}"/>
    <hyperlink ref="E900" location="A128005798T" display="A128005798T" xr:uid="{00000000-0004-0000-0000-000079030000}"/>
    <hyperlink ref="E901" location="A128025198K" display="A128025198K" xr:uid="{00000000-0004-0000-0000-00007A030000}"/>
    <hyperlink ref="E902" location="A127967222R" display="A127967222R" xr:uid="{00000000-0004-0000-0000-00007B030000}"/>
    <hyperlink ref="E903" location="A128083638K" display="A128083638K" xr:uid="{00000000-0004-0000-0000-00007C030000}"/>
    <hyperlink ref="E904" location="A128025194A" display="A128025194A" xr:uid="{00000000-0004-0000-0000-00007D030000}"/>
    <hyperlink ref="E905" location="A127947718W" display="A127947718W" xr:uid="{00000000-0004-0000-0000-00007E030000}"/>
    <hyperlink ref="E906" location="A127967226X" display="A127967226X" xr:uid="{00000000-0004-0000-0000-00007F030000}"/>
    <hyperlink ref="E907" location="A128005806F" display="A128005806F" xr:uid="{00000000-0004-0000-0000-000080030000}"/>
    <hyperlink ref="E908" location="A127947726W" display="A127947726W" xr:uid="{00000000-0004-0000-0000-000081030000}"/>
    <hyperlink ref="E909" location="A128025206X" display="A128025206X" xr:uid="{00000000-0004-0000-0000-000082030000}"/>
    <hyperlink ref="E910" location="A128005810W" display="A128005810W" xr:uid="{00000000-0004-0000-0000-000083030000}"/>
    <hyperlink ref="E911" location="A128083626A" display="A128083626A" xr:uid="{00000000-0004-0000-0000-000084030000}"/>
    <hyperlink ref="E912" location="A127986338W" display="A127986338W" xr:uid="{00000000-0004-0000-0000-000085030000}"/>
    <hyperlink ref="E913" location="A128044582J" display="A128044582J" xr:uid="{00000000-0004-0000-0000-000086030000}"/>
    <hyperlink ref="E914" location="A127986342L" display="A127986342L" xr:uid="{00000000-0004-0000-0000-000087030000}"/>
    <hyperlink ref="E915" location="A127986346W" display="A127986346W" xr:uid="{00000000-0004-0000-0000-000088030000}"/>
    <hyperlink ref="E916" location="A128083630T" display="A128083630T" xr:uid="{00000000-0004-0000-0000-000089030000}"/>
    <hyperlink ref="E917" location="A127947698X" display="A127947698X" xr:uid="{00000000-0004-0000-0000-00008A030000}"/>
    <hyperlink ref="E918" location="A128083634A" display="A128083634A" xr:uid="{00000000-0004-0000-0000-00008B030000}"/>
    <hyperlink ref="E919" location="A127947702C" display="A127947702C" xr:uid="{00000000-0004-0000-0000-00008C030000}"/>
    <hyperlink ref="E920" location="A127947706L" display="A127947706L" xr:uid="{00000000-0004-0000-0000-00008D030000}"/>
    <hyperlink ref="E921" location="A128005802W" display="A128005802W" xr:uid="{00000000-0004-0000-0000-00008E030000}"/>
    <hyperlink ref="E922" location="A128044586T" display="A128044586T" xr:uid="{00000000-0004-0000-0000-00008F030000}"/>
    <hyperlink ref="E923" location="A128083642A" display="A128083642A" xr:uid="{00000000-0004-0000-0000-000090030000}"/>
    <hyperlink ref="E924" location="A127986350L" display="A127986350L" xr:uid="{00000000-0004-0000-0000-000091030000}"/>
    <hyperlink ref="E925" location="A128083646K" display="A128083646K" xr:uid="{00000000-0004-0000-0000-000092030000}"/>
    <hyperlink ref="E926" location="A127986354W" display="A127986354W" xr:uid="{00000000-0004-0000-0000-000093030000}"/>
    <hyperlink ref="E927" location="A128044590J" display="A128044590J" xr:uid="{00000000-0004-0000-0000-000094030000}"/>
    <hyperlink ref="E928" location="A128044594T" display="A128044594T" xr:uid="{00000000-0004-0000-0000-000095030000}"/>
    <hyperlink ref="E929" location="A128083650A" display="A128083650A" xr:uid="{00000000-0004-0000-0000-000096030000}"/>
    <hyperlink ref="E930" location="A128044598A" display="A128044598A" xr:uid="{00000000-0004-0000-0000-000097030000}"/>
    <hyperlink ref="E931" location="A128064122T" display="A128064122T" xr:uid="{00000000-0004-0000-0000-000098030000}"/>
    <hyperlink ref="E932" location="A127947710C" display="A127947710C" xr:uid="{00000000-0004-0000-0000-000099030000}"/>
    <hyperlink ref="E933" location="A127947722L" display="A127947722L" xr:uid="{00000000-0004-0000-0000-00009A030000}"/>
    <hyperlink ref="E934" location="A128025202R" display="A128025202R" xr:uid="{00000000-0004-0000-0000-00009B030000}"/>
    <hyperlink ref="E935" location="A127986358F" display="A127986358F" xr:uid="{00000000-0004-0000-0000-00009C030000}"/>
    <hyperlink ref="E936" location="A127947730L" display="A127947730L" xr:uid="{00000000-0004-0000-0000-00009D030000}"/>
    <hyperlink ref="E937" location="A128044606R" display="A128044606R" xr:uid="{00000000-0004-0000-0000-00009E030000}"/>
    <hyperlink ref="E938" location="A127967230R" display="A127967230R" xr:uid="{00000000-0004-0000-0000-00009F030000}"/>
    <hyperlink ref="E939" location="A127986362W" display="A127986362W" xr:uid="{00000000-0004-0000-0000-0000A0030000}"/>
    <hyperlink ref="E940" location="A127967234X" display="A127967234X" xr:uid="{00000000-0004-0000-0000-0000A1030000}"/>
    <hyperlink ref="E941" location="A127947742W" display="A127947742W" xr:uid="{00000000-0004-0000-0000-0000A2030000}"/>
    <hyperlink ref="E942" location="A128044614R" display="A128044614R" xr:uid="{00000000-0004-0000-0000-0000A3030000}"/>
    <hyperlink ref="E943" location="A128064158V" display="A128064158V" xr:uid="{00000000-0004-0000-0000-0000A4030000}"/>
    <hyperlink ref="E944" location="A127986366F" display="A127986366F" xr:uid="{00000000-0004-0000-0000-0000A5030000}"/>
    <hyperlink ref="E945" location="A128025210R" display="A128025210R" xr:uid="{00000000-0004-0000-0000-0000A6030000}"/>
    <hyperlink ref="E946" location="A128025214X" display="A128025214X" xr:uid="{00000000-0004-0000-0000-0000A7030000}"/>
    <hyperlink ref="E947" location="A127947734W" display="A127947734W" xr:uid="{00000000-0004-0000-0000-0000A8030000}"/>
    <hyperlink ref="E948" location="A128083654K" display="A128083654K" xr:uid="{00000000-0004-0000-0000-0000A9030000}"/>
    <hyperlink ref="E949" location="A128044602F" display="A128044602F" xr:uid="{00000000-0004-0000-0000-0000AA030000}"/>
    <hyperlink ref="E950" location="A128005814F" display="A128005814F" xr:uid="{00000000-0004-0000-0000-0000AB030000}"/>
    <hyperlink ref="E951" location="A128064126A" display="A128064126A" xr:uid="{00000000-0004-0000-0000-0000AC030000}"/>
    <hyperlink ref="E952" location="A128064130T" display="A128064130T" xr:uid="{00000000-0004-0000-0000-0000AD030000}"/>
    <hyperlink ref="E953" location="A128064134A" display="A128064134A" xr:uid="{00000000-0004-0000-0000-0000AE030000}"/>
    <hyperlink ref="E954" location="A128005818R" display="A128005818R" xr:uid="{00000000-0004-0000-0000-0000AF030000}"/>
    <hyperlink ref="E955" location="A128064138K" display="A128064138K" xr:uid="{00000000-0004-0000-0000-0000B0030000}"/>
    <hyperlink ref="E956" location="A128044610F" display="A128044610F" xr:uid="{00000000-0004-0000-0000-0000B1030000}"/>
    <hyperlink ref="E957" location="A128064142A" display="A128064142A" xr:uid="{00000000-0004-0000-0000-0000B2030000}"/>
    <hyperlink ref="E958" location="A128025218J" display="A128025218J" xr:uid="{00000000-0004-0000-0000-0000B3030000}"/>
    <hyperlink ref="E959" location="A128005822F" display="A128005822F" xr:uid="{00000000-0004-0000-0000-0000B4030000}"/>
    <hyperlink ref="E960" location="A128083658V" display="A128083658V" xr:uid="{00000000-0004-0000-0000-0000B5030000}"/>
    <hyperlink ref="E961" location="A128064146K" display="A128064146K" xr:uid="{00000000-0004-0000-0000-0000B6030000}"/>
    <hyperlink ref="E962" location="A128064150A" display="A128064150A" xr:uid="{00000000-0004-0000-0000-0000B7030000}"/>
    <hyperlink ref="E963" location="A128083662K" display="A128083662K" xr:uid="{00000000-0004-0000-0000-0000B8030000}"/>
    <hyperlink ref="E964" location="A128005826R" display="A128005826R" xr:uid="{00000000-0004-0000-0000-0000B9030000}"/>
    <hyperlink ref="E965" location="A128083666V" display="A128083666V" xr:uid="{00000000-0004-0000-0000-0000BA030000}"/>
    <hyperlink ref="E966" location="A128025222X" display="A128025222X" xr:uid="{00000000-0004-0000-0000-0000BB030000}"/>
    <hyperlink ref="E967" location="A128083670K" display="A128083670K" xr:uid="{00000000-0004-0000-0000-0000BC030000}"/>
    <hyperlink ref="E968" location="A127947738F" display="A127947738F" xr:uid="{00000000-0004-0000-0000-0000BD030000}"/>
    <hyperlink ref="E969" location="A128083686C" display="A128083686C" xr:uid="{00000000-0004-0000-0000-0000BE030000}"/>
    <hyperlink ref="E970" location="A128083674V" display="A128083674V" xr:uid="{00000000-0004-0000-0000-0000BF030000}"/>
    <hyperlink ref="E971" location="A127986370W" display="A127986370W" xr:uid="{00000000-0004-0000-0000-0000C0030000}"/>
    <hyperlink ref="E972" location="A128044626X" display="A128044626X" xr:uid="{00000000-0004-0000-0000-0000C1030000}"/>
    <hyperlink ref="E973" location="A128064162K" display="A128064162K" xr:uid="{00000000-0004-0000-0000-0000C2030000}"/>
    <hyperlink ref="E974" location="A128025238T" display="A128025238T" xr:uid="{00000000-0004-0000-0000-0000C3030000}"/>
    <hyperlink ref="E975" location="A127967246J" display="A127967246J" xr:uid="{00000000-0004-0000-0000-0000C4030000}"/>
    <hyperlink ref="E976" location="A128064166V" display="A128064166V" xr:uid="{00000000-0004-0000-0000-0000C5030000}"/>
    <hyperlink ref="E977" location="A128083690V" display="A128083690V" xr:uid="{00000000-0004-0000-0000-0000C6030000}"/>
    <hyperlink ref="E978" location="A127986386R" display="A127986386R" xr:uid="{00000000-0004-0000-0000-0000C7030000}"/>
    <hyperlink ref="E979" location="A128083678C" display="A128083678C" xr:uid="{00000000-0004-0000-0000-0000C8030000}"/>
    <hyperlink ref="E980" location="A128005830F" display="A128005830F" xr:uid="{00000000-0004-0000-0000-0000C9030000}"/>
    <hyperlink ref="E981" location="A127947746F" display="A127947746F" xr:uid="{00000000-0004-0000-0000-0000CA030000}"/>
    <hyperlink ref="E982" location="A128005834R" display="A128005834R" xr:uid="{00000000-0004-0000-0000-0000CB030000}"/>
    <hyperlink ref="E983" location="A128044618X" display="A128044618X" xr:uid="{00000000-0004-0000-0000-0000CC030000}"/>
    <hyperlink ref="E984" location="A128083682V" display="A128083682V" xr:uid="{00000000-0004-0000-0000-0000CD030000}"/>
    <hyperlink ref="E985" location="A127947750W" display="A127947750W" xr:uid="{00000000-0004-0000-0000-0000CE030000}"/>
    <hyperlink ref="E986" location="A128025226J" display="A128025226J" xr:uid="{00000000-0004-0000-0000-0000CF030000}"/>
    <hyperlink ref="E987" location="A127967238J" display="A127967238J" xr:uid="{00000000-0004-0000-0000-0000D0030000}"/>
    <hyperlink ref="E988" location="A128005838X" display="A128005838X" xr:uid="{00000000-0004-0000-0000-0000D1030000}"/>
    <hyperlink ref="E989" location="A128005842R" display="A128005842R" xr:uid="{00000000-0004-0000-0000-0000D2030000}"/>
    <hyperlink ref="E990" location="A128044622R" display="A128044622R" xr:uid="{00000000-0004-0000-0000-0000D3030000}"/>
    <hyperlink ref="E991" location="A127986374F" display="A127986374F" xr:uid="{00000000-0004-0000-0000-0000D4030000}"/>
    <hyperlink ref="E992" location="A128005846X" display="A128005846X" xr:uid="{00000000-0004-0000-0000-0000D5030000}"/>
    <hyperlink ref="E993" location="A127947754F" display="A127947754F" xr:uid="{00000000-0004-0000-0000-0000D6030000}"/>
    <hyperlink ref="E994" location="A128025230X" display="A128025230X" xr:uid="{00000000-0004-0000-0000-0000D7030000}"/>
    <hyperlink ref="E995" location="A128005850R" display="A128005850R" xr:uid="{00000000-0004-0000-0000-0000D8030000}"/>
    <hyperlink ref="E996" location="A128005854X" display="A128005854X" xr:uid="{00000000-0004-0000-0000-0000D9030000}"/>
    <hyperlink ref="E997" location="A127967242X" display="A127967242X" xr:uid="{00000000-0004-0000-0000-0000DA030000}"/>
    <hyperlink ref="E998" location="A127986378R" display="A127986378R" xr:uid="{00000000-0004-0000-0000-0000DB030000}"/>
    <hyperlink ref="E999" location="A128025234J" display="A128025234J" xr:uid="{00000000-0004-0000-0000-0000DC030000}"/>
    <hyperlink ref="E1000" location="A127947758R" display="A127947758R" xr:uid="{00000000-0004-0000-0000-0000DD030000}"/>
    <hyperlink ref="E1001" location="A127986382F" display="A127986382F" xr:uid="{00000000-0004-0000-0000-0000DE030000}"/>
    <hyperlink ref="E1002" location="A128044634X" display="A128044634X" xr:uid="{00000000-0004-0000-0000-0000DF030000}"/>
    <hyperlink ref="E1003" location="A128064186C" display="A128064186C" xr:uid="{00000000-0004-0000-0000-0000E0030000}"/>
    <hyperlink ref="E1004" location="A127947762F" display="A127947762F" xr:uid="{00000000-0004-0000-0000-0000E1030000}"/>
    <hyperlink ref="E1005" location="A128064182V" display="A128064182V" xr:uid="{00000000-0004-0000-0000-0000E2030000}"/>
    <hyperlink ref="E1006" location="A127967262J" display="A127967262J" xr:uid="{00000000-0004-0000-0000-0000E3030000}"/>
    <hyperlink ref="E1007" location="A127967266T" display="A127967266T" xr:uid="{00000000-0004-0000-0000-0000E4030000}"/>
    <hyperlink ref="E1008" location="A128083702T" display="A128083702T" xr:uid="{00000000-0004-0000-0000-0000E5030000}"/>
    <hyperlink ref="E1009" location="A128005874J" display="A128005874J" xr:uid="{00000000-0004-0000-0000-0000E6030000}"/>
    <hyperlink ref="E1010" location="A128044646J" display="A128044646J" xr:uid="{00000000-0004-0000-0000-0000E7030000}"/>
    <hyperlink ref="E1011" location="A128025258A" display="A128025258A" xr:uid="{00000000-0004-0000-0000-0000E8030000}"/>
    <hyperlink ref="E1012" location="A128064190V" display="A128064190V" xr:uid="{00000000-0004-0000-0000-0000E9030000}"/>
    <hyperlink ref="E1013" location="A127947766R" display="A127947766R" xr:uid="{00000000-0004-0000-0000-0000EA030000}"/>
    <hyperlink ref="E1014" location="A128064170K" display="A128064170K" xr:uid="{00000000-0004-0000-0000-0000EB030000}"/>
    <hyperlink ref="E1015" location="A128044638J" display="A128044638J" xr:uid="{00000000-0004-0000-0000-0000EC030000}"/>
    <hyperlink ref="E1016" location="A127967250X" display="A127967250X" xr:uid="{00000000-0004-0000-0000-0000ED030000}"/>
    <hyperlink ref="E1017" location="A128083694C" display="A128083694C" xr:uid="{00000000-0004-0000-0000-0000EE030000}"/>
    <hyperlink ref="E1018" location="A128005858J" display="A128005858J" xr:uid="{00000000-0004-0000-0000-0000EF030000}"/>
    <hyperlink ref="E1019" location="A127986390F" display="A127986390F" xr:uid="{00000000-0004-0000-0000-0000F0030000}"/>
    <hyperlink ref="E1020" location="A128064174V" display="A128064174V" xr:uid="{00000000-0004-0000-0000-0000F1030000}"/>
    <hyperlink ref="E1021" location="A128064178C" display="A128064178C" xr:uid="{00000000-0004-0000-0000-0000F2030000}"/>
    <hyperlink ref="E1022" location="A128005862X" display="A128005862X" xr:uid="{00000000-0004-0000-0000-0000F3030000}"/>
    <hyperlink ref="E1023" location="A128025242J" display="A128025242J" xr:uid="{00000000-0004-0000-0000-0000F4030000}"/>
    <hyperlink ref="E1024" location="A128083698L" display="A128083698L" xr:uid="{00000000-0004-0000-0000-0000F5030000}"/>
    <hyperlink ref="E1025" location="A127967254J" display="A127967254J" xr:uid="{00000000-0004-0000-0000-0000F6030000}"/>
    <hyperlink ref="E1026" location="A128025246T" display="A128025246T" xr:uid="{00000000-0004-0000-0000-0000F7030000}"/>
    <hyperlink ref="E1027" location="A128005866J" display="A128005866J" xr:uid="{00000000-0004-0000-0000-0000F8030000}"/>
    <hyperlink ref="E1028" location="A127986394R" display="A127986394R" xr:uid="{00000000-0004-0000-0000-0000F9030000}"/>
    <hyperlink ref="E1029" location="A127986398X" display="A127986398X" xr:uid="{00000000-0004-0000-0000-0000FA030000}"/>
    <hyperlink ref="E1030" location="A128005870X" display="A128005870X" xr:uid="{00000000-0004-0000-0000-0000FB030000}"/>
    <hyperlink ref="E1031" location="A127986402C" display="A127986402C" xr:uid="{00000000-0004-0000-0000-0000FC030000}"/>
    <hyperlink ref="E1032" location="A127967258T" display="A127967258T" xr:uid="{00000000-0004-0000-0000-0000FD030000}"/>
    <hyperlink ref="E1033" location="A127986406L" display="A127986406L" xr:uid="{00000000-0004-0000-0000-0000FE030000}"/>
    <hyperlink ref="E1034" location="A128044642X" display="A128044642X" xr:uid="{00000000-0004-0000-0000-0000FF030000}"/>
    <hyperlink ref="E1035" location="A128025250J" display="A128025250J" xr:uid="{00000000-0004-0000-0000-000000040000}"/>
    <hyperlink ref="E1036" location="A128025254T" display="A128025254T" xr:uid="{00000000-0004-0000-0000-000001040000}"/>
    <hyperlink ref="E1037" location="A127966926V" display="A127966926V" xr:uid="{00000000-0004-0000-0000-000002040000}"/>
    <hyperlink ref="E1038" location="A128083354J" display="A128083354J" xr:uid="{00000000-0004-0000-0000-000003040000}"/>
    <hyperlink ref="E1039" location="A128063882R" display="A128063882R" xr:uid="{00000000-0004-0000-0000-000004040000}"/>
    <hyperlink ref="E1040" location="A128044342W" display="A128044342W" xr:uid="{00000000-0004-0000-0000-000005040000}"/>
    <hyperlink ref="E1041" location="A128083366T" display="A128083366T" xr:uid="{00000000-0004-0000-0000-000006040000}"/>
    <hyperlink ref="E1042" location="A128024958W" display="A128024958W" xr:uid="{00000000-0004-0000-0000-000007040000}"/>
    <hyperlink ref="E1043" location="A128024962L" display="A128024962L" xr:uid="{00000000-0004-0000-0000-000008040000}"/>
    <hyperlink ref="E1044" location="A127966934V" display="A127966934V" xr:uid="{00000000-0004-0000-0000-000009040000}"/>
    <hyperlink ref="E1045" location="A128063902L" display="A128063902L" xr:uid="{00000000-0004-0000-0000-00000A040000}"/>
    <hyperlink ref="E1046" location="A128083370J" display="A128083370J" xr:uid="{00000000-0004-0000-0000-00000B040000}"/>
    <hyperlink ref="E1047" location="A127947362V" display="A127947362V" xr:uid="{00000000-0004-0000-0000-00000C040000}"/>
    <hyperlink ref="E1048" location="A128044334W" display="A128044334W" xr:uid="{00000000-0004-0000-0000-00000D040000}"/>
    <hyperlink ref="E1049" location="A128083358T" display="A128083358T" xr:uid="{00000000-0004-0000-0000-00000E040000}"/>
    <hyperlink ref="E1050" location="A127986138C" display="A127986138C" xr:uid="{00000000-0004-0000-0000-00000F040000}"/>
    <hyperlink ref="E1051" location="A128005534L" display="A128005534L" xr:uid="{00000000-0004-0000-0000-000010040000}"/>
    <hyperlink ref="E1052" location="A127947366C" display="A127947366C" xr:uid="{00000000-0004-0000-0000-000011040000}"/>
    <hyperlink ref="E1053" location="A128005538W" display="A128005538W" xr:uid="{00000000-0004-0000-0000-000012040000}"/>
    <hyperlink ref="E1054" location="A127986142V" display="A127986142V" xr:uid="{00000000-0004-0000-0000-000013040000}"/>
    <hyperlink ref="E1055" location="A127986146C" display="A127986146C" xr:uid="{00000000-0004-0000-0000-000014040000}"/>
    <hyperlink ref="E1056" location="A127947370V" display="A127947370V" xr:uid="{00000000-0004-0000-0000-000015040000}"/>
    <hyperlink ref="E1057" location="A127986150V" display="A127986150V" xr:uid="{00000000-0004-0000-0000-000016040000}"/>
    <hyperlink ref="E1058" location="A128005542L" display="A128005542L" xr:uid="{00000000-0004-0000-0000-000017040000}"/>
    <hyperlink ref="E1059" location="A128005546W" display="A128005546W" xr:uid="{00000000-0004-0000-0000-000018040000}"/>
    <hyperlink ref="E1060" location="A128005550L" display="A128005550L" xr:uid="{00000000-0004-0000-0000-000019040000}"/>
    <hyperlink ref="E1061" location="A128024954L" display="A128024954L" xr:uid="{00000000-0004-0000-0000-00001A040000}"/>
    <hyperlink ref="E1062" location="A128044338F" display="A128044338F" xr:uid="{00000000-0004-0000-0000-00001B040000}"/>
    <hyperlink ref="E1063" location="A128063886X" display="A128063886X" xr:uid="{00000000-0004-0000-0000-00001C040000}"/>
    <hyperlink ref="E1064" location="A128063890R" display="A128063890R" xr:uid="{00000000-0004-0000-0000-00001D040000}"/>
    <hyperlink ref="E1065" location="A128063894X" display="A128063894X" xr:uid="{00000000-0004-0000-0000-00001E040000}"/>
    <hyperlink ref="E1066" location="A128005554W" display="A128005554W" xr:uid="{00000000-0004-0000-0000-00001F040000}"/>
    <hyperlink ref="E1067" location="A128005558F" display="A128005558F" xr:uid="{00000000-0004-0000-0000-000020040000}"/>
    <hyperlink ref="E1068" location="A128083362J" display="A128083362J" xr:uid="{00000000-0004-0000-0000-000021040000}"/>
    <hyperlink ref="E1069" location="A127966930K" display="A127966930K" xr:uid="{00000000-0004-0000-0000-000022040000}"/>
    <hyperlink ref="E1070" location="A127947374C" display="A127947374C" xr:uid="{00000000-0004-0000-0000-000023040000}"/>
    <hyperlink ref="E1071" location="A128005574F" display="A128005574F" xr:uid="{00000000-0004-0000-0000-000024040000}"/>
    <hyperlink ref="E1072" location="A128005562W" display="A128005562W" xr:uid="{00000000-0004-0000-0000-000025040000}"/>
    <hyperlink ref="E1073" location="A127947386L" display="A127947386L" xr:uid="{00000000-0004-0000-0000-000026040000}"/>
    <hyperlink ref="E1074" location="A128044350W" display="A128044350W" xr:uid="{00000000-0004-0000-0000-000027040000}"/>
    <hyperlink ref="E1075" location="A128005578R" display="A128005578R" xr:uid="{00000000-0004-0000-0000-000028040000}"/>
    <hyperlink ref="E1076" location="A128063922W" display="A128063922W" xr:uid="{00000000-0004-0000-0000-000029040000}"/>
    <hyperlink ref="E1077" location="A127966954C" display="A127966954C" xr:uid="{00000000-0004-0000-0000-00002A040000}"/>
    <hyperlink ref="E1078" location="A127947402A" display="A127947402A" xr:uid="{00000000-0004-0000-0000-00002B040000}"/>
    <hyperlink ref="E1079" location="A128024974W" display="A128024974W" xr:uid="{00000000-0004-0000-0000-00002C040000}"/>
    <hyperlink ref="E1080" location="A128083386A" display="A128083386A" xr:uid="{00000000-0004-0000-0000-00002D040000}"/>
    <hyperlink ref="E1081" location="A128005566F" display="A128005566F" xr:uid="{00000000-0004-0000-0000-00002E040000}"/>
    <hyperlink ref="E1082" location="A127966938C" display="A127966938C" xr:uid="{00000000-0004-0000-0000-00002F040000}"/>
    <hyperlink ref="E1083" location="A127966942V" display="A127966942V" xr:uid="{00000000-0004-0000-0000-000030040000}"/>
    <hyperlink ref="E1084" location="A127947378L" display="A127947378L" xr:uid="{00000000-0004-0000-0000-000031040000}"/>
    <hyperlink ref="E1085" location="A127947382C" display="A127947382C" xr:uid="{00000000-0004-0000-0000-000032040000}"/>
    <hyperlink ref="E1086" location="A128024966W" display="A128024966W" xr:uid="{00000000-0004-0000-0000-000033040000}"/>
    <hyperlink ref="E1087" location="A128063906W" display="A128063906W" xr:uid="{00000000-0004-0000-0000-000034040000}"/>
    <hyperlink ref="E1088" location="A128063910L" display="A128063910L" xr:uid="{00000000-0004-0000-0000-000035040000}"/>
    <hyperlink ref="E1089" location="A127966946C" display="A127966946C" xr:uid="{00000000-0004-0000-0000-000036040000}"/>
    <hyperlink ref="E1090" location="A127986154C" display="A127986154C" xr:uid="{00000000-0004-0000-0000-000037040000}"/>
    <hyperlink ref="E1091" location="A128063914W" display="A128063914W" xr:uid="{00000000-0004-0000-0000-000038040000}"/>
    <hyperlink ref="E1092" location="A128005570W" display="A128005570W" xr:uid="{00000000-0004-0000-0000-000039040000}"/>
    <hyperlink ref="E1093" location="A127986158L" display="A127986158L" xr:uid="{00000000-0004-0000-0000-00003A040000}"/>
    <hyperlink ref="E1094" location="A127947390C" display="A127947390C" xr:uid="{00000000-0004-0000-0000-00003B040000}"/>
    <hyperlink ref="E1095" location="A128083374T" display="A128083374T" xr:uid="{00000000-0004-0000-0000-00003C040000}"/>
    <hyperlink ref="E1096" location="A128083378A" display="A128083378A" xr:uid="{00000000-0004-0000-0000-00003D040000}"/>
    <hyperlink ref="E1097" location="A128024970L" display="A128024970L" xr:uid="{00000000-0004-0000-0000-00003E040000}"/>
    <hyperlink ref="E1098" location="A127947394L" display="A127947394L" xr:uid="{00000000-0004-0000-0000-00003F040000}"/>
    <hyperlink ref="E1099" location="A127986162C" display="A127986162C" xr:uid="{00000000-0004-0000-0000-000040040000}"/>
    <hyperlink ref="E1100" location="A128044346F" display="A128044346F" xr:uid="{00000000-0004-0000-0000-000041040000}"/>
    <hyperlink ref="E1101" location="A127947398W" display="A127947398W" xr:uid="{00000000-0004-0000-0000-000042040000}"/>
    <hyperlink ref="E1102" location="A128063918F" display="A128063918F" xr:uid="{00000000-0004-0000-0000-000043040000}"/>
    <hyperlink ref="E1103" location="A127966950V" display="A127966950V" xr:uid="{00000000-0004-0000-0000-000044040000}"/>
    <hyperlink ref="E1104" location="A128083382T" display="A128083382T" xr:uid="{00000000-0004-0000-0000-000045040000}"/>
    <hyperlink ref="E1105" location="A127966978W" display="A127966978W" xr:uid="{00000000-0004-0000-0000-000046040000}"/>
    <hyperlink ref="E1106" location="A128063926F" display="A128063926F" xr:uid="{00000000-0004-0000-0000-000047040000}"/>
    <hyperlink ref="E1107" location="A127966962C" display="A127966962C" xr:uid="{00000000-0004-0000-0000-000048040000}"/>
    <hyperlink ref="E1108" location="A128005586R" display="A128005586R" xr:uid="{00000000-0004-0000-0000-000049040000}"/>
    <hyperlink ref="E1109" location="A127966982L" display="A127966982L" xr:uid="{00000000-0004-0000-0000-00004A040000}"/>
    <hyperlink ref="E1110" location="A128063938R" display="A128063938R" xr:uid="{00000000-0004-0000-0000-00004B040000}"/>
    <hyperlink ref="E1111" location="A127947422K" display="A127947422K" xr:uid="{00000000-0004-0000-0000-00004C040000}"/>
    <hyperlink ref="E1112" location="A127947426V" display="A127947426V" xr:uid="{00000000-0004-0000-0000-00004D040000}"/>
    <hyperlink ref="E1113" location="A128063942F" display="A128063942F" xr:uid="{00000000-0004-0000-0000-00004E040000}"/>
    <hyperlink ref="E1114" location="A128005590F" display="A128005590F" xr:uid="{00000000-0004-0000-0000-00004F040000}"/>
    <hyperlink ref="E1115" location="A127966958L" display="A127966958L" xr:uid="{00000000-0004-0000-0000-000050040000}"/>
    <hyperlink ref="E1116" location="A128083390T" display="A128083390T" xr:uid="{00000000-0004-0000-0000-000051040000}"/>
    <hyperlink ref="E1117" location="A127986166L" display="A127986166L" xr:uid="{00000000-0004-0000-0000-000052040000}"/>
    <hyperlink ref="E1118" location="A128044358R" display="A128044358R" xr:uid="{00000000-0004-0000-0000-000053040000}"/>
    <hyperlink ref="E1119" location="A128063930W" display="A128063930W" xr:uid="{00000000-0004-0000-0000-000054040000}"/>
    <hyperlink ref="E1120" location="A128063934F" display="A128063934F" xr:uid="{00000000-0004-0000-0000-000055040000}"/>
    <hyperlink ref="E1121" location="A128024978F" display="A128024978F" xr:uid="{00000000-0004-0000-0000-000056040000}"/>
    <hyperlink ref="E1122" location="A127986170C" display="A127986170C" xr:uid="{00000000-0004-0000-0000-000057040000}"/>
    <hyperlink ref="E1123" location="A127947406K" display="A127947406K" xr:uid="{00000000-0004-0000-0000-000058040000}"/>
    <hyperlink ref="E1124" location="A127947410A" display="A127947410A" xr:uid="{00000000-0004-0000-0000-000059040000}"/>
    <hyperlink ref="E1125" location="A128005582F" display="A128005582F" xr:uid="{00000000-0004-0000-0000-00005A040000}"/>
    <hyperlink ref="E1126" location="A127947414K" display="A127947414K" xr:uid="{00000000-0004-0000-0000-00005B040000}"/>
    <hyperlink ref="E1127" location="A128024982W" display="A128024982W" xr:uid="{00000000-0004-0000-0000-00005C040000}"/>
    <hyperlink ref="E1128" location="A127966966L" display="A127966966L" xr:uid="{00000000-0004-0000-0000-00005D040000}"/>
    <hyperlink ref="E1129" location="A127986174L" display="A127986174L" xr:uid="{00000000-0004-0000-0000-00005E040000}"/>
    <hyperlink ref="E1130" location="A127966970C" display="A127966970C" xr:uid="{00000000-0004-0000-0000-00005F040000}"/>
    <hyperlink ref="E1131" location="A128044362F" display="A128044362F" xr:uid="{00000000-0004-0000-0000-000060040000}"/>
    <hyperlink ref="E1132" location="A127986178W" display="A127986178W" xr:uid="{00000000-0004-0000-0000-000061040000}"/>
    <hyperlink ref="E1133" location="A127966974L" display="A127966974L" xr:uid="{00000000-0004-0000-0000-000062040000}"/>
    <hyperlink ref="E1134" location="A128044366R" display="A128044366R" xr:uid="{00000000-0004-0000-0000-000063040000}"/>
    <hyperlink ref="E1135" location="A128083394A" display="A128083394A" xr:uid="{00000000-0004-0000-0000-000064040000}"/>
    <hyperlink ref="E1136" location="A128024986F" display="A128024986F" xr:uid="{00000000-0004-0000-0000-000065040000}"/>
    <hyperlink ref="E1137" location="A127986182L" display="A127986182L" xr:uid="{00000000-0004-0000-0000-000066040000}"/>
    <hyperlink ref="E1138" location="A128044370F" display="A128044370F" xr:uid="{00000000-0004-0000-0000-000067040000}"/>
    <hyperlink ref="E1139" location="A127986190L" display="A127986190L" xr:uid="{00000000-0004-0000-0000-000068040000}"/>
    <hyperlink ref="E1140" location="A128044374R" display="A128044374R" xr:uid="{00000000-0004-0000-0000-000069040000}"/>
    <hyperlink ref="E1141" location="A128005594R" display="A128005594R" xr:uid="{00000000-0004-0000-0000-00006A040000}"/>
    <hyperlink ref="E1142" location="A127986186W" display="A127986186W" xr:uid="{00000000-0004-0000-0000-00006B040000}"/>
    <hyperlink ref="E1143" location="A127967002L" display="A127967002L" xr:uid="{00000000-0004-0000-0000-00006C040000}"/>
    <hyperlink ref="E1144" location="A128063954R" display="A128063954R" xr:uid="{00000000-0004-0000-0000-00006D040000}"/>
    <hyperlink ref="E1145" location="A128063958X" display="A128063958X" xr:uid="{00000000-0004-0000-0000-00006E040000}"/>
    <hyperlink ref="E1146" location="A128083430X" display="A128083430X" xr:uid="{00000000-0004-0000-0000-00006F040000}"/>
    <hyperlink ref="E1147" location="A127967006W" display="A127967006W" xr:uid="{00000000-0004-0000-0000-000070040000}"/>
    <hyperlink ref="E1148" location="A128083434J" display="A128083434J" xr:uid="{00000000-0004-0000-0000-000071040000}"/>
    <hyperlink ref="E1149" location="A127947430K" display="A127947430K" xr:uid="{00000000-0004-0000-0000-000072040000}"/>
    <hyperlink ref="E1150" location="A128083398K" display="A128083398K" xr:uid="{00000000-0004-0000-0000-000073040000}"/>
    <hyperlink ref="E1151" location="A128024990W" display="A128024990W" xr:uid="{00000000-0004-0000-0000-000074040000}"/>
    <hyperlink ref="E1152" location="A128083402R" display="A128083402R" xr:uid="{00000000-0004-0000-0000-000075040000}"/>
    <hyperlink ref="E1153" location="A128044378X" display="A128044378X" xr:uid="{00000000-0004-0000-0000-000076040000}"/>
    <hyperlink ref="E1154" location="A127966986W" display="A127966986W" xr:uid="{00000000-0004-0000-0000-000077040000}"/>
    <hyperlink ref="E1155" location="A128083406X" display="A128083406X" xr:uid="{00000000-0004-0000-0000-000078040000}"/>
    <hyperlink ref="E1156" location="A128063946R" display="A128063946R" xr:uid="{00000000-0004-0000-0000-000079040000}"/>
    <hyperlink ref="E1157" location="A127966990L" display="A127966990L" xr:uid="{00000000-0004-0000-0000-00007A040000}"/>
    <hyperlink ref="E1158" location="A128083410R" display="A128083410R" xr:uid="{00000000-0004-0000-0000-00007B040000}"/>
    <hyperlink ref="E1159" location="A127947434V" display="A127947434V" xr:uid="{00000000-0004-0000-0000-00007C040000}"/>
    <hyperlink ref="E1160" location="A127966994W" display="A127966994W" xr:uid="{00000000-0004-0000-0000-00007D040000}"/>
    <hyperlink ref="E1161" location="A127947438C" display="A127947438C" xr:uid="{00000000-0004-0000-0000-00007E040000}"/>
    <hyperlink ref="E1162" location="A128083414X" display="A128083414X" xr:uid="{00000000-0004-0000-0000-00007F040000}"/>
    <hyperlink ref="E1163" location="A128063950F" display="A128063950F" xr:uid="{00000000-0004-0000-0000-000080040000}"/>
    <hyperlink ref="E1164" location="A128044382R" display="A128044382R" xr:uid="{00000000-0004-0000-0000-000081040000}"/>
    <hyperlink ref="E1165" location="A127947442V" display="A127947442V" xr:uid="{00000000-0004-0000-0000-000082040000}"/>
    <hyperlink ref="E1166" location="A127966998F" display="A127966998F" xr:uid="{00000000-0004-0000-0000-000083040000}"/>
    <hyperlink ref="E1167" location="A128083418J" display="A128083418J" xr:uid="{00000000-0004-0000-0000-000084040000}"/>
    <hyperlink ref="E1168" location="A128024994F" display="A128024994F" xr:uid="{00000000-0004-0000-0000-000085040000}"/>
    <hyperlink ref="E1169" location="A128083422X" display="A128083422X" xr:uid="{00000000-0004-0000-0000-000086040000}"/>
    <hyperlink ref="E1170" location="A128005598X" display="A128005598X" xr:uid="{00000000-0004-0000-0000-000087040000}"/>
    <hyperlink ref="E1171" location="A128083426J" display="A128083426J" xr:uid="{00000000-0004-0000-0000-000088040000}"/>
    <hyperlink ref="E1172" location="A127947446C" display="A127947446C" xr:uid="{00000000-0004-0000-0000-000089040000}"/>
    <hyperlink ref="E1173" location="A128063962R" display="A128063962R" xr:uid="{00000000-0004-0000-0000-00008A040000}"/>
    <hyperlink ref="E1174" location="A127986194W" display="A127986194W" xr:uid="{00000000-0004-0000-0000-00008B040000}"/>
    <hyperlink ref="E1175" location="A127986198F" display="A127986198F" xr:uid="{00000000-0004-0000-0000-00008C040000}"/>
    <hyperlink ref="E1176" location="A127986206V" display="A127986206V" xr:uid="{00000000-0004-0000-0000-00008D040000}"/>
    <hyperlink ref="E1177" location="A128044414W" display="A128044414W" xr:uid="{00000000-0004-0000-0000-00008E040000}"/>
    <hyperlink ref="E1178" location="A128005618W" display="A128005618W" xr:uid="{00000000-0004-0000-0000-00008F040000}"/>
    <hyperlink ref="E1179" location="A128063966X" display="A128063966X" xr:uid="{00000000-0004-0000-0000-000090040000}"/>
    <hyperlink ref="E1180" location="A127947470C" display="A127947470C" xr:uid="{00000000-0004-0000-0000-000091040000}"/>
    <hyperlink ref="E1181" location="A127967030W" display="A127967030W" xr:uid="{00000000-0004-0000-0000-000092040000}"/>
    <hyperlink ref="E1182" location="A128044418F" display="A128044418F" xr:uid="{00000000-0004-0000-0000-000093040000}"/>
    <hyperlink ref="E1183" location="A128024998R" display="A128024998R" xr:uid="{00000000-0004-0000-0000-000094040000}"/>
    <hyperlink ref="E1184" location="A127967010L" display="A127967010L" xr:uid="{00000000-0004-0000-0000-000095040000}"/>
    <hyperlink ref="E1185" location="A127967014W" display="A127967014W" xr:uid="{00000000-0004-0000-0000-000096040000}"/>
    <hyperlink ref="E1186" location="A128083438T" display="A128083438T" xr:uid="{00000000-0004-0000-0000-000097040000}"/>
    <hyperlink ref="E1187" location="A128044390R" display="A128044390R" xr:uid="{00000000-0004-0000-0000-000098040000}"/>
    <hyperlink ref="E1188" location="A127967018F" display="A127967018F" xr:uid="{00000000-0004-0000-0000-000099040000}"/>
    <hyperlink ref="E1189" location="A128005602C" display="A128005602C" xr:uid="{00000000-0004-0000-0000-00009A040000}"/>
    <hyperlink ref="E1190" location="A127967022W" display="A127967022W" xr:uid="{00000000-0004-0000-0000-00009B040000}"/>
    <hyperlink ref="E1191" location="A128044394X" display="A128044394X" xr:uid="{00000000-0004-0000-0000-00009C040000}"/>
    <hyperlink ref="E1192" location="A127947450V" display="A127947450V" xr:uid="{00000000-0004-0000-0000-00009D040000}"/>
    <hyperlink ref="E1193" location="A127986202K" display="A127986202K" xr:uid="{00000000-0004-0000-0000-00009E040000}"/>
    <hyperlink ref="E1194" location="A128044398J" display="A128044398J" xr:uid="{00000000-0004-0000-0000-00009F040000}"/>
    <hyperlink ref="E1195" location="A128044402L" display="A128044402L" xr:uid="{00000000-0004-0000-0000-0000A0040000}"/>
    <hyperlink ref="E1196" location="A128005606L" display="A128005606L" xr:uid="{00000000-0004-0000-0000-0000A1040000}"/>
    <hyperlink ref="E1197" location="A128005610C" display="A128005610C" xr:uid="{00000000-0004-0000-0000-0000A2040000}"/>
    <hyperlink ref="E1198" location="A127947454C" display="A127947454C" xr:uid="{00000000-0004-0000-0000-0000A3040000}"/>
    <hyperlink ref="E1199" location="A127947458L" display="A127947458L" xr:uid="{00000000-0004-0000-0000-0000A4040000}"/>
    <hyperlink ref="E1200" location="A128025002W" display="A128025002W" xr:uid="{00000000-0004-0000-0000-0000A5040000}"/>
    <hyperlink ref="E1201" location="A128044406W" display="A128044406W" xr:uid="{00000000-0004-0000-0000-0000A6040000}"/>
    <hyperlink ref="E1202" location="A128044410L" display="A128044410L" xr:uid="{00000000-0004-0000-0000-0000A7040000}"/>
    <hyperlink ref="E1203" location="A127967026F" display="A127967026F" xr:uid="{00000000-0004-0000-0000-0000A8040000}"/>
    <hyperlink ref="E1204" location="A127947462C" display="A127947462C" xr:uid="{00000000-0004-0000-0000-0000A9040000}"/>
    <hyperlink ref="E1205" location="A127947466L" display="A127947466L" xr:uid="{00000000-0004-0000-0000-0000AA040000}"/>
    <hyperlink ref="E1206" location="A128005614L" display="A128005614L" xr:uid="{00000000-0004-0000-0000-0000AB040000}"/>
    <hyperlink ref="E1207" location="A127986222V" display="A127986222V" xr:uid="{00000000-0004-0000-0000-0000AC040000}"/>
    <hyperlink ref="E1208" location="A128025006F" display="A128025006F" xr:uid="{00000000-0004-0000-0000-0000AD040000}"/>
    <hyperlink ref="E1209" location="A127986214V" display="A127986214V" xr:uid="{00000000-0004-0000-0000-0000AE040000}"/>
    <hyperlink ref="E1210" location="A127947482L" display="A127947482L" xr:uid="{00000000-0004-0000-0000-0000AF040000}"/>
    <hyperlink ref="E1211" location="A128025018R" display="A128025018R" xr:uid="{00000000-0004-0000-0000-0000B0040000}"/>
    <hyperlink ref="E1212" location="A128025022F" display="A128025022F" xr:uid="{00000000-0004-0000-0000-0000B1040000}"/>
    <hyperlink ref="E1213" location="A128005634W" display="A128005634W" xr:uid="{00000000-0004-0000-0000-0000B2040000}"/>
    <hyperlink ref="E1214" location="A127986226C" display="A127986226C" xr:uid="{00000000-0004-0000-0000-0000B3040000}"/>
    <hyperlink ref="E1215" location="A127986230V" display="A127986230V" xr:uid="{00000000-0004-0000-0000-0000B4040000}"/>
    <hyperlink ref="E1216" location="A128005638F" display="A128005638F" xr:uid="{00000000-0004-0000-0000-0000B5040000}"/>
    <hyperlink ref="E1217" location="A127967034F" display="A127967034F" xr:uid="{00000000-0004-0000-0000-0000B6040000}"/>
    <hyperlink ref="E1218" location="A128025010W" display="A128025010W" xr:uid="{00000000-0004-0000-0000-0000B7040000}"/>
    <hyperlink ref="E1219" location="A128005622L" display="A128005622L" xr:uid="{00000000-0004-0000-0000-0000B8040000}"/>
    <hyperlink ref="E1220" location="A127947474L" display="A127947474L" xr:uid="{00000000-0004-0000-0000-0000B9040000}"/>
    <hyperlink ref="E1221" location="A128083442J" display="A128083442J" xr:uid="{00000000-0004-0000-0000-0000BA040000}"/>
    <hyperlink ref="E1222" location="A128063970R" display="A128063970R" xr:uid="{00000000-0004-0000-0000-0000BB040000}"/>
    <hyperlink ref="E1223" location="A127967038R" display="A127967038R" xr:uid="{00000000-0004-0000-0000-0000BC040000}"/>
    <hyperlink ref="E1224" location="A128044422W" display="A128044422W" xr:uid="{00000000-0004-0000-0000-0000BD040000}"/>
    <hyperlink ref="E1225" location="A128044426F" display="A128044426F" xr:uid="{00000000-0004-0000-0000-0000BE040000}"/>
    <hyperlink ref="E1226" location="A128083446T" display="A128083446T" xr:uid="{00000000-0004-0000-0000-0000BF040000}"/>
    <hyperlink ref="E1227" location="A127947478W" display="A127947478W" xr:uid="{00000000-0004-0000-0000-0000C0040000}"/>
    <hyperlink ref="E1228" location="A128063974X" display="A128063974X" xr:uid="{00000000-0004-0000-0000-0000C1040000}"/>
    <hyperlink ref="E1229" location="A128044430W" display="A128044430W" xr:uid="{00000000-0004-0000-0000-0000C2040000}"/>
    <hyperlink ref="E1230" location="A128005626W" display="A128005626W" xr:uid="{00000000-0004-0000-0000-0000C3040000}"/>
    <hyperlink ref="E1231" location="A128044434F" display="A128044434F" xr:uid="{00000000-0004-0000-0000-0000C4040000}"/>
    <hyperlink ref="E1232" location="A128025014F" display="A128025014F" xr:uid="{00000000-0004-0000-0000-0000C5040000}"/>
    <hyperlink ref="E1233" location="A128083450J" display="A128083450J" xr:uid="{00000000-0004-0000-0000-0000C6040000}"/>
    <hyperlink ref="E1234" location="A128083454T" display="A128083454T" xr:uid="{00000000-0004-0000-0000-0000C7040000}"/>
    <hyperlink ref="E1235" location="A128005630L" display="A128005630L" xr:uid="{00000000-0004-0000-0000-0000C8040000}"/>
    <hyperlink ref="E1236" location="A127986218C" display="A127986218C" xr:uid="{00000000-0004-0000-0000-0000C9040000}"/>
    <hyperlink ref="E1237" location="A127947486W" display="A127947486W" xr:uid="{00000000-0004-0000-0000-0000CA040000}"/>
    <hyperlink ref="E1238" location="A127967042F" display="A127967042F" xr:uid="{00000000-0004-0000-0000-0000CB040000}"/>
    <hyperlink ref="E1239" location="A128044438R" display="A128044438R" xr:uid="{00000000-0004-0000-0000-0000CC040000}"/>
    <hyperlink ref="E1240" location="A127947490L" display="A127947490L" xr:uid="{00000000-0004-0000-0000-0000CD040000}"/>
    <hyperlink ref="E1241" location="A128083470T" display="A128083470T" xr:uid="{00000000-0004-0000-0000-0000CE040000}"/>
    <hyperlink ref="E1242" location="A127967046R" display="A127967046R" xr:uid="{00000000-0004-0000-0000-0000CF040000}"/>
    <hyperlink ref="E1243" location="A127947494W" display="A127947494W" xr:uid="{00000000-0004-0000-0000-0000D0040000}"/>
    <hyperlink ref="E1244" location="A128063990X" display="A128063990X" xr:uid="{00000000-0004-0000-0000-0000D1040000}"/>
    <hyperlink ref="E1245" location="A127947514V" display="A127947514V" xr:uid="{00000000-0004-0000-0000-0000D2040000}"/>
    <hyperlink ref="E1246" location="A127947522V" display="A127947522V" xr:uid="{00000000-0004-0000-0000-0000D3040000}"/>
    <hyperlink ref="E1247" location="A128005658R" display="A128005658R" xr:uid="{00000000-0004-0000-0000-0000D4040000}"/>
    <hyperlink ref="E1248" location="A127967058X" display="A127967058X" xr:uid="{00000000-0004-0000-0000-0000D5040000}"/>
    <hyperlink ref="E1249" location="A128005662F" display="A128005662F" xr:uid="{00000000-0004-0000-0000-0000D6040000}"/>
    <hyperlink ref="E1250" location="A128025038X" display="A128025038X" xr:uid="{00000000-0004-0000-0000-0000D7040000}"/>
    <hyperlink ref="E1251" location="A128044442F" display="A128044442F" xr:uid="{00000000-0004-0000-0000-0000D8040000}"/>
    <hyperlink ref="E1252" location="A128063982X" display="A128063982X" xr:uid="{00000000-0004-0000-0000-0000D9040000}"/>
    <hyperlink ref="E1253" location="A127967050F" display="A127967050F" xr:uid="{00000000-0004-0000-0000-0000DA040000}"/>
    <hyperlink ref="E1254" location="A128005642W" display="A128005642W" xr:uid="{00000000-0004-0000-0000-0000DB040000}"/>
    <hyperlink ref="E1255" location="A128044446R" display="A128044446R" xr:uid="{00000000-0004-0000-0000-0000DC040000}"/>
    <hyperlink ref="E1256" location="A128083458A" display="A128083458A" xr:uid="{00000000-0004-0000-0000-0000DD040000}"/>
    <hyperlink ref="E1257" location="A127986234C" display="A127986234C" xr:uid="{00000000-0004-0000-0000-0000DE040000}"/>
    <hyperlink ref="E1258" location="A128025026R" display="A128025026R" xr:uid="{00000000-0004-0000-0000-0000DF040000}"/>
    <hyperlink ref="E1259" location="A128063986J" display="A128063986J" xr:uid="{00000000-0004-0000-0000-0000E0040000}"/>
    <hyperlink ref="E1260" location="A128005646F" display="A128005646F" xr:uid="{00000000-0004-0000-0000-0000E1040000}"/>
    <hyperlink ref="E1261" location="A128044450F" display="A128044450F" xr:uid="{00000000-0004-0000-0000-0000E2040000}"/>
    <hyperlink ref="E1262" location="A128005650W" display="A128005650W" xr:uid="{00000000-0004-0000-0000-0000E3040000}"/>
    <hyperlink ref="E1263" location="A128083462T" display="A128083462T" xr:uid="{00000000-0004-0000-0000-0000E4040000}"/>
    <hyperlink ref="E1264" location="A127947498F" display="A127947498F" xr:uid="{00000000-0004-0000-0000-0000E5040000}"/>
    <hyperlink ref="E1265" location="A128044454R" display="A128044454R" xr:uid="{00000000-0004-0000-0000-0000E6040000}"/>
    <hyperlink ref="E1266" location="A128025030F" display="A128025030F" xr:uid="{00000000-0004-0000-0000-0000E7040000}"/>
    <hyperlink ref="E1267" location="A128044458X" display="A128044458X" xr:uid="{00000000-0004-0000-0000-0000E8040000}"/>
    <hyperlink ref="E1268" location="A127967054R" display="A127967054R" xr:uid="{00000000-0004-0000-0000-0000E9040000}"/>
    <hyperlink ref="E1269" location="A127947502K" display="A127947502K" xr:uid="{00000000-0004-0000-0000-0000EA040000}"/>
    <hyperlink ref="E1270" location="A128005654F" display="A128005654F" xr:uid="{00000000-0004-0000-0000-0000EB040000}"/>
    <hyperlink ref="E1271" location="A127947506V" display="A127947506V" xr:uid="{00000000-0004-0000-0000-0000EC040000}"/>
    <hyperlink ref="E1272" location="A127947510K" display="A127947510K" xr:uid="{00000000-0004-0000-0000-0000ED040000}"/>
    <hyperlink ref="E1273" location="A128025034R" display="A128025034R" xr:uid="{00000000-0004-0000-0000-0000EE040000}"/>
    <hyperlink ref="E1274" location="A127947518C" display="A127947518C" xr:uid="{00000000-0004-0000-0000-0000EF040000}"/>
    <hyperlink ref="E1275" location="A128025054X" display="A128025054X" xr:uid="{00000000-0004-0000-0000-0000F0040000}"/>
    <hyperlink ref="E1276" location="A127947526C" display="A127947526C" xr:uid="{00000000-0004-0000-0000-0000F1040000}"/>
    <hyperlink ref="E1277" location="A128044462R" display="A128044462R" xr:uid="{00000000-0004-0000-0000-0000F2040000}"/>
    <hyperlink ref="E1278" location="A127947538L" display="A127947538L" xr:uid="{00000000-0004-0000-0000-0000F3040000}"/>
    <hyperlink ref="E1279" location="A127947542C" display="A127947542C" xr:uid="{00000000-0004-0000-0000-0000F4040000}"/>
    <hyperlink ref="E1280" location="A128005678X" display="A128005678X" xr:uid="{00000000-0004-0000-0000-0000F5040000}"/>
    <hyperlink ref="E1281" location="A128064014J" display="A128064014J" xr:uid="{00000000-0004-0000-0000-0000F6040000}"/>
    <hyperlink ref="E1282" location="A128005682R" display="A128005682R" xr:uid="{00000000-0004-0000-0000-0000F7040000}"/>
    <hyperlink ref="E1283" location="A127947546L" display="A127947546L" xr:uid="{00000000-0004-0000-0000-0000F8040000}"/>
    <hyperlink ref="E1284" location="A127986242C" display="A127986242C" xr:uid="{00000000-0004-0000-0000-0000F9040000}"/>
    <hyperlink ref="E1285" location="A128005666R" display="A128005666R" xr:uid="{00000000-0004-0000-0000-0000FA040000}"/>
    <hyperlink ref="E1286" location="A128063994J" display="A128063994J" xr:uid="{00000000-0004-0000-0000-0000FB040000}"/>
    <hyperlink ref="E1287" location="A127967062R" display="A127967062R" xr:uid="{00000000-0004-0000-0000-0000FC040000}"/>
    <hyperlink ref="E1288" location="A127967066X" display="A127967066X" xr:uid="{00000000-0004-0000-0000-0000FD040000}"/>
    <hyperlink ref="E1289" location="A128025042R" display="A128025042R" xr:uid="{00000000-0004-0000-0000-0000FE040000}"/>
    <hyperlink ref="E1290" location="A128083474A" display="A128083474A" xr:uid="{00000000-0004-0000-0000-0000FF040000}"/>
    <hyperlink ref="E1291" location="A127947530V" display="A127947530V" xr:uid="{00000000-0004-0000-0000-000000050000}"/>
    <hyperlink ref="E1292" location="A127986238L" display="A127986238L" xr:uid="{00000000-0004-0000-0000-000001050000}"/>
    <hyperlink ref="E1293" location="A128063998T" display="A128063998T" xr:uid="{00000000-0004-0000-0000-000002050000}"/>
    <hyperlink ref="E1294" location="A128025046X" display="A128025046X" xr:uid="{00000000-0004-0000-0000-000003050000}"/>
    <hyperlink ref="E1295" location="A128083478K" display="A128083478K" xr:uid="{00000000-0004-0000-0000-000004050000}"/>
    <hyperlink ref="E1296" location="A128064002X" display="A128064002X" xr:uid="{00000000-0004-0000-0000-000005050000}"/>
    <hyperlink ref="E1297" location="A128044466X" display="A128044466X" xr:uid="{00000000-0004-0000-0000-000006050000}"/>
    <hyperlink ref="E1298" location="A127967070R" display="A127967070R" xr:uid="{00000000-0004-0000-0000-000007050000}"/>
    <hyperlink ref="E1299" location="A128083482A" display="A128083482A" xr:uid="{00000000-0004-0000-0000-000008050000}"/>
    <hyperlink ref="E1300" location="A128005670F" display="A128005670F" xr:uid="{00000000-0004-0000-0000-000009050000}"/>
    <hyperlink ref="E1301" location="A127967074X" display="A127967074X" xr:uid="{00000000-0004-0000-0000-00000A050000}"/>
    <hyperlink ref="E1302" location="A127947534C" display="A127947534C" xr:uid="{00000000-0004-0000-0000-00000B050000}"/>
    <hyperlink ref="E1303" location="A128005674R" display="A128005674R" xr:uid="{00000000-0004-0000-0000-00000C050000}"/>
    <hyperlink ref="E1304" location="A128044470R" display="A128044470R" xr:uid="{00000000-0004-0000-0000-00000D050000}"/>
    <hyperlink ref="E1305" location="A128064006J" display="A128064006J" xr:uid="{00000000-0004-0000-0000-00000E050000}"/>
    <hyperlink ref="E1306" location="A128025050R" display="A128025050R" xr:uid="{00000000-0004-0000-0000-00000F050000}"/>
    <hyperlink ref="E1307" location="A127967082X" display="A127967082X" xr:uid="{00000000-0004-0000-0000-000010050000}"/>
    <hyperlink ref="E1308" location="A128064010X" display="A128064010X" xr:uid="{00000000-0004-0000-0000-000011050000}"/>
    <hyperlink ref="E1309" location="A128083494K" display="A128083494K" xr:uid="{00000000-0004-0000-0000-000012050000}"/>
    <hyperlink ref="E1310" location="A128005686X" display="A128005686X" xr:uid="{00000000-0004-0000-0000-000013050000}"/>
    <hyperlink ref="E1311" location="A127947554L" display="A127947554L" xr:uid="{00000000-0004-0000-0000-000014050000}"/>
    <hyperlink ref="E1312" location="A128044482X" display="A128044482X" xr:uid="{00000000-0004-0000-0000-000015050000}"/>
    <hyperlink ref="E1313" location="A128083498V" display="A128083498V" xr:uid="{00000000-0004-0000-0000-000016050000}"/>
    <hyperlink ref="E1314" location="A128025070X" display="A128025070X" xr:uid="{00000000-0004-0000-0000-000017050000}"/>
    <hyperlink ref="E1315" location="A128005698J" display="A128005698J" xr:uid="{00000000-0004-0000-0000-000018050000}"/>
    <hyperlink ref="E1316" location="A127967102W" display="A127967102W" xr:uid="{00000000-0004-0000-0000-000019050000}"/>
    <hyperlink ref="E1317" location="A127947566W" display="A127947566W" xr:uid="{00000000-0004-0000-0000-00001A050000}"/>
    <hyperlink ref="E1318" location="A127947570L" display="A127947570L" xr:uid="{00000000-0004-0000-0000-00001B050000}"/>
    <hyperlink ref="E1319" location="A127947550C" display="A127947550C" xr:uid="{00000000-0004-0000-0000-00001C050000}"/>
    <hyperlink ref="E1320" location="A128025058J" display="A128025058J" xr:uid="{00000000-0004-0000-0000-00001D050000}"/>
    <hyperlink ref="E1321" location="A128083486K" display="A128083486K" xr:uid="{00000000-0004-0000-0000-00001E050000}"/>
    <hyperlink ref="E1322" location="A128044474X" display="A128044474X" xr:uid="{00000000-0004-0000-0000-00001F050000}"/>
    <hyperlink ref="E1323" location="A127986246L" display="A127986246L" xr:uid="{00000000-0004-0000-0000-000020050000}"/>
    <hyperlink ref="E1324" location="A128025062X" display="A128025062X" xr:uid="{00000000-0004-0000-0000-000021050000}"/>
    <hyperlink ref="E1325" location="A128005690R" display="A128005690R" xr:uid="{00000000-0004-0000-0000-000022050000}"/>
    <hyperlink ref="E1326" location="A127967086J" display="A127967086J" xr:uid="{00000000-0004-0000-0000-000023050000}"/>
    <hyperlink ref="E1327" location="A128064018T" display="A128064018T" xr:uid="{00000000-0004-0000-0000-000024050000}"/>
    <hyperlink ref="E1328" location="A127967090X" display="A127967090X" xr:uid="{00000000-0004-0000-0000-000025050000}"/>
    <hyperlink ref="E1329" location="A127947558W" display="A127947558W" xr:uid="{00000000-0004-0000-0000-000026050000}"/>
    <hyperlink ref="E1330" location="A128064022J" display="A128064022J" xr:uid="{00000000-0004-0000-0000-000027050000}"/>
    <hyperlink ref="E1331" location="A127986250C" display="A127986250C" xr:uid="{00000000-0004-0000-0000-000028050000}"/>
    <hyperlink ref="E1332" location="A128025066J" display="A128025066J" xr:uid="{00000000-0004-0000-0000-000029050000}"/>
    <hyperlink ref="E1333" location="A128044478J" display="A128044478J" xr:uid="{00000000-0004-0000-0000-00002A050000}"/>
    <hyperlink ref="E1334" location="A128083490A" display="A128083490A" xr:uid="{00000000-0004-0000-0000-00002B050000}"/>
    <hyperlink ref="E1335" location="A127967094J" display="A127967094J" xr:uid="{00000000-0004-0000-0000-00002C050000}"/>
    <hyperlink ref="E1336" location="A128005694X" display="A128005694X" xr:uid="{00000000-0004-0000-0000-00002D050000}"/>
    <hyperlink ref="E1337" location="A127947562L" display="A127947562L" xr:uid="{00000000-0004-0000-0000-00002E050000}"/>
    <hyperlink ref="E1338" location="A128064026T" display="A128064026T" xr:uid="{00000000-0004-0000-0000-00002F050000}"/>
    <hyperlink ref="E1339" location="A128064030J" display="A128064030J" xr:uid="{00000000-0004-0000-0000-000030050000}"/>
    <hyperlink ref="E1340" location="A128044486J" display="A128044486J" xr:uid="{00000000-0004-0000-0000-000031050000}"/>
    <hyperlink ref="E1341" location="A128064034T" display="A128064034T" xr:uid="{00000000-0004-0000-0000-000032050000}"/>
    <hyperlink ref="E1342" location="A127967098T" display="A127967098T" xr:uid="{00000000-0004-0000-0000-000033050000}"/>
    <hyperlink ref="E1343" location="A128064054A" display="A128064054A" xr:uid="{00000000-0004-0000-0000-000034050000}"/>
    <hyperlink ref="E1344" location="A128064038A" display="A128064038A" xr:uid="{00000000-0004-0000-0000-000035050000}"/>
    <hyperlink ref="E1345" location="A127947574W" display="A127947574W" xr:uid="{00000000-0004-0000-0000-000036050000}"/>
    <hyperlink ref="E1346" location="A128083506J" display="A128083506J" xr:uid="{00000000-0004-0000-0000-000037050000}"/>
    <hyperlink ref="E1347" location="A127947586F" display="A127947586F" xr:uid="{00000000-0004-0000-0000-000038050000}"/>
    <hyperlink ref="E1348" location="A127947590W" display="A127947590W" xr:uid="{00000000-0004-0000-0000-000039050000}"/>
    <hyperlink ref="E1349" location="A128083514J" display="A128083514J" xr:uid="{00000000-0004-0000-0000-00003A050000}"/>
    <hyperlink ref="E1350" location="A127947594F" display="A127947594F" xr:uid="{00000000-0004-0000-0000-00003B050000}"/>
    <hyperlink ref="E1351" location="A128083518T" display="A128083518T" xr:uid="{00000000-0004-0000-0000-00003C050000}"/>
    <hyperlink ref="E1352" location="A128083522J" display="A128083522J" xr:uid="{00000000-0004-0000-0000-00003D050000}"/>
    <hyperlink ref="E1353" location="A128005702L" display="A128005702L" xr:uid="{00000000-0004-0000-0000-00003E050000}"/>
    <hyperlink ref="E1354" location="A127986258W" display="A127986258W" xr:uid="{00000000-0004-0000-0000-00003F050000}"/>
    <hyperlink ref="E1355" location="A128025074J" display="A128025074J" xr:uid="{00000000-0004-0000-0000-000040050000}"/>
    <hyperlink ref="E1356" location="A128044490X" display="A128044490X" xr:uid="{00000000-0004-0000-0000-000041050000}"/>
    <hyperlink ref="E1357" location="A128064042T" display="A128064042T" xr:uid="{00000000-0004-0000-0000-000042050000}"/>
    <hyperlink ref="E1358" location="A127986262L" display="A127986262L" xr:uid="{00000000-0004-0000-0000-000043050000}"/>
    <hyperlink ref="E1359" location="A127967106F" display="A127967106F" xr:uid="{00000000-0004-0000-0000-000044050000}"/>
    <hyperlink ref="E1360" location="A128064046A" display="A128064046A" xr:uid="{00000000-0004-0000-0000-000045050000}"/>
    <hyperlink ref="E1361" location="A128064050T" display="A128064050T" xr:uid="{00000000-0004-0000-0000-000046050000}"/>
    <hyperlink ref="E1362" location="A128083502X" display="A128083502X" xr:uid="{00000000-0004-0000-0000-000047050000}"/>
    <hyperlink ref="E1363" location="A128005706W" display="A128005706W" xr:uid="{00000000-0004-0000-0000-000048050000}"/>
    <hyperlink ref="E1364" location="A127947578F" display="A127947578F" xr:uid="{00000000-0004-0000-0000-000049050000}"/>
    <hyperlink ref="E1365" location="A128025078T" display="A128025078T" xr:uid="{00000000-0004-0000-0000-00004A050000}"/>
    <hyperlink ref="E1366" location="A128005710L" display="A128005710L" xr:uid="{00000000-0004-0000-0000-00004B050000}"/>
    <hyperlink ref="E1367" location="A127967110W" display="A127967110W" xr:uid="{00000000-0004-0000-0000-00004C050000}"/>
    <hyperlink ref="E1368" location="A128025082J" display="A128025082J" xr:uid="{00000000-0004-0000-0000-00004D050000}"/>
    <hyperlink ref="E1369" location="A127947582W" display="A127947582W" xr:uid="{00000000-0004-0000-0000-00004E050000}"/>
    <hyperlink ref="E1370" location="A128005714W" display="A128005714W" xr:uid="{00000000-0004-0000-0000-00004F050000}"/>
    <hyperlink ref="E1371" location="A128025086T" display="A128025086T" xr:uid="{00000000-0004-0000-0000-000050050000}"/>
    <hyperlink ref="E1372" location="A128025090J" display="A128025090J" xr:uid="{00000000-0004-0000-0000-000051050000}"/>
    <hyperlink ref="E1373" location="A127986266W" display="A127986266W" xr:uid="{00000000-0004-0000-0000-000052050000}"/>
    <hyperlink ref="E1374" location="A128044494J" display="A128044494J" xr:uid="{00000000-0004-0000-0000-000053050000}"/>
    <hyperlink ref="E1375" location="A128044498T" display="A128044498T" xr:uid="{00000000-0004-0000-0000-000054050000}"/>
    <hyperlink ref="E1376" location="A128083510X" display="A128083510X" xr:uid="{00000000-0004-0000-0000-000055050000}"/>
    <hyperlink ref="E1377" location="A128083550T" display="A128083550T" xr:uid="{00000000-0004-0000-0000-000056050000}"/>
    <hyperlink ref="E1378" location="A128005738R" display="A128005738R" xr:uid="{00000000-0004-0000-0000-000057050000}"/>
    <hyperlink ref="E1379" location="A127986294F" display="A127986294F" xr:uid="{00000000-0004-0000-0000-000058050000}"/>
    <hyperlink ref="E1380" location="A128085558W" display="A128085558W" xr:uid="{00000000-0004-0000-0000-000059050000}"/>
    <hyperlink ref="E1381" location="A127988198T" display="A127988198T" xr:uid="{00000000-0004-0000-0000-00005A050000}"/>
    <hyperlink ref="E1382" location="A127968994J" display="A127968994J" xr:uid="{00000000-0004-0000-0000-00005B050000}"/>
    <hyperlink ref="E1383" location="A128046474K" display="A128046474K" xr:uid="{00000000-0004-0000-0000-00005C050000}"/>
    <hyperlink ref="E1384" location="A128065850J" display="A128065850J" xr:uid="{00000000-0004-0000-0000-00005D050000}"/>
    <hyperlink ref="E1385" location="A128027086C" display="A128027086C" xr:uid="{00000000-0004-0000-0000-00005E050000}"/>
    <hyperlink ref="E1386" location="A128027090V" display="A128027090V" xr:uid="{00000000-0004-0000-0000-00005F050000}"/>
    <hyperlink ref="E1387" location="A128085562L" display="A128085562L" xr:uid="{00000000-0004-0000-0000-000060050000}"/>
    <hyperlink ref="E1388" location="A128046482K" display="A128046482K" xr:uid="{00000000-0004-0000-0000-000061050000}"/>
    <hyperlink ref="E1389" location="A127988206F" display="A127988206F" xr:uid="{00000000-0004-0000-0000-000062050000}"/>
    <hyperlink ref="E1390" location="A128065834J" display="A128065834J" xr:uid="{00000000-0004-0000-0000-000063050000}"/>
    <hyperlink ref="E1391" location="A128085546L" display="A128085546L" xr:uid="{00000000-0004-0000-0000-000064050000}"/>
    <hyperlink ref="E1392" location="A127949598A" display="A127949598A" xr:uid="{00000000-0004-0000-0000-000065050000}"/>
    <hyperlink ref="E1393" location="A128046462A" display="A128046462A" xr:uid="{00000000-0004-0000-0000-000066050000}"/>
    <hyperlink ref="E1394" location="A128046466K" display="A128046466K" xr:uid="{00000000-0004-0000-0000-000067050000}"/>
    <hyperlink ref="E1395" location="A128007726T" display="A128007726T" xr:uid="{00000000-0004-0000-0000-000068050000}"/>
    <hyperlink ref="E1396" location="A127949602F" display="A127949602F" xr:uid="{00000000-0004-0000-0000-000069050000}"/>
    <hyperlink ref="E1397" location="A127968990X" display="A127968990X" xr:uid="{00000000-0004-0000-0000-00006A050000}"/>
    <hyperlink ref="E1398" location="A128027070K" display="A128027070K" xr:uid="{00000000-0004-0000-0000-00006B050000}"/>
    <hyperlink ref="E1399" location="A128085550C" display="A128085550C" xr:uid="{00000000-0004-0000-0000-00006C050000}"/>
    <hyperlink ref="E1400" location="A128046470A" display="A128046470A" xr:uid="{00000000-0004-0000-0000-00006D050000}"/>
    <hyperlink ref="E1401" location="A128027074V" display="A128027074V" xr:uid="{00000000-0004-0000-0000-00006E050000}"/>
    <hyperlink ref="E1402" location="A127968998T" display="A127968998T" xr:uid="{00000000-0004-0000-0000-00006F050000}"/>
    <hyperlink ref="E1403" location="A128027078C" display="A128027078C" xr:uid="{00000000-0004-0000-0000-000070050000}"/>
    <hyperlink ref="E1404" location="A127949606R" display="A127949606R" xr:uid="{00000000-0004-0000-0000-000071050000}"/>
    <hyperlink ref="E1405" location="A128085554L" display="A128085554L" xr:uid="{00000000-0004-0000-0000-000072050000}"/>
    <hyperlink ref="E1406" location="A128007730J" display="A128007730J" xr:uid="{00000000-0004-0000-0000-000073050000}"/>
    <hyperlink ref="E1407" location="A128007734T" display="A128007734T" xr:uid="{00000000-0004-0000-0000-000074050000}"/>
    <hyperlink ref="E1408" location="A127988202W" display="A127988202W" xr:uid="{00000000-0004-0000-0000-000075050000}"/>
    <hyperlink ref="E1409" location="A128065838T" display="A128065838T" xr:uid="{00000000-0004-0000-0000-000076050000}"/>
    <hyperlink ref="E1410" location="A128065842J" display="A128065842J" xr:uid="{00000000-0004-0000-0000-000077050000}"/>
    <hyperlink ref="E1411" location="A128065846T" display="A128065846T" xr:uid="{00000000-0004-0000-0000-000078050000}"/>
    <hyperlink ref="E1412" location="A128046478V" display="A128046478V" xr:uid="{00000000-0004-0000-0000-000079050000}"/>
    <hyperlink ref="E1413" location="A128027082V" display="A128027082V" xr:uid="{00000000-0004-0000-0000-00007A050000}"/>
    <hyperlink ref="E1414" location="A127949610F" display="A127949610F" xr:uid="{00000000-0004-0000-0000-00007B050000}"/>
    <hyperlink ref="E1415" location="A127988214F" display="A127988214F" xr:uid="{00000000-0004-0000-0000-00007C050000}"/>
    <hyperlink ref="E1416" location="A128046486V" display="A128046486V" xr:uid="{00000000-0004-0000-0000-00007D050000}"/>
    <hyperlink ref="E1417" location="A128065858A" display="A128065858A" xr:uid="{00000000-0004-0000-0000-00007E050000}"/>
    <hyperlink ref="E1418" location="A127949626X" display="A127949626X" xr:uid="{00000000-0004-0000-0000-00007F050000}"/>
    <hyperlink ref="E1419" location="A127969018T" display="A127969018T" xr:uid="{00000000-0004-0000-0000-000080050000}"/>
    <hyperlink ref="E1420" location="A128007754A" display="A128007754A" xr:uid="{00000000-0004-0000-0000-000081050000}"/>
    <hyperlink ref="E1421" location="A128046490K" display="A128046490K" xr:uid="{00000000-0004-0000-0000-000082050000}"/>
    <hyperlink ref="E1422" location="A128046494V" display="A128046494V" xr:uid="{00000000-0004-0000-0000-000083050000}"/>
    <hyperlink ref="E1423" location="A128065870T" display="A128065870T" xr:uid="{00000000-0004-0000-0000-000084050000}"/>
    <hyperlink ref="E1424" location="A128085582W" display="A128085582W" xr:uid="{00000000-0004-0000-0000-000085050000}"/>
    <hyperlink ref="E1425" location="A128007738A" display="A128007738A" xr:uid="{00000000-0004-0000-0000-000086050000}"/>
    <hyperlink ref="E1426" location="A127949614R" display="A127949614R" xr:uid="{00000000-0004-0000-0000-000087050000}"/>
    <hyperlink ref="E1427" location="A128065854T" display="A128065854T" xr:uid="{00000000-0004-0000-0000-000088050000}"/>
    <hyperlink ref="E1428" location="A127969002X" display="A127969002X" xr:uid="{00000000-0004-0000-0000-000089050000}"/>
    <hyperlink ref="E1429" location="A127949618X" display="A127949618X" xr:uid="{00000000-0004-0000-0000-00008A050000}"/>
    <hyperlink ref="E1430" location="A128007742T" display="A128007742T" xr:uid="{00000000-0004-0000-0000-00008B050000}"/>
    <hyperlink ref="E1431" location="A128085566W" display="A128085566W" xr:uid="{00000000-0004-0000-0000-00008C050000}"/>
    <hyperlink ref="E1432" location="A128027094C" display="A128027094C" xr:uid="{00000000-0004-0000-0000-00008D050000}"/>
    <hyperlink ref="E1433" location="A127949622R" display="A127949622R" xr:uid="{00000000-0004-0000-0000-00008E050000}"/>
    <hyperlink ref="E1434" location="A127969006J" display="A127969006J" xr:uid="{00000000-0004-0000-0000-00008F050000}"/>
    <hyperlink ref="E1435" location="A127988210W" display="A127988210W" xr:uid="{00000000-0004-0000-0000-000090050000}"/>
    <hyperlink ref="E1436" location="A128085570L" display="A128085570L" xr:uid="{00000000-0004-0000-0000-000091050000}"/>
    <hyperlink ref="E1437" location="A128007746A" display="A128007746A" xr:uid="{00000000-0004-0000-0000-000092050000}"/>
    <hyperlink ref="E1438" location="A127969010X" display="A127969010X" xr:uid="{00000000-0004-0000-0000-000093050000}"/>
    <hyperlink ref="E1439" location="A127969014J" display="A127969014J" xr:uid="{00000000-0004-0000-0000-000094050000}"/>
    <hyperlink ref="E1440" location="A128027098L" display="A128027098L" xr:uid="{00000000-0004-0000-0000-000095050000}"/>
    <hyperlink ref="E1441" location="A128027102T" display="A128027102T" xr:uid="{00000000-0004-0000-0000-000096050000}"/>
    <hyperlink ref="E1442" location="A128085574W" display="A128085574W" xr:uid="{00000000-0004-0000-0000-000097050000}"/>
    <hyperlink ref="E1443" location="A128007750T" display="A128007750T" xr:uid="{00000000-0004-0000-0000-000098050000}"/>
    <hyperlink ref="E1444" location="A128085578F" display="A128085578F" xr:uid="{00000000-0004-0000-0000-000099050000}"/>
    <hyperlink ref="E1445" location="A128065862T" display="A128065862T" xr:uid="{00000000-0004-0000-0000-00009A050000}"/>
    <hyperlink ref="E1446" location="A128065866A" display="A128065866A" xr:uid="{00000000-0004-0000-0000-00009B050000}"/>
    <hyperlink ref="E1447" location="A128027106A" display="A128027106A" xr:uid="{00000000-0004-0000-0000-00009C050000}"/>
    <hyperlink ref="E1448" location="A128027110T" display="A128027110T" xr:uid="{00000000-0004-0000-0000-00009D050000}"/>
    <hyperlink ref="E1449" location="A128085790R" display="A128085790R" xr:uid="{00000000-0004-0000-0000-00009E050000}"/>
    <hyperlink ref="E1450" location="A127949810X" display="A127949810X" xr:uid="{00000000-0004-0000-0000-00009F050000}"/>
    <hyperlink ref="E1451" location="A127949818T" display="A127949818T" xr:uid="{00000000-0004-0000-0000-0000A0050000}"/>
    <hyperlink ref="E1452" location="A128046678L" display="A128046678L" xr:uid="{00000000-0004-0000-0000-0000A1050000}"/>
    <hyperlink ref="E1453" location="A127988398K" display="A127988398K" xr:uid="{00000000-0004-0000-0000-0000A2050000}"/>
    <hyperlink ref="E1454" location="A128085794X" display="A128085794X" xr:uid="{00000000-0004-0000-0000-0000A3050000}"/>
    <hyperlink ref="E1455" location="A127988406X" display="A127988406X" xr:uid="{00000000-0004-0000-0000-0000A4050000}"/>
    <hyperlink ref="E1456" location="A128027322V" display="A128027322V" xr:uid="{00000000-0004-0000-0000-0000A5050000}"/>
    <hyperlink ref="E1457" location="A127969218K" display="A127969218K" xr:uid="{00000000-0004-0000-0000-0000A6050000}"/>
    <hyperlink ref="E1458" location="A128007946V" display="A128007946V" xr:uid="{00000000-0004-0000-0000-0000A7050000}"/>
    <hyperlink ref="E1459" location="A127988378A" display="A127988378A" xr:uid="{00000000-0004-0000-0000-0000A8050000}"/>
    <hyperlink ref="E1460" location="A128007922A" display="A128007922A" xr:uid="{00000000-0004-0000-0000-0000A9050000}"/>
    <hyperlink ref="E1461" location="A128007926K" display="A128007926K" xr:uid="{00000000-0004-0000-0000-0000AA050000}"/>
    <hyperlink ref="E1462" location="A127969206A" display="A127969206A" xr:uid="{00000000-0004-0000-0000-0000AB050000}"/>
    <hyperlink ref="E1463" location="A128007930A" display="A128007930A" xr:uid="{00000000-0004-0000-0000-0000AC050000}"/>
    <hyperlink ref="E1464" location="A127988382T" display="A127988382T" xr:uid="{00000000-0004-0000-0000-0000AD050000}"/>
    <hyperlink ref="E1465" location="A127949814J" display="A127949814J" xr:uid="{00000000-0004-0000-0000-0000AE050000}"/>
    <hyperlink ref="E1466" location="A127988386A" display="A127988386A" xr:uid="{00000000-0004-0000-0000-0000AF050000}"/>
    <hyperlink ref="E1467" location="A128027310K" display="A128027310K" xr:uid="{00000000-0004-0000-0000-0000B0050000}"/>
    <hyperlink ref="E1468" location="A128085778X" display="A128085778X" xr:uid="{00000000-0004-0000-0000-0000B1050000}"/>
    <hyperlink ref="E1469" location="A128046674C" display="A128046674C" xr:uid="{00000000-0004-0000-0000-0000B2050000}"/>
    <hyperlink ref="E1470" location="A128066026C" display="A128066026C" xr:uid="{00000000-0004-0000-0000-0000B3050000}"/>
    <hyperlink ref="E1471" location="A127949822J" display="A127949822J" xr:uid="{00000000-0004-0000-0000-0000B4050000}"/>
    <hyperlink ref="E1472" location="A127969210T" display="A127969210T" xr:uid="{00000000-0004-0000-0000-0000B5050000}"/>
    <hyperlink ref="E1473" location="A128027314V" display="A128027314V" xr:uid="{00000000-0004-0000-0000-0000B6050000}"/>
    <hyperlink ref="E1474" location="A128027318C" display="A128027318C" xr:uid="{00000000-0004-0000-0000-0000B7050000}"/>
    <hyperlink ref="E1475" location="A127969214A" display="A127969214A" xr:uid="{00000000-0004-0000-0000-0000B8050000}"/>
    <hyperlink ref="E1476" location="A128085782R" display="A128085782R" xr:uid="{00000000-0004-0000-0000-0000B9050000}"/>
    <hyperlink ref="E1477" location="A128007934K" display="A128007934K" xr:uid="{00000000-0004-0000-0000-0000BA050000}"/>
    <hyperlink ref="E1478" location="A128085786X" display="A128085786X" xr:uid="{00000000-0004-0000-0000-0000BB050000}"/>
    <hyperlink ref="E1479" location="A127988390T" display="A127988390T" xr:uid="{00000000-0004-0000-0000-0000BC050000}"/>
    <hyperlink ref="E1480" location="A127988394A" display="A127988394A" xr:uid="{00000000-0004-0000-0000-0000BD050000}"/>
    <hyperlink ref="E1481" location="A128007942K" display="A128007942K" xr:uid="{00000000-0004-0000-0000-0000BE050000}"/>
    <hyperlink ref="E1482" location="A127988402R" display="A127988402R" xr:uid="{00000000-0004-0000-0000-0000BF050000}"/>
    <hyperlink ref="E1483" location="A128027350C" display="A128027350C" xr:uid="{00000000-0004-0000-0000-0000C0050000}"/>
    <hyperlink ref="E1484" location="A128027338L" display="A128027338L" xr:uid="{00000000-0004-0000-0000-0000C1050000}"/>
    <hyperlink ref="E1485" location="A127969234K" display="A127969234K" xr:uid="{00000000-0004-0000-0000-0000C2050000}"/>
    <hyperlink ref="E1486" location="A128085838R" display="A128085838R" xr:uid="{00000000-0004-0000-0000-0000C3050000}"/>
    <hyperlink ref="E1487" location="A128066058W" display="A128066058W" xr:uid="{00000000-0004-0000-0000-0000C4050000}"/>
    <hyperlink ref="E1488" location="A128027358W" display="A128027358W" xr:uid="{00000000-0004-0000-0000-0000C5050000}"/>
    <hyperlink ref="E1489" location="A128066062L" display="A128066062L" xr:uid="{00000000-0004-0000-0000-0000C6050000}"/>
    <hyperlink ref="E1490" location="A128046722K" display="A128046722K" xr:uid="{00000000-0004-0000-0000-0000C7050000}"/>
    <hyperlink ref="E1491" location="A128046726V" display="A128046726V" xr:uid="{00000000-0004-0000-0000-0000C8050000}"/>
    <hyperlink ref="E1492" location="A128066066W" display="A128066066W" xr:uid="{00000000-0004-0000-0000-0000C9050000}"/>
    <hyperlink ref="E1493" location="A128085826F" display="A128085826F" xr:uid="{00000000-0004-0000-0000-0000CA050000}"/>
    <hyperlink ref="E1494" location="A128046690C" display="A128046690C" xr:uid="{00000000-0004-0000-0000-0000CB050000}"/>
    <hyperlink ref="E1495" location="A127988426J" display="A127988426J" xr:uid="{00000000-0004-0000-0000-0000CC050000}"/>
    <hyperlink ref="E1496" location="A128027342C" display="A128027342C" xr:uid="{00000000-0004-0000-0000-0000CD050000}"/>
    <hyperlink ref="E1497" location="A128046694L" display="A128046694L" xr:uid="{00000000-0004-0000-0000-0000CE050000}"/>
    <hyperlink ref="E1498" location="A128066042C" display="A128066042C" xr:uid="{00000000-0004-0000-0000-0000CF050000}"/>
    <hyperlink ref="E1499" location="A128027346L" display="A128027346L" xr:uid="{00000000-0004-0000-0000-0000D0050000}"/>
    <hyperlink ref="E1500" location="A127988430X" display="A127988430X" xr:uid="{00000000-0004-0000-0000-0000D1050000}"/>
    <hyperlink ref="E1501" location="A128085830W" display="A128085830W" xr:uid="{00000000-0004-0000-0000-0000D2050000}"/>
    <hyperlink ref="E1502" location="A128007974C" display="A128007974C" xr:uid="{00000000-0004-0000-0000-0000D3050000}"/>
    <hyperlink ref="E1503" location="A127988434J" display="A127988434J" xr:uid="{00000000-0004-0000-0000-0000D4050000}"/>
    <hyperlink ref="E1504" location="A128066046L" display="A128066046L" xr:uid="{00000000-0004-0000-0000-0000D5050000}"/>
    <hyperlink ref="E1505" location="A127969238V" display="A127969238V" xr:uid="{00000000-0004-0000-0000-0000D6050000}"/>
    <hyperlink ref="E1506" location="A128046698W" display="A128046698W" xr:uid="{00000000-0004-0000-0000-0000D7050000}"/>
    <hyperlink ref="E1507" location="A128046702A" display="A128046702A" xr:uid="{00000000-0004-0000-0000-0000D8050000}"/>
    <hyperlink ref="E1508" location="A127949854A" display="A127949854A" xr:uid="{00000000-0004-0000-0000-0000D9050000}"/>
    <hyperlink ref="E1509" location="A128046706K" display="A128046706K" xr:uid="{00000000-0004-0000-0000-0000DA050000}"/>
    <hyperlink ref="E1510" location="A128066050C" display="A128066050C" xr:uid="{00000000-0004-0000-0000-0000DB050000}"/>
    <hyperlink ref="E1511" location="A128085834F" display="A128085834F" xr:uid="{00000000-0004-0000-0000-0000DC050000}"/>
    <hyperlink ref="E1512" location="A128046710A" display="A128046710A" xr:uid="{00000000-0004-0000-0000-0000DD050000}"/>
    <hyperlink ref="E1513" location="A127969242K" display="A127969242K" xr:uid="{00000000-0004-0000-0000-0000DE050000}"/>
    <hyperlink ref="E1514" location="A128046714K" display="A128046714K" xr:uid="{00000000-0004-0000-0000-0000DF050000}"/>
    <hyperlink ref="E1515" location="A128027354L" display="A128027354L" xr:uid="{00000000-0004-0000-0000-0000E0050000}"/>
    <hyperlink ref="E1516" location="A128046718V" display="A128046718V" xr:uid="{00000000-0004-0000-0000-0000E1050000}"/>
    <hyperlink ref="E1517" location="A127969266C" display="A127969266C" xr:uid="{00000000-0004-0000-0000-0000E2050000}"/>
    <hyperlink ref="E1518" location="A127988438T" display="A127988438T" xr:uid="{00000000-0004-0000-0000-0000E3050000}"/>
    <hyperlink ref="E1519" location="A128046734V" display="A128046734V" xr:uid="{00000000-0004-0000-0000-0000E4050000}"/>
    <hyperlink ref="E1520" location="A127949866K" display="A127949866K" xr:uid="{00000000-0004-0000-0000-0000E5050000}"/>
    <hyperlink ref="E1521" location="A128027374W" display="A128027374W" xr:uid="{00000000-0004-0000-0000-0000E6050000}"/>
    <hyperlink ref="E1522" location="A127969270V" display="A127969270V" xr:uid="{00000000-0004-0000-0000-0000E7050000}"/>
    <hyperlink ref="E1523" location="A127988458A" display="A127988458A" xr:uid="{00000000-0004-0000-0000-0000E8050000}"/>
    <hyperlink ref="E1524" location="A127969274C" display="A127969274C" xr:uid="{00000000-0004-0000-0000-0000E9050000}"/>
    <hyperlink ref="E1525" location="A128027386F" display="A128027386F" xr:uid="{00000000-0004-0000-0000-0000EA050000}"/>
    <hyperlink ref="E1526" location="A128085854R" display="A128085854R" xr:uid="{00000000-0004-0000-0000-0000EB050000}"/>
    <hyperlink ref="E1527" location="A127988442J" display="A127988442J" xr:uid="{00000000-0004-0000-0000-0000EC050000}"/>
    <hyperlink ref="E1528" location="A128046730K" display="A128046730K" xr:uid="{00000000-0004-0000-0000-0000ED050000}"/>
    <hyperlink ref="E1529" location="A128066070L" display="A128066070L" xr:uid="{00000000-0004-0000-0000-0000EE050000}"/>
    <hyperlink ref="E1530" location="A127969246V" display="A127969246V" xr:uid="{00000000-0004-0000-0000-0000EF050000}"/>
    <hyperlink ref="E1531" location="A128085842F" display="A128085842F" xr:uid="{00000000-0004-0000-0000-0000F0050000}"/>
    <hyperlink ref="E1532" location="A127988446T" display="A127988446T" xr:uid="{00000000-0004-0000-0000-0000F1050000}"/>
    <hyperlink ref="E1533" location="A128085846R" display="A128085846R" xr:uid="{00000000-0004-0000-0000-0000F2050000}"/>
    <hyperlink ref="E1534" location="A128066074W" display="A128066074W" xr:uid="{00000000-0004-0000-0000-0000F3050000}"/>
    <hyperlink ref="E1535" location="A127988450J" display="A127988450J" xr:uid="{00000000-0004-0000-0000-0000F4050000}"/>
    <hyperlink ref="E1536" location="A128007978L" display="A128007978L" xr:uid="{00000000-0004-0000-0000-0000F5050000}"/>
    <hyperlink ref="E1537" location="A128027362L" display="A128027362L" xr:uid="{00000000-0004-0000-0000-0000F6050000}"/>
    <hyperlink ref="E1538" location="A128027366W" display="A128027366W" xr:uid="{00000000-0004-0000-0000-0000F7050000}"/>
    <hyperlink ref="E1539" location="A127969250K" display="A127969250K" xr:uid="{00000000-0004-0000-0000-0000F8050000}"/>
    <hyperlink ref="E1540" location="A127969254V" display="A127969254V" xr:uid="{00000000-0004-0000-0000-0000F9050000}"/>
    <hyperlink ref="E1541" location="A127988454T" display="A127988454T" xr:uid="{00000000-0004-0000-0000-0000FA050000}"/>
    <hyperlink ref="E1542" location="A128046738C" display="A128046738C" xr:uid="{00000000-0004-0000-0000-0000FB050000}"/>
    <hyperlink ref="E1543" location="A128085850F" display="A128085850F" xr:uid="{00000000-0004-0000-0000-0000FC050000}"/>
    <hyperlink ref="E1544" location="A127949858K" display="A127949858K" xr:uid="{00000000-0004-0000-0000-0000FD050000}"/>
    <hyperlink ref="E1545" location="A127949862A" display="A127949862A" xr:uid="{00000000-0004-0000-0000-0000FE050000}"/>
    <hyperlink ref="E1546" location="A128027370L" display="A128027370L" xr:uid="{00000000-0004-0000-0000-0000FF050000}"/>
    <hyperlink ref="E1547" location="A127969258C" display="A127969258C" xr:uid="{00000000-0004-0000-0000-000000060000}"/>
    <hyperlink ref="E1548" location="A127969262V" display="A127969262V" xr:uid="{00000000-0004-0000-0000-000001060000}"/>
    <hyperlink ref="E1549" location="A128027378F" display="A128027378F" xr:uid="{00000000-0004-0000-0000-000002060000}"/>
    <hyperlink ref="E1550" location="A128027382W" display="A128027382W" xr:uid="{00000000-0004-0000-0000-000003060000}"/>
    <hyperlink ref="E1551" location="A128085882X" display="A128085882X" xr:uid="{00000000-0004-0000-0000-000004060000}"/>
    <hyperlink ref="E1552" location="A128085858X" display="A128085858X" xr:uid="{00000000-0004-0000-0000-000005060000}"/>
    <hyperlink ref="E1553" location="A128046754C" display="A128046754C" xr:uid="{00000000-0004-0000-0000-000006060000}"/>
    <hyperlink ref="E1554" location="A128027406C" display="A128027406C" xr:uid="{00000000-0004-0000-0000-000007060000}"/>
    <hyperlink ref="E1555" location="A128085886J" display="A128085886J" xr:uid="{00000000-0004-0000-0000-000008060000}"/>
    <hyperlink ref="E1556" location="A128066082W" display="A128066082W" xr:uid="{00000000-0004-0000-0000-000009060000}"/>
    <hyperlink ref="E1557" location="A128066086F" display="A128066086F" xr:uid="{00000000-0004-0000-0000-00000A060000}"/>
    <hyperlink ref="E1558" location="A128046762C" display="A128046762C" xr:uid="{00000000-0004-0000-0000-00000B060000}"/>
    <hyperlink ref="E1559" location="A128007998W" display="A128007998W" xr:uid="{00000000-0004-0000-0000-00000C060000}"/>
    <hyperlink ref="E1560" location="A127988470T" display="A127988470T" xr:uid="{00000000-0004-0000-0000-00000D060000}"/>
    <hyperlink ref="E1561" location="A128046742V" display="A128046742V" xr:uid="{00000000-0004-0000-0000-00000E060000}"/>
    <hyperlink ref="E1562" location="A127988462T" display="A127988462T" xr:uid="{00000000-0004-0000-0000-00000F060000}"/>
    <hyperlink ref="E1563" location="A128085862R" display="A128085862R" xr:uid="{00000000-0004-0000-0000-000010060000}"/>
    <hyperlink ref="E1564" location="A128046746C" display="A128046746C" xr:uid="{00000000-0004-0000-0000-000011060000}"/>
    <hyperlink ref="E1565" location="A128027390W" display="A128027390W" xr:uid="{00000000-0004-0000-0000-000012060000}"/>
    <hyperlink ref="E1566" location="A128027394F" display="A128027394F" xr:uid="{00000000-0004-0000-0000-000013060000}"/>
    <hyperlink ref="E1567" location="A128085866X" display="A128085866X" xr:uid="{00000000-0004-0000-0000-000014060000}"/>
    <hyperlink ref="E1568" location="A128046750V" display="A128046750V" xr:uid="{00000000-0004-0000-0000-000015060000}"/>
    <hyperlink ref="E1569" location="A128007986L" display="A128007986L" xr:uid="{00000000-0004-0000-0000-000016060000}"/>
    <hyperlink ref="E1570" location="A127949870A" display="A127949870A" xr:uid="{00000000-0004-0000-0000-000017060000}"/>
    <hyperlink ref="E1571" location="A127988466A" display="A127988466A" xr:uid="{00000000-0004-0000-0000-000018060000}"/>
    <hyperlink ref="E1572" location="A127949874K" display="A127949874K" xr:uid="{00000000-0004-0000-0000-000019060000}"/>
    <hyperlink ref="E1573" location="A127969278L" display="A127969278L" xr:uid="{00000000-0004-0000-0000-00001A060000}"/>
    <hyperlink ref="E1574" location="A128027398R" display="A128027398R" xr:uid="{00000000-0004-0000-0000-00001B060000}"/>
    <hyperlink ref="E1575" location="A127969282C" display="A127969282C" xr:uid="{00000000-0004-0000-0000-00001C060000}"/>
    <hyperlink ref="E1576" location="A128046758L" display="A128046758L" xr:uid="{00000000-0004-0000-0000-00001D060000}"/>
    <hyperlink ref="E1577" location="A128085870R" display="A128085870R" xr:uid="{00000000-0004-0000-0000-00001E060000}"/>
    <hyperlink ref="E1578" location="A127949878V" display="A127949878V" xr:uid="{00000000-0004-0000-0000-00001F060000}"/>
    <hyperlink ref="E1579" location="A128027402V" display="A128027402V" xr:uid="{00000000-0004-0000-0000-000020060000}"/>
    <hyperlink ref="E1580" location="A128085874X" display="A128085874X" xr:uid="{00000000-0004-0000-0000-000021060000}"/>
    <hyperlink ref="E1581" location="A128007990C" display="A128007990C" xr:uid="{00000000-0004-0000-0000-000022060000}"/>
    <hyperlink ref="E1582" location="A128007994L" display="A128007994L" xr:uid="{00000000-0004-0000-0000-000023060000}"/>
    <hyperlink ref="E1583" location="A128066078F" display="A128066078F" xr:uid="{00000000-0004-0000-0000-000024060000}"/>
    <hyperlink ref="E1584" location="A128085890X" display="A128085890X" xr:uid="{00000000-0004-0000-0000-000025060000}"/>
    <hyperlink ref="E1585" location="A127969294L" display="A127969294L" xr:uid="{00000000-0004-0000-0000-000026060000}"/>
    <hyperlink ref="E1586" location="A128027410V" display="A128027410V" xr:uid="{00000000-0004-0000-0000-000027060000}"/>
    <hyperlink ref="E1587" location="A128066106C" display="A128066106C" xr:uid="{00000000-0004-0000-0000-000028060000}"/>
    <hyperlink ref="E1588" location="A127969290C" display="A127969290C" xr:uid="{00000000-0004-0000-0000-000029060000}"/>
    <hyperlink ref="E1589" location="A127949898C" display="A127949898C" xr:uid="{00000000-0004-0000-0000-00002A060000}"/>
    <hyperlink ref="E1590" location="A127949906T" display="A127949906T" xr:uid="{00000000-0004-0000-0000-00002B060000}"/>
    <hyperlink ref="E1591" location="A127969298W" display="A127969298W" xr:uid="{00000000-0004-0000-0000-00002C060000}"/>
    <hyperlink ref="E1592" location="A127969302A" display="A127969302A" xr:uid="{00000000-0004-0000-0000-00002D060000}"/>
    <hyperlink ref="E1593" location="A128085910W" display="A128085910W" xr:uid="{00000000-0004-0000-0000-00002E060000}"/>
    <hyperlink ref="E1594" location="A128085914F" display="A128085914F" xr:uid="{00000000-0004-0000-0000-00002F060000}"/>
    <hyperlink ref="E1595" location="A128066090W" display="A128066090W" xr:uid="{00000000-0004-0000-0000-000030060000}"/>
    <hyperlink ref="E1596" location="A128027414C" display="A128027414C" xr:uid="{00000000-0004-0000-0000-000031060000}"/>
    <hyperlink ref="E1597" location="A127949882K" display="A127949882K" xr:uid="{00000000-0004-0000-0000-000032060000}"/>
    <hyperlink ref="E1598" location="A128066094F" display="A128066094F" xr:uid="{00000000-0004-0000-0000-000033060000}"/>
    <hyperlink ref="E1599" location="A128066098R" display="A128066098R" xr:uid="{00000000-0004-0000-0000-000034060000}"/>
    <hyperlink ref="E1600" location="A128027418L" display="A128027418L" xr:uid="{00000000-0004-0000-0000-000035060000}"/>
    <hyperlink ref="E1601" location="A127969286L" display="A127969286L" xr:uid="{00000000-0004-0000-0000-000036060000}"/>
    <hyperlink ref="E1602" location="A128027422C" display="A128027422C" xr:uid="{00000000-0004-0000-0000-000037060000}"/>
    <hyperlink ref="E1603" location="A128066102V" display="A128066102V" xr:uid="{00000000-0004-0000-0000-000038060000}"/>
    <hyperlink ref="E1604" location="A128085894J" display="A128085894J" xr:uid="{00000000-0004-0000-0000-000039060000}"/>
    <hyperlink ref="E1605" location="A128027426L" display="A128027426L" xr:uid="{00000000-0004-0000-0000-00003A060000}"/>
    <hyperlink ref="E1606" location="A128085898T" display="A128085898T" xr:uid="{00000000-0004-0000-0000-00003B060000}"/>
    <hyperlink ref="E1607" location="A127988474A" display="A127988474A" xr:uid="{00000000-0004-0000-0000-00003C060000}"/>
    <hyperlink ref="E1608" location="A128085902W" display="A128085902W" xr:uid="{00000000-0004-0000-0000-00003D060000}"/>
    <hyperlink ref="E1609" location="A127949886V" display="A127949886V" xr:uid="{00000000-0004-0000-0000-00003E060000}"/>
    <hyperlink ref="E1610" location="A128085906F" display="A128085906F" xr:uid="{00000000-0004-0000-0000-00003F060000}"/>
    <hyperlink ref="E1611" location="A127988478K" display="A127988478K" xr:uid="{00000000-0004-0000-0000-000040060000}"/>
    <hyperlink ref="E1612" location="A127949890K" display="A127949890K" xr:uid="{00000000-0004-0000-0000-000041060000}"/>
    <hyperlink ref="E1613" location="A127988482A" display="A127988482A" xr:uid="{00000000-0004-0000-0000-000042060000}"/>
    <hyperlink ref="E1614" location="A127988486K" display="A127988486K" xr:uid="{00000000-0004-0000-0000-000043060000}"/>
    <hyperlink ref="E1615" location="A127988490A" display="A127988490A" xr:uid="{00000000-0004-0000-0000-000044060000}"/>
    <hyperlink ref="E1616" location="A127988494K" display="A127988494K" xr:uid="{00000000-0004-0000-0000-000045060000}"/>
    <hyperlink ref="E1617" location="A127949902J" display="A127949902J" xr:uid="{00000000-0004-0000-0000-000046060000}"/>
    <hyperlink ref="E1618" location="A128046766L" display="A128046766L" xr:uid="{00000000-0004-0000-0000-000047060000}"/>
    <hyperlink ref="E1619" location="A128008010C" display="A128008010C" xr:uid="{00000000-0004-0000-0000-000048060000}"/>
    <hyperlink ref="E1620" location="A127969306K" display="A127969306K" xr:uid="{00000000-0004-0000-0000-000049060000}"/>
    <hyperlink ref="E1621" location="A128085926R" display="A128085926R" xr:uid="{00000000-0004-0000-0000-00004A060000}"/>
    <hyperlink ref="E1622" location="A127988510X" display="A127988510X" xr:uid="{00000000-0004-0000-0000-00004B060000}"/>
    <hyperlink ref="E1623" location="A128008014L" display="A128008014L" xr:uid="{00000000-0004-0000-0000-00004C060000}"/>
    <hyperlink ref="E1624" location="A128008018W" display="A128008018W" xr:uid="{00000000-0004-0000-0000-00004D060000}"/>
    <hyperlink ref="E1625" location="A128066114C" display="A128066114C" xr:uid="{00000000-0004-0000-0000-00004E060000}"/>
    <hyperlink ref="E1626" location="A127988522J" display="A127988522J" xr:uid="{00000000-0004-0000-0000-00004F060000}"/>
    <hyperlink ref="E1627" location="A128085938X" display="A128085938X" xr:uid="{00000000-0004-0000-0000-000050060000}"/>
    <hyperlink ref="E1628" location="A127969318V" display="A127969318V" xr:uid="{00000000-0004-0000-0000-000051060000}"/>
    <hyperlink ref="E1629" location="A127988498V" display="A127988498V" xr:uid="{00000000-0004-0000-0000-000052060000}"/>
    <hyperlink ref="E1630" location="A128046770C" display="A128046770C" xr:uid="{00000000-0004-0000-0000-000053060000}"/>
    <hyperlink ref="E1631" location="A128046774L" display="A128046774L" xr:uid="{00000000-0004-0000-0000-000054060000}"/>
    <hyperlink ref="E1632" location="A128008002C" display="A128008002C" xr:uid="{00000000-0004-0000-0000-000055060000}"/>
    <hyperlink ref="E1633" location="A127949910J" display="A127949910J" xr:uid="{00000000-0004-0000-0000-000056060000}"/>
    <hyperlink ref="E1634" location="A128046778W" display="A128046778W" xr:uid="{00000000-0004-0000-0000-000057060000}"/>
    <hyperlink ref="E1635" location="A128085918R" display="A128085918R" xr:uid="{00000000-0004-0000-0000-000058060000}"/>
    <hyperlink ref="E1636" location="A128085922F" display="A128085922F" xr:uid="{00000000-0004-0000-0000-000059060000}"/>
    <hyperlink ref="E1637" location="A128046782L" display="A128046782L" xr:uid="{00000000-0004-0000-0000-00005A060000}"/>
    <hyperlink ref="E1638" location="A128027430C" display="A128027430C" xr:uid="{00000000-0004-0000-0000-00005B060000}"/>
    <hyperlink ref="E1639" location="A127969310A" display="A127969310A" xr:uid="{00000000-0004-0000-0000-00005C060000}"/>
    <hyperlink ref="E1640" location="A128085930F" display="A128085930F" xr:uid="{00000000-0004-0000-0000-00005D060000}"/>
    <hyperlink ref="E1641" location="A127988502X" display="A127988502X" xr:uid="{00000000-0004-0000-0000-00005E060000}"/>
    <hyperlink ref="E1642" location="A128027434L" display="A128027434L" xr:uid="{00000000-0004-0000-0000-00005F060000}"/>
    <hyperlink ref="E1643" location="A127969314K" display="A127969314K" xr:uid="{00000000-0004-0000-0000-000060060000}"/>
    <hyperlink ref="E1644" location="A128046786W" display="A128046786W" xr:uid="{00000000-0004-0000-0000-000061060000}"/>
    <hyperlink ref="E1645" location="A127988506J" display="A127988506J" xr:uid="{00000000-0004-0000-0000-000062060000}"/>
    <hyperlink ref="E1646" location="A128046790L" display="A128046790L" xr:uid="{00000000-0004-0000-0000-000063060000}"/>
    <hyperlink ref="E1647" location="A128027438W" display="A128027438W" xr:uid="{00000000-0004-0000-0000-000064060000}"/>
    <hyperlink ref="E1648" location="A128008006L" display="A128008006L" xr:uid="{00000000-0004-0000-0000-000065060000}"/>
    <hyperlink ref="E1649" location="A127988514J" display="A127988514J" xr:uid="{00000000-0004-0000-0000-000066060000}"/>
    <hyperlink ref="E1650" location="A127988518T" display="A127988518T" xr:uid="{00000000-0004-0000-0000-000067060000}"/>
    <hyperlink ref="E1651" location="A128085934R" display="A128085934R" xr:uid="{00000000-0004-0000-0000-000068060000}"/>
    <hyperlink ref="E1652" location="A128066110V" display="A128066110V" xr:uid="{00000000-0004-0000-0000-000069060000}"/>
    <hyperlink ref="E1653" location="A127988546A" display="A127988546A" xr:uid="{00000000-0004-0000-0000-00006A060000}"/>
    <hyperlink ref="E1654" location="A128027446W" display="A128027446W" xr:uid="{00000000-0004-0000-0000-00006B060000}"/>
    <hyperlink ref="E1655" location="A127988530J" display="A127988530J" xr:uid="{00000000-0004-0000-0000-00006C060000}"/>
    <hyperlink ref="E1656" location="A128008042W" display="A128008042W" xr:uid="{00000000-0004-0000-0000-00006D060000}"/>
    <hyperlink ref="E1657" location="A128066118L" display="A128066118L" xr:uid="{00000000-0004-0000-0000-00006E060000}"/>
    <hyperlink ref="E1658" location="A127988550T" display="A127988550T" xr:uid="{00000000-0004-0000-0000-00006F060000}"/>
    <hyperlink ref="E1659" location="A128085950R" display="A128085950R" xr:uid="{00000000-0004-0000-0000-000070060000}"/>
    <hyperlink ref="E1660" location="A128046810K" display="A128046810K" xr:uid="{00000000-0004-0000-0000-000071060000}"/>
    <hyperlink ref="E1661" location="A127949926A" display="A127949926A" xr:uid="{00000000-0004-0000-0000-000072060000}"/>
    <hyperlink ref="E1662" location="A128085954X" display="A128085954X" xr:uid="{00000000-0004-0000-0000-000073060000}"/>
    <hyperlink ref="E1663" location="A128008022L" display="A128008022L" xr:uid="{00000000-0004-0000-0000-000074060000}"/>
    <hyperlink ref="E1664" location="A127949914T" display="A127949914T" xr:uid="{00000000-0004-0000-0000-000075060000}"/>
    <hyperlink ref="E1665" location="A127969322K" display="A127969322K" xr:uid="{00000000-0004-0000-0000-000076060000}"/>
    <hyperlink ref="E1666" location="A127969326V" display="A127969326V" xr:uid="{00000000-0004-0000-0000-000077060000}"/>
    <hyperlink ref="E1667" location="A128027450L" display="A128027450L" xr:uid="{00000000-0004-0000-0000-000078060000}"/>
    <hyperlink ref="E1668" location="A127988526T" display="A127988526T" xr:uid="{00000000-0004-0000-0000-000079060000}"/>
    <hyperlink ref="E1669" location="A127949918A" display="A127949918A" xr:uid="{00000000-0004-0000-0000-00007A060000}"/>
    <hyperlink ref="E1670" location="A128046794W" display="A128046794W" xr:uid="{00000000-0004-0000-0000-00007B060000}"/>
    <hyperlink ref="E1671" location="A127969330K" display="A127969330K" xr:uid="{00000000-0004-0000-0000-00007C060000}"/>
    <hyperlink ref="E1672" location="A127949922T" display="A127949922T" xr:uid="{00000000-0004-0000-0000-00007D060000}"/>
    <hyperlink ref="E1673" location="A128008026W" display="A128008026W" xr:uid="{00000000-0004-0000-0000-00007E060000}"/>
    <hyperlink ref="E1674" location="A128008030L" display="A128008030L" xr:uid="{00000000-0004-0000-0000-00007F060000}"/>
    <hyperlink ref="E1675" location="A127988534T" display="A127988534T" xr:uid="{00000000-0004-0000-0000-000080060000}"/>
    <hyperlink ref="E1676" location="A128008034W" display="A128008034W" xr:uid="{00000000-0004-0000-0000-000081060000}"/>
    <hyperlink ref="E1677" location="A128008038F" display="A128008038F" xr:uid="{00000000-0004-0000-0000-000082060000}"/>
    <hyperlink ref="E1678" location="A128027454W" display="A128027454W" xr:uid="{00000000-0004-0000-0000-000083060000}"/>
    <hyperlink ref="E1679" location="A128046798F" display="A128046798F" xr:uid="{00000000-0004-0000-0000-000084060000}"/>
    <hyperlink ref="E1680" location="A127988538A" display="A127988538A" xr:uid="{00000000-0004-0000-0000-000085060000}"/>
    <hyperlink ref="E1681" location="A127988542T" display="A127988542T" xr:uid="{00000000-0004-0000-0000-000086060000}"/>
    <hyperlink ref="E1682" location="A127969334V" display="A127969334V" xr:uid="{00000000-0004-0000-0000-000087060000}"/>
    <hyperlink ref="E1683" location="A128027458F" display="A128027458F" xr:uid="{00000000-0004-0000-0000-000088060000}"/>
    <hyperlink ref="E1684" location="A128046802K" display="A128046802K" xr:uid="{00000000-0004-0000-0000-000089060000}"/>
    <hyperlink ref="E1685" location="A128046806V" display="A128046806V" xr:uid="{00000000-0004-0000-0000-00008A060000}"/>
    <hyperlink ref="E1686" location="A128085946X" display="A128085946X" xr:uid="{00000000-0004-0000-0000-00008B060000}"/>
    <hyperlink ref="E1687" location="A127988566K" display="A127988566K" xr:uid="{00000000-0004-0000-0000-00008C060000}"/>
    <hyperlink ref="E1688" location="A128027462W" display="A128027462W" xr:uid="{00000000-0004-0000-0000-00008D060000}"/>
    <hyperlink ref="E1689" location="A127988558K" display="A127988558K" xr:uid="{00000000-0004-0000-0000-00008E060000}"/>
    <hyperlink ref="E1690" location="A128066138W" display="A128066138W" xr:uid="{00000000-0004-0000-0000-00008F060000}"/>
    <hyperlink ref="E1691" location="A127988570A" display="A127988570A" xr:uid="{00000000-0004-0000-0000-000090060000}"/>
    <hyperlink ref="E1692" location="A128008054F" display="A128008054F" xr:uid="{00000000-0004-0000-0000-000091060000}"/>
    <hyperlink ref="E1693" location="A127969346C" display="A127969346C" xr:uid="{00000000-0004-0000-0000-000092060000}"/>
    <hyperlink ref="E1694" location="A128085962X" display="A128085962X" xr:uid="{00000000-0004-0000-0000-000093060000}"/>
    <hyperlink ref="E1695" location="A128027478R" display="A128027478R" xr:uid="{00000000-0004-0000-0000-000094060000}"/>
    <hyperlink ref="E1696" location="A127988574K" display="A127988574K" xr:uid="{00000000-0004-0000-0000-000095060000}"/>
    <hyperlink ref="E1697" location="A127949930T" display="A127949930T" xr:uid="{00000000-0004-0000-0000-000096060000}"/>
    <hyperlink ref="E1698" location="A128085958J" display="A128085958J" xr:uid="{00000000-0004-0000-0000-000097060000}"/>
    <hyperlink ref="E1699" location="A128046814V" display="A128046814V" xr:uid="{00000000-0004-0000-0000-000098060000}"/>
    <hyperlink ref="E1700" location="A128066122C" display="A128066122C" xr:uid="{00000000-0004-0000-0000-000099060000}"/>
    <hyperlink ref="E1701" location="A128027466F" display="A128027466F" xr:uid="{00000000-0004-0000-0000-00009A060000}"/>
    <hyperlink ref="E1702" location="A127988554A" display="A127988554A" xr:uid="{00000000-0004-0000-0000-00009B060000}"/>
    <hyperlink ref="E1703" location="A127949934A" display="A127949934A" xr:uid="{00000000-0004-0000-0000-00009C060000}"/>
    <hyperlink ref="E1704" location="A127969338C" display="A127969338C" xr:uid="{00000000-0004-0000-0000-00009D060000}"/>
    <hyperlink ref="E1705" location="A128027470W" display="A128027470W" xr:uid="{00000000-0004-0000-0000-00009E060000}"/>
    <hyperlink ref="E1706" location="A127949938K" display="A127949938K" xr:uid="{00000000-0004-0000-0000-00009F060000}"/>
    <hyperlink ref="E1707" location="A128027474F" display="A128027474F" xr:uid="{00000000-0004-0000-0000-0000A0060000}"/>
    <hyperlink ref="E1708" location="A128066126L" display="A128066126L" xr:uid="{00000000-0004-0000-0000-0000A1060000}"/>
    <hyperlink ref="E1709" location="A128046818C" display="A128046818C" xr:uid="{00000000-0004-0000-0000-0000A2060000}"/>
    <hyperlink ref="E1710" location="A128066130C" display="A128066130C" xr:uid="{00000000-0004-0000-0000-0000A3060000}"/>
    <hyperlink ref="E1711" location="A127969342V" display="A127969342V" xr:uid="{00000000-0004-0000-0000-0000A4060000}"/>
    <hyperlink ref="E1712" location="A128066134L" display="A128066134L" xr:uid="{00000000-0004-0000-0000-0000A5060000}"/>
    <hyperlink ref="E1713" location="A128046822V" display="A128046822V" xr:uid="{00000000-0004-0000-0000-0000A6060000}"/>
    <hyperlink ref="E1714" location="A127988562A" display="A127988562A" xr:uid="{00000000-0004-0000-0000-0000A7060000}"/>
    <hyperlink ref="E1715" location="A128046826C" display="A128046826C" xr:uid="{00000000-0004-0000-0000-0000A8060000}"/>
    <hyperlink ref="E1716" location="A128008046F" display="A128008046F" xr:uid="{00000000-0004-0000-0000-0000A9060000}"/>
    <hyperlink ref="E1717" location="A128046830V" display="A128046830V" xr:uid="{00000000-0004-0000-0000-0000AA060000}"/>
    <hyperlink ref="E1718" location="A128046834C" display="A128046834C" xr:uid="{00000000-0004-0000-0000-0000AB060000}"/>
    <hyperlink ref="E1719" location="A128046838L" display="A128046838L" xr:uid="{00000000-0004-0000-0000-0000AC060000}"/>
    <hyperlink ref="E1720" location="A128046842C" display="A128046842C" xr:uid="{00000000-0004-0000-0000-0000AD060000}"/>
    <hyperlink ref="E1721" location="A128046514T" display="A128046514T" xr:uid="{00000000-0004-0000-0000-0000AE060000}"/>
    <hyperlink ref="E1722" location="A128065874A" display="A128065874A" xr:uid="{00000000-0004-0000-0000-0000AF060000}"/>
    <hyperlink ref="E1723" location="A128046502J" display="A128046502J" xr:uid="{00000000-0004-0000-0000-0000B0060000}"/>
    <hyperlink ref="E1724" location="A128007758K" display="A128007758K" xr:uid="{00000000-0004-0000-0000-0000B1060000}"/>
    <hyperlink ref="E1725" location="A128065882A" display="A128065882A" xr:uid="{00000000-0004-0000-0000-0000B2060000}"/>
    <hyperlink ref="E1726" location="A128007766K" display="A128007766K" xr:uid="{00000000-0004-0000-0000-0000B3060000}"/>
    <hyperlink ref="E1727" location="A127949650X" display="A127949650X" xr:uid="{00000000-0004-0000-0000-0000B4060000}"/>
    <hyperlink ref="E1728" location="A127988238X" display="A127988238X" xr:uid="{00000000-0004-0000-0000-0000B5060000}"/>
    <hyperlink ref="E1729" location="A128085602V" display="A128085602V" xr:uid="{00000000-0004-0000-0000-0000B6060000}"/>
    <hyperlink ref="E1730" location="A128046518A" display="A128046518A" xr:uid="{00000000-0004-0000-0000-0000B7060000}"/>
    <hyperlink ref="E1731" location="A128046498C" display="A128046498C" xr:uid="{00000000-0004-0000-0000-0000B8060000}"/>
    <hyperlink ref="E1732" location="A127949634X" display="A127949634X" xr:uid="{00000000-0004-0000-0000-0000B9060000}"/>
    <hyperlink ref="E1733" location="A127988218R" display="A127988218R" xr:uid="{00000000-0004-0000-0000-0000BA060000}"/>
    <hyperlink ref="E1734" location="A128027114A" display="A128027114A" xr:uid="{00000000-0004-0000-0000-0000BB060000}"/>
    <hyperlink ref="E1735" location="A128085586F" display="A128085586F" xr:uid="{00000000-0004-0000-0000-0000BC060000}"/>
    <hyperlink ref="E1736" location="A128065878K" display="A128065878K" xr:uid="{00000000-0004-0000-0000-0000BD060000}"/>
    <hyperlink ref="E1737" location="A128085590W" display="A128085590W" xr:uid="{00000000-0004-0000-0000-0000BE060000}"/>
    <hyperlink ref="E1738" location="A127969022J" display="A127969022J" xr:uid="{00000000-0004-0000-0000-0000BF060000}"/>
    <hyperlink ref="E1739" location="A127969026T" display="A127969026T" xr:uid="{00000000-0004-0000-0000-0000C0060000}"/>
    <hyperlink ref="E1740" location="A127988222F" display="A127988222F" xr:uid="{00000000-0004-0000-0000-0000C1060000}"/>
    <hyperlink ref="E1741" location="A127949638J" display="A127949638J" xr:uid="{00000000-0004-0000-0000-0000C2060000}"/>
    <hyperlink ref="E1742" location="A127988226R" display="A127988226R" xr:uid="{00000000-0004-0000-0000-0000C3060000}"/>
    <hyperlink ref="E1743" location="A128027118K" display="A128027118K" xr:uid="{00000000-0004-0000-0000-0000C4060000}"/>
    <hyperlink ref="E1744" location="A128027122A" display="A128027122A" xr:uid="{00000000-0004-0000-0000-0000C5060000}"/>
    <hyperlink ref="E1745" location="A128046506T" display="A128046506T" xr:uid="{00000000-0004-0000-0000-0000C6060000}"/>
    <hyperlink ref="E1746" location="A127988230F" display="A127988230F" xr:uid="{00000000-0004-0000-0000-0000C7060000}"/>
    <hyperlink ref="E1747" location="A128027126K" display="A128027126K" xr:uid="{00000000-0004-0000-0000-0000C8060000}"/>
    <hyperlink ref="E1748" location="A128085594F" display="A128085594F" xr:uid="{00000000-0004-0000-0000-0000C9060000}"/>
    <hyperlink ref="E1749" location="A128046510J" display="A128046510J" xr:uid="{00000000-0004-0000-0000-0000CA060000}"/>
    <hyperlink ref="E1750" location="A127969030J" display="A127969030J" xr:uid="{00000000-0004-0000-0000-0000CB060000}"/>
    <hyperlink ref="E1751" location="A127949642X" display="A127949642X" xr:uid="{00000000-0004-0000-0000-0000CC060000}"/>
    <hyperlink ref="E1752" location="A128007762A" display="A128007762A" xr:uid="{00000000-0004-0000-0000-0000CD060000}"/>
    <hyperlink ref="E1753" location="A127949646J" display="A127949646J" xr:uid="{00000000-0004-0000-0000-0000CE060000}"/>
    <hyperlink ref="E1754" location="A128085598R" display="A128085598R" xr:uid="{00000000-0004-0000-0000-0000CF060000}"/>
    <hyperlink ref="E1755" location="A127988258J" display="A127988258J" xr:uid="{00000000-0004-0000-0000-0000D0060000}"/>
    <hyperlink ref="E1756" location="A127988242R" display="A127988242R" xr:uid="{00000000-0004-0000-0000-0000D1060000}"/>
    <hyperlink ref="E1757" location="A127969034T" display="A127969034T" xr:uid="{00000000-0004-0000-0000-0000D2060000}"/>
    <hyperlink ref="E1758" location="A127969042T" display="A127969042T" xr:uid="{00000000-0004-0000-0000-0000D3060000}"/>
    <hyperlink ref="E1759" location="A128085626L" display="A128085626L" xr:uid="{00000000-0004-0000-0000-0000D4060000}"/>
    <hyperlink ref="E1760" location="A128046534A" display="A128046534A" xr:uid="{00000000-0004-0000-0000-0000D5060000}"/>
    <hyperlink ref="E1761" location="A128007778V" display="A128007778V" xr:uid="{00000000-0004-0000-0000-0000D6060000}"/>
    <hyperlink ref="E1762" location="A128046538K" display="A128046538K" xr:uid="{00000000-0004-0000-0000-0000D7060000}"/>
    <hyperlink ref="E1763" location="A128027146V" display="A128027146V" xr:uid="{00000000-0004-0000-0000-0000D8060000}"/>
    <hyperlink ref="E1764" location="A128046542A" display="A128046542A" xr:uid="{00000000-0004-0000-0000-0000D9060000}"/>
    <hyperlink ref="E1765" location="A128085606C" display="A128085606C" xr:uid="{00000000-0004-0000-0000-0000DA060000}"/>
    <hyperlink ref="E1766" location="A128065886K" display="A128065886K" xr:uid="{00000000-0004-0000-0000-0000DB060000}"/>
    <hyperlink ref="E1767" location="A128085610V" display="A128085610V" xr:uid="{00000000-0004-0000-0000-0000DC060000}"/>
    <hyperlink ref="E1768" location="A128085614C" display="A128085614C" xr:uid="{00000000-0004-0000-0000-0000DD060000}"/>
    <hyperlink ref="E1769" location="A128027130A" display="A128027130A" xr:uid="{00000000-0004-0000-0000-0000DE060000}"/>
    <hyperlink ref="E1770" location="A128085618L" display="A128085618L" xr:uid="{00000000-0004-0000-0000-0000DF060000}"/>
    <hyperlink ref="E1771" location="A128065890A" display="A128065890A" xr:uid="{00000000-0004-0000-0000-0000E0060000}"/>
    <hyperlink ref="E1772" location="A127988246X" display="A127988246X" xr:uid="{00000000-0004-0000-0000-0000E1060000}"/>
    <hyperlink ref="E1773" location="A128007770A" display="A128007770A" xr:uid="{00000000-0004-0000-0000-0000E2060000}"/>
    <hyperlink ref="E1774" location="A127988250R" display="A127988250R" xr:uid="{00000000-0004-0000-0000-0000E3060000}"/>
    <hyperlink ref="E1775" location="A128065894K" display="A128065894K" xr:uid="{00000000-0004-0000-0000-0000E4060000}"/>
    <hyperlink ref="E1776" location="A128027134K" display="A128027134K" xr:uid="{00000000-0004-0000-0000-0000E5060000}"/>
    <hyperlink ref="E1777" location="A127949654J" display="A127949654J" xr:uid="{00000000-0004-0000-0000-0000E6060000}"/>
    <hyperlink ref="E1778" location="A127949658T" display="A127949658T" xr:uid="{00000000-0004-0000-0000-0000E7060000}"/>
    <hyperlink ref="E1779" location="A127969038A" display="A127969038A" xr:uid="{00000000-0004-0000-0000-0000E8060000}"/>
    <hyperlink ref="E1780" location="A128007774K" display="A128007774K" xr:uid="{00000000-0004-0000-0000-0000E9060000}"/>
    <hyperlink ref="E1781" location="A127949662J" display="A127949662J" xr:uid="{00000000-0004-0000-0000-0000EA060000}"/>
    <hyperlink ref="E1782" location="A128027138V" display="A128027138V" xr:uid="{00000000-0004-0000-0000-0000EB060000}"/>
    <hyperlink ref="E1783" location="A128046522T" display="A128046522T" xr:uid="{00000000-0004-0000-0000-0000EC060000}"/>
    <hyperlink ref="E1784" location="A128046526A" display="A128046526A" xr:uid="{00000000-0004-0000-0000-0000ED060000}"/>
    <hyperlink ref="E1785" location="A127988254X" display="A127988254X" xr:uid="{00000000-0004-0000-0000-0000EE060000}"/>
    <hyperlink ref="E1786" location="A128027142K" display="A128027142K" xr:uid="{00000000-0004-0000-0000-0000EF060000}"/>
    <hyperlink ref="E1787" location="A128046530T" display="A128046530T" xr:uid="{00000000-0004-0000-0000-0000F0060000}"/>
    <hyperlink ref="E1788" location="A127988262X" display="A127988262X" xr:uid="{00000000-0004-0000-0000-0000F1060000}"/>
    <hyperlink ref="E1789" location="A128085638W" display="A128085638W" xr:uid="{00000000-0004-0000-0000-0000F2060000}"/>
    <hyperlink ref="E1790" location="A128046546K" display="A128046546K" xr:uid="{00000000-0004-0000-0000-0000F3060000}"/>
    <hyperlink ref="E1791" location="A128065906J" display="A128065906J" xr:uid="{00000000-0004-0000-0000-0000F4060000}"/>
    <hyperlink ref="E1792" location="A127949670J" display="A127949670J" xr:uid="{00000000-0004-0000-0000-0000F5060000}"/>
    <hyperlink ref="E1793" location="A127949674T" display="A127949674T" xr:uid="{00000000-0004-0000-0000-0000F6060000}"/>
    <hyperlink ref="E1794" location="A128046562K" display="A128046562K" xr:uid="{00000000-0004-0000-0000-0000F7060000}"/>
    <hyperlink ref="E1795" location="A127969054A" display="A127969054A" xr:uid="{00000000-0004-0000-0000-0000F8060000}"/>
    <hyperlink ref="E1796" location="A128065918T" display="A128065918T" xr:uid="{00000000-0004-0000-0000-0000F9060000}"/>
    <hyperlink ref="E1797" location="A127969058K" display="A127969058K" xr:uid="{00000000-0004-0000-0000-0000FA060000}"/>
    <hyperlink ref="E1798" location="A128007798C" display="A128007798C" xr:uid="{00000000-0004-0000-0000-0000FB060000}"/>
    <hyperlink ref="E1799" location="A128046550A" display="A128046550A" xr:uid="{00000000-0004-0000-0000-0000FC060000}"/>
    <hyperlink ref="E1800" location="A128085630C" display="A128085630C" xr:uid="{00000000-0004-0000-0000-0000FD060000}"/>
    <hyperlink ref="E1801" location="A128065898V" display="A128065898V" xr:uid="{00000000-0004-0000-0000-0000FE060000}"/>
    <hyperlink ref="E1802" location="A127949666T" display="A127949666T" xr:uid="{00000000-0004-0000-0000-0000FF060000}"/>
    <hyperlink ref="E1803" location="A128065902X" display="A128065902X" xr:uid="{00000000-0004-0000-0000-000000070000}"/>
    <hyperlink ref="E1804" location="A128027150K" display="A128027150K" xr:uid="{00000000-0004-0000-0000-000001070000}"/>
    <hyperlink ref="E1805" location="A127988266J" display="A127988266J" xr:uid="{00000000-0004-0000-0000-000002070000}"/>
    <hyperlink ref="E1806" location="A127988270X" display="A127988270X" xr:uid="{00000000-0004-0000-0000-000003070000}"/>
    <hyperlink ref="E1807" location="A128007782K" display="A128007782K" xr:uid="{00000000-0004-0000-0000-000004070000}"/>
    <hyperlink ref="E1808" location="A128007786V" display="A128007786V" xr:uid="{00000000-0004-0000-0000-000005070000}"/>
    <hyperlink ref="E1809" location="A128027154V" display="A128027154V" xr:uid="{00000000-0004-0000-0000-000006070000}"/>
    <hyperlink ref="E1810" location="A128027158C" display="A128027158C" xr:uid="{00000000-0004-0000-0000-000007070000}"/>
    <hyperlink ref="E1811" location="A127969046A" display="A127969046A" xr:uid="{00000000-0004-0000-0000-000008070000}"/>
    <hyperlink ref="E1812" location="A127988274J" display="A127988274J" xr:uid="{00000000-0004-0000-0000-000009070000}"/>
    <hyperlink ref="E1813" location="A128085634L" display="A128085634L" xr:uid="{00000000-0004-0000-0000-00000A070000}"/>
    <hyperlink ref="E1814" location="A128027162V" display="A128027162V" xr:uid="{00000000-0004-0000-0000-00000B070000}"/>
    <hyperlink ref="E1815" location="A128027166C" display="A128027166C" xr:uid="{00000000-0004-0000-0000-00000C070000}"/>
    <hyperlink ref="E1816" location="A128046554K" display="A128046554K" xr:uid="{00000000-0004-0000-0000-00000D070000}"/>
    <hyperlink ref="E1817" location="A127969050T" display="A127969050T" xr:uid="{00000000-0004-0000-0000-00000E070000}"/>
    <hyperlink ref="E1818" location="A128065910X" display="A128065910X" xr:uid="{00000000-0004-0000-0000-00000F070000}"/>
    <hyperlink ref="E1819" location="A128046558V" display="A128046558V" xr:uid="{00000000-0004-0000-0000-000010070000}"/>
    <hyperlink ref="E1820" location="A128007790K" display="A128007790K" xr:uid="{00000000-0004-0000-0000-000011070000}"/>
    <hyperlink ref="E1821" location="A128027170V" display="A128027170V" xr:uid="{00000000-0004-0000-0000-000012070000}"/>
    <hyperlink ref="E1822" location="A128065914J" display="A128065914J" xr:uid="{00000000-0004-0000-0000-000013070000}"/>
    <hyperlink ref="E1823" location="A128046578C" display="A128046578C" xr:uid="{00000000-0004-0000-0000-000014070000}"/>
    <hyperlink ref="E1824" location="A128027174C" display="A128027174C" xr:uid="{00000000-0004-0000-0000-000015070000}"/>
    <hyperlink ref="E1825" location="A128027182C" display="A128027182C" xr:uid="{00000000-0004-0000-0000-000016070000}"/>
    <hyperlink ref="E1826" location="A127969074K" display="A127969074K" xr:uid="{00000000-0004-0000-0000-000017070000}"/>
    <hyperlink ref="E1827" location="A128007818A" display="A128007818A" xr:uid="{00000000-0004-0000-0000-000018070000}"/>
    <hyperlink ref="E1828" location="A128046582V" display="A128046582V" xr:uid="{00000000-0004-0000-0000-000019070000}"/>
    <hyperlink ref="E1829" location="A127969086V" display="A127969086V" xr:uid="{00000000-0004-0000-0000-00001A070000}"/>
    <hyperlink ref="E1830" location="A127949686A" display="A127949686A" xr:uid="{00000000-0004-0000-0000-00001B070000}"/>
    <hyperlink ref="E1831" location="A128046586C" display="A128046586C" xr:uid="{00000000-0004-0000-0000-00001C070000}"/>
    <hyperlink ref="E1832" location="A128046590V" display="A128046590V" xr:uid="{00000000-0004-0000-0000-00001D070000}"/>
    <hyperlink ref="E1833" location="A127969062A" display="A127969062A" xr:uid="{00000000-0004-0000-0000-00001E070000}"/>
    <hyperlink ref="E1834" location="A128027178L" display="A128027178L" xr:uid="{00000000-0004-0000-0000-00001F070000}"/>
    <hyperlink ref="E1835" location="A128007802J" display="A128007802J" xr:uid="{00000000-0004-0000-0000-000020070000}"/>
    <hyperlink ref="E1836" location="A127949678A" display="A127949678A" xr:uid="{00000000-0004-0000-0000-000021070000}"/>
    <hyperlink ref="E1837" location="A127969066K" display="A127969066K" xr:uid="{00000000-0004-0000-0000-000022070000}"/>
    <hyperlink ref="E1838" location="A127969070A" display="A127969070A" xr:uid="{00000000-0004-0000-0000-000023070000}"/>
    <hyperlink ref="E1839" location="A128007806T" display="A128007806T" xr:uid="{00000000-0004-0000-0000-000024070000}"/>
    <hyperlink ref="E1840" location="A127988278T" display="A127988278T" xr:uid="{00000000-0004-0000-0000-000025070000}"/>
    <hyperlink ref="E1841" location="A128046566V" display="A128046566V" xr:uid="{00000000-0004-0000-0000-000026070000}"/>
    <hyperlink ref="E1842" location="A127988282J" display="A127988282J" xr:uid="{00000000-0004-0000-0000-000027070000}"/>
    <hyperlink ref="E1843" location="A128065922J" display="A128065922J" xr:uid="{00000000-0004-0000-0000-000028070000}"/>
    <hyperlink ref="E1844" location="A128027186L" display="A128027186L" xr:uid="{00000000-0004-0000-0000-000029070000}"/>
    <hyperlink ref="E1845" location="A128007810J" display="A128007810J" xr:uid="{00000000-0004-0000-0000-00002A070000}"/>
    <hyperlink ref="E1846" location="A128065926T" display="A128065926T" xr:uid="{00000000-0004-0000-0000-00002B070000}"/>
    <hyperlink ref="E1847" location="A128085642L" display="A128085642L" xr:uid="{00000000-0004-0000-0000-00002C070000}"/>
    <hyperlink ref="E1848" location="A127949682T" display="A127949682T" xr:uid="{00000000-0004-0000-0000-00002D070000}"/>
    <hyperlink ref="E1849" location="A128007814T" display="A128007814T" xr:uid="{00000000-0004-0000-0000-00002E070000}"/>
    <hyperlink ref="E1850" location="A128046570K" display="A128046570K" xr:uid="{00000000-0004-0000-0000-00002F070000}"/>
    <hyperlink ref="E1851" location="A128046574V" display="A128046574V" xr:uid="{00000000-0004-0000-0000-000030070000}"/>
    <hyperlink ref="E1852" location="A128027190C" display="A128027190C" xr:uid="{00000000-0004-0000-0000-000031070000}"/>
    <hyperlink ref="E1853" location="A127988286T" display="A127988286T" xr:uid="{00000000-0004-0000-0000-000032070000}"/>
    <hyperlink ref="E1854" location="A127988290J" display="A127988290J" xr:uid="{00000000-0004-0000-0000-000033070000}"/>
    <hyperlink ref="E1855" location="A127969082K" display="A127969082K" xr:uid="{00000000-0004-0000-0000-000034070000}"/>
    <hyperlink ref="E1856" location="A128007822T" display="A128007822T" xr:uid="{00000000-0004-0000-0000-000035070000}"/>
    <hyperlink ref="E1857" location="A128027218V" display="A128027218V" xr:uid="{00000000-0004-0000-0000-000036070000}"/>
    <hyperlink ref="E1858" location="A127949690T" display="A127949690T" xr:uid="{00000000-0004-0000-0000-000037070000}"/>
    <hyperlink ref="E1859" location="A128027202A" display="A128027202A" xr:uid="{00000000-0004-0000-0000-000038070000}"/>
    <hyperlink ref="E1860" location="A128007830T" display="A128007830T" xr:uid="{00000000-0004-0000-0000-000039070000}"/>
    <hyperlink ref="E1861" location="A127949698K" display="A127949698K" xr:uid="{00000000-0004-0000-0000-00003A070000}"/>
    <hyperlink ref="E1862" location="A127969106T" display="A127969106T" xr:uid="{00000000-0004-0000-0000-00003B070000}"/>
    <hyperlink ref="E1863" location="A127949702R" display="A127949702R" xr:uid="{00000000-0004-0000-0000-00003C070000}"/>
    <hyperlink ref="E1864" location="A128065942T" display="A128065942T" xr:uid="{00000000-0004-0000-0000-00003D070000}"/>
    <hyperlink ref="E1865" location="A127969110J" display="A127969110J" xr:uid="{00000000-0004-0000-0000-00003E070000}"/>
    <hyperlink ref="E1866" location="A128046610T" display="A128046610T" xr:uid="{00000000-0004-0000-0000-00003F070000}"/>
    <hyperlink ref="E1867" location="A127969090K" display="A127969090K" xr:uid="{00000000-0004-0000-0000-000040070000}"/>
    <hyperlink ref="E1868" location="A128085646W" display="A128085646W" xr:uid="{00000000-0004-0000-0000-000041070000}"/>
    <hyperlink ref="E1869" location="A128027194L" display="A128027194L" xr:uid="{00000000-0004-0000-0000-000042070000}"/>
    <hyperlink ref="E1870" location="A128027198W" display="A128027198W" xr:uid="{00000000-0004-0000-0000-000043070000}"/>
    <hyperlink ref="E1871" location="A127969094V" display="A127969094V" xr:uid="{00000000-0004-0000-0000-000044070000}"/>
    <hyperlink ref="E1872" location="A127988294T" display="A127988294T" xr:uid="{00000000-0004-0000-0000-000045070000}"/>
    <hyperlink ref="E1873" location="A127988298A" display="A127988298A" xr:uid="{00000000-0004-0000-0000-000046070000}"/>
    <hyperlink ref="E1874" location="A128065930J" display="A128065930J" xr:uid="{00000000-0004-0000-0000-000047070000}"/>
    <hyperlink ref="E1875" location="A128085650L" display="A128085650L" xr:uid="{00000000-0004-0000-0000-000048070000}"/>
    <hyperlink ref="E1876" location="A127949694A" display="A127949694A" xr:uid="{00000000-0004-0000-0000-000049070000}"/>
    <hyperlink ref="E1877" location="A127969098C" display="A127969098C" xr:uid="{00000000-0004-0000-0000-00004A070000}"/>
    <hyperlink ref="E1878" location="A128085654W" display="A128085654W" xr:uid="{00000000-0004-0000-0000-00004B070000}"/>
    <hyperlink ref="E1879" location="A128046594C" display="A128046594C" xr:uid="{00000000-0004-0000-0000-00004C070000}"/>
    <hyperlink ref="E1880" location="A128007826A" display="A128007826A" xr:uid="{00000000-0004-0000-0000-00004D070000}"/>
    <hyperlink ref="E1881" location="A127988302F" display="A127988302F" xr:uid="{00000000-0004-0000-0000-00004E070000}"/>
    <hyperlink ref="E1882" location="A128065934T" display="A128065934T" xr:uid="{00000000-0004-0000-0000-00004F070000}"/>
    <hyperlink ref="E1883" location="A128027206K" display="A128027206K" xr:uid="{00000000-0004-0000-0000-000050070000}"/>
    <hyperlink ref="E1884" location="A128027210A" display="A128027210A" xr:uid="{00000000-0004-0000-0000-000051070000}"/>
    <hyperlink ref="E1885" location="A128046598L" display="A128046598L" xr:uid="{00000000-0004-0000-0000-000052070000}"/>
    <hyperlink ref="E1886" location="A128027214K" display="A128027214K" xr:uid="{00000000-0004-0000-0000-000053070000}"/>
    <hyperlink ref="E1887" location="A128065938A" display="A128065938A" xr:uid="{00000000-0004-0000-0000-000054070000}"/>
    <hyperlink ref="E1888" location="A128085658F" display="A128085658F" xr:uid="{00000000-0004-0000-0000-000055070000}"/>
    <hyperlink ref="E1889" location="A127969102J" display="A127969102J" xr:uid="{00000000-0004-0000-0000-000056070000}"/>
    <hyperlink ref="E1890" location="A128046606A" display="A128046606A" xr:uid="{00000000-0004-0000-0000-000057070000}"/>
    <hyperlink ref="E1891" location="A128065966K" display="A128065966K" xr:uid="{00000000-0004-0000-0000-000058070000}"/>
    <hyperlink ref="E1892" location="A127949706X" display="A127949706X" xr:uid="{00000000-0004-0000-0000-000059070000}"/>
    <hyperlink ref="E1893" location="A127969122T" display="A127969122T" xr:uid="{00000000-0004-0000-0000-00005A070000}"/>
    <hyperlink ref="E1894" location="A128046618K" display="A128046618K" xr:uid="{00000000-0004-0000-0000-00005B070000}"/>
    <hyperlink ref="E1895" location="A128007842A" display="A128007842A" xr:uid="{00000000-0004-0000-0000-00005C070000}"/>
    <hyperlink ref="E1896" location="A128085678R" display="A128085678R" xr:uid="{00000000-0004-0000-0000-00005D070000}"/>
    <hyperlink ref="E1897" location="A128007846K" display="A128007846K" xr:uid="{00000000-0004-0000-0000-00005E070000}"/>
    <hyperlink ref="E1898" location="A128085682F" display="A128085682F" xr:uid="{00000000-0004-0000-0000-00005F070000}"/>
    <hyperlink ref="E1899" location="A128007850A" display="A128007850A" xr:uid="{00000000-0004-0000-0000-000060070000}"/>
    <hyperlink ref="E1900" location="A128027226V" display="A128027226V" xr:uid="{00000000-0004-0000-0000-000061070000}"/>
    <hyperlink ref="E1901" location="A128007834A" display="A128007834A" xr:uid="{00000000-0004-0000-0000-000062070000}"/>
    <hyperlink ref="E1902" location="A128065946A" display="A128065946A" xr:uid="{00000000-0004-0000-0000-000063070000}"/>
    <hyperlink ref="E1903" location="A127988306R" display="A127988306R" xr:uid="{00000000-0004-0000-0000-000064070000}"/>
    <hyperlink ref="E1904" location="A127969114T" display="A127969114T" xr:uid="{00000000-0004-0000-0000-000065070000}"/>
    <hyperlink ref="E1905" location="A127949710R" display="A127949710R" xr:uid="{00000000-0004-0000-0000-000066070000}"/>
    <hyperlink ref="E1906" location="A127969118A" display="A127969118A" xr:uid="{00000000-0004-0000-0000-000067070000}"/>
    <hyperlink ref="E1907" location="A128065950T" display="A128065950T" xr:uid="{00000000-0004-0000-0000-000068070000}"/>
    <hyperlink ref="E1908" location="A128085662W" display="A128085662W" xr:uid="{00000000-0004-0000-0000-000069070000}"/>
    <hyperlink ref="E1909" location="A128065954A" display="A128065954A" xr:uid="{00000000-0004-0000-0000-00006A070000}"/>
    <hyperlink ref="E1910" location="A128007838K" display="A128007838K" xr:uid="{00000000-0004-0000-0000-00006B070000}"/>
    <hyperlink ref="E1911" location="A127988310F" display="A127988310F" xr:uid="{00000000-0004-0000-0000-00006C070000}"/>
    <hyperlink ref="E1912" location="A127949714X" display="A127949714X" xr:uid="{00000000-0004-0000-0000-00006D070000}"/>
    <hyperlink ref="E1913" location="A128046614A" display="A128046614A" xr:uid="{00000000-0004-0000-0000-00006E070000}"/>
    <hyperlink ref="E1914" location="A127988314R" display="A127988314R" xr:uid="{00000000-0004-0000-0000-00006F070000}"/>
    <hyperlink ref="E1915" location="A128065958K" display="A128065958K" xr:uid="{00000000-0004-0000-0000-000070070000}"/>
    <hyperlink ref="E1916" location="A128065962A" display="A128065962A" xr:uid="{00000000-0004-0000-0000-000071070000}"/>
    <hyperlink ref="E1917" location="A127949718J" display="A127949718J" xr:uid="{00000000-0004-0000-0000-000072070000}"/>
    <hyperlink ref="E1918" location="A128085666F" display="A128085666F" xr:uid="{00000000-0004-0000-0000-000073070000}"/>
    <hyperlink ref="E1919" location="A127949722X" display="A127949722X" xr:uid="{00000000-0004-0000-0000-000074070000}"/>
    <hyperlink ref="E1920" location="A128027222K" display="A128027222K" xr:uid="{00000000-0004-0000-0000-000075070000}"/>
    <hyperlink ref="E1921" location="A128085670W" display="A128085670W" xr:uid="{00000000-0004-0000-0000-000076070000}"/>
    <hyperlink ref="E1922" location="A128085674F" display="A128085674F" xr:uid="{00000000-0004-0000-0000-000077070000}"/>
    <hyperlink ref="E1923" location="A128065970A" display="A128065970A" xr:uid="{00000000-0004-0000-0000-000078070000}"/>
    <hyperlink ref="E1924" location="A127969126A" display="A127969126A" xr:uid="{00000000-0004-0000-0000-000079070000}"/>
    <hyperlink ref="E1925" location="A128027238C" display="A128027238C" xr:uid="{00000000-0004-0000-0000-00007A070000}"/>
    <hyperlink ref="E1926" location="A128007854K" display="A128007854K" xr:uid="{00000000-0004-0000-0000-00007B070000}"/>
    <hyperlink ref="E1927" location="A128046626K" display="A128046626K" xr:uid="{00000000-0004-0000-0000-00007C070000}"/>
    <hyperlink ref="E1928" location="A128065986V" display="A128065986V" xr:uid="{00000000-0004-0000-0000-00007D070000}"/>
    <hyperlink ref="E1929" location="A127949742J" display="A127949742J" xr:uid="{00000000-0004-0000-0000-00007E070000}"/>
    <hyperlink ref="E1930" location="A127969142A" display="A127969142A" xr:uid="{00000000-0004-0000-0000-00007F070000}"/>
    <hyperlink ref="E1931" location="A128085706L" display="A128085706L" xr:uid="{00000000-0004-0000-0000-000080070000}"/>
    <hyperlink ref="E1932" location="A127969146K" display="A127969146K" xr:uid="{00000000-0004-0000-0000-000081070000}"/>
    <hyperlink ref="E1933" location="A127988330R" display="A127988330R" xr:uid="{00000000-0004-0000-0000-000082070000}"/>
    <hyperlink ref="E1934" location="A128027242V" display="A128027242V" xr:uid="{00000000-0004-0000-0000-000083070000}"/>
    <hyperlink ref="E1935" location="A128046622A" display="A128046622A" xr:uid="{00000000-0004-0000-0000-000084070000}"/>
    <hyperlink ref="E1936" location="A127949730X" display="A127949730X" xr:uid="{00000000-0004-0000-0000-000085070000}"/>
    <hyperlink ref="E1937" location="A127969130T" display="A127969130T" xr:uid="{00000000-0004-0000-0000-000086070000}"/>
    <hyperlink ref="E1938" location="A128065974K" display="A128065974K" xr:uid="{00000000-0004-0000-0000-000087070000}"/>
    <hyperlink ref="E1939" location="A128065978V" display="A128065978V" xr:uid="{00000000-0004-0000-0000-000088070000}"/>
    <hyperlink ref="E1940" location="A128085686R" display="A128085686R" xr:uid="{00000000-0004-0000-0000-000089070000}"/>
    <hyperlink ref="E1941" location="A128027230K" display="A128027230K" xr:uid="{00000000-0004-0000-0000-00008A070000}"/>
    <hyperlink ref="E1942" location="A127969134A" display="A127969134A" xr:uid="{00000000-0004-0000-0000-00008B070000}"/>
    <hyperlink ref="E1943" location="A128085690F" display="A128085690F" xr:uid="{00000000-0004-0000-0000-00008C070000}"/>
    <hyperlink ref="E1944" location="A128007858V" display="A128007858V" xr:uid="{00000000-0004-0000-0000-00008D070000}"/>
    <hyperlink ref="E1945" location="A127949734J" display="A127949734J" xr:uid="{00000000-0004-0000-0000-00008E070000}"/>
    <hyperlink ref="E1946" location="A127988318X" display="A127988318X" xr:uid="{00000000-0004-0000-0000-00008F070000}"/>
    <hyperlink ref="E1947" location="A127949738T" display="A127949738T" xr:uid="{00000000-0004-0000-0000-000090070000}"/>
    <hyperlink ref="E1948" location="A128085694R" display="A128085694R" xr:uid="{00000000-0004-0000-0000-000091070000}"/>
    <hyperlink ref="E1949" location="A127988322R" display="A127988322R" xr:uid="{00000000-0004-0000-0000-000092070000}"/>
    <hyperlink ref="E1950" location="A127988326X" display="A127988326X" xr:uid="{00000000-0004-0000-0000-000093070000}"/>
    <hyperlink ref="E1951" location="A128046630A" display="A128046630A" xr:uid="{00000000-0004-0000-0000-000094070000}"/>
    <hyperlink ref="E1952" location="A128065982K" display="A128065982K" xr:uid="{00000000-0004-0000-0000-000095070000}"/>
    <hyperlink ref="E1953" location="A128027234V" display="A128027234V" xr:uid="{00000000-0004-0000-0000-000096070000}"/>
    <hyperlink ref="E1954" location="A128046634K" display="A128046634K" xr:uid="{00000000-0004-0000-0000-000097070000}"/>
    <hyperlink ref="E1955" location="A128007862K" display="A128007862K" xr:uid="{00000000-0004-0000-0000-000098070000}"/>
    <hyperlink ref="E1956" location="A128085698X" display="A128085698X" xr:uid="{00000000-0004-0000-0000-000099070000}"/>
    <hyperlink ref="E1957" location="A128085702C" display="A128085702C" xr:uid="{00000000-0004-0000-0000-00009A070000}"/>
    <hyperlink ref="E1958" location="A127969138K" display="A127969138K" xr:uid="{00000000-0004-0000-0000-00009B070000}"/>
    <hyperlink ref="E1959" location="A128085730L" display="A128085730L" xr:uid="{00000000-0004-0000-0000-00009C070000}"/>
    <hyperlink ref="E1960" location="A127988334X" display="A127988334X" xr:uid="{00000000-0004-0000-0000-00009D070000}"/>
    <hyperlink ref="E1961" location="A127949750J" display="A127949750J" xr:uid="{00000000-0004-0000-0000-00009E070000}"/>
    <hyperlink ref="E1962" location="A128007886C" display="A128007886C" xr:uid="{00000000-0004-0000-0000-00009F070000}"/>
    <hyperlink ref="E1963" location="A128085734W" display="A128085734W" xr:uid="{00000000-0004-0000-0000-0000A0070000}"/>
    <hyperlink ref="E1964" location="A127969162K" display="A127969162K" xr:uid="{00000000-0004-0000-0000-0000A1070000}"/>
    <hyperlink ref="E1965" location="A127988346J" display="A127988346J" xr:uid="{00000000-0004-0000-0000-0000A2070000}"/>
    <hyperlink ref="E1966" location="A128066002K" display="A128066002K" xr:uid="{00000000-0004-0000-0000-0000A3070000}"/>
    <hyperlink ref="E1967" location="A127949762T" display="A127949762T" xr:uid="{00000000-0004-0000-0000-0000A4070000}"/>
    <hyperlink ref="E1968" location="A128085738F" display="A128085738F" xr:uid="{00000000-0004-0000-0000-0000A5070000}"/>
    <hyperlink ref="E1969" location="A127969150A" display="A127969150A" xr:uid="{00000000-0004-0000-0000-0000A6070000}"/>
    <hyperlink ref="E1970" location="A128007870K" display="A128007870K" xr:uid="{00000000-0004-0000-0000-0000A7070000}"/>
    <hyperlink ref="E1971" location="A127988338J" display="A127988338J" xr:uid="{00000000-0004-0000-0000-0000A8070000}"/>
    <hyperlink ref="E1972" location="A128065990K" display="A128065990K" xr:uid="{00000000-0004-0000-0000-0000A9070000}"/>
    <hyperlink ref="E1973" location="A128027246C" display="A128027246C" xr:uid="{00000000-0004-0000-0000-0000AA070000}"/>
    <hyperlink ref="E1974" location="A128085710C" display="A128085710C" xr:uid="{00000000-0004-0000-0000-0000AB070000}"/>
    <hyperlink ref="E1975" location="A128046638V" display="A128046638V" xr:uid="{00000000-0004-0000-0000-0000AC070000}"/>
    <hyperlink ref="E1976" location="A128007874V" display="A128007874V" xr:uid="{00000000-0004-0000-0000-0000AD070000}"/>
    <hyperlink ref="E1977" location="A128085714L" display="A128085714L" xr:uid="{00000000-0004-0000-0000-0000AE070000}"/>
    <hyperlink ref="E1978" location="A127949746T" display="A127949746T" xr:uid="{00000000-0004-0000-0000-0000AF070000}"/>
    <hyperlink ref="E1979" location="A128085718W" display="A128085718W" xr:uid="{00000000-0004-0000-0000-0000B0070000}"/>
    <hyperlink ref="E1980" location="A128065994V" display="A128065994V" xr:uid="{00000000-0004-0000-0000-0000B1070000}"/>
    <hyperlink ref="E1981" location="A128007878C" display="A128007878C" xr:uid="{00000000-0004-0000-0000-0000B2070000}"/>
    <hyperlink ref="E1982" location="A128007882V" display="A128007882V" xr:uid="{00000000-0004-0000-0000-0000B3070000}"/>
    <hyperlink ref="E1983" location="A127969154K" display="A127969154K" xr:uid="{00000000-0004-0000-0000-0000B4070000}"/>
    <hyperlink ref="E1984" location="A127969158V" display="A127969158V" xr:uid="{00000000-0004-0000-0000-0000B5070000}"/>
    <hyperlink ref="E1985" location="A128085722L" display="A128085722L" xr:uid="{00000000-0004-0000-0000-0000B6070000}"/>
    <hyperlink ref="E1986" location="A127949754T" display="A127949754T" xr:uid="{00000000-0004-0000-0000-0000B7070000}"/>
    <hyperlink ref="E1987" location="A127949758A" display="A127949758A" xr:uid="{00000000-0004-0000-0000-0000B8070000}"/>
    <hyperlink ref="E1988" location="A128085726W" display="A128085726W" xr:uid="{00000000-0004-0000-0000-0000B9070000}"/>
    <hyperlink ref="E1989" location="A128027250V" display="A128027250V" xr:uid="{00000000-0004-0000-0000-0000BA070000}"/>
    <hyperlink ref="E1990" location="A128065998C" display="A128065998C" xr:uid="{00000000-0004-0000-0000-0000BB070000}"/>
    <hyperlink ref="E1991" location="A127988342X" display="A127988342X" xr:uid="{00000000-0004-0000-0000-0000BC070000}"/>
    <hyperlink ref="E1992" location="A128027254C" display="A128027254C" xr:uid="{00000000-0004-0000-0000-0000BD070000}"/>
    <hyperlink ref="E1993" location="A127969182V" display="A127969182V" xr:uid="{00000000-0004-0000-0000-0000BE070000}"/>
    <hyperlink ref="E1994" location="A127949766A" display="A127949766A" xr:uid="{00000000-0004-0000-0000-0000BF070000}"/>
    <hyperlink ref="E1995" location="A128027278W" display="A128027278W" xr:uid="{00000000-0004-0000-0000-0000C0070000}"/>
    <hyperlink ref="E1996" location="A128027294W" display="A128027294W" xr:uid="{00000000-0004-0000-0000-0000C1070000}"/>
    <hyperlink ref="E1997" location="A127949774A" display="A127949774A" xr:uid="{00000000-0004-0000-0000-0000C2070000}"/>
    <hyperlink ref="E1998" location="A128085758R" display="A128085758R" xr:uid="{00000000-0004-0000-0000-0000C3070000}"/>
    <hyperlink ref="E1999" location="A128007894C" display="A128007894C" xr:uid="{00000000-0004-0000-0000-0000C4070000}"/>
    <hyperlink ref="E2000" location="A128066010K" display="A128066010K" xr:uid="{00000000-0004-0000-0000-0000C5070000}"/>
    <hyperlink ref="E2001" location="A127949778K" display="A127949778K" xr:uid="{00000000-0004-0000-0000-0000C6070000}"/>
    <hyperlink ref="E2002" location="A128007898L" display="A128007898L" xr:uid="{00000000-0004-0000-0000-0000C7070000}"/>
    <hyperlink ref="E2003" location="A128085742W" display="A128085742W" xr:uid="{00000000-0004-0000-0000-0000C8070000}"/>
    <hyperlink ref="E2004" location="A128027258L" display="A128027258L" xr:uid="{00000000-0004-0000-0000-0000C9070000}"/>
    <hyperlink ref="E2005" location="A128027262C" display="A128027262C" xr:uid="{00000000-0004-0000-0000-0000CA070000}"/>
    <hyperlink ref="E2006" location="A128027266L" display="A128027266L" xr:uid="{00000000-0004-0000-0000-0000CB070000}"/>
    <hyperlink ref="E2007" location="A127969166V" display="A127969166V" xr:uid="{00000000-0004-0000-0000-0000CC070000}"/>
    <hyperlink ref="E2008" location="A128027270C" display="A128027270C" xr:uid="{00000000-0004-0000-0000-0000CD070000}"/>
    <hyperlink ref="E2009" location="A128046646V" display="A128046646V" xr:uid="{00000000-0004-0000-0000-0000CE070000}"/>
    <hyperlink ref="E2010" location="A128027274L" display="A128027274L" xr:uid="{00000000-0004-0000-0000-0000CF070000}"/>
    <hyperlink ref="E2011" location="A127949770T" display="A127949770T" xr:uid="{00000000-0004-0000-0000-0000D0070000}"/>
    <hyperlink ref="E2012" location="A127969170K" display="A127969170K" xr:uid="{00000000-0004-0000-0000-0000D1070000}"/>
    <hyperlink ref="E2013" location="A127988350X" display="A127988350X" xr:uid="{00000000-0004-0000-0000-0000D2070000}"/>
    <hyperlink ref="E2014" location="A128066006V" display="A128066006V" xr:uid="{00000000-0004-0000-0000-0000D3070000}"/>
    <hyperlink ref="E2015" location="A128046650K" display="A128046650K" xr:uid="{00000000-0004-0000-0000-0000D4070000}"/>
    <hyperlink ref="E2016" location="A128046654V" display="A128046654V" xr:uid="{00000000-0004-0000-0000-0000D5070000}"/>
    <hyperlink ref="E2017" location="A128027282L" display="A128027282L" xr:uid="{00000000-0004-0000-0000-0000D6070000}"/>
    <hyperlink ref="E2018" location="A128085746F" display="A128085746F" xr:uid="{00000000-0004-0000-0000-0000D7070000}"/>
    <hyperlink ref="E2019" location="A128027286W" display="A128027286W" xr:uid="{00000000-0004-0000-0000-0000D8070000}"/>
    <hyperlink ref="E2020" location="A128007890V" display="A128007890V" xr:uid="{00000000-0004-0000-0000-0000D9070000}"/>
    <hyperlink ref="E2021" location="A127969174V" display="A127969174V" xr:uid="{00000000-0004-0000-0000-0000DA070000}"/>
    <hyperlink ref="E2022" location="A128027290L" display="A128027290L" xr:uid="{00000000-0004-0000-0000-0000DB070000}"/>
    <hyperlink ref="E2023" location="A128085750W" display="A128085750W" xr:uid="{00000000-0004-0000-0000-0000DC070000}"/>
    <hyperlink ref="E2024" location="A127969178C" display="A127969178C" xr:uid="{00000000-0004-0000-0000-0000DD070000}"/>
    <hyperlink ref="E2025" location="A127969186C" display="A127969186C" xr:uid="{00000000-0004-0000-0000-0000DE070000}"/>
    <hyperlink ref="E2026" location="A128046658C" display="A128046658C" xr:uid="{00000000-0004-0000-0000-0000DF070000}"/>
    <hyperlink ref="E2027" location="A127949798V" display="A127949798V" xr:uid="{00000000-0004-0000-0000-0000E0070000}"/>
    <hyperlink ref="E2028" location="A127969190V" display="A127969190V" xr:uid="{00000000-0004-0000-0000-0000E1070000}"/>
    <hyperlink ref="E2029" location="A127969194C" display="A127969194C" xr:uid="{00000000-0004-0000-0000-0000E2070000}"/>
    <hyperlink ref="E2030" location="A127969198L" display="A127969198L" xr:uid="{00000000-0004-0000-0000-0000E3070000}"/>
    <hyperlink ref="E2031" location="A128085774R" display="A128085774R" xr:uid="{00000000-0004-0000-0000-0000E4070000}"/>
    <hyperlink ref="E2032" location="A128046666C" display="A128046666C" xr:uid="{00000000-0004-0000-0000-0000E5070000}"/>
    <hyperlink ref="E2033" location="A128007918K" display="A128007918K" xr:uid="{00000000-0004-0000-0000-0000E6070000}"/>
    <hyperlink ref="E2034" location="A128027306V" display="A128027306V" xr:uid="{00000000-0004-0000-0000-0000E7070000}"/>
    <hyperlink ref="E2035" location="A128046670V" display="A128046670V" xr:uid="{00000000-0004-0000-0000-0000E8070000}"/>
    <hyperlink ref="E2036" location="A127969202T" display="A127969202T" xr:uid="{00000000-0004-0000-0000-0000E9070000}"/>
    <hyperlink ref="E2037" location="A128066014V" display="A128066014V" xr:uid="{00000000-0004-0000-0000-0000EA070000}"/>
    <hyperlink ref="E2038" location="A127988354J" display="A127988354J" xr:uid="{00000000-0004-0000-0000-0000EB070000}"/>
    <hyperlink ref="E2039" location="A128085762F" display="A128085762F" xr:uid="{00000000-0004-0000-0000-0000EC070000}"/>
    <hyperlink ref="E2040" location="A127988358T" display="A127988358T" xr:uid="{00000000-0004-0000-0000-0000ED070000}"/>
    <hyperlink ref="E2041" location="A128007902T" display="A128007902T" xr:uid="{00000000-0004-0000-0000-0000EE070000}"/>
    <hyperlink ref="E2042" location="A128007906A" display="A128007906A" xr:uid="{00000000-0004-0000-0000-0000EF070000}"/>
    <hyperlink ref="E2043" location="A127988362J" display="A127988362J" xr:uid="{00000000-0004-0000-0000-0000F0070000}"/>
    <hyperlink ref="E2044" location="A127949782A" display="A127949782A" xr:uid="{00000000-0004-0000-0000-0000F1070000}"/>
    <hyperlink ref="E2045" location="A128085766R" display="A128085766R" xr:uid="{00000000-0004-0000-0000-0000F2070000}"/>
    <hyperlink ref="E2046" location="A127949786K" display="A127949786K" xr:uid="{00000000-0004-0000-0000-0000F3070000}"/>
    <hyperlink ref="E2047" location="A128046662V" display="A128046662V" xr:uid="{00000000-0004-0000-0000-0000F4070000}"/>
    <hyperlink ref="E2048" location="A128066018C" display="A128066018C" xr:uid="{00000000-0004-0000-0000-0000F5070000}"/>
    <hyperlink ref="E2049" location="A128085770F" display="A128085770F" xr:uid="{00000000-0004-0000-0000-0000F6070000}"/>
    <hyperlink ref="E2050" location="A128007910T" display="A128007910T" xr:uid="{00000000-0004-0000-0000-0000F7070000}"/>
    <hyperlink ref="E2051" location="A128066022V" display="A128066022V" xr:uid="{00000000-0004-0000-0000-0000F8070000}"/>
    <hyperlink ref="E2052" location="A127988366T" display="A127988366T" xr:uid="{00000000-0004-0000-0000-0000F9070000}"/>
    <hyperlink ref="E2053" location="A127949790A" display="A127949790A" xr:uid="{00000000-0004-0000-0000-0000FA070000}"/>
    <hyperlink ref="E2054" location="A128027298F" display="A128027298F" xr:uid="{00000000-0004-0000-0000-0000FB070000}"/>
    <hyperlink ref="E2055" location="A128007914A" display="A128007914A" xr:uid="{00000000-0004-0000-0000-0000FC070000}"/>
    <hyperlink ref="E2056" location="A127988370J" display="A127988370J" xr:uid="{00000000-0004-0000-0000-0000FD070000}"/>
    <hyperlink ref="E2057" location="A127949794K" display="A127949794K" xr:uid="{00000000-0004-0000-0000-0000FE070000}"/>
    <hyperlink ref="E2058" location="A128027302K" display="A128027302K" xr:uid="{00000000-0004-0000-0000-0000FF070000}"/>
    <hyperlink ref="E2059" location="A127949802X" display="A127949802X" xr:uid="{00000000-0004-0000-0000-000000080000}"/>
    <hyperlink ref="E2060" location="A127949806J" display="A127949806J" xr:uid="{00000000-0004-0000-0000-000001080000}"/>
    <hyperlink ref="E2061" location="A128046682C" display="A128046682C" xr:uid="{00000000-0004-0000-0000-000002080000}"/>
    <hyperlink ref="E2062" location="A128085818F" display="A128085818F" xr:uid="{00000000-0004-0000-0000-000003080000}"/>
    <hyperlink ref="E2063" location="A127949850T" display="A127949850T" xr:uid="{00000000-0004-0000-0000-000004080000}"/>
    <hyperlink ref="E2064" location="A128067994F" display="A128067994F" xr:uid="{00000000-0004-0000-0000-000005080000}"/>
    <hyperlink ref="E2065" location="A128029186X" display="A128029186X" xr:uid="{00000000-0004-0000-0000-000006080000}"/>
    <hyperlink ref="E2066" location="A128029202L" display="A128029202L" xr:uid="{00000000-0004-0000-0000-000007080000}"/>
    <hyperlink ref="E2067" location="A127971302T" display="A127971302T" xr:uid="{00000000-0004-0000-0000-000008080000}"/>
    <hyperlink ref="E2068" location="A127951666J" display="A127951666J" xr:uid="{00000000-0004-0000-0000-000009080000}"/>
    <hyperlink ref="E2069" location="A127971306A" display="A127971306A" xr:uid="{00000000-0004-0000-0000-00000A080000}"/>
    <hyperlink ref="E2070" location="A127990406R" display="A127990406R" xr:uid="{00000000-0004-0000-0000-00000B080000}"/>
    <hyperlink ref="E2071" location="A128087706X" display="A128087706X" xr:uid="{00000000-0004-0000-0000-00000C080000}"/>
    <hyperlink ref="E2072" location="A128048646F" display="A128048646F" xr:uid="{00000000-0004-0000-0000-00000D080000}"/>
    <hyperlink ref="E2073" location="A128067998R" display="A128067998R" xr:uid="{00000000-0004-0000-0000-00000E080000}"/>
    <hyperlink ref="E2074" location="A127971282V" display="A127971282V" xr:uid="{00000000-0004-0000-0000-00000F080000}"/>
    <hyperlink ref="E2075" location="A128087678A" display="A128087678A" xr:uid="{00000000-0004-0000-0000-000010080000}"/>
    <hyperlink ref="E2076" location="A127951658J" display="A127951658J" xr:uid="{00000000-0004-0000-0000-000011080000}"/>
    <hyperlink ref="E2077" location="A128087682T" display="A128087682T" xr:uid="{00000000-0004-0000-0000-000012080000}"/>
    <hyperlink ref="E2078" location="A128029190R" display="A128029190R" xr:uid="{00000000-0004-0000-0000-000013080000}"/>
    <hyperlink ref="E2079" location="A128029194X" display="A128029194X" xr:uid="{00000000-0004-0000-0000-000014080000}"/>
    <hyperlink ref="E2080" location="A128029198J" display="A128029198J" xr:uid="{00000000-0004-0000-0000-000015080000}"/>
    <hyperlink ref="E2081" location="A128087686A" display="A128087686A" xr:uid="{00000000-0004-0000-0000-000016080000}"/>
    <hyperlink ref="E2082" location="A128087690T" display="A128087690T" xr:uid="{00000000-0004-0000-0000-000017080000}"/>
    <hyperlink ref="E2083" location="A127971286C" display="A127971286C" xr:uid="{00000000-0004-0000-0000-000018080000}"/>
    <hyperlink ref="E2084" location="A128029206W" display="A128029206W" xr:uid="{00000000-0004-0000-0000-000019080000}"/>
    <hyperlink ref="E2085" location="A127971290V" display="A127971290V" xr:uid="{00000000-0004-0000-0000-00001A080000}"/>
    <hyperlink ref="E2086" location="A127971294C" display="A127971294C" xr:uid="{00000000-0004-0000-0000-00001B080000}"/>
    <hyperlink ref="E2087" location="A128029210L" display="A128029210L" xr:uid="{00000000-0004-0000-0000-00001C080000}"/>
    <hyperlink ref="E2088" location="A127990390J" display="A127990390J" xr:uid="{00000000-0004-0000-0000-00001D080000}"/>
    <hyperlink ref="E2089" location="A128029214W" display="A128029214W" xr:uid="{00000000-0004-0000-0000-00001E080000}"/>
    <hyperlink ref="E2090" location="A128087694A" display="A128087694A" xr:uid="{00000000-0004-0000-0000-00001F080000}"/>
    <hyperlink ref="E2091" location="A127990394T" display="A127990394T" xr:uid="{00000000-0004-0000-0000-000020080000}"/>
    <hyperlink ref="E2092" location="A127990398A" display="A127990398A" xr:uid="{00000000-0004-0000-0000-000021080000}"/>
    <hyperlink ref="E2093" location="A127971298L" display="A127971298L" xr:uid="{00000000-0004-0000-0000-000022080000}"/>
    <hyperlink ref="E2094" location="A128087698K" display="A128087698K" xr:uid="{00000000-0004-0000-0000-000023080000}"/>
    <hyperlink ref="E2095" location="A127951662X" display="A127951662X" xr:uid="{00000000-0004-0000-0000-000024080000}"/>
    <hyperlink ref="E2096" location="A127990402F" display="A127990402F" xr:uid="{00000000-0004-0000-0000-000025080000}"/>
    <hyperlink ref="E2097" location="A128087702R" display="A128087702R" xr:uid="{00000000-0004-0000-0000-000026080000}"/>
    <hyperlink ref="E2098" location="A127951670X" display="A127951670X" xr:uid="{00000000-0004-0000-0000-000027080000}"/>
    <hyperlink ref="E2099" location="A128029226F" display="A128029226F" xr:uid="{00000000-0004-0000-0000-000028080000}"/>
    <hyperlink ref="E2100" location="A128068002W" display="A128068002W" xr:uid="{00000000-0004-0000-0000-000029080000}"/>
    <hyperlink ref="E2101" location="A128029222W" display="A128029222W" xr:uid="{00000000-0004-0000-0000-00002A080000}"/>
    <hyperlink ref="E2102" location="A128009826L" display="A128009826L" xr:uid="{00000000-0004-0000-0000-00002B080000}"/>
    <hyperlink ref="E2103" location="A128009838W" display="A128009838W" xr:uid="{00000000-0004-0000-0000-00002C080000}"/>
    <hyperlink ref="E2104" location="A128068026R" display="A128068026R" xr:uid="{00000000-0004-0000-0000-00002D080000}"/>
    <hyperlink ref="E2105" location="A128029234F" display="A128029234F" xr:uid="{00000000-0004-0000-0000-00002E080000}"/>
    <hyperlink ref="E2106" location="A127971322A" display="A127971322A" xr:uid="{00000000-0004-0000-0000-00002F080000}"/>
    <hyperlink ref="E2107" location="A128087718J" display="A128087718J" xr:uid="{00000000-0004-0000-0000-000030080000}"/>
    <hyperlink ref="E2108" location="A128068030F" display="A128068030F" xr:uid="{00000000-0004-0000-0000-000031080000}"/>
    <hyperlink ref="E2109" location="A127971310T" display="A127971310T" xr:uid="{00000000-0004-0000-0000-000032080000}"/>
    <hyperlink ref="E2110" location="A128009810V" display="A128009810V" xr:uid="{00000000-0004-0000-0000-000033080000}"/>
    <hyperlink ref="E2111" location="A128029218F" display="A128029218F" xr:uid="{00000000-0004-0000-0000-000034080000}"/>
    <hyperlink ref="E2112" location="A127990410F" display="A127990410F" xr:uid="{00000000-0004-0000-0000-000035080000}"/>
    <hyperlink ref="E2113" location="A127971314A" display="A127971314A" xr:uid="{00000000-0004-0000-0000-000036080000}"/>
    <hyperlink ref="E2114" location="A128068006F" display="A128068006F" xr:uid="{00000000-0004-0000-0000-000037080000}"/>
    <hyperlink ref="E2115" location="A127990414R" display="A127990414R" xr:uid="{00000000-0004-0000-0000-000038080000}"/>
    <hyperlink ref="E2116" location="A128048650W" display="A128048650W" xr:uid="{00000000-0004-0000-0000-000039080000}"/>
    <hyperlink ref="E2117" location="A128068010W" display="A128068010W" xr:uid="{00000000-0004-0000-0000-00003A080000}"/>
    <hyperlink ref="E2118" location="A127951674J" display="A127951674J" xr:uid="{00000000-0004-0000-0000-00003B080000}"/>
    <hyperlink ref="E2119" location="A128068014F" display="A128068014F" xr:uid="{00000000-0004-0000-0000-00003C080000}"/>
    <hyperlink ref="E2120" location="A128009814C" display="A128009814C" xr:uid="{00000000-0004-0000-0000-00003D080000}"/>
    <hyperlink ref="E2121" location="A128009818L" display="A128009818L" xr:uid="{00000000-0004-0000-0000-00003E080000}"/>
    <hyperlink ref="E2122" location="A127951678T" display="A127951678T" xr:uid="{00000000-0004-0000-0000-00003F080000}"/>
    <hyperlink ref="E2123" location="A128087710R" display="A128087710R" xr:uid="{00000000-0004-0000-0000-000040080000}"/>
    <hyperlink ref="E2124" location="A128068018R" display="A128068018R" xr:uid="{00000000-0004-0000-0000-000041080000}"/>
    <hyperlink ref="E2125" location="A128068022F" display="A128068022F" xr:uid="{00000000-0004-0000-0000-000042080000}"/>
    <hyperlink ref="E2126" location="A128048654F" display="A128048654F" xr:uid="{00000000-0004-0000-0000-000043080000}"/>
    <hyperlink ref="E2127" location="A128009822C" display="A128009822C" xr:uid="{00000000-0004-0000-0000-000044080000}"/>
    <hyperlink ref="E2128" location="A128087714X" display="A128087714X" xr:uid="{00000000-0004-0000-0000-000045080000}"/>
    <hyperlink ref="E2129" location="A127971318K" display="A127971318K" xr:uid="{00000000-0004-0000-0000-000046080000}"/>
    <hyperlink ref="E2130" location="A128009830C" display="A128009830C" xr:uid="{00000000-0004-0000-0000-000047080000}"/>
    <hyperlink ref="E2131" location="A128029230W" display="A128029230W" xr:uid="{00000000-0004-0000-0000-000048080000}"/>
    <hyperlink ref="E2132" location="A128009842L" display="A128009842L" xr:uid="{00000000-0004-0000-0000-000049080000}"/>
    <hyperlink ref="E2133" location="A128048886T" display="A128048886T" xr:uid="{00000000-0004-0000-0000-00004A080000}"/>
    <hyperlink ref="E2134" location="A128068190T" display="A128068190T" xr:uid="{00000000-0004-0000-0000-00004B080000}"/>
    <hyperlink ref="E2135" location="A128029386T" display="A128029386T" xr:uid="{00000000-0004-0000-0000-00004C080000}"/>
    <hyperlink ref="E2136" location="A127951878K" display="A127951878K" xr:uid="{00000000-0004-0000-0000-00004D080000}"/>
    <hyperlink ref="E2137" location="A128087934A" display="A128087934A" xr:uid="{00000000-0004-0000-0000-00004E080000}"/>
    <hyperlink ref="E2138" location="A128029398A" display="A128029398A" xr:uid="{00000000-0004-0000-0000-00004F080000}"/>
    <hyperlink ref="E2139" location="A127990574A" display="A127990574A" xr:uid="{00000000-0004-0000-0000-000050080000}"/>
    <hyperlink ref="E2140" location="A128010030C" display="A128010030C" xr:uid="{00000000-0004-0000-0000-000051080000}"/>
    <hyperlink ref="E2141" location="A128010034L" display="A128010034L" xr:uid="{00000000-0004-0000-0000-000052080000}"/>
    <hyperlink ref="E2142" location="A128048890J" display="A128048890J" xr:uid="{00000000-0004-0000-0000-000053080000}"/>
    <hyperlink ref="E2143" location="A128087922T" display="A128087922T" xr:uid="{00000000-0004-0000-0000-000054080000}"/>
    <hyperlink ref="E2144" location="A127951858A" display="A127951858A" xr:uid="{00000000-0004-0000-0000-000055080000}"/>
    <hyperlink ref="E2145" location="A127990558A" display="A127990558A" xr:uid="{00000000-0004-0000-0000-000056080000}"/>
    <hyperlink ref="E2146" location="A128087926A" display="A128087926A" xr:uid="{00000000-0004-0000-0000-000057080000}"/>
    <hyperlink ref="E2147" location="A127971518C" display="A127971518C" xr:uid="{00000000-0004-0000-0000-000058080000}"/>
    <hyperlink ref="E2148" location="A127990562T" display="A127990562T" xr:uid="{00000000-0004-0000-0000-000059080000}"/>
    <hyperlink ref="E2149" location="A127990566A" display="A127990566A" xr:uid="{00000000-0004-0000-0000-00005A080000}"/>
    <hyperlink ref="E2150" location="A128068194A" display="A128068194A" xr:uid="{00000000-0004-0000-0000-00005B080000}"/>
    <hyperlink ref="E2151" location="A128029382J" display="A128029382J" xr:uid="{00000000-0004-0000-0000-00005C080000}"/>
    <hyperlink ref="E2152" location="A128087930T" display="A128087930T" xr:uid="{00000000-0004-0000-0000-00005D080000}"/>
    <hyperlink ref="E2153" location="A127951862T" display="A127951862T" xr:uid="{00000000-0004-0000-0000-00005E080000}"/>
    <hyperlink ref="E2154" location="A127990570T" display="A127990570T" xr:uid="{00000000-0004-0000-0000-00005F080000}"/>
    <hyperlink ref="E2155" location="A127951866A" display="A127951866A" xr:uid="{00000000-0004-0000-0000-000060080000}"/>
    <hyperlink ref="E2156" location="A127971522V" display="A127971522V" xr:uid="{00000000-0004-0000-0000-000061080000}"/>
    <hyperlink ref="E2157" location="A127951870T" display="A127951870T" xr:uid="{00000000-0004-0000-0000-000062080000}"/>
    <hyperlink ref="E2158" location="A127951874A" display="A127951874A" xr:uid="{00000000-0004-0000-0000-000063080000}"/>
    <hyperlink ref="E2159" location="A128048870X" display="A128048870X" xr:uid="{00000000-0004-0000-0000-000064080000}"/>
    <hyperlink ref="E2160" location="A128048874J" display="A128048874J" xr:uid="{00000000-0004-0000-0000-000065080000}"/>
    <hyperlink ref="E2161" location="A128048878T" display="A128048878T" xr:uid="{00000000-0004-0000-0000-000066080000}"/>
    <hyperlink ref="E2162" location="A128029390J" display="A128029390J" xr:uid="{00000000-0004-0000-0000-000067080000}"/>
    <hyperlink ref="E2163" location="A128048882J" display="A128048882J" xr:uid="{00000000-0004-0000-0000-000068080000}"/>
    <hyperlink ref="E2164" location="A128029394T" display="A128029394T" xr:uid="{00000000-0004-0000-0000-000069080000}"/>
    <hyperlink ref="E2165" location="A127971526C" display="A127971526C" xr:uid="{00000000-0004-0000-0000-00006A080000}"/>
    <hyperlink ref="E2166" location="A128068198K" display="A128068198K" xr:uid="{00000000-0004-0000-0000-00006B080000}"/>
    <hyperlink ref="E2167" location="A128068242J" display="A128068242J" xr:uid="{00000000-0004-0000-0000-00006C080000}"/>
    <hyperlink ref="E2168" location="A128029410F" display="A128029410F" xr:uid="{00000000-0004-0000-0000-00006D080000}"/>
    <hyperlink ref="E2169" location="A127990590A" display="A127990590A" xr:uid="{00000000-0004-0000-0000-00006E080000}"/>
    <hyperlink ref="E2170" location="A128029418X" display="A128029418X" xr:uid="{00000000-0004-0000-0000-00006F080000}"/>
    <hyperlink ref="E2171" location="A127951910X" display="A127951910X" xr:uid="{00000000-0004-0000-0000-000070080000}"/>
    <hyperlink ref="E2172" location="A127971570L" display="A127971570L" xr:uid="{00000000-0004-0000-0000-000071080000}"/>
    <hyperlink ref="E2173" location="A128068246T" display="A128068246T" xr:uid="{00000000-0004-0000-0000-000072080000}"/>
    <hyperlink ref="E2174" location="A128048926X" display="A128048926X" xr:uid="{00000000-0004-0000-0000-000073080000}"/>
    <hyperlink ref="E2175" location="A127951914J" display="A127951914J" xr:uid="{00000000-0004-0000-0000-000074080000}"/>
    <hyperlink ref="E2176" location="A127971574W" display="A127971574W" xr:uid="{00000000-0004-0000-0000-000075080000}"/>
    <hyperlink ref="E2177" location="A127951898V" display="A127951898V" xr:uid="{00000000-0004-0000-0000-000076080000}"/>
    <hyperlink ref="E2178" location="A128087966V" display="A128087966V" xr:uid="{00000000-0004-0000-0000-000077080000}"/>
    <hyperlink ref="E2179" location="A128010050L" display="A128010050L" xr:uid="{00000000-0004-0000-0000-000078080000}"/>
    <hyperlink ref="E2180" location="A128048910F" display="A128048910F" xr:uid="{00000000-0004-0000-0000-000079080000}"/>
    <hyperlink ref="E2181" location="A128087970K" display="A128087970K" xr:uid="{00000000-0004-0000-0000-00007A080000}"/>
    <hyperlink ref="E2182" location="A127951902X" display="A127951902X" xr:uid="{00000000-0004-0000-0000-00007B080000}"/>
    <hyperlink ref="E2183" location="A127971550C" display="A127971550C" xr:uid="{00000000-0004-0000-0000-00007C080000}"/>
    <hyperlink ref="E2184" location="A128048914R" display="A128048914R" xr:uid="{00000000-0004-0000-0000-00007D080000}"/>
    <hyperlink ref="E2185" location="A128068230X" display="A128068230X" xr:uid="{00000000-0004-0000-0000-00007E080000}"/>
    <hyperlink ref="E2186" location="A128010054W" display="A128010054W" xr:uid="{00000000-0004-0000-0000-00007F080000}"/>
    <hyperlink ref="E2187" location="A127951906J" display="A127951906J" xr:uid="{00000000-0004-0000-0000-000080080000}"/>
    <hyperlink ref="E2188" location="A128048918X" display="A128048918X" xr:uid="{00000000-0004-0000-0000-000081080000}"/>
    <hyperlink ref="E2189" location="A127971554L" display="A127971554L" xr:uid="{00000000-0004-0000-0000-000082080000}"/>
    <hyperlink ref="E2190" location="A127990594K" display="A127990594K" xr:uid="{00000000-0004-0000-0000-000083080000}"/>
    <hyperlink ref="E2191" location="A127971558W" display="A127971558W" xr:uid="{00000000-0004-0000-0000-000084080000}"/>
    <hyperlink ref="E2192" location="A127971562L" display="A127971562L" xr:uid="{00000000-0004-0000-0000-000085080000}"/>
    <hyperlink ref="E2193" location="A128029414R" display="A128029414R" xr:uid="{00000000-0004-0000-0000-000086080000}"/>
    <hyperlink ref="E2194" location="A128068234J" display="A128068234J" xr:uid="{00000000-0004-0000-0000-000087080000}"/>
    <hyperlink ref="E2195" location="A128010058F" display="A128010058F" xr:uid="{00000000-0004-0000-0000-000088080000}"/>
    <hyperlink ref="E2196" location="A127971566W" display="A127971566W" xr:uid="{00000000-0004-0000-0000-000089080000}"/>
    <hyperlink ref="E2197" location="A128068238T" display="A128068238T" xr:uid="{00000000-0004-0000-0000-00008A080000}"/>
    <hyperlink ref="E2198" location="A128087974V" display="A128087974V" xr:uid="{00000000-0004-0000-0000-00008B080000}"/>
    <hyperlink ref="E2199" location="A128029422R" display="A128029422R" xr:uid="{00000000-0004-0000-0000-00008C080000}"/>
    <hyperlink ref="E2200" location="A128048922R" display="A128048922R" xr:uid="{00000000-0004-0000-0000-00008D080000}"/>
    <hyperlink ref="E2201" location="A128029450X" display="A128029450X" xr:uid="{00000000-0004-0000-0000-00008E080000}"/>
    <hyperlink ref="E2202" location="A128068250J" display="A128068250J" xr:uid="{00000000-0004-0000-0000-00008F080000}"/>
    <hyperlink ref="E2203" location="A128010062W" display="A128010062W" xr:uid="{00000000-0004-0000-0000-000090080000}"/>
    <hyperlink ref="E2204" location="A128029442X" display="A128029442X" xr:uid="{00000000-0004-0000-0000-000091080000}"/>
    <hyperlink ref="E2205" location="A128029454J" display="A128029454J" xr:uid="{00000000-0004-0000-0000-000092080000}"/>
    <hyperlink ref="E2206" location="A127951938A" display="A127951938A" xr:uid="{00000000-0004-0000-0000-000093080000}"/>
    <hyperlink ref="E2207" location="A127971586F" display="A127971586F" xr:uid="{00000000-0004-0000-0000-000094080000}"/>
    <hyperlink ref="E2208" location="A128029462J" display="A128029462J" xr:uid="{00000000-0004-0000-0000-000095080000}"/>
    <hyperlink ref="E2209" location="A128087982V" display="A128087982V" xr:uid="{00000000-0004-0000-0000-000096080000}"/>
    <hyperlink ref="E2210" location="A128048946J" display="A128048946J" xr:uid="{00000000-0004-0000-0000-000097080000}"/>
    <hyperlink ref="E2211" location="A128048930R" display="A128048930R" xr:uid="{00000000-0004-0000-0000-000098080000}"/>
    <hyperlink ref="E2212" location="A127971578F" display="A127971578F" xr:uid="{00000000-0004-0000-0000-000099080000}"/>
    <hyperlink ref="E2213" location="A127990602X" display="A127990602X" xr:uid="{00000000-0004-0000-0000-00009A080000}"/>
    <hyperlink ref="E2214" location="A128029426X" display="A128029426X" xr:uid="{00000000-0004-0000-0000-00009B080000}"/>
    <hyperlink ref="E2215" location="A127951918T" display="A127951918T" xr:uid="{00000000-0004-0000-0000-00009C080000}"/>
    <hyperlink ref="E2216" location="A127951922J" display="A127951922J" xr:uid="{00000000-0004-0000-0000-00009D080000}"/>
    <hyperlink ref="E2217" location="A128029430R" display="A128029430R" xr:uid="{00000000-0004-0000-0000-00009E080000}"/>
    <hyperlink ref="E2218" location="A128068254T" display="A128068254T" xr:uid="{00000000-0004-0000-0000-00009F080000}"/>
    <hyperlink ref="E2219" location="A127971582W" display="A127971582W" xr:uid="{00000000-0004-0000-0000-0000A0080000}"/>
    <hyperlink ref="E2220" location="A128029434X" display="A128029434X" xr:uid="{00000000-0004-0000-0000-0000A1080000}"/>
    <hyperlink ref="E2221" location="A128048934X" display="A128048934X" xr:uid="{00000000-0004-0000-0000-0000A2080000}"/>
    <hyperlink ref="E2222" location="A127951926T" display="A127951926T" xr:uid="{00000000-0004-0000-0000-0000A3080000}"/>
    <hyperlink ref="E2223" location="A128029438J" display="A128029438J" xr:uid="{00000000-0004-0000-0000-0000A4080000}"/>
    <hyperlink ref="E2224" location="A128068258A" display="A128068258A" xr:uid="{00000000-0004-0000-0000-0000A5080000}"/>
    <hyperlink ref="E2225" location="A128048938J" display="A128048938J" xr:uid="{00000000-0004-0000-0000-0000A6080000}"/>
    <hyperlink ref="E2226" location="A128087978C" display="A128087978C" xr:uid="{00000000-0004-0000-0000-0000A7080000}"/>
    <hyperlink ref="E2227" location="A128068262T" display="A128068262T" xr:uid="{00000000-0004-0000-0000-0000A8080000}"/>
    <hyperlink ref="E2228" location="A128010066F" display="A128010066F" xr:uid="{00000000-0004-0000-0000-0000A9080000}"/>
    <hyperlink ref="E2229" location="A128068266A" display="A128068266A" xr:uid="{00000000-0004-0000-0000-0000AA080000}"/>
    <hyperlink ref="E2230" location="A127951930J" display="A127951930J" xr:uid="{00000000-0004-0000-0000-0000AB080000}"/>
    <hyperlink ref="E2231" location="A128048942X" display="A128048942X" xr:uid="{00000000-0004-0000-0000-0000AC080000}"/>
    <hyperlink ref="E2232" location="A128029446J" display="A128029446J" xr:uid="{00000000-0004-0000-0000-0000AD080000}"/>
    <hyperlink ref="E2233" location="A128068270T" display="A128068270T" xr:uid="{00000000-0004-0000-0000-0000AE080000}"/>
    <hyperlink ref="E2234" location="A128029458T" display="A128029458T" xr:uid="{00000000-0004-0000-0000-0000AF080000}"/>
    <hyperlink ref="E2235" location="A128048966T" display="A128048966T" xr:uid="{00000000-0004-0000-0000-0000B0080000}"/>
    <hyperlink ref="E2236" location="A127990606J" display="A127990606J" xr:uid="{00000000-0004-0000-0000-0000B1080000}"/>
    <hyperlink ref="E2237" location="A128068278K" display="A128068278K" xr:uid="{00000000-0004-0000-0000-0000B2080000}"/>
    <hyperlink ref="E2238" location="A128068290A" display="A128068290A" xr:uid="{00000000-0004-0000-0000-0000B3080000}"/>
    <hyperlink ref="E2239" location="A128087994C" display="A128087994C" xr:uid="{00000000-0004-0000-0000-0000B4080000}"/>
    <hyperlink ref="E2240" location="A128010090F" display="A128010090F" xr:uid="{00000000-0004-0000-0000-0000B5080000}"/>
    <hyperlink ref="E2241" location="A128048974T" display="A128048974T" xr:uid="{00000000-0004-0000-0000-0000B6080000}"/>
    <hyperlink ref="E2242" location="A128029470J" display="A128029470J" xr:uid="{00000000-0004-0000-0000-0000B7080000}"/>
    <hyperlink ref="E2243" location="A128010094R" display="A128010094R" xr:uid="{00000000-0004-0000-0000-0000B8080000}"/>
    <hyperlink ref="E2244" location="A128087998L" display="A128087998L" xr:uid="{00000000-0004-0000-0000-0000B9080000}"/>
    <hyperlink ref="E2245" location="A127971590W" display="A127971590W" xr:uid="{00000000-0004-0000-0000-0000BA080000}"/>
    <hyperlink ref="E2246" location="A128048950X" display="A128048950X" xr:uid="{00000000-0004-0000-0000-0000BB080000}"/>
    <hyperlink ref="E2247" location="A128068274A" display="A128068274A" xr:uid="{00000000-0004-0000-0000-0000BC080000}"/>
    <hyperlink ref="E2248" location="A127971594F" display="A127971594F" xr:uid="{00000000-0004-0000-0000-0000BD080000}"/>
    <hyperlink ref="E2249" location="A128010070W" display="A128010070W" xr:uid="{00000000-0004-0000-0000-0000BE080000}"/>
    <hyperlink ref="E2250" location="A127990610X" display="A127990610X" xr:uid="{00000000-0004-0000-0000-0000BF080000}"/>
    <hyperlink ref="E2251" location="A127951942T" display="A127951942T" xr:uid="{00000000-0004-0000-0000-0000C0080000}"/>
    <hyperlink ref="E2252" location="A128048954J" display="A128048954J" xr:uid="{00000000-0004-0000-0000-0000C1080000}"/>
    <hyperlink ref="E2253" location="A128010074F" display="A128010074F" xr:uid="{00000000-0004-0000-0000-0000C2080000}"/>
    <hyperlink ref="E2254" location="A128029466T" display="A128029466T" xr:uid="{00000000-0004-0000-0000-0000C3080000}"/>
    <hyperlink ref="E2255" location="A128048958T" display="A128048958T" xr:uid="{00000000-0004-0000-0000-0000C4080000}"/>
    <hyperlink ref="E2256" location="A127990614J" display="A127990614J" xr:uid="{00000000-0004-0000-0000-0000C5080000}"/>
    <hyperlink ref="E2257" location="A128087986C" display="A128087986C" xr:uid="{00000000-0004-0000-0000-0000C6080000}"/>
    <hyperlink ref="E2258" location="A128068282A" display="A128068282A" xr:uid="{00000000-0004-0000-0000-0000C7080000}"/>
    <hyperlink ref="E2259" location="A128048962J" display="A128048962J" xr:uid="{00000000-0004-0000-0000-0000C8080000}"/>
    <hyperlink ref="E2260" location="A128010078R" display="A128010078R" xr:uid="{00000000-0004-0000-0000-0000C9080000}"/>
    <hyperlink ref="E2261" location="A128087990V" display="A128087990V" xr:uid="{00000000-0004-0000-0000-0000CA080000}"/>
    <hyperlink ref="E2262" location="A127990618T" display="A127990618T" xr:uid="{00000000-0004-0000-0000-0000CB080000}"/>
    <hyperlink ref="E2263" location="A128068286K" display="A128068286K" xr:uid="{00000000-0004-0000-0000-0000CC080000}"/>
    <hyperlink ref="E2264" location="A127990622J" display="A127990622J" xr:uid="{00000000-0004-0000-0000-0000CD080000}"/>
    <hyperlink ref="E2265" location="A127971598R" display="A127971598R" xr:uid="{00000000-0004-0000-0000-0000CE080000}"/>
    <hyperlink ref="E2266" location="A128010082F" display="A128010082F" xr:uid="{00000000-0004-0000-0000-0000CF080000}"/>
    <hyperlink ref="E2267" location="A128010086R" display="A128010086R" xr:uid="{00000000-0004-0000-0000-0000D0080000}"/>
    <hyperlink ref="E2268" location="A128048970J" display="A128048970J" xr:uid="{00000000-0004-0000-0000-0000D1080000}"/>
    <hyperlink ref="E2269" location="A128029478A" display="A128029478A" xr:uid="{00000000-0004-0000-0000-0000D2080000}"/>
    <hyperlink ref="E2270" location="A127971602V" display="A127971602V" xr:uid="{00000000-0004-0000-0000-0000D3080000}"/>
    <hyperlink ref="E2271" location="A128088010V" display="A128088010V" xr:uid="{00000000-0004-0000-0000-0000D4080000}"/>
    <hyperlink ref="E2272" location="A127990646A" display="A127990646A" xr:uid="{00000000-0004-0000-0000-0000D5080000}"/>
    <hyperlink ref="E2273" location="A128029482T" display="A128029482T" xr:uid="{00000000-0004-0000-0000-0000D6080000}"/>
    <hyperlink ref="E2274" location="A128088014C" display="A128088014C" xr:uid="{00000000-0004-0000-0000-0000D7080000}"/>
    <hyperlink ref="E2275" location="A127990654A" display="A127990654A" xr:uid="{00000000-0004-0000-0000-0000D8080000}"/>
    <hyperlink ref="E2276" location="A128010118W" display="A128010118W" xr:uid="{00000000-0004-0000-0000-0000D9080000}"/>
    <hyperlink ref="E2277" location="A127990658K" display="A127990658K" xr:uid="{00000000-0004-0000-0000-0000DA080000}"/>
    <hyperlink ref="E2278" location="A128010122L" display="A128010122L" xr:uid="{00000000-0004-0000-0000-0000DB080000}"/>
    <hyperlink ref="E2279" location="A128088002V" display="A128088002V" xr:uid="{00000000-0004-0000-0000-0000DC080000}"/>
    <hyperlink ref="E2280" location="A127990626T" display="A127990626T" xr:uid="{00000000-0004-0000-0000-0000DD080000}"/>
    <hyperlink ref="E2281" location="A128029474T" display="A128029474T" xr:uid="{00000000-0004-0000-0000-0000DE080000}"/>
    <hyperlink ref="E2282" location="A127971606C" display="A127971606C" xr:uid="{00000000-0004-0000-0000-0000DF080000}"/>
    <hyperlink ref="E2283" location="A128088006C" display="A128088006C" xr:uid="{00000000-0004-0000-0000-0000E0080000}"/>
    <hyperlink ref="E2284" location="A128010098X" display="A128010098X" xr:uid="{00000000-0004-0000-0000-0000E1080000}"/>
    <hyperlink ref="E2285" location="A127951950T" display="A127951950T" xr:uid="{00000000-0004-0000-0000-0000E2080000}"/>
    <hyperlink ref="E2286" location="A127971610V" display="A127971610V" xr:uid="{00000000-0004-0000-0000-0000E3080000}"/>
    <hyperlink ref="E2287" location="A127990630J" display="A127990630J" xr:uid="{00000000-0004-0000-0000-0000E4080000}"/>
    <hyperlink ref="E2288" location="A128010102C" display="A128010102C" xr:uid="{00000000-0004-0000-0000-0000E5080000}"/>
    <hyperlink ref="E2289" location="A127990634T" display="A127990634T" xr:uid="{00000000-0004-0000-0000-0000E6080000}"/>
    <hyperlink ref="E2290" location="A128048978A" display="A128048978A" xr:uid="{00000000-0004-0000-0000-0000E7080000}"/>
    <hyperlink ref="E2291" location="A127951954A" display="A127951954A" xr:uid="{00000000-0004-0000-0000-0000E8080000}"/>
    <hyperlink ref="E2292" location="A127990638A" display="A127990638A" xr:uid="{00000000-0004-0000-0000-0000E9080000}"/>
    <hyperlink ref="E2293" location="A127971614C" display="A127971614C" xr:uid="{00000000-0004-0000-0000-0000EA080000}"/>
    <hyperlink ref="E2294" location="A128068294K" display="A128068294K" xr:uid="{00000000-0004-0000-0000-0000EB080000}"/>
    <hyperlink ref="E2295" location="A127990642T" display="A127990642T" xr:uid="{00000000-0004-0000-0000-0000EC080000}"/>
    <hyperlink ref="E2296" location="A128010106L" display="A128010106L" xr:uid="{00000000-0004-0000-0000-0000ED080000}"/>
    <hyperlink ref="E2297" location="A128010110C" display="A128010110C" xr:uid="{00000000-0004-0000-0000-0000EE080000}"/>
    <hyperlink ref="E2298" location="A127971618L" display="A127971618L" xr:uid="{00000000-0004-0000-0000-0000EF080000}"/>
    <hyperlink ref="E2299" location="A128068298V" display="A128068298V" xr:uid="{00000000-0004-0000-0000-0000F0080000}"/>
    <hyperlink ref="E2300" location="A128010114L" display="A128010114L" xr:uid="{00000000-0004-0000-0000-0000F1080000}"/>
    <hyperlink ref="E2301" location="A127971622C" display="A127971622C" xr:uid="{00000000-0004-0000-0000-0000F2080000}"/>
    <hyperlink ref="E2302" location="A127951958K" display="A127951958K" xr:uid="{00000000-0004-0000-0000-0000F3080000}"/>
    <hyperlink ref="E2303" location="A128010134W" display="A128010134W" xr:uid="{00000000-0004-0000-0000-0000F4080000}"/>
    <hyperlink ref="E2304" location="A128068302X" display="A128068302X" xr:uid="{00000000-0004-0000-0000-0000F5080000}"/>
    <hyperlink ref="E2305" location="A127990666K" display="A127990666K" xr:uid="{00000000-0004-0000-0000-0000F6080000}"/>
    <hyperlink ref="E2306" location="A128010130L" display="A128010130L" xr:uid="{00000000-0004-0000-0000-0000F7080000}"/>
    <hyperlink ref="E2307" location="A127990678V" display="A127990678V" xr:uid="{00000000-0004-0000-0000-0000F8080000}"/>
    <hyperlink ref="E2308" location="A128068318T" display="A128068318T" xr:uid="{00000000-0004-0000-0000-0000F9080000}"/>
    <hyperlink ref="E2309" location="A127971634L" display="A127971634L" xr:uid="{00000000-0004-0000-0000-0000FA080000}"/>
    <hyperlink ref="E2310" location="A128010138F" display="A128010138F" xr:uid="{00000000-0004-0000-0000-0000FB080000}"/>
    <hyperlink ref="E2311" location="A127971638W" display="A127971638W" xr:uid="{00000000-0004-0000-0000-0000FC080000}"/>
    <hyperlink ref="E2312" location="A128088038W" display="A128088038W" xr:uid="{00000000-0004-0000-0000-0000FD080000}"/>
    <hyperlink ref="E2313" location="A128029486A" display="A128029486A" xr:uid="{00000000-0004-0000-0000-0000FE080000}"/>
    <hyperlink ref="E2314" location="A128048982T" display="A128048982T" xr:uid="{00000000-0004-0000-0000-0000FF080000}"/>
    <hyperlink ref="E2315" location="A128088018L" display="A128088018L" xr:uid="{00000000-0004-0000-0000-000000090000}"/>
    <hyperlink ref="E2316" location="A128088022C" display="A128088022C" xr:uid="{00000000-0004-0000-0000-000001090000}"/>
    <hyperlink ref="E2317" location="A128048986A" display="A128048986A" xr:uid="{00000000-0004-0000-0000-000002090000}"/>
    <hyperlink ref="E2318" location="A128029490T" display="A128029490T" xr:uid="{00000000-0004-0000-0000-000003090000}"/>
    <hyperlink ref="E2319" location="A127990662A" display="A127990662A" xr:uid="{00000000-0004-0000-0000-000004090000}"/>
    <hyperlink ref="E2320" location="A127951962A" display="A127951962A" xr:uid="{00000000-0004-0000-0000-000005090000}"/>
    <hyperlink ref="E2321" location="A128029494A" display="A128029494A" xr:uid="{00000000-0004-0000-0000-000006090000}"/>
    <hyperlink ref="E2322" location="A128010126W" display="A128010126W" xr:uid="{00000000-0004-0000-0000-000007090000}"/>
    <hyperlink ref="E2323" location="A127951966K" display="A127951966K" xr:uid="{00000000-0004-0000-0000-000008090000}"/>
    <hyperlink ref="E2324" location="A128068306J" display="A128068306J" xr:uid="{00000000-0004-0000-0000-000009090000}"/>
    <hyperlink ref="E2325" location="A127971626L" display="A127971626L" xr:uid="{00000000-0004-0000-0000-00000A090000}"/>
    <hyperlink ref="E2326" location="A128068310X" display="A128068310X" xr:uid="{00000000-0004-0000-0000-00000B090000}"/>
    <hyperlink ref="E2327" location="A128088026L" display="A128088026L" xr:uid="{00000000-0004-0000-0000-00000C090000}"/>
    <hyperlink ref="E2328" location="A127971630C" display="A127971630C" xr:uid="{00000000-0004-0000-0000-00000D090000}"/>
    <hyperlink ref="E2329" location="A128088030C" display="A128088030C" xr:uid="{00000000-0004-0000-0000-00000E090000}"/>
    <hyperlink ref="E2330" location="A128029498K" display="A128029498K" xr:uid="{00000000-0004-0000-0000-00000F090000}"/>
    <hyperlink ref="E2331" location="A127990670A" display="A127990670A" xr:uid="{00000000-0004-0000-0000-000010090000}"/>
    <hyperlink ref="E2332" location="A128068314J" display="A128068314J" xr:uid="{00000000-0004-0000-0000-000011090000}"/>
    <hyperlink ref="E2333" location="A128029502R" display="A128029502R" xr:uid="{00000000-0004-0000-0000-000012090000}"/>
    <hyperlink ref="E2334" location="A128048990T" display="A128048990T" xr:uid="{00000000-0004-0000-0000-000013090000}"/>
    <hyperlink ref="E2335" location="A128088034L" display="A128088034L" xr:uid="{00000000-0004-0000-0000-000014090000}"/>
    <hyperlink ref="E2336" location="A127990682K" display="A127990682K" xr:uid="{00000000-0004-0000-0000-000015090000}"/>
    <hyperlink ref="E2337" location="A128049002T" display="A128049002T" xr:uid="{00000000-0004-0000-0000-000016090000}"/>
    <hyperlink ref="E2338" location="A127990686V" display="A127990686V" xr:uid="{00000000-0004-0000-0000-000017090000}"/>
    <hyperlink ref="E2339" location="A127971650L" display="A127971650L" xr:uid="{00000000-0004-0000-0000-000018090000}"/>
    <hyperlink ref="E2340" location="A127990702J" display="A127990702J" xr:uid="{00000000-0004-0000-0000-000019090000}"/>
    <hyperlink ref="E2341" location="A128088058F" display="A128088058F" xr:uid="{00000000-0004-0000-0000-00001A090000}"/>
    <hyperlink ref="E2342" location="A128049006A" display="A128049006A" xr:uid="{00000000-0004-0000-0000-00001B090000}"/>
    <hyperlink ref="E2343" location="A127971670W" display="A127971670W" xr:uid="{00000000-0004-0000-0000-00001C090000}"/>
    <hyperlink ref="E2344" location="A128049010T" display="A128049010T" xr:uid="{00000000-0004-0000-0000-00001D090000}"/>
    <hyperlink ref="E2345" location="A128029522X" display="A128029522X" xr:uid="{00000000-0004-0000-0000-00001E090000}"/>
    <hyperlink ref="E2346" location="A127990706T" display="A127990706T" xr:uid="{00000000-0004-0000-0000-00001F090000}"/>
    <hyperlink ref="E2347" location="A128048994A" display="A128048994A" xr:uid="{00000000-0004-0000-0000-000020090000}"/>
    <hyperlink ref="E2348" location="A128029506X" display="A128029506X" xr:uid="{00000000-0004-0000-0000-000021090000}"/>
    <hyperlink ref="E2349" location="A128068322J" display="A128068322J" xr:uid="{00000000-0004-0000-0000-000022090000}"/>
    <hyperlink ref="E2350" location="A128029510R" display="A128029510R" xr:uid="{00000000-0004-0000-0000-000023090000}"/>
    <hyperlink ref="E2351" location="A127971642L" display="A127971642L" xr:uid="{00000000-0004-0000-0000-000024090000}"/>
    <hyperlink ref="E2352" location="A128088042L" display="A128088042L" xr:uid="{00000000-0004-0000-0000-000025090000}"/>
    <hyperlink ref="E2353" location="A128088046W" display="A128088046W" xr:uid="{00000000-0004-0000-0000-000026090000}"/>
    <hyperlink ref="E2354" location="A127971646W" display="A127971646W" xr:uid="{00000000-0004-0000-0000-000027090000}"/>
    <hyperlink ref="E2355" location="A127990690K" display="A127990690K" xr:uid="{00000000-0004-0000-0000-000028090000}"/>
    <hyperlink ref="E2356" location="A128088050L" display="A128088050L" xr:uid="{00000000-0004-0000-0000-000029090000}"/>
    <hyperlink ref="E2357" location="A127990694V" display="A127990694V" xr:uid="{00000000-0004-0000-0000-00002A090000}"/>
    <hyperlink ref="E2358" location="A127971654W" display="A127971654W" xr:uid="{00000000-0004-0000-0000-00002B090000}"/>
    <hyperlink ref="E2359" location="A127951970A" display="A127951970A" xr:uid="{00000000-0004-0000-0000-00002C090000}"/>
    <hyperlink ref="E2360" location="A128068326T" display="A128068326T" xr:uid="{00000000-0004-0000-0000-00002D090000}"/>
    <hyperlink ref="E2361" location="A127971658F" display="A127971658F" xr:uid="{00000000-0004-0000-0000-00002E090000}"/>
    <hyperlink ref="E2362" location="A127971662W" display="A127971662W" xr:uid="{00000000-0004-0000-0000-00002F090000}"/>
    <hyperlink ref="E2363" location="A127951974K" display="A127951974K" xr:uid="{00000000-0004-0000-0000-000030090000}"/>
    <hyperlink ref="E2364" location="A128010142W" display="A128010142W" xr:uid="{00000000-0004-0000-0000-000031090000}"/>
    <hyperlink ref="E2365" location="A127951978V" display="A127951978V" xr:uid="{00000000-0004-0000-0000-000032090000}"/>
    <hyperlink ref="E2366" location="A127990698C" display="A127990698C" xr:uid="{00000000-0004-0000-0000-000033090000}"/>
    <hyperlink ref="E2367" location="A128048998K" display="A128048998K" xr:uid="{00000000-0004-0000-0000-000034090000}"/>
    <hyperlink ref="E2368" location="A128029514X" display="A128029514X" xr:uid="{00000000-0004-0000-0000-000035090000}"/>
    <hyperlink ref="E2369" location="A128029518J" display="A128029518J" xr:uid="{00000000-0004-0000-0000-000036090000}"/>
    <hyperlink ref="E2370" location="A127971666F" display="A127971666F" xr:uid="{00000000-0004-0000-0000-000037090000}"/>
    <hyperlink ref="E2371" location="A128029542J" display="A128029542J" xr:uid="{00000000-0004-0000-0000-000038090000}"/>
    <hyperlink ref="E2372" location="A128068330J" display="A128068330J" xr:uid="{00000000-0004-0000-0000-000039090000}"/>
    <hyperlink ref="E2373" location="A127951990K" display="A127951990K" xr:uid="{00000000-0004-0000-0000-00003A090000}"/>
    <hyperlink ref="E2374" location="A128010150W" display="A128010150W" xr:uid="{00000000-0004-0000-0000-00003B090000}"/>
    <hyperlink ref="E2375" location="A128088082F" display="A128088082F" xr:uid="{00000000-0004-0000-0000-00003C090000}"/>
    <hyperlink ref="E2376" location="A127971678R" display="A127971678R" xr:uid="{00000000-0004-0000-0000-00003D090000}"/>
    <hyperlink ref="E2377" location="A127951998C" display="A127951998C" xr:uid="{00000000-0004-0000-0000-00003E090000}"/>
    <hyperlink ref="E2378" location="A127990718A" display="A127990718A" xr:uid="{00000000-0004-0000-0000-00003F090000}"/>
    <hyperlink ref="E2379" location="A128088090F" display="A128088090F" xr:uid="{00000000-0004-0000-0000-000040090000}"/>
    <hyperlink ref="E2380" location="A127971682F" display="A127971682F" xr:uid="{00000000-0004-0000-0000-000041090000}"/>
    <hyperlink ref="E2381" location="A127951982K" display="A127951982K" xr:uid="{00000000-0004-0000-0000-000042090000}"/>
    <hyperlink ref="E2382" location="A127951986V" display="A127951986V" xr:uid="{00000000-0004-0000-0000-000043090000}"/>
    <hyperlink ref="E2383" location="A128088062W" display="A128088062W" xr:uid="{00000000-0004-0000-0000-000044090000}"/>
    <hyperlink ref="E2384" location="A127990710J" display="A127990710J" xr:uid="{00000000-0004-0000-0000-000045090000}"/>
    <hyperlink ref="E2385" location="A128088066F" display="A128088066F" xr:uid="{00000000-0004-0000-0000-000046090000}"/>
    <hyperlink ref="E2386" location="A128068334T" display="A128068334T" xr:uid="{00000000-0004-0000-0000-000047090000}"/>
    <hyperlink ref="E2387" location="A128029526J" display="A128029526J" xr:uid="{00000000-0004-0000-0000-000048090000}"/>
    <hyperlink ref="E2388" location="A127990714T" display="A127990714T" xr:uid="{00000000-0004-0000-0000-000049090000}"/>
    <hyperlink ref="E2389" location="A128088070W" display="A128088070W" xr:uid="{00000000-0004-0000-0000-00004A090000}"/>
    <hyperlink ref="E2390" location="A127971674F" display="A127971674F" xr:uid="{00000000-0004-0000-0000-00004B090000}"/>
    <hyperlink ref="E2391" location="A128049014A" display="A128049014A" xr:uid="{00000000-0004-0000-0000-00004C090000}"/>
    <hyperlink ref="E2392" location="A128049018K" display="A128049018K" xr:uid="{00000000-0004-0000-0000-00004D090000}"/>
    <hyperlink ref="E2393" location="A128029530X" display="A128029530X" xr:uid="{00000000-0004-0000-0000-00004E090000}"/>
    <hyperlink ref="E2394" location="A128068338A" display="A128068338A" xr:uid="{00000000-0004-0000-0000-00004F090000}"/>
    <hyperlink ref="E2395" location="A128049022A" display="A128049022A" xr:uid="{00000000-0004-0000-0000-000050090000}"/>
    <hyperlink ref="E2396" location="A128029534J" display="A128029534J" xr:uid="{00000000-0004-0000-0000-000051090000}"/>
    <hyperlink ref="E2397" location="A127951994V" display="A127951994V" xr:uid="{00000000-0004-0000-0000-000052090000}"/>
    <hyperlink ref="E2398" location="A128088074F" display="A128088074F" xr:uid="{00000000-0004-0000-0000-000053090000}"/>
    <hyperlink ref="E2399" location="A128049026K" display="A128049026K" xr:uid="{00000000-0004-0000-0000-000054090000}"/>
    <hyperlink ref="E2400" location="A128010146F" display="A128010146F" xr:uid="{00000000-0004-0000-0000-000055090000}"/>
    <hyperlink ref="E2401" location="A128029538T" display="A128029538T" xr:uid="{00000000-0004-0000-0000-000056090000}"/>
    <hyperlink ref="E2402" location="A128088078R" display="A128088078R" xr:uid="{00000000-0004-0000-0000-000057090000}"/>
    <hyperlink ref="E2403" location="A128010154F" display="A128010154F" xr:uid="{00000000-0004-0000-0000-000058090000}"/>
    <hyperlink ref="E2404" location="A128088086R" display="A128088086R" xr:uid="{00000000-0004-0000-0000-000059090000}"/>
    <hyperlink ref="E2405" location="A128068038X" display="A128068038X" xr:uid="{00000000-0004-0000-0000-00005A090000}"/>
    <hyperlink ref="E2406" location="A128048658R" display="A128048658R" xr:uid="{00000000-0004-0000-0000-00005B090000}"/>
    <hyperlink ref="E2407" location="A128087722X" display="A128087722X" xr:uid="{00000000-0004-0000-0000-00005C090000}"/>
    <hyperlink ref="E2408" location="A128029246R" display="A128029246R" xr:uid="{00000000-0004-0000-0000-00005D090000}"/>
    <hyperlink ref="E2409" location="A128068042R" display="A128068042R" xr:uid="{00000000-0004-0000-0000-00005E090000}"/>
    <hyperlink ref="E2410" location="A127971342K" display="A127971342K" xr:uid="{00000000-0004-0000-0000-00005F090000}"/>
    <hyperlink ref="E2411" location="A128029250F" display="A128029250F" xr:uid="{00000000-0004-0000-0000-000060090000}"/>
    <hyperlink ref="E2412" location="A128068046X" display="A128068046X" xr:uid="{00000000-0004-0000-0000-000061090000}"/>
    <hyperlink ref="E2413" location="A128068050R" display="A128068050R" xr:uid="{00000000-0004-0000-0000-000062090000}"/>
    <hyperlink ref="E2414" location="A127951702F" display="A127951702F" xr:uid="{00000000-0004-0000-0000-000063090000}"/>
    <hyperlink ref="E2415" location="A127971326K" display="A127971326K" xr:uid="{00000000-0004-0000-0000-000064090000}"/>
    <hyperlink ref="E2416" location="A127990418X" display="A127990418X" xr:uid="{00000000-0004-0000-0000-000065090000}"/>
    <hyperlink ref="E2417" location="A127990422R" display="A127990422R" xr:uid="{00000000-0004-0000-0000-000066090000}"/>
    <hyperlink ref="E2418" location="A128009846W" display="A128009846W" xr:uid="{00000000-0004-0000-0000-000067090000}"/>
    <hyperlink ref="E2419" location="A127971330A" display="A127971330A" xr:uid="{00000000-0004-0000-0000-000068090000}"/>
    <hyperlink ref="E2420" location="A128048662F" display="A128048662F" xr:uid="{00000000-0004-0000-0000-000069090000}"/>
    <hyperlink ref="E2421" location="A128029238R" display="A128029238R" xr:uid="{00000000-0004-0000-0000-00006A090000}"/>
    <hyperlink ref="E2422" location="A128009850L" display="A128009850L" xr:uid="{00000000-0004-0000-0000-00006B090000}"/>
    <hyperlink ref="E2423" location="A127951682J" display="A127951682J" xr:uid="{00000000-0004-0000-0000-00006C090000}"/>
    <hyperlink ref="E2424" location="A127951686T" display="A127951686T" xr:uid="{00000000-0004-0000-0000-00006D090000}"/>
    <hyperlink ref="E2425" location="A128048666R" display="A128048666R" xr:uid="{00000000-0004-0000-0000-00006E090000}"/>
    <hyperlink ref="E2426" location="A127971334K" display="A127971334K" xr:uid="{00000000-0004-0000-0000-00006F090000}"/>
    <hyperlink ref="E2427" location="A127951690J" display="A127951690J" xr:uid="{00000000-0004-0000-0000-000070090000}"/>
    <hyperlink ref="E2428" location="A128029242F" display="A128029242F" xr:uid="{00000000-0004-0000-0000-000071090000}"/>
    <hyperlink ref="E2429" location="A128068034R" display="A128068034R" xr:uid="{00000000-0004-0000-0000-000072090000}"/>
    <hyperlink ref="E2430" location="A128048670F" display="A128048670F" xr:uid="{00000000-0004-0000-0000-000073090000}"/>
    <hyperlink ref="E2431" location="A127951694T" display="A127951694T" xr:uid="{00000000-0004-0000-0000-000074090000}"/>
    <hyperlink ref="E2432" location="A128009854W" display="A128009854W" xr:uid="{00000000-0004-0000-0000-000075090000}"/>
    <hyperlink ref="E2433" location="A128009858F" display="A128009858F" xr:uid="{00000000-0004-0000-0000-000076090000}"/>
    <hyperlink ref="E2434" location="A127951698A" display="A127951698A" xr:uid="{00000000-0004-0000-0000-000077090000}"/>
    <hyperlink ref="E2435" location="A128009862W" display="A128009862W" xr:uid="{00000000-0004-0000-0000-000078090000}"/>
    <hyperlink ref="E2436" location="A127990426X" display="A127990426X" xr:uid="{00000000-0004-0000-0000-000079090000}"/>
    <hyperlink ref="E2437" location="A127990434X" display="A127990434X" xr:uid="{00000000-0004-0000-0000-00007A090000}"/>
    <hyperlink ref="E2438" location="A127971338V" display="A127971338V" xr:uid="{00000000-0004-0000-0000-00007B090000}"/>
    <hyperlink ref="E2439" location="A128068058J" display="A128068058J" xr:uid="{00000000-0004-0000-0000-00007C090000}"/>
    <hyperlink ref="E2440" location="A128068054X" display="A128068054X" xr:uid="{00000000-0004-0000-0000-00007D090000}"/>
    <hyperlink ref="E2441" location="A128048694X" display="A128048694X" xr:uid="{00000000-0004-0000-0000-00007E090000}"/>
    <hyperlink ref="E2442" location="A128009866F" display="A128009866F" xr:uid="{00000000-0004-0000-0000-00007F090000}"/>
    <hyperlink ref="E2443" location="A127971358C" display="A127971358C" xr:uid="{00000000-0004-0000-0000-000080090000}"/>
    <hyperlink ref="E2444" location="A128087738T" display="A128087738T" xr:uid="{00000000-0004-0000-0000-000081090000}"/>
    <hyperlink ref="E2445" location="A128087742J" display="A128087742J" xr:uid="{00000000-0004-0000-0000-000082090000}"/>
    <hyperlink ref="E2446" location="A127971362V" display="A127971362V" xr:uid="{00000000-0004-0000-0000-000083090000}"/>
    <hyperlink ref="E2447" location="A127971366C" display="A127971366C" xr:uid="{00000000-0004-0000-0000-000084090000}"/>
    <hyperlink ref="E2448" location="A128009874F" display="A128009874F" xr:uid="{00000000-0004-0000-0000-000085090000}"/>
    <hyperlink ref="E2449" location="A127990438J" display="A127990438J" xr:uid="{00000000-0004-0000-0000-000086090000}"/>
    <hyperlink ref="E2450" location="A128048674R" display="A128048674R" xr:uid="{00000000-0004-0000-0000-000087090000}"/>
    <hyperlink ref="E2451" location="A128087726J" display="A128087726J" xr:uid="{00000000-0004-0000-0000-000088090000}"/>
    <hyperlink ref="E2452" location="A127951706R" display="A127951706R" xr:uid="{00000000-0004-0000-0000-000089090000}"/>
    <hyperlink ref="E2453" location="A128048678X" display="A128048678X" xr:uid="{00000000-0004-0000-0000-00008A090000}"/>
    <hyperlink ref="E2454" location="A128048682R" display="A128048682R" xr:uid="{00000000-0004-0000-0000-00008B090000}"/>
    <hyperlink ref="E2455" location="A128048686X" display="A128048686X" xr:uid="{00000000-0004-0000-0000-00008C090000}"/>
    <hyperlink ref="E2456" location="A127951710F" display="A127951710F" xr:uid="{00000000-0004-0000-0000-00008D090000}"/>
    <hyperlink ref="E2457" location="A128048690R" display="A128048690R" xr:uid="{00000000-0004-0000-0000-00008E090000}"/>
    <hyperlink ref="E2458" location="A127990442X" display="A127990442X" xr:uid="{00000000-0004-0000-0000-00008F090000}"/>
    <hyperlink ref="E2459" location="A127971346V" display="A127971346V" xr:uid="{00000000-0004-0000-0000-000090090000}"/>
    <hyperlink ref="E2460" location="A128048698J" display="A128048698J" xr:uid="{00000000-0004-0000-0000-000091090000}"/>
    <hyperlink ref="E2461" location="A128087730X" display="A128087730X" xr:uid="{00000000-0004-0000-0000-000092090000}"/>
    <hyperlink ref="E2462" location="A128029254R" display="A128029254R" xr:uid="{00000000-0004-0000-0000-000093090000}"/>
    <hyperlink ref="E2463" location="A127971350K" display="A127971350K" xr:uid="{00000000-0004-0000-0000-000094090000}"/>
    <hyperlink ref="E2464" location="A128029258X" display="A128029258X" xr:uid="{00000000-0004-0000-0000-000095090000}"/>
    <hyperlink ref="E2465" location="A128048702L" display="A128048702L" xr:uid="{00000000-0004-0000-0000-000096090000}"/>
    <hyperlink ref="E2466" location="A128029262R" display="A128029262R" xr:uid="{00000000-0004-0000-0000-000097090000}"/>
    <hyperlink ref="E2467" location="A127951714R" display="A127951714R" xr:uid="{00000000-0004-0000-0000-000098090000}"/>
    <hyperlink ref="E2468" location="A128048706W" display="A128048706W" xr:uid="{00000000-0004-0000-0000-000099090000}"/>
    <hyperlink ref="E2469" location="A127971354V" display="A127971354V" xr:uid="{00000000-0004-0000-0000-00009A090000}"/>
    <hyperlink ref="E2470" location="A128009870W" display="A128009870W" xr:uid="{00000000-0004-0000-0000-00009B090000}"/>
    <hyperlink ref="E2471" location="A127951718X" display="A127951718X" xr:uid="{00000000-0004-0000-0000-00009C090000}"/>
    <hyperlink ref="E2472" location="A127990446J" display="A127990446J" xr:uid="{00000000-0004-0000-0000-00009D090000}"/>
    <hyperlink ref="E2473" location="A128048738R" display="A128048738R" xr:uid="{00000000-0004-0000-0000-00009E090000}"/>
    <hyperlink ref="E2474" location="A128087746T" display="A128087746T" xr:uid="{00000000-0004-0000-0000-00009F090000}"/>
    <hyperlink ref="E2475" location="A127951722R" display="A127951722R" xr:uid="{00000000-0004-0000-0000-0000A0090000}"/>
    <hyperlink ref="E2476" location="A128048730W" display="A128048730W" xr:uid="{00000000-0004-0000-0000-0000A1090000}"/>
    <hyperlink ref="E2477" location="A128009882F" display="A128009882F" xr:uid="{00000000-0004-0000-0000-0000A2090000}"/>
    <hyperlink ref="E2478" location="A128087774A" display="A128087774A" xr:uid="{00000000-0004-0000-0000-0000A3090000}"/>
    <hyperlink ref="E2479" location="A127951726X" display="A127951726X" xr:uid="{00000000-0004-0000-0000-0000A4090000}"/>
    <hyperlink ref="E2480" location="A127990462J" display="A127990462J" xr:uid="{00000000-0004-0000-0000-0000A5090000}"/>
    <hyperlink ref="E2481" location="A128068070X" display="A128068070X" xr:uid="{00000000-0004-0000-0000-0000A6090000}"/>
    <hyperlink ref="E2482" location="A127971378L" display="A127971378L" xr:uid="{00000000-0004-0000-0000-0000A7090000}"/>
    <hyperlink ref="E2483" location="A127990450X" display="A127990450X" xr:uid="{00000000-0004-0000-0000-0000A8090000}"/>
    <hyperlink ref="E2484" location="A128087750J" display="A128087750J" xr:uid="{00000000-0004-0000-0000-0000A9090000}"/>
    <hyperlink ref="E2485" location="A128029266X" display="A128029266X" xr:uid="{00000000-0004-0000-0000-0000AA090000}"/>
    <hyperlink ref="E2486" location="A128048710L" display="A128048710L" xr:uid="{00000000-0004-0000-0000-0000AB090000}"/>
    <hyperlink ref="E2487" location="A128009878R" display="A128009878R" xr:uid="{00000000-0004-0000-0000-0000AC090000}"/>
    <hyperlink ref="E2488" location="A128029270R" display="A128029270R" xr:uid="{00000000-0004-0000-0000-0000AD090000}"/>
    <hyperlink ref="E2489" location="A128087754T" display="A128087754T" xr:uid="{00000000-0004-0000-0000-0000AE090000}"/>
    <hyperlink ref="E2490" location="A128048714W" display="A128048714W" xr:uid="{00000000-0004-0000-0000-0000AF090000}"/>
    <hyperlink ref="E2491" location="A128048718F" display="A128048718F" xr:uid="{00000000-0004-0000-0000-0000B0090000}"/>
    <hyperlink ref="E2492" location="A127971370V" display="A127971370V" xr:uid="{00000000-0004-0000-0000-0000B1090000}"/>
    <hyperlink ref="E2493" location="A127990454J" display="A127990454J" xr:uid="{00000000-0004-0000-0000-0000B2090000}"/>
    <hyperlink ref="E2494" location="A128029274X" display="A128029274X" xr:uid="{00000000-0004-0000-0000-0000B3090000}"/>
    <hyperlink ref="E2495" location="A128048722W" display="A128048722W" xr:uid="{00000000-0004-0000-0000-0000B4090000}"/>
    <hyperlink ref="E2496" location="A128068062X" display="A128068062X" xr:uid="{00000000-0004-0000-0000-0000B5090000}"/>
    <hyperlink ref="E2497" location="A128087758A" display="A128087758A" xr:uid="{00000000-0004-0000-0000-0000B6090000}"/>
    <hyperlink ref="E2498" location="A128087762T" display="A128087762T" xr:uid="{00000000-0004-0000-0000-0000B7090000}"/>
    <hyperlink ref="E2499" location="A128087766A" display="A128087766A" xr:uid="{00000000-0004-0000-0000-0000B8090000}"/>
    <hyperlink ref="E2500" location="A127971374C" display="A127971374C" xr:uid="{00000000-0004-0000-0000-0000B9090000}"/>
    <hyperlink ref="E2501" location="A128029278J" display="A128029278J" xr:uid="{00000000-0004-0000-0000-0000BA090000}"/>
    <hyperlink ref="E2502" location="A128048726F" display="A128048726F" xr:uid="{00000000-0004-0000-0000-0000BB090000}"/>
    <hyperlink ref="E2503" location="A128068066J" display="A128068066J" xr:uid="{00000000-0004-0000-0000-0000BC090000}"/>
    <hyperlink ref="E2504" location="A128029282X" display="A128029282X" xr:uid="{00000000-0004-0000-0000-0000BD090000}"/>
    <hyperlink ref="E2505" location="A128087770T" display="A128087770T" xr:uid="{00000000-0004-0000-0000-0000BE090000}"/>
    <hyperlink ref="E2506" location="A127990458T" display="A127990458T" xr:uid="{00000000-0004-0000-0000-0000BF090000}"/>
    <hyperlink ref="E2507" location="A128009898X" display="A128009898X" xr:uid="{00000000-0004-0000-0000-0000C0090000}"/>
    <hyperlink ref="E2508" location="A127990466T" display="A127990466T" xr:uid="{00000000-0004-0000-0000-0000C1090000}"/>
    <hyperlink ref="E2509" location="A128087778K" display="A128087778K" xr:uid="{00000000-0004-0000-0000-0000C2090000}"/>
    <hyperlink ref="E2510" location="A127951742X" display="A127951742X" xr:uid="{00000000-0004-0000-0000-0000C3090000}"/>
    <hyperlink ref="E2511" location="A128087786K" display="A128087786K" xr:uid="{00000000-0004-0000-0000-0000C4090000}"/>
    <hyperlink ref="E2512" location="A128009902C" display="A128009902C" xr:uid="{00000000-0004-0000-0000-0000C5090000}"/>
    <hyperlink ref="E2513" location="A128009906L" display="A128009906L" xr:uid="{00000000-0004-0000-0000-0000C6090000}"/>
    <hyperlink ref="E2514" location="A128009910C" display="A128009910C" xr:uid="{00000000-0004-0000-0000-0000C7090000}"/>
    <hyperlink ref="E2515" location="A127971406K" display="A127971406K" xr:uid="{00000000-0004-0000-0000-0000C8090000}"/>
    <hyperlink ref="E2516" location="A128087790A" display="A128087790A" xr:uid="{00000000-0004-0000-0000-0000C9090000}"/>
    <hyperlink ref="E2517" location="A127990470J" display="A127990470J" xr:uid="{00000000-0004-0000-0000-0000CA090000}"/>
    <hyperlink ref="E2518" location="A128068074J" display="A128068074J" xr:uid="{00000000-0004-0000-0000-0000CB090000}"/>
    <hyperlink ref="E2519" location="A128029286J" display="A128029286J" xr:uid="{00000000-0004-0000-0000-0000CC090000}"/>
    <hyperlink ref="E2520" location="A128009886R" display="A128009886R" xr:uid="{00000000-0004-0000-0000-0000CD090000}"/>
    <hyperlink ref="E2521" location="A127971382C" display="A127971382C" xr:uid="{00000000-0004-0000-0000-0000CE090000}"/>
    <hyperlink ref="E2522" location="A128009890F" display="A128009890F" xr:uid="{00000000-0004-0000-0000-0000CF090000}"/>
    <hyperlink ref="E2523" location="A127990474T" display="A127990474T" xr:uid="{00000000-0004-0000-0000-0000D0090000}"/>
    <hyperlink ref="E2524" location="A127971386L" display="A127971386L" xr:uid="{00000000-0004-0000-0000-0000D1090000}"/>
    <hyperlink ref="E2525" location="A128068078T" display="A128068078T" xr:uid="{00000000-0004-0000-0000-0000D2090000}"/>
    <hyperlink ref="E2526" location="A127971390C" display="A127971390C" xr:uid="{00000000-0004-0000-0000-0000D3090000}"/>
    <hyperlink ref="E2527" location="A127951730R" display="A127951730R" xr:uid="{00000000-0004-0000-0000-0000D4090000}"/>
    <hyperlink ref="E2528" location="A127951734X" display="A127951734X" xr:uid="{00000000-0004-0000-0000-0000D5090000}"/>
    <hyperlink ref="E2529" location="A127971394L" display="A127971394L" xr:uid="{00000000-0004-0000-0000-0000D6090000}"/>
    <hyperlink ref="E2530" location="A128009894R" display="A128009894R" xr:uid="{00000000-0004-0000-0000-0000D7090000}"/>
    <hyperlink ref="E2531" location="A127951738J" display="A127951738J" xr:uid="{00000000-0004-0000-0000-0000D8090000}"/>
    <hyperlink ref="E2532" location="A128048742F" display="A128048742F" xr:uid="{00000000-0004-0000-0000-0000D9090000}"/>
    <hyperlink ref="E2533" location="A128029290X" display="A128029290X" xr:uid="{00000000-0004-0000-0000-0000DA090000}"/>
    <hyperlink ref="E2534" location="A128087782A" display="A128087782A" xr:uid="{00000000-0004-0000-0000-0000DB090000}"/>
    <hyperlink ref="E2535" location="A128068082J" display="A128068082J" xr:uid="{00000000-0004-0000-0000-0000DC090000}"/>
    <hyperlink ref="E2536" location="A127971398W" display="A127971398W" xr:uid="{00000000-0004-0000-0000-0000DD090000}"/>
    <hyperlink ref="E2537" location="A128048746R" display="A128048746R" xr:uid="{00000000-0004-0000-0000-0000DE090000}"/>
    <hyperlink ref="E2538" location="A127971402A" display="A127971402A" xr:uid="{00000000-0004-0000-0000-0000DF090000}"/>
    <hyperlink ref="E2539" location="A127990478A" display="A127990478A" xr:uid="{00000000-0004-0000-0000-0000E0090000}"/>
    <hyperlink ref="E2540" location="A127951750X" display="A127951750X" xr:uid="{00000000-0004-0000-0000-0000E1090000}"/>
    <hyperlink ref="E2541" location="A127990494A" display="A127990494A" xr:uid="{00000000-0004-0000-0000-0000E2090000}"/>
    <hyperlink ref="E2542" location="A128009914L" display="A128009914L" xr:uid="{00000000-0004-0000-0000-0000E3090000}"/>
    <hyperlink ref="E2543" location="A128068090J" display="A128068090J" xr:uid="{00000000-0004-0000-0000-0000E4090000}"/>
    <hyperlink ref="E2544" location="A128048758X" display="A128048758X" xr:uid="{00000000-0004-0000-0000-0000E5090000}"/>
    <hyperlink ref="E2545" location="A128068106R" display="A128068106R" xr:uid="{00000000-0004-0000-0000-0000E6090000}"/>
    <hyperlink ref="E2546" location="A128048766X" display="A128048766X" xr:uid="{00000000-0004-0000-0000-0000E7090000}"/>
    <hyperlink ref="E2547" location="A128009926W" display="A128009926W" xr:uid="{00000000-0004-0000-0000-0000E8090000}"/>
    <hyperlink ref="E2548" location="A128029294J" display="A128029294J" xr:uid="{00000000-0004-0000-0000-0000E9090000}"/>
    <hyperlink ref="E2549" location="A127971422K" display="A127971422K" xr:uid="{00000000-0004-0000-0000-0000EA090000}"/>
    <hyperlink ref="E2550" location="A128087806J" display="A128087806J" xr:uid="{00000000-0004-0000-0000-0000EB090000}"/>
    <hyperlink ref="E2551" location="A127990482T" display="A127990482T" xr:uid="{00000000-0004-0000-0000-0000EC090000}"/>
    <hyperlink ref="E2552" location="A127951754J" display="A127951754J" xr:uid="{00000000-0004-0000-0000-0000ED090000}"/>
    <hyperlink ref="E2553" location="A127971410A" display="A127971410A" xr:uid="{00000000-0004-0000-0000-0000EE090000}"/>
    <hyperlink ref="E2554" location="A128087794K" display="A128087794K" xr:uid="{00000000-0004-0000-0000-0000EF090000}"/>
    <hyperlink ref="E2555" location="A128068086T" display="A128068086T" xr:uid="{00000000-0004-0000-0000-0000F0090000}"/>
    <hyperlink ref="E2556" location="A127951758T" display="A127951758T" xr:uid="{00000000-0004-0000-0000-0000F1090000}"/>
    <hyperlink ref="E2557" location="A127951762J" display="A127951762J" xr:uid="{00000000-0004-0000-0000-0000F2090000}"/>
    <hyperlink ref="E2558" location="A128009918W" display="A128009918W" xr:uid="{00000000-0004-0000-0000-0000F3090000}"/>
    <hyperlink ref="E2559" location="A127990486A" display="A127990486A" xr:uid="{00000000-0004-0000-0000-0000F4090000}"/>
    <hyperlink ref="E2560" location="A127951766T" display="A127951766T" xr:uid="{00000000-0004-0000-0000-0000F5090000}"/>
    <hyperlink ref="E2561" location="A127990490T" display="A127990490T" xr:uid="{00000000-0004-0000-0000-0000F6090000}"/>
    <hyperlink ref="E2562" location="A128048750F" display="A128048750F" xr:uid="{00000000-0004-0000-0000-0000F7090000}"/>
    <hyperlink ref="E2563" location="A128068094T" display="A128068094T" xr:uid="{00000000-0004-0000-0000-0000F8090000}"/>
    <hyperlink ref="E2564" location="A128068098A" display="A128068098A" xr:uid="{00000000-0004-0000-0000-0000F9090000}"/>
    <hyperlink ref="E2565" location="A127951770J" display="A127951770J" xr:uid="{00000000-0004-0000-0000-0000FA090000}"/>
    <hyperlink ref="E2566" location="A128048754R" display="A128048754R" xr:uid="{00000000-0004-0000-0000-0000FB090000}"/>
    <hyperlink ref="E2567" location="A127971414K" display="A127971414K" xr:uid="{00000000-0004-0000-0000-0000FC090000}"/>
    <hyperlink ref="E2568" location="A128068102F" display="A128068102F" xr:uid="{00000000-0004-0000-0000-0000FD090000}"/>
    <hyperlink ref="E2569" location="A127951774T" display="A127951774T" xr:uid="{00000000-0004-0000-0000-0000FE090000}"/>
    <hyperlink ref="E2570" location="A128087798V" display="A128087798V" xr:uid="{00000000-0004-0000-0000-0000FF090000}"/>
    <hyperlink ref="E2571" location="A127971418V" display="A127971418V" xr:uid="{00000000-0004-0000-0000-0000000A0000}"/>
    <hyperlink ref="E2572" location="A128009922L" display="A128009922L" xr:uid="{00000000-0004-0000-0000-0000010A0000}"/>
    <hyperlink ref="E2573" location="A128087802X" display="A128087802X" xr:uid="{00000000-0004-0000-0000-0000020A0000}"/>
    <hyperlink ref="E2574" location="A127990498K" display="A127990498K" xr:uid="{00000000-0004-0000-0000-0000030A0000}"/>
    <hyperlink ref="E2575" location="A128029310W" display="A128029310W" xr:uid="{00000000-0004-0000-0000-0000040A0000}"/>
    <hyperlink ref="E2576" location="A128068110F" display="A128068110F" xr:uid="{00000000-0004-0000-0000-0000050A0000}"/>
    <hyperlink ref="E2577" location="A127951778A" display="A127951778A" xr:uid="{00000000-0004-0000-0000-0000060A0000}"/>
    <hyperlink ref="E2578" location="A128029306F" display="A128029306F" xr:uid="{00000000-0004-0000-0000-0000070A0000}"/>
    <hyperlink ref="E2579" location="A127971434V" display="A127971434V" xr:uid="{00000000-0004-0000-0000-0000080A0000}"/>
    <hyperlink ref="E2580" location="A127951786A" display="A127951786A" xr:uid="{00000000-0004-0000-0000-0000090A0000}"/>
    <hyperlink ref="E2581" location="A127951790T" display="A127951790T" xr:uid="{00000000-0004-0000-0000-00000A0A0000}"/>
    <hyperlink ref="E2582" location="A127971442V" display="A127971442V" xr:uid="{00000000-0004-0000-0000-00000B0A0000}"/>
    <hyperlink ref="E2583" location="A128029314F" display="A128029314F" xr:uid="{00000000-0004-0000-0000-00000C0A0000}"/>
    <hyperlink ref="E2584" location="A128009938F" display="A128009938F" xr:uid="{00000000-0004-0000-0000-00000D0A0000}"/>
    <hyperlink ref="E2585" location="A127971426V" display="A127971426V" xr:uid="{00000000-0004-0000-0000-00000E0A0000}"/>
    <hyperlink ref="E2586" location="A128068114R" display="A128068114R" xr:uid="{00000000-0004-0000-0000-00000F0A0000}"/>
    <hyperlink ref="E2587" location="A128087810X" display="A128087810X" xr:uid="{00000000-0004-0000-0000-0000100A0000}"/>
    <hyperlink ref="E2588" location="A128087814J" display="A128087814J" xr:uid="{00000000-0004-0000-0000-0000110A0000}"/>
    <hyperlink ref="E2589" location="A128048770R" display="A128048770R" xr:uid="{00000000-0004-0000-0000-0000120A0000}"/>
    <hyperlink ref="E2590" location="A127990502R" display="A127990502R" xr:uid="{00000000-0004-0000-0000-0000130A0000}"/>
    <hyperlink ref="E2591" location="A128087818T" display="A128087818T" xr:uid="{00000000-0004-0000-0000-0000140A0000}"/>
    <hyperlink ref="E2592" location="A128029298T" display="A128029298T" xr:uid="{00000000-0004-0000-0000-0000150A0000}"/>
    <hyperlink ref="E2593" location="A127971430K" display="A127971430K" xr:uid="{00000000-0004-0000-0000-0000160A0000}"/>
    <hyperlink ref="E2594" location="A128068118X" display="A128068118X" xr:uid="{00000000-0004-0000-0000-0000170A0000}"/>
    <hyperlink ref="E2595" location="A128009930L" display="A128009930L" xr:uid="{00000000-0004-0000-0000-0000180A0000}"/>
    <hyperlink ref="E2596" location="A127951782T" display="A127951782T" xr:uid="{00000000-0004-0000-0000-0000190A0000}"/>
    <hyperlink ref="E2597" location="A127990506X" display="A127990506X" xr:uid="{00000000-0004-0000-0000-00001A0A0000}"/>
    <hyperlink ref="E2598" location="A128009934W" display="A128009934W" xr:uid="{00000000-0004-0000-0000-00001B0A0000}"/>
    <hyperlink ref="E2599" location="A127990510R" display="A127990510R" xr:uid="{00000000-0004-0000-0000-00001C0A0000}"/>
    <hyperlink ref="E2600" location="A128068122R" display="A128068122R" xr:uid="{00000000-0004-0000-0000-00001D0A0000}"/>
    <hyperlink ref="E2601" location="A128029302W" display="A128029302W" xr:uid="{00000000-0004-0000-0000-00001E0A0000}"/>
    <hyperlink ref="E2602" location="A128048774X" display="A128048774X" xr:uid="{00000000-0004-0000-0000-00001F0A0000}"/>
    <hyperlink ref="E2603" location="A128087822J" display="A128087822J" xr:uid="{00000000-0004-0000-0000-0000200A0000}"/>
    <hyperlink ref="E2604" location="A128048778J" display="A128048778J" xr:uid="{00000000-0004-0000-0000-0000210A0000}"/>
    <hyperlink ref="E2605" location="A128068126X" display="A128068126X" xr:uid="{00000000-0004-0000-0000-0000220A0000}"/>
    <hyperlink ref="E2606" location="A127990514X" display="A127990514X" xr:uid="{00000000-0004-0000-0000-0000230A0000}"/>
    <hyperlink ref="E2607" location="A128087826T" display="A128087826T" xr:uid="{00000000-0004-0000-0000-0000240A0000}"/>
    <hyperlink ref="E2608" location="A127971438C" display="A127971438C" xr:uid="{00000000-0004-0000-0000-0000250A0000}"/>
    <hyperlink ref="E2609" location="A128087838A" display="A128087838A" xr:uid="{00000000-0004-0000-0000-0000260A0000}"/>
    <hyperlink ref="E2610" location="A128048782X" display="A128048782X" xr:uid="{00000000-0004-0000-0000-0000270A0000}"/>
    <hyperlink ref="E2611" location="A128009946F" display="A128009946F" xr:uid="{00000000-0004-0000-0000-0000280A0000}"/>
    <hyperlink ref="E2612" location="A128087834T" display="A128087834T" xr:uid="{00000000-0004-0000-0000-0000290A0000}"/>
    <hyperlink ref="E2613" location="A128068134X" display="A128068134X" xr:uid="{00000000-0004-0000-0000-00002A0A0000}"/>
    <hyperlink ref="E2614" location="A128068138J" display="A128068138J" xr:uid="{00000000-0004-0000-0000-00002B0A0000}"/>
    <hyperlink ref="E2615" location="A128068142X" display="A128068142X" xr:uid="{00000000-0004-0000-0000-00002C0A0000}"/>
    <hyperlink ref="E2616" location="A128087842T" display="A128087842T" xr:uid="{00000000-0004-0000-0000-00002D0A0000}"/>
    <hyperlink ref="E2617" location="A128068146J" display="A128068146J" xr:uid="{00000000-0004-0000-0000-00002E0A0000}"/>
    <hyperlink ref="E2618" location="A128048798T" display="A128048798T" xr:uid="{00000000-0004-0000-0000-00002F0A0000}"/>
    <hyperlink ref="E2619" location="A127951794A" display="A127951794A" xr:uid="{00000000-0004-0000-0000-0000300A0000}"/>
    <hyperlink ref="E2620" location="A128029318R" display="A128029318R" xr:uid="{00000000-0004-0000-0000-0000310A0000}"/>
    <hyperlink ref="E2621" location="A127990522X" display="A127990522X" xr:uid="{00000000-0004-0000-0000-0000320A0000}"/>
    <hyperlink ref="E2622" location="A128048786J" display="A128048786J" xr:uid="{00000000-0004-0000-0000-0000330A0000}"/>
    <hyperlink ref="E2623" location="A127971446C" display="A127971446C" xr:uid="{00000000-0004-0000-0000-0000340A0000}"/>
    <hyperlink ref="E2624" location="A128009942W" display="A128009942W" xr:uid="{00000000-0004-0000-0000-0000350A0000}"/>
    <hyperlink ref="E2625" location="A128087830J" display="A128087830J" xr:uid="{00000000-0004-0000-0000-0000360A0000}"/>
    <hyperlink ref="E2626" location="A127990526J" display="A127990526J" xr:uid="{00000000-0004-0000-0000-0000370A0000}"/>
    <hyperlink ref="E2627" location="A128029322F" display="A128029322F" xr:uid="{00000000-0004-0000-0000-0000380A0000}"/>
    <hyperlink ref="E2628" location="A127951798K" display="A127951798K" xr:uid="{00000000-0004-0000-0000-0000390A0000}"/>
    <hyperlink ref="E2629" location="A128068130R" display="A128068130R" xr:uid="{00000000-0004-0000-0000-00003A0A0000}"/>
    <hyperlink ref="E2630" location="A128009950W" display="A128009950W" xr:uid="{00000000-0004-0000-0000-00003B0A0000}"/>
    <hyperlink ref="E2631" location="A127990530X" display="A127990530X" xr:uid="{00000000-0004-0000-0000-00003C0A0000}"/>
    <hyperlink ref="E2632" location="A127951802R" display="A127951802R" xr:uid="{00000000-0004-0000-0000-00003D0A0000}"/>
    <hyperlink ref="E2633" location="A128048790X" display="A128048790X" xr:uid="{00000000-0004-0000-0000-00003E0A0000}"/>
    <hyperlink ref="E2634" location="A127971450V" display="A127971450V" xr:uid="{00000000-0004-0000-0000-00003F0A0000}"/>
    <hyperlink ref="E2635" location="A128048794J" display="A128048794J" xr:uid="{00000000-0004-0000-0000-0000400A0000}"/>
    <hyperlink ref="E2636" location="A128009954F" display="A128009954F" xr:uid="{00000000-0004-0000-0000-0000410A0000}"/>
    <hyperlink ref="E2637" location="A128009958R" display="A128009958R" xr:uid="{00000000-0004-0000-0000-0000420A0000}"/>
    <hyperlink ref="E2638" location="A128009962F" display="A128009962F" xr:uid="{00000000-0004-0000-0000-0000430A0000}"/>
    <hyperlink ref="E2639" location="A128029326R" display="A128029326R" xr:uid="{00000000-0004-0000-0000-0000440A0000}"/>
    <hyperlink ref="E2640" location="A127971454C" display="A127971454C" xr:uid="{00000000-0004-0000-0000-0000450A0000}"/>
    <hyperlink ref="E2641" location="A127951806X" display="A127951806X" xr:uid="{00000000-0004-0000-0000-0000460A0000}"/>
    <hyperlink ref="E2642" location="A128029330F" display="A128029330F" xr:uid="{00000000-0004-0000-0000-0000470A0000}"/>
    <hyperlink ref="E2643" location="A128048814F" display="A128048814F" xr:uid="{00000000-0004-0000-0000-0000480A0000}"/>
    <hyperlink ref="E2644" location="A127971458L" display="A127971458L" xr:uid="{00000000-0004-0000-0000-0000490A0000}"/>
    <hyperlink ref="E2645" location="A128068154J" display="A128068154J" xr:uid="{00000000-0004-0000-0000-00004A0A0000}"/>
    <hyperlink ref="E2646" location="A127971474L" display="A127971474L" xr:uid="{00000000-0004-0000-0000-00004B0A0000}"/>
    <hyperlink ref="E2647" location="A128029342R" display="A128029342R" xr:uid="{00000000-0004-0000-0000-00004C0A0000}"/>
    <hyperlink ref="E2648" location="A127951826J" display="A127951826J" xr:uid="{00000000-0004-0000-0000-00004D0A0000}"/>
    <hyperlink ref="E2649" location="A128068166T" display="A128068166T" xr:uid="{00000000-0004-0000-0000-00004E0A0000}"/>
    <hyperlink ref="E2650" location="A128087862A" display="A128087862A" xr:uid="{00000000-0004-0000-0000-00004F0A0000}"/>
    <hyperlink ref="E2651" location="A128029346X" display="A128029346X" xr:uid="{00000000-0004-0000-0000-0000500A0000}"/>
    <hyperlink ref="E2652" location="A127971482L" display="A127971482L" xr:uid="{00000000-0004-0000-0000-0000510A0000}"/>
    <hyperlink ref="E2653" location="A128048802W" display="A128048802W" xr:uid="{00000000-0004-0000-0000-0000520A0000}"/>
    <hyperlink ref="E2654" location="A128009970F" display="A128009970F" xr:uid="{00000000-0004-0000-0000-0000530A0000}"/>
    <hyperlink ref="E2655" location="A128068150X" display="A128068150X" xr:uid="{00000000-0004-0000-0000-0000540A0000}"/>
    <hyperlink ref="E2656" location="A128087846A" display="A128087846A" xr:uid="{00000000-0004-0000-0000-0000550A0000}"/>
    <hyperlink ref="E2657" location="A128087850T" display="A128087850T" xr:uid="{00000000-0004-0000-0000-0000560A0000}"/>
    <hyperlink ref="E2658" location="A128048806F" display="A128048806F" xr:uid="{00000000-0004-0000-0000-0000570A0000}"/>
    <hyperlink ref="E2659" location="A127990534J" display="A127990534J" xr:uid="{00000000-0004-0000-0000-0000580A0000}"/>
    <hyperlink ref="E2660" location="A128009974R" display="A128009974R" xr:uid="{00000000-0004-0000-0000-0000590A0000}"/>
    <hyperlink ref="E2661" location="A127951810R" display="A127951810R" xr:uid="{00000000-0004-0000-0000-00005A0A0000}"/>
    <hyperlink ref="E2662" location="A127971462C" display="A127971462C" xr:uid="{00000000-0004-0000-0000-00005B0A0000}"/>
    <hyperlink ref="E2663" location="A128029334R" display="A128029334R" xr:uid="{00000000-0004-0000-0000-00005C0A0000}"/>
    <hyperlink ref="E2664" location="A127971466L" display="A127971466L" xr:uid="{00000000-0004-0000-0000-00005D0A0000}"/>
    <hyperlink ref="E2665" location="A127971470C" display="A127971470C" xr:uid="{00000000-0004-0000-0000-00005E0A0000}"/>
    <hyperlink ref="E2666" location="A128009978X" display="A128009978X" xr:uid="{00000000-0004-0000-0000-00005F0A0000}"/>
    <hyperlink ref="E2667" location="A127951814X" display="A127951814X" xr:uid="{00000000-0004-0000-0000-0000600A0000}"/>
    <hyperlink ref="E2668" location="A127951818J" display="A127951818J" xr:uid="{00000000-0004-0000-0000-0000610A0000}"/>
    <hyperlink ref="E2669" location="A128068158T" display="A128068158T" xr:uid="{00000000-0004-0000-0000-0000620A0000}"/>
    <hyperlink ref="E2670" location="A128048810W" display="A128048810W" xr:uid="{00000000-0004-0000-0000-0000630A0000}"/>
    <hyperlink ref="E2671" location="A128087854A" display="A128087854A" xr:uid="{00000000-0004-0000-0000-0000640A0000}"/>
    <hyperlink ref="E2672" location="A128029338X" display="A128029338X" xr:uid="{00000000-0004-0000-0000-0000650A0000}"/>
    <hyperlink ref="E2673" location="A127990538T" display="A127990538T" xr:uid="{00000000-0004-0000-0000-0000660A0000}"/>
    <hyperlink ref="E2674" location="A128087858K" display="A128087858K" xr:uid="{00000000-0004-0000-0000-0000670A0000}"/>
    <hyperlink ref="E2675" location="A127971478W" display="A127971478W" xr:uid="{00000000-0004-0000-0000-0000680A0000}"/>
    <hyperlink ref="E2676" location="A128068162J" display="A128068162J" xr:uid="{00000000-0004-0000-0000-0000690A0000}"/>
    <hyperlink ref="E2677" location="A127990546T" display="A127990546T" xr:uid="{00000000-0004-0000-0000-00006A0A0000}"/>
    <hyperlink ref="E2678" location="A128068170J" display="A128068170J" xr:uid="{00000000-0004-0000-0000-00006B0A0000}"/>
    <hyperlink ref="E2679" location="A128087878V" display="A128087878V" xr:uid="{00000000-0004-0000-0000-00006C0A0000}"/>
    <hyperlink ref="E2680" location="A127990542J" display="A127990542J" xr:uid="{00000000-0004-0000-0000-00006D0A0000}"/>
    <hyperlink ref="E2681" location="A128048834R" display="A128048834R" xr:uid="{00000000-0004-0000-0000-00006E0A0000}"/>
    <hyperlink ref="E2682" location="A128009990R" display="A128009990R" xr:uid="{00000000-0004-0000-0000-00006F0A0000}"/>
    <hyperlink ref="E2683" location="A128009994X" display="A128009994X" xr:uid="{00000000-0004-0000-0000-0000700A0000}"/>
    <hyperlink ref="E2684" location="A128029362X" display="A128029362X" xr:uid="{00000000-0004-0000-0000-0000710A0000}"/>
    <hyperlink ref="E2685" location="A128009998J" display="A128009998J" xr:uid="{00000000-0004-0000-0000-0000720A0000}"/>
    <hyperlink ref="E2686" location="A128087890K" display="A128087890K" xr:uid="{00000000-0004-0000-0000-0000730A0000}"/>
    <hyperlink ref="E2687" location="A128048818R" display="A128048818R" xr:uid="{00000000-0004-0000-0000-0000740A0000}"/>
    <hyperlink ref="E2688" location="A127951830X" display="A127951830X" xr:uid="{00000000-0004-0000-0000-0000750A0000}"/>
    <hyperlink ref="E2689" location="A128087866K" display="A128087866K" xr:uid="{00000000-0004-0000-0000-0000760A0000}"/>
    <hyperlink ref="E2690" location="A127971486W" display="A127971486W" xr:uid="{00000000-0004-0000-0000-0000770A0000}"/>
    <hyperlink ref="E2691" location="A128009982R" display="A128009982R" xr:uid="{00000000-0004-0000-0000-0000780A0000}"/>
    <hyperlink ref="E2692" location="A128087870A" display="A128087870A" xr:uid="{00000000-0004-0000-0000-0000790A0000}"/>
    <hyperlink ref="E2693" location="A127951834J" display="A127951834J" xr:uid="{00000000-0004-0000-0000-00007A0A0000}"/>
    <hyperlink ref="E2694" location="A127951838T" display="A127951838T" xr:uid="{00000000-0004-0000-0000-00007B0A0000}"/>
    <hyperlink ref="E2695" location="A128087874K" display="A128087874K" xr:uid="{00000000-0004-0000-0000-00007C0A0000}"/>
    <hyperlink ref="E2696" location="A128029350R" display="A128029350R" xr:uid="{00000000-0004-0000-0000-00007D0A0000}"/>
    <hyperlink ref="E2697" location="A128029354X" display="A128029354X" xr:uid="{00000000-0004-0000-0000-00007E0A0000}"/>
    <hyperlink ref="E2698" location="A128048822F" display="A128048822F" xr:uid="{00000000-0004-0000-0000-00007F0A0000}"/>
    <hyperlink ref="E2699" location="A127971490L" display="A127971490L" xr:uid="{00000000-0004-0000-0000-0000800A0000}"/>
    <hyperlink ref="E2700" location="A127951842J" display="A127951842J" xr:uid="{00000000-0004-0000-0000-0000810A0000}"/>
    <hyperlink ref="E2701" location="A127951846T" display="A127951846T" xr:uid="{00000000-0004-0000-0000-0000820A0000}"/>
    <hyperlink ref="E2702" location="A127971494W" display="A127971494W" xr:uid="{00000000-0004-0000-0000-0000830A0000}"/>
    <hyperlink ref="E2703" location="A128048826R" display="A128048826R" xr:uid="{00000000-0004-0000-0000-0000840A0000}"/>
    <hyperlink ref="E2704" location="A128029358J" display="A128029358J" xr:uid="{00000000-0004-0000-0000-0000850A0000}"/>
    <hyperlink ref="E2705" location="A128048830F" display="A128048830F" xr:uid="{00000000-0004-0000-0000-0000860A0000}"/>
    <hyperlink ref="E2706" location="A128009986X" display="A128009986X" xr:uid="{00000000-0004-0000-0000-0000870A0000}"/>
    <hyperlink ref="E2707" location="A127971498F" display="A127971498F" xr:uid="{00000000-0004-0000-0000-0000880A0000}"/>
    <hyperlink ref="E2708" location="A128087882K" display="A128087882K" xr:uid="{00000000-0004-0000-0000-0000890A0000}"/>
    <hyperlink ref="E2709" location="A128068174T" display="A128068174T" xr:uid="{00000000-0004-0000-0000-00008A0A0000}"/>
    <hyperlink ref="E2710" location="A128068178A" display="A128068178A" xr:uid="{00000000-0004-0000-0000-00008B0A0000}"/>
    <hyperlink ref="E2711" location="A128010018L" display="A128010018L" xr:uid="{00000000-0004-0000-0000-00008C0A0000}"/>
    <hyperlink ref="E2712" location="A128010002V" display="A128010002V" xr:uid="{00000000-0004-0000-0000-00008D0A0000}"/>
    <hyperlink ref="E2713" location="A128048842R" display="A128048842R" xr:uid="{00000000-0004-0000-0000-00008E0A0000}"/>
    <hyperlink ref="E2714" location="A128048854X" display="A128048854X" xr:uid="{00000000-0004-0000-0000-00008F0A0000}"/>
    <hyperlink ref="E2715" location="A128068186A" display="A128068186A" xr:uid="{00000000-0004-0000-0000-0000900A0000}"/>
    <hyperlink ref="E2716" location="A127951854T" display="A127951854T" xr:uid="{00000000-0004-0000-0000-0000910A0000}"/>
    <hyperlink ref="E2717" location="A128087918A" display="A128087918A" xr:uid="{00000000-0004-0000-0000-0000920A0000}"/>
    <hyperlink ref="E2718" location="A127990554T" display="A127990554T" xr:uid="{00000000-0004-0000-0000-0000930A0000}"/>
    <hyperlink ref="E2719" location="A128010022C" display="A128010022C" xr:uid="{00000000-0004-0000-0000-0000940A0000}"/>
    <hyperlink ref="E2720" location="A128029378T" display="A128029378T" xr:uid="{00000000-0004-0000-0000-0000950A0000}"/>
    <hyperlink ref="E2721" location="A128087894V" display="A128087894V" xr:uid="{00000000-0004-0000-0000-0000960A0000}"/>
    <hyperlink ref="E2722" location="A128087898C" display="A128087898C" xr:uid="{00000000-0004-0000-0000-0000970A0000}"/>
    <hyperlink ref="E2723" location="A128048838X" display="A128048838X" xr:uid="{00000000-0004-0000-0000-0000980A0000}"/>
    <hyperlink ref="E2724" location="A128087902J" display="A128087902J" xr:uid="{00000000-0004-0000-0000-0000990A0000}"/>
    <hyperlink ref="E2725" location="A128029366J" display="A128029366J" xr:uid="{00000000-0004-0000-0000-00009A0A0000}"/>
    <hyperlink ref="E2726" location="A127971502K" display="A127971502K" xr:uid="{00000000-0004-0000-0000-00009B0A0000}"/>
    <hyperlink ref="E2727" location="A128068182T" display="A128068182T" xr:uid="{00000000-0004-0000-0000-00009C0A0000}"/>
    <hyperlink ref="E2728" location="A128029370X" display="A128029370X" xr:uid="{00000000-0004-0000-0000-00009D0A0000}"/>
    <hyperlink ref="E2729" location="A128087906T" display="A128087906T" xr:uid="{00000000-0004-0000-0000-00009E0A0000}"/>
    <hyperlink ref="E2730" location="A127971506V" display="A127971506V" xr:uid="{00000000-0004-0000-0000-00009F0A0000}"/>
    <hyperlink ref="E2731" location="A127971510K" display="A127971510K" xr:uid="{00000000-0004-0000-0000-0000A00A0000}"/>
    <hyperlink ref="E2732" location="A128048846X" display="A128048846X" xr:uid="{00000000-0004-0000-0000-0000A10A0000}"/>
    <hyperlink ref="E2733" location="A128010006C" display="A128010006C" xr:uid="{00000000-0004-0000-0000-0000A20A0000}"/>
    <hyperlink ref="E2734" location="A127971514V" display="A127971514V" xr:uid="{00000000-0004-0000-0000-0000A30A0000}"/>
    <hyperlink ref="E2735" location="A128048850R" display="A128048850R" xr:uid="{00000000-0004-0000-0000-0000A40A0000}"/>
    <hyperlink ref="E2736" location="A128087910J" display="A128087910J" xr:uid="{00000000-0004-0000-0000-0000A50A0000}"/>
    <hyperlink ref="E2737" location="A127990550J" display="A127990550J" xr:uid="{00000000-0004-0000-0000-0000A60A0000}"/>
    <hyperlink ref="E2738" location="A128010010V" display="A128010010V" xr:uid="{00000000-0004-0000-0000-0000A70A0000}"/>
    <hyperlink ref="E2739" location="A128010014C" display="A128010014C" xr:uid="{00000000-0004-0000-0000-0000A80A0000}"/>
    <hyperlink ref="E2740" location="A127951850J" display="A127951850J" xr:uid="{00000000-0004-0000-0000-0000A90A0000}"/>
    <hyperlink ref="E2741" location="A128087914T" display="A128087914T" xr:uid="{00000000-0004-0000-0000-0000AA0A0000}"/>
    <hyperlink ref="E2742" location="A128048858J" display="A128048858J" xr:uid="{00000000-0004-0000-0000-0000AB0A0000}"/>
    <hyperlink ref="E2743" location="A128048866J" display="A128048866J" xr:uid="{00000000-0004-0000-0000-0000AC0A0000}"/>
    <hyperlink ref="E2744" location="A128029374J" display="A128029374J" xr:uid="{00000000-0004-0000-0000-0000AD0A0000}"/>
    <hyperlink ref="E2745" location="A128068214X" display="A128068214X" xr:uid="{00000000-0004-0000-0000-0000AE0A0000}"/>
    <hyperlink ref="E2746" location="A128087958V" display="A128087958V" xr:uid="{00000000-0004-0000-0000-0000AF0A0000}"/>
    <hyperlink ref="E2747" location="A127971542C" display="A127971542C" xr:uid="{00000000-0004-0000-0000-0000B00A0000}"/>
    <hyperlink ref="E2748" location="A127992458C" display="A127992458C" xr:uid="{00000000-0004-0000-0000-0000B10A0000}"/>
    <hyperlink ref="E2749" location="A128031350F" display="A128031350F" xr:uid="{00000000-0004-0000-0000-0000B20A0000}"/>
    <hyperlink ref="E2750" location="A128070110W" display="A128070110W" xr:uid="{00000000-0004-0000-0000-0000B30A0000}"/>
    <hyperlink ref="E2751" location="A128089818C" display="A128089818C" xr:uid="{00000000-0004-0000-0000-0000B40A0000}"/>
    <hyperlink ref="E2752" location="A127973490X" display="A127973490X" xr:uid="{00000000-0004-0000-0000-0000B50A0000}"/>
    <hyperlink ref="E2753" location="A128012054J" display="A128012054J" xr:uid="{00000000-0004-0000-0000-0000B60A0000}"/>
    <hyperlink ref="E2754" location="A127973498T" display="A127973498T" xr:uid="{00000000-0004-0000-0000-0000B70A0000}"/>
    <hyperlink ref="E2755" location="A128070122F" display="A128070122F" xr:uid="{00000000-0004-0000-0000-0000B80A0000}"/>
    <hyperlink ref="E2756" location="A128012058T" display="A128012058T" xr:uid="{00000000-0004-0000-0000-0000B90A0000}"/>
    <hyperlink ref="E2757" location="A128070126R" display="A128070126R" xr:uid="{00000000-0004-0000-0000-0000BA0A0000}"/>
    <hyperlink ref="E2758" location="A128070098T" display="A128070098T" xr:uid="{00000000-0004-0000-0000-0000BB0A0000}"/>
    <hyperlink ref="E2759" location="A128050782R" display="A128050782R" xr:uid="{00000000-0004-0000-0000-0000BC0A0000}"/>
    <hyperlink ref="E2760" location="A128070102W" display="A128070102W" xr:uid="{00000000-0004-0000-0000-0000BD0A0000}"/>
    <hyperlink ref="E2761" location="A127953846C" display="A127953846C" xr:uid="{00000000-0004-0000-0000-0000BE0A0000}"/>
    <hyperlink ref="E2762" location="A128012042X" display="A128012042X" xr:uid="{00000000-0004-0000-0000-0000BF0A0000}"/>
    <hyperlink ref="E2763" location="A128031354R" display="A128031354R" xr:uid="{00000000-0004-0000-0000-0000C00A0000}"/>
    <hyperlink ref="E2764" location="A128070106F" display="A128070106F" xr:uid="{00000000-0004-0000-0000-0000C10A0000}"/>
    <hyperlink ref="E2765" location="A128012046J" display="A128012046J" xr:uid="{00000000-0004-0000-0000-0000C20A0000}"/>
    <hyperlink ref="E2766" location="A128012050X" display="A128012050X" xr:uid="{00000000-0004-0000-0000-0000C30A0000}"/>
    <hyperlink ref="E2767" location="A128050786X" display="A128050786X" xr:uid="{00000000-0004-0000-0000-0000C40A0000}"/>
    <hyperlink ref="E2768" location="A127973486J" display="A127973486J" xr:uid="{00000000-0004-0000-0000-0000C50A0000}"/>
    <hyperlink ref="E2769" location="A128050790R" display="A128050790R" xr:uid="{00000000-0004-0000-0000-0000C60A0000}"/>
    <hyperlink ref="E2770" location="A128089806V" display="A128089806V" xr:uid="{00000000-0004-0000-0000-0000C70A0000}"/>
    <hyperlink ref="E2771" location="A128050794X" display="A128050794X" xr:uid="{00000000-0004-0000-0000-0000C80A0000}"/>
    <hyperlink ref="E2772" location="A128089810K" display="A128089810K" xr:uid="{00000000-0004-0000-0000-0000C90A0000}"/>
    <hyperlink ref="E2773" location="A127953850V" display="A127953850V" xr:uid="{00000000-0004-0000-0000-0000CA0A0000}"/>
    <hyperlink ref="E2774" location="A128089814V" display="A128089814V" xr:uid="{00000000-0004-0000-0000-0000CB0A0000}"/>
    <hyperlink ref="E2775" location="A128070114F" display="A128070114F" xr:uid="{00000000-0004-0000-0000-0000CC0A0000}"/>
    <hyperlink ref="E2776" location="A127992454V" display="A127992454V" xr:uid="{00000000-0004-0000-0000-0000CD0A0000}"/>
    <hyperlink ref="E2777" location="A127953854C" display="A127953854C" xr:uid="{00000000-0004-0000-0000-0000CE0A0000}"/>
    <hyperlink ref="E2778" location="A128089822V" display="A128089822V" xr:uid="{00000000-0004-0000-0000-0000CF0A0000}"/>
    <hyperlink ref="E2779" location="A128070118R" display="A128070118R" xr:uid="{00000000-0004-0000-0000-0000D00A0000}"/>
    <hyperlink ref="E2780" location="A128050798J" display="A128050798J" xr:uid="{00000000-0004-0000-0000-0000D10A0000}"/>
    <hyperlink ref="E2781" location="A127973494J" display="A127973494J" xr:uid="{00000000-0004-0000-0000-0000D20A0000}"/>
    <hyperlink ref="E2782" location="A127992462V" display="A127992462V" xr:uid="{00000000-0004-0000-0000-0000D30A0000}"/>
    <hyperlink ref="E2783" location="A127992470V" display="A127992470V" xr:uid="{00000000-0004-0000-0000-0000D40A0000}"/>
    <hyperlink ref="E2784" location="A127973502W" display="A127973502W" xr:uid="{00000000-0004-0000-0000-0000D50A0000}"/>
    <hyperlink ref="E2785" location="A127953862C" display="A127953862C" xr:uid="{00000000-0004-0000-0000-0000D60A0000}"/>
    <hyperlink ref="E2786" location="A127953866L" display="A127953866L" xr:uid="{00000000-0004-0000-0000-0000D70A0000}"/>
    <hyperlink ref="E2787" location="A128089830V" display="A128089830V" xr:uid="{00000000-0004-0000-0000-0000D80A0000}"/>
    <hyperlink ref="E2788" location="A127953874L" display="A127953874L" xr:uid="{00000000-0004-0000-0000-0000D90A0000}"/>
    <hyperlink ref="E2789" location="A127953878W" display="A127953878W" xr:uid="{00000000-0004-0000-0000-0000DA0A0000}"/>
    <hyperlink ref="E2790" location="A128031382X" display="A128031382X" xr:uid="{00000000-0004-0000-0000-0000DB0A0000}"/>
    <hyperlink ref="E2791" location="A128012070J" display="A128012070J" xr:uid="{00000000-0004-0000-0000-0000DC0A0000}"/>
    <hyperlink ref="E2792" location="A127953882L" display="A127953882L" xr:uid="{00000000-0004-0000-0000-0000DD0A0000}"/>
    <hyperlink ref="E2793" location="A127953858L" display="A127953858L" xr:uid="{00000000-0004-0000-0000-0000DE0A0000}"/>
    <hyperlink ref="E2794" location="A128012062J" display="A128012062J" xr:uid="{00000000-0004-0000-0000-0000DF0A0000}"/>
    <hyperlink ref="E2795" location="A128031358X" display="A128031358X" xr:uid="{00000000-0004-0000-0000-0000E00A0000}"/>
    <hyperlink ref="E2796" location="A128070130F" display="A128070130F" xr:uid="{00000000-0004-0000-0000-0000E10A0000}"/>
    <hyperlink ref="E2797" location="A127973506F" display="A127973506F" xr:uid="{00000000-0004-0000-0000-0000E20A0000}"/>
    <hyperlink ref="E2798" location="A128031362R" display="A128031362R" xr:uid="{00000000-0004-0000-0000-0000E30A0000}"/>
    <hyperlink ref="E2799" location="A128050802L" display="A128050802L" xr:uid="{00000000-0004-0000-0000-0000E40A0000}"/>
    <hyperlink ref="E2800" location="A128089826C" display="A128089826C" xr:uid="{00000000-0004-0000-0000-0000E50A0000}"/>
    <hyperlink ref="E2801" location="A127973510W" display="A127973510W" xr:uid="{00000000-0004-0000-0000-0000E60A0000}"/>
    <hyperlink ref="E2802" location="A128070134R" display="A128070134R" xr:uid="{00000000-0004-0000-0000-0000E70A0000}"/>
    <hyperlink ref="E2803" location="A128050806W" display="A128050806W" xr:uid="{00000000-0004-0000-0000-0000E80A0000}"/>
    <hyperlink ref="E2804" location="A127973514F" display="A127973514F" xr:uid="{00000000-0004-0000-0000-0000E90A0000}"/>
    <hyperlink ref="E2805" location="A128031366X" display="A128031366X" xr:uid="{00000000-0004-0000-0000-0000EA0A0000}"/>
    <hyperlink ref="E2806" location="A127973518R" display="A127973518R" xr:uid="{00000000-0004-0000-0000-0000EB0A0000}"/>
    <hyperlink ref="E2807" location="A128031370R" display="A128031370R" xr:uid="{00000000-0004-0000-0000-0000EC0A0000}"/>
    <hyperlink ref="E2808" location="A128070138X" display="A128070138X" xr:uid="{00000000-0004-0000-0000-0000ED0A0000}"/>
    <hyperlink ref="E2809" location="A128050810L" display="A128050810L" xr:uid="{00000000-0004-0000-0000-0000EE0A0000}"/>
    <hyperlink ref="E2810" location="A127992466C" display="A127992466C" xr:uid="{00000000-0004-0000-0000-0000EF0A0000}"/>
    <hyperlink ref="E2811" location="A128031374X" display="A128031374X" xr:uid="{00000000-0004-0000-0000-0000F00A0000}"/>
    <hyperlink ref="E2812" location="A128012066T" display="A128012066T" xr:uid="{00000000-0004-0000-0000-0000F10A0000}"/>
    <hyperlink ref="E2813" location="A127953870C" display="A127953870C" xr:uid="{00000000-0004-0000-0000-0000F20A0000}"/>
    <hyperlink ref="E2814" location="A128050814W" display="A128050814W" xr:uid="{00000000-0004-0000-0000-0000F30A0000}"/>
    <hyperlink ref="E2815" location="A128089834C" display="A128089834C" xr:uid="{00000000-0004-0000-0000-0000F40A0000}"/>
    <hyperlink ref="E2816" location="A127973522F" display="A127973522F" xr:uid="{00000000-0004-0000-0000-0000F50A0000}"/>
    <hyperlink ref="E2817" location="A128051054K" display="A128051054K" xr:uid="{00000000-0004-0000-0000-0000F60A0000}"/>
    <hyperlink ref="E2818" location="A127954066J" display="A127954066J" xr:uid="{00000000-0004-0000-0000-0000F70A0000}"/>
    <hyperlink ref="E2819" location="A127992662L" display="A127992662L" xr:uid="{00000000-0004-0000-0000-0000F80A0000}"/>
    <hyperlink ref="E2820" location="A127973702R" display="A127973702R" xr:uid="{00000000-0004-0000-0000-0000F90A0000}"/>
    <hyperlink ref="E2821" location="A128031538J" display="A128031538J" xr:uid="{00000000-0004-0000-0000-0000FA0A0000}"/>
    <hyperlink ref="E2822" location="A128031542X" display="A128031542X" xr:uid="{00000000-0004-0000-0000-0000FB0A0000}"/>
    <hyperlink ref="E2823" location="A127954090J" display="A127954090J" xr:uid="{00000000-0004-0000-0000-0000FC0A0000}"/>
    <hyperlink ref="E2824" location="A127954094T" display="A127954094T" xr:uid="{00000000-0004-0000-0000-0000FD0A0000}"/>
    <hyperlink ref="E2825" location="A128031546J" display="A128031546J" xr:uid="{00000000-0004-0000-0000-0000FE0A0000}"/>
    <hyperlink ref="E2826" location="A128051062K" display="A128051062K" xr:uid="{00000000-0004-0000-0000-0000FF0A0000}"/>
    <hyperlink ref="E2827" location="A128089954W" display="A128089954W" xr:uid="{00000000-0004-0000-0000-0000000B0000}"/>
    <hyperlink ref="E2828" location="A128089958F" display="A128089958F" xr:uid="{00000000-0004-0000-0000-0000010B0000}"/>
    <hyperlink ref="E2829" location="A127954070X" display="A127954070X" xr:uid="{00000000-0004-0000-0000-0000020B0000}"/>
    <hyperlink ref="E2830" location="A127954074J" display="A127954074J" xr:uid="{00000000-0004-0000-0000-0000030B0000}"/>
    <hyperlink ref="E2831" location="A128051034A" display="A128051034A" xr:uid="{00000000-0004-0000-0000-0000040B0000}"/>
    <hyperlink ref="E2832" location="A128070358A" display="A128070358A" xr:uid="{00000000-0004-0000-0000-0000050B0000}"/>
    <hyperlink ref="E2833" location="A128070362T" display="A128070362T" xr:uid="{00000000-0004-0000-0000-0000060B0000}"/>
    <hyperlink ref="E2834" location="A128031534X" display="A128031534X" xr:uid="{00000000-0004-0000-0000-0000070B0000}"/>
    <hyperlink ref="E2835" location="A127973694A" display="A127973694A" xr:uid="{00000000-0004-0000-0000-0000080B0000}"/>
    <hyperlink ref="E2836" location="A127973698K" display="A127973698K" xr:uid="{00000000-0004-0000-0000-0000090B0000}"/>
    <hyperlink ref="E2837" location="A127992666W" display="A127992666W" xr:uid="{00000000-0004-0000-0000-00000A0B0000}"/>
    <hyperlink ref="E2838" location="A127954078T" display="A127954078T" xr:uid="{00000000-0004-0000-0000-00000B0B0000}"/>
    <hyperlink ref="E2839" location="A128089962W" display="A128089962W" xr:uid="{00000000-0004-0000-0000-00000C0B0000}"/>
    <hyperlink ref="E2840" location="A128089966F" display="A128089966F" xr:uid="{00000000-0004-0000-0000-00000D0B0000}"/>
    <hyperlink ref="E2841" location="A128051038K" display="A128051038K" xr:uid="{00000000-0004-0000-0000-00000E0B0000}"/>
    <hyperlink ref="E2842" location="A128051042A" display="A128051042A" xr:uid="{00000000-0004-0000-0000-00000F0B0000}"/>
    <hyperlink ref="E2843" location="A127992670L" display="A127992670L" xr:uid="{00000000-0004-0000-0000-0000100B0000}"/>
    <hyperlink ref="E2844" location="A128089970W" display="A128089970W" xr:uid="{00000000-0004-0000-0000-0000110B0000}"/>
    <hyperlink ref="E2845" location="A128051046K" display="A128051046K" xr:uid="{00000000-0004-0000-0000-0000120B0000}"/>
    <hyperlink ref="E2846" location="A128051050A" display="A128051050A" xr:uid="{00000000-0004-0000-0000-0000130B0000}"/>
    <hyperlink ref="E2847" location="A127954082J" display="A127954082J" xr:uid="{00000000-0004-0000-0000-0000140B0000}"/>
    <hyperlink ref="E2848" location="A127954086T" display="A127954086T" xr:uid="{00000000-0004-0000-0000-0000150B0000}"/>
    <hyperlink ref="E2849" location="A127973706X" display="A127973706X" xr:uid="{00000000-0004-0000-0000-0000160B0000}"/>
    <hyperlink ref="E2850" location="A128051058V" display="A128051058V" xr:uid="{00000000-0004-0000-0000-0000170B0000}"/>
    <hyperlink ref="E2851" location="A127992718L" display="A127992718L" xr:uid="{00000000-0004-0000-0000-0000180B0000}"/>
    <hyperlink ref="E2852" location="A128051078C" display="A128051078C" xr:uid="{00000000-0004-0000-0000-0000190B0000}"/>
    <hyperlink ref="E2853" location="A128012270A" display="A128012270A" xr:uid="{00000000-0004-0000-0000-00001A0B0000}"/>
    <hyperlink ref="E2854" location="A127973738T" display="A127973738T" xr:uid="{00000000-0004-0000-0000-00001B0B0000}"/>
    <hyperlink ref="E2855" location="A128012282K" display="A128012282K" xr:uid="{00000000-0004-0000-0000-00001C0B0000}"/>
    <hyperlink ref="E2856" location="A127954126X" display="A127954126X" xr:uid="{00000000-0004-0000-0000-00001D0B0000}"/>
    <hyperlink ref="E2857" location="A127992726L" display="A127992726L" xr:uid="{00000000-0004-0000-0000-00001E0B0000}"/>
    <hyperlink ref="E2858" location="A128070390A" display="A128070390A" xr:uid="{00000000-0004-0000-0000-00001F0B0000}"/>
    <hyperlink ref="E2859" location="A127992730C" display="A127992730C" xr:uid="{00000000-0004-0000-0000-0000200B0000}"/>
    <hyperlink ref="E2860" location="A128051090V" display="A128051090V" xr:uid="{00000000-0004-0000-0000-0000210B0000}"/>
    <hyperlink ref="E2861" location="A127973726J" display="A127973726J" xr:uid="{00000000-0004-0000-0000-0000220B0000}"/>
    <hyperlink ref="E2862" location="A128089990F" display="A128089990F" xr:uid="{00000000-0004-0000-0000-0000230B0000}"/>
    <hyperlink ref="E2863" location="A128089994R" display="A128089994R" xr:uid="{00000000-0004-0000-0000-0000240B0000}"/>
    <hyperlink ref="E2864" location="A127992710V" display="A127992710V" xr:uid="{00000000-0004-0000-0000-0000250B0000}"/>
    <hyperlink ref="E2865" location="A128051082V" display="A128051082V" xr:uid="{00000000-0004-0000-0000-0000260B0000}"/>
    <hyperlink ref="E2866" location="A128031566T" display="A128031566T" xr:uid="{00000000-0004-0000-0000-0000270B0000}"/>
    <hyperlink ref="E2867" location="A128012266K" display="A128012266K" xr:uid="{00000000-0004-0000-0000-0000280B0000}"/>
    <hyperlink ref="E2868" location="A128031570J" display="A128031570J" xr:uid="{00000000-0004-0000-0000-0000290B0000}"/>
    <hyperlink ref="E2869" location="A128031574T" display="A128031574T" xr:uid="{00000000-0004-0000-0000-00002A0B0000}"/>
    <hyperlink ref="E2870" location="A127954114R" display="A127954114R" xr:uid="{00000000-0004-0000-0000-00002B0B0000}"/>
    <hyperlink ref="E2871" location="A128051086C" display="A128051086C" xr:uid="{00000000-0004-0000-0000-00002C0B0000}"/>
    <hyperlink ref="E2872" location="A128070374A" display="A128070374A" xr:uid="{00000000-0004-0000-0000-00002D0B0000}"/>
    <hyperlink ref="E2873" location="A128012274K" display="A128012274K" xr:uid="{00000000-0004-0000-0000-00002E0B0000}"/>
    <hyperlink ref="E2874" location="A127954118X" display="A127954118X" xr:uid="{00000000-0004-0000-0000-00002F0B0000}"/>
    <hyperlink ref="E2875" location="A127973730X" display="A127973730X" xr:uid="{00000000-0004-0000-0000-0000300B0000}"/>
    <hyperlink ref="E2876" location="A128012278V" display="A128012278V" xr:uid="{00000000-0004-0000-0000-0000310B0000}"/>
    <hyperlink ref="E2877" location="A128070378K" display="A128070378K" xr:uid="{00000000-0004-0000-0000-0000320B0000}"/>
    <hyperlink ref="E2878" location="A127954122R" display="A127954122R" xr:uid="{00000000-0004-0000-0000-0000330B0000}"/>
    <hyperlink ref="E2879" location="A127973734J" display="A127973734J" xr:uid="{00000000-0004-0000-0000-0000340B0000}"/>
    <hyperlink ref="E2880" location="A127992714C" display="A127992714C" xr:uid="{00000000-0004-0000-0000-0000350B0000}"/>
    <hyperlink ref="E2881" location="A128089998X" display="A128089998X" xr:uid="{00000000-0004-0000-0000-0000360B0000}"/>
    <hyperlink ref="E2882" location="A128070382A" display="A128070382A" xr:uid="{00000000-0004-0000-0000-0000370B0000}"/>
    <hyperlink ref="E2883" location="A127992722C" display="A127992722C" xr:uid="{00000000-0004-0000-0000-0000380B0000}"/>
    <hyperlink ref="E2884" location="A128070386K" display="A128070386K" xr:uid="{00000000-0004-0000-0000-0000390B0000}"/>
    <hyperlink ref="E2885" location="A127954142X" display="A127954142X" xr:uid="{00000000-0004-0000-0000-00003A0B0000}"/>
    <hyperlink ref="E2886" location="A128090006V" display="A128090006V" xr:uid="{00000000-0004-0000-0000-00003B0B0000}"/>
    <hyperlink ref="E2887" location="A127954134X" display="A127954134X" xr:uid="{00000000-0004-0000-0000-00003C0B0000}"/>
    <hyperlink ref="E2888" location="A127954138J" display="A127954138J" xr:uid="{00000000-0004-0000-0000-00003D0B0000}"/>
    <hyperlink ref="E2889" location="A128070398V" display="A128070398V" xr:uid="{00000000-0004-0000-0000-00003E0B0000}"/>
    <hyperlink ref="E2890" location="A128012314T" display="A128012314T" xr:uid="{00000000-0004-0000-0000-00003F0B0000}"/>
    <hyperlink ref="E2891" location="A128031594A" display="A128031594A" xr:uid="{00000000-0004-0000-0000-0000400B0000}"/>
    <hyperlink ref="E2892" location="A128051102T" display="A128051102T" xr:uid="{00000000-0004-0000-0000-0000410B0000}"/>
    <hyperlink ref="E2893" location="A127954150X" display="A127954150X" xr:uid="{00000000-0004-0000-0000-0000420B0000}"/>
    <hyperlink ref="E2894" location="A128070402X" display="A128070402X" xr:uid="{00000000-0004-0000-0000-0000430B0000}"/>
    <hyperlink ref="E2895" location="A127954130R" display="A127954130R" xr:uid="{00000000-0004-0000-0000-0000440B0000}"/>
    <hyperlink ref="E2896" location="A128012286V" display="A128012286V" xr:uid="{00000000-0004-0000-0000-0000450B0000}"/>
    <hyperlink ref="E2897" location="A128031578A" display="A128031578A" xr:uid="{00000000-0004-0000-0000-0000460B0000}"/>
    <hyperlink ref="E2898" location="A128031582T" display="A128031582T" xr:uid="{00000000-0004-0000-0000-0000470B0000}"/>
    <hyperlink ref="E2899" location="A127992734L" display="A127992734L" xr:uid="{00000000-0004-0000-0000-0000480B0000}"/>
    <hyperlink ref="E2900" location="A128090010K" display="A128090010K" xr:uid="{00000000-0004-0000-0000-0000490B0000}"/>
    <hyperlink ref="E2901" location="A127992738W" display="A127992738W" xr:uid="{00000000-0004-0000-0000-00004A0B0000}"/>
    <hyperlink ref="E2902" location="A128031586A" display="A128031586A" xr:uid="{00000000-0004-0000-0000-00004B0B0000}"/>
    <hyperlink ref="E2903" location="A128090014V" display="A128090014V" xr:uid="{00000000-0004-0000-0000-00004C0B0000}"/>
    <hyperlink ref="E2904" location="A128012290K" display="A128012290K" xr:uid="{00000000-0004-0000-0000-00004D0B0000}"/>
    <hyperlink ref="E2905" location="A128012294V" display="A128012294V" xr:uid="{00000000-0004-0000-0000-00004E0B0000}"/>
    <hyperlink ref="E2906" location="A128012298C" display="A128012298C" xr:uid="{00000000-0004-0000-0000-00004F0B0000}"/>
    <hyperlink ref="E2907" location="A128090018C" display="A128090018C" xr:uid="{00000000-0004-0000-0000-0000500B0000}"/>
    <hyperlink ref="E2908" location="A128031590T" display="A128031590T" xr:uid="{00000000-0004-0000-0000-0000510B0000}"/>
    <hyperlink ref="E2909" location="A127973742J" display="A127973742J" xr:uid="{00000000-0004-0000-0000-0000520B0000}"/>
    <hyperlink ref="E2910" location="A128012302J" display="A128012302J" xr:uid="{00000000-0004-0000-0000-0000530B0000}"/>
    <hyperlink ref="E2911" location="A127973746T" display="A127973746T" xr:uid="{00000000-0004-0000-0000-0000540B0000}"/>
    <hyperlink ref="E2912" location="A128051094C" display="A128051094C" xr:uid="{00000000-0004-0000-0000-0000550B0000}"/>
    <hyperlink ref="E2913" location="A128090022V" display="A128090022V" xr:uid="{00000000-0004-0000-0000-0000560B0000}"/>
    <hyperlink ref="E2914" location="A128012306T" display="A128012306T" xr:uid="{00000000-0004-0000-0000-0000570B0000}"/>
    <hyperlink ref="E2915" location="A128090026C" display="A128090026C" xr:uid="{00000000-0004-0000-0000-0000580B0000}"/>
    <hyperlink ref="E2916" location="A128051098L" display="A128051098L" xr:uid="{00000000-0004-0000-0000-0000590B0000}"/>
    <hyperlink ref="E2917" location="A127954146J" display="A127954146J" xr:uid="{00000000-0004-0000-0000-00005A0B0000}"/>
    <hyperlink ref="E2918" location="A128012310J" display="A128012310J" xr:uid="{00000000-0004-0000-0000-00005B0B0000}"/>
    <hyperlink ref="E2919" location="A127992754W" display="A127992754W" xr:uid="{00000000-0004-0000-0000-00005C0B0000}"/>
    <hyperlink ref="E2920" location="A128090030V" display="A128090030V" xr:uid="{00000000-0004-0000-0000-00005D0B0000}"/>
    <hyperlink ref="E2921" location="A127954162J" display="A127954162J" xr:uid="{00000000-0004-0000-0000-00005E0B0000}"/>
    <hyperlink ref="E2922" location="A127973758A" display="A127973758A" xr:uid="{00000000-0004-0000-0000-00005F0B0000}"/>
    <hyperlink ref="E2923" location="A127992758F" display="A127992758F" xr:uid="{00000000-0004-0000-0000-0000600B0000}"/>
    <hyperlink ref="E2924" location="A128090054L" display="A128090054L" xr:uid="{00000000-0004-0000-0000-0000610B0000}"/>
    <hyperlink ref="E2925" location="A128012322T" display="A128012322T" xr:uid="{00000000-0004-0000-0000-0000620B0000}"/>
    <hyperlink ref="E2926" location="A127973770T" display="A127973770T" xr:uid="{00000000-0004-0000-0000-0000630B0000}"/>
    <hyperlink ref="E2927" location="A127973774A" display="A127973774A" xr:uid="{00000000-0004-0000-0000-0000640B0000}"/>
    <hyperlink ref="E2928" location="A128012326A" display="A128012326A" xr:uid="{00000000-0004-0000-0000-0000650B0000}"/>
    <hyperlink ref="E2929" location="A127954154J" display="A127954154J" xr:uid="{00000000-0004-0000-0000-0000660B0000}"/>
    <hyperlink ref="E2930" location="A128051106A" display="A128051106A" xr:uid="{00000000-0004-0000-0000-0000670B0000}"/>
    <hyperlink ref="E2931" location="A128090034C" display="A128090034C" xr:uid="{00000000-0004-0000-0000-0000680B0000}"/>
    <hyperlink ref="E2932" location="A128070406J" display="A128070406J" xr:uid="{00000000-0004-0000-0000-0000690B0000}"/>
    <hyperlink ref="E2933" location="A127954158T" display="A127954158T" xr:uid="{00000000-0004-0000-0000-00006A0B0000}"/>
    <hyperlink ref="E2934" location="A128090038L" display="A128090038L" xr:uid="{00000000-0004-0000-0000-00006B0B0000}"/>
    <hyperlink ref="E2935" location="A128090042C" display="A128090042C" xr:uid="{00000000-0004-0000-0000-00006C0B0000}"/>
    <hyperlink ref="E2936" location="A128051110T" display="A128051110T" xr:uid="{00000000-0004-0000-0000-00006D0B0000}"/>
    <hyperlink ref="E2937" location="A128031598K" display="A128031598K" xr:uid="{00000000-0004-0000-0000-00006E0B0000}"/>
    <hyperlink ref="E2938" location="A127992742L" display="A127992742L" xr:uid="{00000000-0004-0000-0000-00006F0B0000}"/>
    <hyperlink ref="E2939" location="A128012318A" display="A128012318A" xr:uid="{00000000-0004-0000-0000-0000700B0000}"/>
    <hyperlink ref="E2940" location="A128031602R" display="A128031602R" xr:uid="{00000000-0004-0000-0000-0000710B0000}"/>
    <hyperlink ref="E2941" location="A128031606X" display="A128031606X" xr:uid="{00000000-0004-0000-0000-0000720B0000}"/>
    <hyperlink ref="E2942" location="A128031610R" display="A128031610R" xr:uid="{00000000-0004-0000-0000-0000730B0000}"/>
    <hyperlink ref="E2943" location="A127973750J" display="A127973750J" xr:uid="{00000000-0004-0000-0000-0000740B0000}"/>
    <hyperlink ref="E2944" location="A128090046L" display="A128090046L" xr:uid="{00000000-0004-0000-0000-0000750B0000}"/>
    <hyperlink ref="E2945" location="A127973754T" display="A127973754T" xr:uid="{00000000-0004-0000-0000-0000760B0000}"/>
    <hyperlink ref="E2946" location="A128090050C" display="A128090050C" xr:uid="{00000000-0004-0000-0000-0000770B0000}"/>
    <hyperlink ref="E2947" location="A128051114A" display="A128051114A" xr:uid="{00000000-0004-0000-0000-0000780B0000}"/>
    <hyperlink ref="E2948" location="A127992746W" display="A127992746W" xr:uid="{00000000-0004-0000-0000-0000790B0000}"/>
    <hyperlink ref="E2949" location="A127973762T" display="A127973762T" xr:uid="{00000000-0004-0000-0000-00007A0B0000}"/>
    <hyperlink ref="E2950" location="A127973766A" display="A127973766A" xr:uid="{00000000-0004-0000-0000-00007B0B0000}"/>
    <hyperlink ref="E2951" location="A127992762W" display="A127992762W" xr:uid="{00000000-0004-0000-0000-00007C0B0000}"/>
    <hyperlink ref="E2952" location="A128031614X" display="A128031614X" xr:uid="{00000000-0004-0000-0000-00007D0B0000}"/>
    <hyperlink ref="E2953" location="A127992790F" display="A127992790F" xr:uid="{00000000-0004-0000-0000-00007E0B0000}"/>
    <hyperlink ref="E2954" location="A128031618J" display="A128031618J" xr:uid="{00000000-0004-0000-0000-00007F0B0000}"/>
    <hyperlink ref="E2955" location="A128031622X" display="A128031622X" xr:uid="{00000000-0004-0000-0000-0000800B0000}"/>
    <hyperlink ref="E2956" location="A128051122A" display="A128051122A" xr:uid="{00000000-0004-0000-0000-0000810B0000}"/>
    <hyperlink ref="E2957" location="A127992794R" display="A127992794R" xr:uid="{00000000-0004-0000-0000-0000820B0000}"/>
    <hyperlink ref="E2958" location="A128012346K" display="A128012346K" xr:uid="{00000000-0004-0000-0000-0000830B0000}"/>
    <hyperlink ref="E2959" location="A128031630X" display="A128031630X" xr:uid="{00000000-0004-0000-0000-0000840B0000}"/>
    <hyperlink ref="E2960" location="A128031634J" display="A128031634J" xr:uid="{00000000-0004-0000-0000-0000850B0000}"/>
    <hyperlink ref="E2961" location="A127992798X" display="A127992798X" xr:uid="{00000000-0004-0000-0000-0000860B0000}"/>
    <hyperlink ref="E2962" location="A128090074W" display="A128090074W" xr:uid="{00000000-0004-0000-0000-0000870B0000}"/>
    <hyperlink ref="E2963" location="A128090058W" display="A128090058W" xr:uid="{00000000-0004-0000-0000-0000880B0000}"/>
    <hyperlink ref="E2964" location="A128070410X" display="A128070410X" xr:uid="{00000000-0004-0000-0000-0000890B0000}"/>
    <hyperlink ref="E2965" location="A128090062L" display="A128090062L" xr:uid="{00000000-0004-0000-0000-00008A0B0000}"/>
    <hyperlink ref="E2966" location="A127954166T" display="A127954166T" xr:uid="{00000000-0004-0000-0000-00008B0B0000}"/>
    <hyperlink ref="E2967" location="A127973778K" display="A127973778K" xr:uid="{00000000-0004-0000-0000-00008C0B0000}"/>
    <hyperlink ref="E2968" location="A128012330T" display="A128012330T" xr:uid="{00000000-0004-0000-0000-00008D0B0000}"/>
    <hyperlink ref="E2969" location="A127992766F" display="A127992766F" xr:uid="{00000000-0004-0000-0000-00008E0B0000}"/>
    <hyperlink ref="E2970" location="A128090066W" display="A128090066W" xr:uid="{00000000-0004-0000-0000-00008F0B0000}"/>
    <hyperlink ref="E2971" location="A128012334A" display="A128012334A" xr:uid="{00000000-0004-0000-0000-0000900B0000}"/>
    <hyperlink ref="E2972" location="A128012338K" display="A128012338K" xr:uid="{00000000-0004-0000-0000-0000910B0000}"/>
    <hyperlink ref="E2973" location="A127992770W" display="A127992770W" xr:uid="{00000000-0004-0000-0000-0000920B0000}"/>
    <hyperlink ref="E2974" location="A127954170J" display="A127954170J" xr:uid="{00000000-0004-0000-0000-0000930B0000}"/>
    <hyperlink ref="E2975" location="A128090070L" display="A128090070L" xr:uid="{00000000-0004-0000-0000-0000940B0000}"/>
    <hyperlink ref="E2976" location="A128051118K" display="A128051118K" xr:uid="{00000000-0004-0000-0000-0000950B0000}"/>
    <hyperlink ref="E2977" location="A127973782A" display="A127973782A" xr:uid="{00000000-0004-0000-0000-0000960B0000}"/>
    <hyperlink ref="E2978" location="A128031626J" display="A128031626J" xr:uid="{00000000-0004-0000-0000-0000970B0000}"/>
    <hyperlink ref="E2979" location="A127992774F" display="A127992774F" xr:uid="{00000000-0004-0000-0000-0000980B0000}"/>
    <hyperlink ref="E2980" location="A128070414J" display="A128070414J" xr:uid="{00000000-0004-0000-0000-0000990B0000}"/>
    <hyperlink ref="E2981" location="A128012342A" display="A128012342A" xr:uid="{00000000-0004-0000-0000-00009A0B0000}"/>
    <hyperlink ref="E2982" location="A127992778R" display="A127992778R" xr:uid="{00000000-0004-0000-0000-00009B0B0000}"/>
    <hyperlink ref="E2983" location="A127973786K" display="A127973786K" xr:uid="{00000000-0004-0000-0000-00009C0B0000}"/>
    <hyperlink ref="E2984" location="A127992782F" display="A127992782F" xr:uid="{00000000-0004-0000-0000-00009D0B0000}"/>
    <hyperlink ref="E2985" location="A127954174T" display="A127954174T" xr:uid="{00000000-0004-0000-0000-00009E0B0000}"/>
    <hyperlink ref="E2986" location="A128051126K" display="A128051126K" xr:uid="{00000000-0004-0000-0000-00009F0B0000}"/>
    <hyperlink ref="E2987" location="A128051142K" display="A128051142K" xr:uid="{00000000-0004-0000-0000-0000A00B0000}"/>
    <hyperlink ref="E2988" location="A128090078F" display="A128090078F" xr:uid="{00000000-0004-0000-0000-0000A10B0000}"/>
    <hyperlink ref="E2989" location="A127954182T" display="A127954182T" xr:uid="{00000000-0004-0000-0000-0000A20B0000}"/>
    <hyperlink ref="E2990" location="A128090098R" display="A128090098R" xr:uid="{00000000-0004-0000-0000-0000A30B0000}"/>
    <hyperlink ref="E2991" location="A127954190T" display="A127954190T" xr:uid="{00000000-0004-0000-0000-0000A40B0000}"/>
    <hyperlink ref="E2992" location="A128090102V" display="A128090102V" xr:uid="{00000000-0004-0000-0000-0000A50B0000}"/>
    <hyperlink ref="E2993" location="A128070422J" display="A128070422J" xr:uid="{00000000-0004-0000-0000-0000A60B0000}"/>
    <hyperlink ref="E2994" location="A128012374V" display="A128012374V" xr:uid="{00000000-0004-0000-0000-0000A70B0000}"/>
    <hyperlink ref="E2995" location="A128070426T" display="A128070426T" xr:uid="{00000000-0004-0000-0000-0000A80B0000}"/>
    <hyperlink ref="E2996" location="A128070430J" display="A128070430J" xr:uid="{00000000-0004-0000-0000-0000A90B0000}"/>
    <hyperlink ref="E2997" location="A127973790A" display="A127973790A" xr:uid="{00000000-0004-0000-0000-0000AA0B0000}"/>
    <hyperlink ref="E2998" location="A128012350A" display="A128012350A" xr:uid="{00000000-0004-0000-0000-0000AB0B0000}"/>
    <hyperlink ref="E2999" location="A128012354K" display="A128012354K" xr:uid="{00000000-0004-0000-0000-0000AC0B0000}"/>
    <hyperlink ref="E3000" location="A128012358V" display="A128012358V" xr:uid="{00000000-0004-0000-0000-0000AD0B0000}"/>
    <hyperlink ref="E3001" location="A128090082W" display="A128090082W" xr:uid="{00000000-0004-0000-0000-0000AE0B0000}"/>
    <hyperlink ref="E3002" location="A128012362K" display="A128012362K" xr:uid="{00000000-0004-0000-0000-0000AF0B0000}"/>
    <hyperlink ref="E3003" location="A128090086F" display="A128090086F" xr:uid="{00000000-0004-0000-0000-0000B00B0000}"/>
    <hyperlink ref="E3004" location="A128051130A" display="A128051130A" xr:uid="{00000000-0004-0000-0000-0000B10B0000}"/>
    <hyperlink ref="E3005" location="A128051134K" display="A128051134K" xr:uid="{00000000-0004-0000-0000-0000B20B0000}"/>
    <hyperlink ref="E3006" location="A127954178A" display="A127954178A" xr:uid="{00000000-0004-0000-0000-0000B30B0000}"/>
    <hyperlink ref="E3007" location="A128031638T" display="A128031638T" xr:uid="{00000000-0004-0000-0000-0000B40B0000}"/>
    <hyperlink ref="E3008" location="A128070418T" display="A128070418T" xr:uid="{00000000-0004-0000-0000-0000B50B0000}"/>
    <hyperlink ref="E3009" location="A127992802C" display="A127992802C" xr:uid="{00000000-0004-0000-0000-0000B60B0000}"/>
    <hyperlink ref="E3010" location="A128051138V" display="A128051138V" xr:uid="{00000000-0004-0000-0000-0000B70B0000}"/>
    <hyperlink ref="E3011" location="A128090090W" display="A128090090W" xr:uid="{00000000-0004-0000-0000-0000B80B0000}"/>
    <hyperlink ref="E3012" location="A128090094F" display="A128090094F" xr:uid="{00000000-0004-0000-0000-0000B90B0000}"/>
    <hyperlink ref="E3013" location="A128031642J" display="A128031642J" xr:uid="{00000000-0004-0000-0000-0000BA0B0000}"/>
    <hyperlink ref="E3014" location="A128031646T" display="A128031646T" xr:uid="{00000000-0004-0000-0000-0000BB0B0000}"/>
    <hyperlink ref="E3015" location="A128012366V" display="A128012366V" xr:uid="{00000000-0004-0000-0000-0000BC0B0000}"/>
    <hyperlink ref="E3016" location="A127992806L" display="A127992806L" xr:uid="{00000000-0004-0000-0000-0000BD0B0000}"/>
    <hyperlink ref="E3017" location="A127954186A" display="A127954186A" xr:uid="{00000000-0004-0000-0000-0000BE0B0000}"/>
    <hyperlink ref="E3018" location="A127992810C" display="A127992810C" xr:uid="{00000000-0004-0000-0000-0000BF0B0000}"/>
    <hyperlink ref="E3019" location="A127973794K" display="A127973794K" xr:uid="{00000000-0004-0000-0000-0000C00B0000}"/>
    <hyperlink ref="E3020" location="A127954194A" display="A127954194A" xr:uid="{00000000-0004-0000-0000-0000C10B0000}"/>
    <hyperlink ref="E3021" location="A128090130C" display="A128090130C" xr:uid="{00000000-0004-0000-0000-0000C20B0000}"/>
    <hyperlink ref="E3022" location="A127992814L" display="A127992814L" xr:uid="{00000000-0004-0000-0000-0000C30B0000}"/>
    <hyperlink ref="E3023" location="A127992822L" display="A127992822L" xr:uid="{00000000-0004-0000-0000-0000C40B0000}"/>
    <hyperlink ref="E3024" location="A128070442T" display="A128070442T" xr:uid="{00000000-0004-0000-0000-0000C50B0000}"/>
    <hyperlink ref="E3025" location="A128090134L" display="A128090134L" xr:uid="{00000000-0004-0000-0000-0000C60B0000}"/>
    <hyperlink ref="E3026" location="A128070450T" display="A128070450T" xr:uid="{00000000-0004-0000-0000-0000C70B0000}"/>
    <hyperlink ref="E3027" location="A128031658A" display="A128031658A" xr:uid="{00000000-0004-0000-0000-0000C80B0000}"/>
    <hyperlink ref="E3028" location="A128012386C" display="A128012386C" xr:uid="{00000000-0004-0000-0000-0000C90B0000}"/>
    <hyperlink ref="E3029" location="A128070454A" display="A128070454A" xr:uid="{00000000-0004-0000-0000-0000CA0B0000}"/>
    <hyperlink ref="E3030" location="A128051158C" display="A128051158C" xr:uid="{00000000-0004-0000-0000-0000CB0B0000}"/>
    <hyperlink ref="E3031" location="A128031650J" display="A128031650J" xr:uid="{00000000-0004-0000-0000-0000CC0B0000}"/>
    <hyperlink ref="E3032" location="A128090106C" display="A128090106C" xr:uid="{00000000-0004-0000-0000-0000CD0B0000}"/>
    <hyperlink ref="E3033" location="A127973798V" display="A127973798V" xr:uid="{00000000-0004-0000-0000-0000CE0B0000}"/>
    <hyperlink ref="E3034" location="A127992818W" display="A127992818W" xr:uid="{00000000-0004-0000-0000-0000CF0B0000}"/>
    <hyperlink ref="E3035" location="A127954198K" display="A127954198K" xr:uid="{00000000-0004-0000-0000-0000D00B0000}"/>
    <hyperlink ref="E3036" location="A128070434T" display="A128070434T" xr:uid="{00000000-0004-0000-0000-0000D10B0000}"/>
    <hyperlink ref="E3037" location="A128051146V" display="A128051146V" xr:uid="{00000000-0004-0000-0000-0000D20B0000}"/>
    <hyperlink ref="E3038" location="A127973802X" display="A127973802X" xr:uid="{00000000-0004-0000-0000-0000D30B0000}"/>
    <hyperlink ref="E3039" location="A128051150K" display="A128051150K" xr:uid="{00000000-0004-0000-0000-0000D40B0000}"/>
    <hyperlink ref="E3040" location="A128051154V" display="A128051154V" xr:uid="{00000000-0004-0000-0000-0000D50B0000}"/>
    <hyperlink ref="E3041" location="A127992826W" display="A127992826W" xr:uid="{00000000-0004-0000-0000-0000D60B0000}"/>
    <hyperlink ref="E3042" location="A127973806J" display="A127973806J" xr:uid="{00000000-0004-0000-0000-0000D70B0000}"/>
    <hyperlink ref="E3043" location="A128012378C" display="A128012378C" xr:uid="{00000000-0004-0000-0000-0000D80B0000}"/>
    <hyperlink ref="E3044" location="A128090110V" display="A128090110V" xr:uid="{00000000-0004-0000-0000-0000D90B0000}"/>
    <hyperlink ref="E3045" location="A128090114C" display="A128090114C" xr:uid="{00000000-0004-0000-0000-0000DA0B0000}"/>
    <hyperlink ref="E3046" location="A128090118L" display="A128090118L" xr:uid="{00000000-0004-0000-0000-0000DB0B0000}"/>
    <hyperlink ref="E3047" location="A127973810X" display="A127973810X" xr:uid="{00000000-0004-0000-0000-0000DC0B0000}"/>
    <hyperlink ref="E3048" location="A128070438A" display="A128070438A" xr:uid="{00000000-0004-0000-0000-0000DD0B0000}"/>
    <hyperlink ref="E3049" location="A127992830L" display="A127992830L" xr:uid="{00000000-0004-0000-0000-0000DE0B0000}"/>
    <hyperlink ref="E3050" location="A128090122C" display="A128090122C" xr:uid="{00000000-0004-0000-0000-0000DF0B0000}"/>
    <hyperlink ref="E3051" location="A128012382V" display="A128012382V" xr:uid="{00000000-0004-0000-0000-0000E00B0000}"/>
    <hyperlink ref="E3052" location="A127973814J" display="A127973814J" xr:uid="{00000000-0004-0000-0000-0000E10B0000}"/>
    <hyperlink ref="E3053" location="A128031654T" display="A128031654T" xr:uid="{00000000-0004-0000-0000-0000E20B0000}"/>
    <hyperlink ref="E3054" location="A128070446A" display="A128070446A" xr:uid="{00000000-0004-0000-0000-0000E30B0000}"/>
    <hyperlink ref="E3055" location="A128090150L" display="A128090150L" xr:uid="{00000000-0004-0000-0000-0000E40B0000}"/>
    <hyperlink ref="E3056" location="A128012390V" display="A128012390V" xr:uid="{00000000-0004-0000-0000-0000E50B0000}"/>
    <hyperlink ref="E3057" location="A128051162V" display="A128051162V" xr:uid="{00000000-0004-0000-0000-0000E60B0000}"/>
    <hyperlink ref="E3058" location="A128031670T" display="A128031670T" xr:uid="{00000000-0004-0000-0000-0000E70B0000}"/>
    <hyperlink ref="E3059" location="A128070462A" display="A128070462A" xr:uid="{00000000-0004-0000-0000-0000E80B0000}"/>
    <hyperlink ref="E3060" location="A128031674A" display="A128031674A" xr:uid="{00000000-0004-0000-0000-0000E90B0000}"/>
    <hyperlink ref="E3061" location="A127973834T" display="A127973834T" xr:uid="{00000000-0004-0000-0000-0000EA0B0000}"/>
    <hyperlink ref="E3062" location="A128051174C" display="A128051174C" xr:uid="{00000000-0004-0000-0000-0000EB0B0000}"/>
    <hyperlink ref="E3063" location="A127973838A" display="A127973838A" xr:uid="{00000000-0004-0000-0000-0000EC0B0000}"/>
    <hyperlink ref="E3064" location="A127954214X" display="A127954214X" xr:uid="{00000000-0004-0000-0000-0000ED0B0000}"/>
    <hyperlink ref="E3065" location="A127992834W" display="A127992834W" xr:uid="{00000000-0004-0000-0000-0000EE0B0000}"/>
    <hyperlink ref="E3066" location="A127992838F" display="A127992838F" xr:uid="{00000000-0004-0000-0000-0000EF0B0000}"/>
    <hyperlink ref="E3067" location="A128012394C" display="A128012394C" xr:uid="{00000000-0004-0000-0000-0000F00B0000}"/>
    <hyperlink ref="E3068" location="A128012398L" display="A128012398L" xr:uid="{00000000-0004-0000-0000-0000F10B0000}"/>
    <hyperlink ref="E3069" location="A127973818T" display="A127973818T" xr:uid="{00000000-0004-0000-0000-0000F20B0000}"/>
    <hyperlink ref="E3070" location="A128012402T" display="A128012402T" xr:uid="{00000000-0004-0000-0000-0000F30B0000}"/>
    <hyperlink ref="E3071" location="A127973822J" display="A127973822J" xr:uid="{00000000-0004-0000-0000-0000F40B0000}"/>
    <hyperlink ref="E3072" location="A128090138W" display="A128090138W" xr:uid="{00000000-0004-0000-0000-0000F50B0000}"/>
    <hyperlink ref="E3073" location="A128090142L" display="A128090142L" xr:uid="{00000000-0004-0000-0000-0000F60B0000}"/>
    <hyperlink ref="E3074" location="A128090146W" display="A128090146W" xr:uid="{00000000-0004-0000-0000-0000F70B0000}"/>
    <hyperlink ref="E3075" location="A128012406A" display="A128012406A" xr:uid="{00000000-0004-0000-0000-0000F80B0000}"/>
    <hyperlink ref="E3076" location="A127973826T" display="A127973826T" xr:uid="{00000000-0004-0000-0000-0000F90B0000}"/>
    <hyperlink ref="E3077" location="A127954202R" display="A127954202R" xr:uid="{00000000-0004-0000-0000-0000FA0B0000}"/>
    <hyperlink ref="E3078" location="A128012410T" display="A128012410T" xr:uid="{00000000-0004-0000-0000-0000FB0B0000}"/>
    <hyperlink ref="E3079" location="A127973830J" display="A127973830J" xr:uid="{00000000-0004-0000-0000-0000FC0B0000}"/>
    <hyperlink ref="E3080" location="A128012414A" display="A128012414A" xr:uid="{00000000-0004-0000-0000-0000FD0B0000}"/>
    <hyperlink ref="E3081" location="A127954206X" display="A127954206X" xr:uid="{00000000-0004-0000-0000-0000FE0B0000}"/>
    <hyperlink ref="E3082" location="A128031662T" display="A128031662T" xr:uid="{00000000-0004-0000-0000-0000FF0B0000}"/>
    <hyperlink ref="E3083" location="A128031666A" display="A128031666A" xr:uid="{00000000-0004-0000-0000-0000000C0000}"/>
    <hyperlink ref="E3084" location="A128070458K" display="A128070458K" xr:uid="{00000000-0004-0000-0000-0000010C0000}"/>
    <hyperlink ref="E3085" location="A127954210R" display="A127954210R" xr:uid="{00000000-0004-0000-0000-0000020C0000}"/>
    <hyperlink ref="E3086" location="A128051166C" display="A128051166C" xr:uid="{00000000-0004-0000-0000-0000030C0000}"/>
    <hyperlink ref="E3087" location="A128090154W" display="A128090154W" xr:uid="{00000000-0004-0000-0000-0000040C0000}"/>
    <hyperlink ref="E3088" location="A128012418K" display="A128012418K" xr:uid="{00000000-0004-0000-0000-0000050C0000}"/>
    <hyperlink ref="E3089" location="A127992490C" display="A127992490C" xr:uid="{00000000-0004-0000-0000-0000060C0000}"/>
    <hyperlink ref="E3090" location="A128050818F" display="A128050818F" xr:uid="{00000000-0004-0000-0000-0000070C0000}"/>
    <hyperlink ref="E3091" location="A128089842C" display="A128089842C" xr:uid="{00000000-0004-0000-0000-0000080C0000}"/>
    <hyperlink ref="E3092" location="A128070162X" display="A128070162X" xr:uid="{00000000-0004-0000-0000-0000090C0000}"/>
    <hyperlink ref="E3093" location="A127973534R" display="A127973534R" xr:uid="{00000000-0004-0000-0000-00000A0C0000}"/>
    <hyperlink ref="E3094" location="A128050830W" display="A128050830W" xr:uid="{00000000-0004-0000-0000-00000B0C0000}"/>
    <hyperlink ref="E3095" location="A128089850C" display="A128089850C" xr:uid="{00000000-0004-0000-0000-00000C0C0000}"/>
    <hyperlink ref="E3096" location="A128012082T" display="A128012082T" xr:uid="{00000000-0004-0000-0000-00000D0C0000}"/>
    <hyperlink ref="E3097" location="A128012086A" display="A128012086A" xr:uid="{00000000-0004-0000-0000-00000E0C0000}"/>
    <hyperlink ref="E3098" location="A127953906V" display="A127953906V" xr:uid="{00000000-0004-0000-0000-00000F0C0000}"/>
    <hyperlink ref="E3099" location="A128089838L" display="A128089838L" xr:uid="{00000000-0004-0000-0000-0000100C0000}"/>
    <hyperlink ref="E3100" location="A128070142R" display="A128070142R" xr:uid="{00000000-0004-0000-0000-0000110C0000}"/>
    <hyperlink ref="E3101" location="A128031386J" display="A128031386J" xr:uid="{00000000-0004-0000-0000-0000120C0000}"/>
    <hyperlink ref="E3102" location="A128031390X" display="A128031390X" xr:uid="{00000000-0004-0000-0000-0000130C0000}"/>
    <hyperlink ref="E3103" location="A128070146X" display="A128070146X" xr:uid="{00000000-0004-0000-0000-0000140C0000}"/>
    <hyperlink ref="E3104" location="A127973526R" display="A127973526R" xr:uid="{00000000-0004-0000-0000-0000150C0000}"/>
    <hyperlink ref="E3105" location="A128050822W" display="A128050822W" xr:uid="{00000000-0004-0000-0000-0000160C0000}"/>
    <hyperlink ref="E3106" location="A127953886W" display="A127953886W" xr:uid="{00000000-0004-0000-0000-0000170C0000}"/>
    <hyperlink ref="E3107" location="A127992474C" display="A127992474C" xr:uid="{00000000-0004-0000-0000-0000180C0000}"/>
    <hyperlink ref="E3108" location="A127992478L" display="A127992478L" xr:uid="{00000000-0004-0000-0000-0000190C0000}"/>
    <hyperlink ref="E3109" location="A127953890L" display="A127953890L" xr:uid="{00000000-0004-0000-0000-00001A0C0000}"/>
    <hyperlink ref="E3110" location="A128070150R" display="A128070150R" xr:uid="{00000000-0004-0000-0000-00001B0C0000}"/>
    <hyperlink ref="E3111" location="A127992482C" display="A127992482C" xr:uid="{00000000-0004-0000-0000-00001C0C0000}"/>
    <hyperlink ref="E3112" location="A128050826F" display="A128050826F" xr:uid="{00000000-0004-0000-0000-00001D0C0000}"/>
    <hyperlink ref="E3113" location="A127973530F" display="A127973530F" xr:uid="{00000000-0004-0000-0000-00001E0C0000}"/>
    <hyperlink ref="E3114" location="A127953894W" display="A127953894W" xr:uid="{00000000-0004-0000-0000-00001F0C0000}"/>
    <hyperlink ref="E3115" location="A127992486L" display="A127992486L" xr:uid="{00000000-0004-0000-0000-0000200C0000}"/>
    <hyperlink ref="E3116" location="A128012074T" display="A128012074T" xr:uid="{00000000-0004-0000-0000-0000210C0000}"/>
    <hyperlink ref="E3117" location="A128070154X" display="A128070154X" xr:uid="{00000000-0004-0000-0000-0000220C0000}"/>
    <hyperlink ref="E3118" location="A128070158J" display="A128070158J" xr:uid="{00000000-0004-0000-0000-0000230C0000}"/>
    <hyperlink ref="E3119" location="A128012078A" display="A128012078A" xr:uid="{00000000-0004-0000-0000-0000240C0000}"/>
    <hyperlink ref="E3120" location="A128089846L" display="A128089846L" xr:uid="{00000000-0004-0000-0000-0000250C0000}"/>
    <hyperlink ref="E3121" location="A127953898F" display="A127953898F" xr:uid="{00000000-0004-0000-0000-0000260C0000}"/>
    <hyperlink ref="E3122" location="A127953902K" display="A127953902K" xr:uid="{00000000-0004-0000-0000-0000270C0000}"/>
    <hyperlink ref="E3123" location="A128050862R" display="A128050862R" xr:uid="{00000000-0004-0000-0000-0000280C0000}"/>
    <hyperlink ref="E3124" location="A127973538X" display="A127973538X" xr:uid="{00000000-0004-0000-0000-0000290C0000}"/>
    <hyperlink ref="E3125" location="A127953914V" display="A127953914V" xr:uid="{00000000-0004-0000-0000-00002A0C0000}"/>
    <hyperlink ref="E3126" location="A128089854L" display="A128089854L" xr:uid="{00000000-0004-0000-0000-00002B0C0000}"/>
    <hyperlink ref="E3127" location="A127953930V" display="A127953930V" xr:uid="{00000000-0004-0000-0000-00002C0C0000}"/>
    <hyperlink ref="E3128" location="A127953934C" display="A127953934C" xr:uid="{00000000-0004-0000-0000-00002D0C0000}"/>
    <hyperlink ref="E3129" location="A128012090T" display="A128012090T" xr:uid="{00000000-0004-0000-0000-00002E0C0000}"/>
    <hyperlink ref="E3130" location="A128050866X" display="A128050866X" xr:uid="{00000000-0004-0000-0000-00002F0C0000}"/>
    <hyperlink ref="E3131" location="A128070186T" display="A128070186T" xr:uid="{00000000-0004-0000-0000-0000300C0000}"/>
    <hyperlink ref="E3132" location="A128031406F" display="A128031406F" xr:uid="{00000000-0004-0000-0000-0000310C0000}"/>
    <hyperlink ref="E3133" location="A127973542R" display="A127973542R" xr:uid="{00000000-0004-0000-0000-0000320C0000}"/>
    <hyperlink ref="E3134" location="A128031394J" display="A128031394J" xr:uid="{00000000-0004-0000-0000-0000330C0000}"/>
    <hyperlink ref="E3135" location="A127953910K" display="A127953910K" xr:uid="{00000000-0004-0000-0000-0000340C0000}"/>
    <hyperlink ref="E3136" location="A127992494L" display="A127992494L" xr:uid="{00000000-0004-0000-0000-0000350C0000}"/>
    <hyperlink ref="E3137" location="A128050834F" display="A128050834F" xr:uid="{00000000-0004-0000-0000-0000360C0000}"/>
    <hyperlink ref="E3138" location="A128070170X" display="A128070170X" xr:uid="{00000000-0004-0000-0000-0000370C0000}"/>
    <hyperlink ref="E3139" location="A128050838R" display="A128050838R" xr:uid="{00000000-0004-0000-0000-0000380C0000}"/>
    <hyperlink ref="E3140" location="A128031398T" display="A128031398T" xr:uid="{00000000-0004-0000-0000-0000390C0000}"/>
    <hyperlink ref="E3141" location="A128050842F" display="A128050842F" xr:uid="{00000000-0004-0000-0000-00003A0C0000}"/>
    <hyperlink ref="E3142" location="A127992498W" display="A127992498W" xr:uid="{00000000-0004-0000-0000-00003B0C0000}"/>
    <hyperlink ref="E3143" location="A127973546X" display="A127973546X" xr:uid="{00000000-0004-0000-0000-00003C0C0000}"/>
    <hyperlink ref="E3144" location="A127992502A" display="A127992502A" xr:uid="{00000000-0004-0000-0000-00003D0C0000}"/>
    <hyperlink ref="E3145" location="A127953918C" display="A127953918C" xr:uid="{00000000-0004-0000-0000-00003E0C0000}"/>
    <hyperlink ref="E3146" location="A127953922V" display="A127953922V" xr:uid="{00000000-0004-0000-0000-00003F0C0000}"/>
    <hyperlink ref="E3147" location="A128031402W" display="A128031402W" xr:uid="{00000000-0004-0000-0000-0000400C0000}"/>
    <hyperlink ref="E3148" location="A128050846R" display="A128050846R" xr:uid="{00000000-0004-0000-0000-0000410C0000}"/>
    <hyperlink ref="E3149" location="A128050850F" display="A128050850F" xr:uid="{00000000-0004-0000-0000-0000420C0000}"/>
    <hyperlink ref="E3150" location="A128050854R" display="A128050854R" xr:uid="{00000000-0004-0000-0000-0000430C0000}"/>
    <hyperlink ref="E3151" location="A127992506K" display="A127992506K" xr:uid="{00000000-0004-0000-0000-0000440C0000}"/>
    <hyperlink ref="E3152" location="A128050858X" display="A128050858X" xr:uid="{00000000-0004-0000-0000-0000450C0000}"/>
    <hyperlink ref="E3153" location="A128070174J" display="A128070174J" xr:uid="{00000000-0004-0000-0000-0000460C0000}"/>
    <hyperlink ref="E3154" location="A127953926C" display="A127953926C" xr:uid="{00000000-0004-0000-0000-0000470C0000}"/>
    <hyperlink ref="E3155" location="A128070182J" display="A128070182J" xr:uid="{00000000-0004-0000-0000-0000480C0000}"/>
    <hyperlink ref="E3156" location="A128089858W" display="A128089858W" xr:uid="{00000000-0004-0000-0000-0000490C0000}"/>
    <hyperlink ref="E3157" location="A128050882X" display="A128050882X" xr:uid="{00000000-0004-0000-0000-00004A0C0000}"/>
    <hyperlink ref="E3158" location="A128050870R" display="A128050870R" xr:uid="{00000000-0004-0000-0000-00004B0C0000}"/>
    <hyperlink ref="E3159" location="A128070190J" display="A128070190J" xr:uid="{00000000-0004-0000-0000-00004C0C0000}"/>
    <hyperlink ref="E3160" location="A128031414F" display="A128031414F" xr:uid="{00000000-0004-0000-0000-00004D0C0000}"/>
    <hyperlink ref="E3161" location="A128031418R" display="A128031418R" xr:uid="{00000000-0004-0000-0000-00004E0C0000}"/>
    <hyperlink ref="E3162" location="A127992530K" display="A127992530K" xr:uid="{00000000-0004-0000-0000-00004F0C0000}"/>
    <hyperlink ref="E3163" location="A128070210F" display="A128070210F" xr:uid="{00000000-0004-0000-0000-0000500C0000}"/>
    <hyperlink ref="E3164" location="A128050890X" display="A128050890X" xr:uid="{00000000-0004-0000-0000-0000510C0000}"/>
    <hyperlink ref="E3165" location="A127973570X" display="A127973570X" xr:uid="{00000000-0004-0000-0000-0000520C0000}"/>
    <hyperlink ref="E3166" location="A128012102R" display="A128012102R" xr:uid="{00000000-0004-0000-0000-0000530C0000}"/>
    <hyperlink ref="E3167" location="A128089862L" display="A128089862L" xr:uid="{00000000-0004-0000-0000-0000540C0000}"/>
    <hyperlink ref="E3168" location="A128031410W" display="A128031410W" xr:uid="{00000000-0004-0000-0000-0000550C0000}"/>
    <hyperlink ref="E3169" location="A128050874X" display="A128050874X" xr:uid="{00000000-0004-0000-0000-0000560C0000}"/>
    <hyperlink ref="E3170" location="A127973550R" display="A127973550R" xr:uid="{00000000-0004-0000-0000-0000570C0000}"/>
    <hyperlink ref="E3171" location="A128089866W" display="A128089866W" xr:uid="{00000000-0004-0000-0000-0000580C0000}"/>
    <hyperlink ref="E3172" location="A127992510A" display="A127992510A" xr:uid="{00000000-0004-0000-0000-0000590C0000}"/>
    <hyperlink ref="E3173" location="A127973554X" display="A127973554X" xr:uid="{00000000-0004-0000-0000-00005A0C0000}"/>
    <hyperlink ref="E3174" location="A127973558J" display="A127973558J" xr:uid="{00000000-0004-0000-0000-00005B0C0000}"/>
    <hyperlink ref="E3175" location="A127992514K" display="A127992514K" xr:uid="{00000000-0004-0000-0000-00005C0C0000}"/>
    <hyperlink ref="E3176" location="A128012094A" display="A128012094A" xr:uid="{00000000-0004-0000-0000-00005D0C0000}"/>
    <hyperlink ref="E3177" location="A128089870L" display="A128089870L" xr:uid="{00000000-0004-0000-0000-00005E0C0000}"/>
    <hyperlink ref="E3178" location="A127953938L" display="A127953938L" xr:uid="{00000000-0004-0000-0000-00005F0C0000}"/>
    <hyperlink ref="E3179" location="A128070194T" display="A128070194T" xr:uid="{00000000-0004-0000-0000-0000600C0000}"/>
    <hyperlink ref="E3180" location="A128050878J" display="A128050878J" xr:uid="{00000000-0004-0000-0000-0000610C0000}"/>
    <hyperlink ref="E3181" location="A127953942C" display="A127953942C" xr:uid="{00000000-0004-0000-0000-0000620C0000}"/>
    <hyperlink ref="E3182" location="A127992518V" display="A127992518V" xr:uid="{00000000-0004-0000-0000-0000630C0000}"/>
    <hyperlink ref="E3183" location="A128070198A" display="A128070198A" xr:uid="{00000000-0004-0000-0000-0000640C0000}"/>
    <hyperlink ref="E3184" location="A127973562X" display="A127973562X" xr:uid="{00000000-0004-0000-0000-0000650C0000}"/>
    <hyperlink ref="E3185" location="A127992522K" display="A127992522K" xr:uid="{00000000-0004-0000-0000-0000660C0000}"/>
    <hyperlink ref="E3186" location="A128070202F" display="A128070202F" xr:uid="{00000000-0004-0000-0000-0000670C0000}"/>
    <hyperlink ref="E3187" location="A128070206R" display="A128070206R" xr:uid="{00000000-0004-0000-0000-0000680C0000}"/>
    <hyperlink ref="E3188" location="A127973566J" display="A127973566J" xr:uid="{00000000-0004-0000-0000-0000690C0000}"/>
    <hyperlink ref="E3189" location="A128050886J" display="A128050886J" xr:uid="{00000000-0004-0000-0000-00006A0C0000}"/>
    <hyperlink ref="E3190" location="A128012098K" display="A128012098K" xr:uid="{00000000-0004-0000-0000-00006B0C0000}"/>
    <hyperlink ref="E3191" location="A127953958W" display="A127953958W" xr:uid="{00000000-0004-0000-0000-00006C0C0000}"/>
    <hyperlink ref="E3192" location="A128031422F" display="A128031422F" xr:uid="{00000000-0004-0000-0000-00006D0C0000}"/>
    <hyperlink ref="E3193" location="A128089878F" display="A128089878F" xr:uid="{00000000-0004-0000-0000-00006E0C0000}"/>
    <hyperlink ref="E3194" location="A127992542V" display="A127992542V" xr:uid="{00000000-0004-0000-0000-00006F0C0000}"/>
    <hyperlink ref="E3195" location="A127953962L" display="A127953962L" xr:uid="{00000000-0004-0000-0000-0000700C0000}"/>
    <hyperlink ref="E3196" location="A127973582J" display="A127973582J" xr:uid="{00000000-0004-0000-0000-0000710C0000}"/>
    <hyperlink ref="E3197" location="A127973586T" display="A127973586T" xr:uid="{00000000-0004-0000-0000-0000720C0000}"/>
    <hyperlink ref="E3198" location="A128031434R" display="A128031434R" xr:uid="{00000000-0004-0000-0000-0000730C0000}"/>
    <hyperlink ref="E3199" location="A128070226X" display="A128070226X" xr:uid="{00000000-0004-0000-0000-0000740C0000}"/>
    <hyperlink ref="E3200" location="A127973590J" display="A127973590J" xr:uid="{00000000-0004-0000-0000-0000750C0000}"/>
    <hyperlink ref="E3201" location="A127973574J" display="A127973574J" xr:uid="{00000000-0004-0000-0000-0000760C0000}"/>
    <hyperlink ref="E3202" location="A128050894J" display="A128050894J" xr:uid="{00000000-0004-0000-0000-0000770C0000}"/>
    <hyperlink ref="E3203" location="A128031426R" display="A128031426R" xr:uid="{00000000-0004-0000-0000-0000780C0000}"/>
    <hyperlink ref="E3204" location="A127953946L" display="A127953946L" xr:uid="{00000000-0004-0000-0000-0000790C0000}"/>
    <hyperlink ref="E3205" location="A128070214R" display="A128070214R" xr:uid="{00000000-0004-0000-0000-00007A0C0000}"/>
    <hyperlink ref="E3206" location="A128012106X" display="A128012106X" xr:uid="{00000000-0004-0000-0000-00007B0C0000}"/>
    <hyperlink ref="E3207" location="A128050898T" display="A128050898T" xr:uid="{00000000-0004-0000-0000-00007C0C0000}"/>
    <hyperlink ref="E3208" location="A128012110R" display="A128012110R" xr:uid="{00000000-0004-0000-0000-00007D0C0000}"/>
    <hyperlink ref="E3209" location="A127973578T" display="A127973578T" xr:uid="{00000000-0004-0000-0000-00007E0C0000}"/>
    <hyperlink ref="E3210" location="A128089874W" display="A128089874W" xr:uid="{00000000-0004-0000-0000-00007F0C0000}"/>
    <hyperlink ref="E3211" location="A128070218X" display="A128070218X" xr:uid="{00000000-0004-0000-0000-0000800C0000}"/>
    <hyperlink ref="E3212" location="A127953950C" display="A127953950C" xr:uid="{00000000-0004-0000-0000-0000810C0000}"/>
    <hyperlink ref="E3213" location="A128070222R" display="A128070222R" xr:uid="{00000000-0004-0000-0000-0000820C0000}"/>
    <hyperlink ref="E3214" location="A128089882W" display="A128089882W" xr:uid="{00000000-0004-0000-0000-0000830C0000}"/>
    <hyperlink ref="E3215" location="A127992534V" display="A127992534V" xr:uid="{00000000-0004-0000-0000-0000840C0000}"/>
    <hyperlink ref="E3216" location="A128089886F" display="A128089886F" xr:uid="{00000000-0004-0000-0000-0000850C0000}"/>
    <hyperlink ref="E3217" location="A128089890W" display="A128089890W" xr:uid="{00000000-0004-0000-0000-0000860C0000}"/>
    <hyperlink ref="E3218" location="A127953954L" display="A127953954L" xr:uid="{00000000-0004-0000-0000-0000870C0000}"/>
    <hyperlink ref="E3219" location="A127992538C" display="A127992538C" xr:uid="{00000000-0004-0000-0000-0000880C0000}"/>
    <hyperlink ref="E3220" location="A128012114X" display="A128012114X" xr:uid="{00000000-0004-0000-0000-0000890C0000}"/>
    <hyperlink ref="E3221" location="A128012118J" display="A128012118J" xr:uid="{00000000-0004-0000-0000-00008A0C0000}"/>
    <hyperlink ref="E3222" location="A127992546C" display="A127992546C" xr:uid="{00000000-0004-0000-0000-00008B0C0000}"/>
    <hyperlink ref="E3223" location="A128012122X" display="A128012122X" xr:uid="{00000000-0004-0000-0000-00008C0C0000}"/>
    <hyperlink ref="E3224" location="A127953966W" display="A127953966W" xr:uid="{00000000-0004-0000-0000-00008D0C0000}"/>
    <hyperlink ref="E3225" location="A127973598A" display="A127973598A" xr:uid="{00000000-0004-0000-0000-00008E0C0000}"/>
    <hyperlink ref="E3226" location="A128050902W" display="A128050902W" xr:uid="{00000000-0004-0000-0000-00008F0C0000}"/>
    <hyperlink ref="E3227" location="A127992558L" display="A127992558L" xr:uid="{00000000-0004-0000-0000-0000900C0000}"/>
    <hyperlink ref="E3228" location="A128050922F" display="A128050922F" xr:uid="{00000000-0004-0000-0000-0000910C0000}"/>
    <hyperlink ref="E3229" location="A128050930F" display="A128050930F" xr:uid="{00000000-0004-0000-0000-0000920C0000}"/>
    <hyperlink ref="E3230" location="A127992574L" display="A127992574L" xr:uid="{00000000-0004-0000-0000-0000930C0000}"/>
    <hyperlink ref="E3231" location="A128031450R" display="A128031450R" xr:uid="{00000000-0004-0000-0000-0000940C0000}"/>
    <hyperlink ref="E3232" location="A128012134J" display="A128012134J" xr:uid="{00000000-0004-0000-0000-0000950C0000}"/>
    <hyperlink ref="E3233" location="A128031454X" display="A128031454X" xr:uid="{00000000-0004-0000-0000-0000960C0000}"/>
    <hyperlink ref="E3234" location="A128012138T" display="A128012138T" xr:uid="{00000000-0004-0000-0000-0000970C0000}"/>
    <hyperlink ref="E3235" location="A128031438X" display="A128031438X" xr:uid="{00000000-0004-0000-0000-0000980C0000}"/>
    <hyperlink ref="E3236" location="A128050906F" display="A128050906F" xr:uid="{00000000-0004-0000-0000-0000990C0000}"/>
    <hyperlink ref="E3237" location="A128050910W" display="A128050910W" xr:uid="{00000000-0004-0000-0000-00009A0C0000}"/>
    <hyperlink ref="E3238" location="A128070230R" display="A128070230R" xr:uid="{00000000-0004-0000-0000-00009B0C0000}"/>
    <hyperlink ref="E3239" location="A127953970L" display="A127953970L" xr:uid="{00000000-0004-0000-0000-00009C0C0000}"/>
    <hyperlink ref="E3240" location="A127953974W" display="A127953974W" xr:uid="{00000000-0004-0000-0000-00009D0C0000}"/>
    <hyperlink ref="E3241" location="A127992550V" display="A127992550V" xr:uid="{00000000-0004-0000-0000-00009E0C0000}"/>
    <hyperlink ref="E3242" location="A128031442R" display="A128031442R" xr:uid="{00000000-0004-0000-0000-00009F0C0000}"/>
    <hyperlink ref="E3243" location="A128050914F" display="A128050914F" xr:uid="{00000000-0004-0000-0000-0000A00C0000}"/>
    <hyperlink ref="E3244" location="A127992554C" display="A127992554C" xr:uid="{00000000-0004-0000-0000-0000A10C0000}"/>
    <hyperlink ref="E3245" location="A128031446X" display="A128031446X" xr:uid="{00000000-0004-0000-0000-0000A20C0000}"/>
    <hyperlink ref="E3246" location="A127953978F" display="A127953978F" xr:uid="{00000000-0004-0000-0000-0000A30C0000}"/>
    <hyperlink ref="E3247" location="A128050918R" display="A128050918R" xr:uid="{00000000-0004-0000-0000-0000A40C0000}"/>
    <hyperlink ref="E3248" location="A127992562C" display="A127992562C" xr:uid="{00000000-0004-0000-0000-0000A50C0000}"/>
    <hyperlink ref="E3249" location="A128070234X" display="A128070234X" xr:uid="{00000000-0004-0000-0000-0000A60C0000}"/>
    <hyperlink ref="E3250" location="A127992566L" display="A127992566L" xr:uid="{00000000-0004-0000-0000-0000A70C0000}"/>
    <hyperlink ref="E3251" location="A127953982W" display="A127953982W" xr:uid="{00000000-0004-0000-0000-0000A80C0000}"/>
    <hyperlink ref="E3252" location="A127992570C" display="A127992570C" xr:uid="{00000000-0004-0000-0000-0000A90C0000}"/>
    <hyperlink ref="E3253" location="A128012126J" display="A128012126J" xr:uid="{00000000-0004-0000-0000-0000AA0C0000}"/>
    <hyperlink ref="E3254" location="A128070238J" display="A128070238J" xr:uid="{00000000-0004-0000-0000-0000AB0C0000}"/>
    <hyperlink ref="E3255" location="A128012130X" display="A128012130X" xr:uid="{00000000-0004-0000-0000-0000AC0C0000}"/>
    <hyperlink ref="E3256" location="A128050926R" display="A128050926R" xr:uid="{00000000-0004-0000-0000-0000AD0C0000}"/>
    <hyperlink ref="E3257" location="A127953986F" display="A127953986F" xr:uid="{00000000-0004-0000-0000-0000AE0C0000}"/>
    <hyperlink ref="E3258" location="A127973602F" display="A127973602F" xr:uid="{00000000-0004-0000-0000-0000AF0C0000}"/>
    <hyperlink ref="E3259" location="A128012166A" display="A128012166A" xr:uid="{00000000-0004-0000-0000-0000B00C0000}"/>
    <hyperlink ref="E3260" location="A128050934R" display="A128050934R" xr:uid="{00000000-0004-0000-0000-0000B10C0000}"/>
    <hyperlink ref="E3261" location="A128012150J" display="A128012150J" xr:uid="{00000000-0004-0000-0000-0000B20C0000}"/>
    <hyperlink ref="E3262" location="A127953994F" display="A127953994F" xr:uid="{00000000-0004-0000-0000-0000B30C0000}"/>
    <hyperlink ref="E3263" location="A128031470X" display="A128031470X" xr:uid="{00000000-0004-0000-0000-0000B40C0000}"/>
    <hyperlink ref="E3264" location="A127973606R" display="A127973606R" xr:uid="{00000000-0004-0000-0000-0000B50C0000}"/>
    <hyperlink ref="E3265" location="A128070258T" display="A128070258T" xr:uid="{00000000-0004-0000-0000-0000B60C0000}"/>
    <hyperlink ref="E3266" location="A128089902V" display="A128089902V" xr:uid="{00000000-0004-0000-0000-0000B70C0000}"/>
    <hyperlink ref="E3267" location="A128070262J" display="A128070262J" xr:uid="{00000000-0004-0000-0000-0000B80C0000}"/>
    <hyperlink ref="E3268" location="A128031474J" display="A128031474J" xr:uid="{00000000-0004-0000-0000-0000B90C0000}"/>
    <hyperlink ref="E3269" location="A128031458J" display="A128031458J" xr:uid="{00000000-0004-0000-0000-0000BA0C0000}"/>
    <hyperlink ref="E3270" location="A128050938X" display="A128050938X" xr:uid="{00000000-0004-0000-0000-0000BB0C0000}"/>
    <hyperlink ref="E3271" location="A128012142J" display="A128012142J" xr:uid="{00000000-0004-0000-0000-0000BC0C0000}"/>
    <hyperlink ref="E3272" location="A128089894F" display="A128089894F" xr:uid="{00000000-0004-0000-0000-0000BD0C0000}"/>
    <hyperlink ref="E3273" location="A128031462X" display="A128031462X" xr:uid="{00000000-0004-0000-0000-0000BE0C0000}"/>
    <hyperlink ref="E3274" location="A128070242X" display="A128070242X" xr:uid="{00000000-0004-0000-0000-0000BF0C0000}"/>
    <hyperlink ref="E3275" location="A127992578W" display="A127992578W" xr:uid="{00000000-0004-0000-0000-0000C00C0000}"/>
    <hyperlink ref="E3276" location="A128012146T" display="A128012146T" xr:uid="{00000000-0004-0000-0000-0000C10C0000}"/>
    <hyperlink ref="E3277" location="A128089898R" display="A128089898R" xr:uid="{00000000-0004-0000-0000-0000C20C0000}"/>
    <hyperlink ref="E3278" location="A128070246J" display="A128070246J" xr:uid="{00000000-0004-0000-0000-0000C30C0000}"/>
    <hyperlink ref="E3279" location="A127992582L" display="A127992582L" xr:uid="{00000000-0004-0000-0000-0000C40C0000}"/>
    <hyperlink ref="E3280" location="A128050942R" display="A128050942R" xr:uid="{00000000-0004-0000-0000-0000C50C0000}"/>
    <hyperlink ref="E3281" location="A128012154T" display="A128012154T" xr:uid="{00000000-0004-0000-0000-0000C60C0000}"/>
    <hyperlink ref="E3282" location="A127992586W" display="A127992586W" xr:uid="{00000000-0004-0000-0000-0000C70C0000}"/>
    <hyperlink ref="E3283" location="A128070250X" display="A128070250X" xr:uid="{00000000-0004-0000-0000-0000C80C0000}"/>
    <hyperlink ref="E3284" location="A128050946X" display="A128050946X" xr:uid="{00000000-0004-0000-0000-0000C90C0000}"/>
    <hyperlink ref="E3285" location="A127992590L" display="A127992590L" xr:uid="{00000000-0004-0000-0000-0000CA0C0000}"/>
    <hyperlink ref="E3286" location="A128070254J" display="A128070254J" xr:uid="{00000000-0004-0000-0000-0000CB0C0000}"/>
    <hyperlink ref="E3287" location="A127953990W" display="A127953990W" xr:uid="{00000000-0004-0000-0000-0000CC0C0000}"/>
    <hyperlink ref="E3288" location="A127992594W" display="A127992594W" xr:uid="{00000000-0004-0000-0000-0000CD0C0000}"/>
    <hyperlink ref="E3289" location="A128012158A" display="A128012158A" xr:uid="{00000000-0004-0000-0000-0000CE0C0000}"/>
    <hyperlink ref="E3290" location="A128031466J" display="A128031466J" xr:uid="{00000000-0004-0000-0000-0000CF0C0000}"/>
    <hyperlink ref="E3291" location="A128050950R" display="A128050950R" xr:uid="{00000000-0004-0000-0000-0000D00C0000}"/>
    <hyperlink ref="E3292" location="A127992598F" display="A127992598F" xr:uid="{00000000-0004-0000-0000-0000D10C0000}"/>
    <hyperlink ref="E3293" location="A128089910V" display="A128089910V" xr:uid="{00000000-0004-0000-0000-0000D20C0000}"/>
    <hyperlink ref="E3294" location="A128031478T" display="A128031478T" xr:uid="{00000000-0004-0000-0000-0000D30C0000}"/>
    <hyperlink ref="E3295" location="A127973618X" display="A127973618X" xr:uid="{00000000-0004-0000-0000-0000D40C0000}"/>
    <hyperlink ref="E3296" location="A128031490J" display="A128031490J" xr:uid="{00000000-0004-0000-0000-0000D50C0000}"/>
    <hyperlink ref="E3297" location="A127973622R" display="A127973622R" xr:uid="{00000000-0004-0000-0000-0000D60C0000}"/>
    <hyperlink ref="E3298" location="A128089914C" display="A128089914C" xr:uid="{00000000-0004-0000-0000-0000D70C0000}"/>
    <hyperlink ref="E3299" location="A128070290T" display="A128070290T" xr:uid="{00000000-0004-0000-0000-0000D80C0000}"/>
    <hyperlink ref="E3300" location="A128012182A" display="A128012182A" xr:uid="{00000000-0004-0000-0000-0000D90C0000}"/>
    <hyperlink ref="E3301" location="A128070294A" display="A128070294A" xr:uid="{00000000-0004-0000-0000-0000DA0C0000}"/>
    <hyperlink ref="E3302" location="A128070298K" display="A128070298K" xr:uid="{00000000-0004-0000-0000-0000DB0C0000}"/>
    <hyperlink ref="E3303" location="A128031482J" display="A128031482J" xr:uid="{00000000-0004-0000-0000-0000DC0C0000}"/>
    <hyperlink ref="E3304" location="A128031486T" display="A128031486T" xr:uid="{00000000-0004-0000-0000-0000DD0C0000}"/>
    <hyperlink ref="E3305" location="A128089906C" display="A128089906C" xr:uid="{00000000-0004-0000-0000-0000DE0C0000}"/>
    <hyperlink ref="E3306" location="A127992602K" display="A127992602K" xr:uid="{00000000-0004-0000-0000-0000DF0C0000}"/>
    <hyperlink ref="E3307" location="A127992606V" display="A127992606V" xr:uid="{00000000-0004-0000-0000-0000E00C0000}"/>
    <hyperlink ref="E3308" location="A127992610K" display="A127992610K" xr:uid="{00000000-0004-0000-0000-0000E10C0000}"/>
    <hyperlink ref="E3309" location="A128050954X" display="A128050954X" xr:uid="{00000000-0004-0000-0000-0000E20C0000}"/>
    <hyperlink ref="E3310" location="A127973610F" display="A127973610F" xr:uid="{00000000-0004-0000-0000-0000E30C0000}"/>
    <hyperlink ref="E3311" location="A128070266T" display="A128070266T" xr:uid="{00000000-0004-0000-0000-0000E40C0000}"/>
    <hyperlink ref="E3312" location="A127973614R" display="A127973614R" xr:uid="{00000000-0004-0000-0000-0000E50C0000}"/>
    <hyperlink ref="E3313" location="A128050958J" display="A128050958J" xr:uid="{00000000-0004-0000-0000-0000E60C0000}"/>
    <hyperlink ref="E3314" location="A128070270J" display="A128070270J" xr:uid="{00000000-0004-0000-0000-0000E70C0000}"/>
    <hyperlink ref="E3315" location="A128070274T" display="A128070274T" xr:uid="{00000000-0004-0000-0000-0000E80C0000}"/>
    <hyperlink ref="E3316" location="A128012170T" display="A128012170T" xr:uid="{00000000-0004-0000-0000-0000E90C0000}"/>
    <hyperlink ref="E3317" location="A128070278A" display="A128070278A" xr:uid="{00000000-0004-0000-0000-0000EA0C0000}"/>
    <hyperlink ref="E3318" location="A128070282T" display="A128070282T" xr:uid="{00000000-0004-0000-0000-0000EB0C0000}"/>
    <hyperlink ref="E3319" location="A127953998R" display="A127953998R" xr:uid="{00000000-0004-0000-0000-0000EC0C0000}"/>
    <hyperlink ref="E3320" location="A128012174A" display="A128012174A" xr:uid="{00000000-0004-0000-0000-0000ED0C0000}"/>
    <hyperlink ref="E3321" location="A128070286A" display="A128070286A" xr:uid="{00000000-0004-0000-0000-0000EE0C0000}"/>
    <hyperlink ref="E3322" location="A128050962X" display="A128050962X" xr:uid="{00000000-0004-0000-0000-0000EF0C0000}"/>
    <hyperlink ref="E3323" location="A128012178K" display="A128012178K" xr:uid="{00000000-0004-0000-0000-0000F00C0000}"/>
    <hyperlink ref="E3324" location="A127992614V" display="A127992614V" xr:uid="{00000000-0004-0000-0000-0000F10C0000}"/>
    <hyperlink ref="E3325" location="A127973626X" display="A127973626X" xr:uid="{00000000-0004-0000-0000-0000F20C0000}"/>
    <hyperlink ref="E3326" location="A127992618C" display="A127992618C" xr:uid="{00000000-0004-0000-0000-0000F30C0000}"/>
    <hyperlink ref="E3327" location="A128070310R" display="A128070310R" xr:uid="{00000000-0004-0000-0000-0000F40C0000}"/>
    <hyperlink ref="E3328" location="A128012186K" display="A128012186K" xr:uid="{00000000-0004-0000-0000-0000F50C0000}"/>
    <hyperlink ref="E3329" location="A127973638J" display="A127973638J" xr:uid="{00000000-0004-0000-0000-0000F60C0000}"/>
    <hyperlink ref="E3330" location="A127973650X" display="A127973650X" xr:uid="{00000000-0004-0000-0000-0000F70C0000}"/>
    <hyperlink ref="E3331" location="A127973654J" display="A127973654J" xr:uid="{00000000-0004-0000-0000-0000F80C0000}"/>
    <hyperlink ref="E3332" location="A127992626C" display="A127992626C" xr:uid="{00000000-0004-0000-0000-0000F90C0000}"/>
    <hyperlink ref="E3333" location="A127992630V" display="A127992630V" xr:uid="{00000000-0004-0000-0000-0000FA0C0000}"/>
    <hyperlink ref="E3334" location="A128050978T" display="A128050978T" xr:uid="{00000000-0004-0000-0000-0000FB0C0000}"/>
    <hyperlink ref="E3335" location="A128070314X" display="A128070314X" xr:uid="{00000000-0004-0000-0000-0000FC0C0000}"/>
    <hyperlink ref="E3336" location="A128031502F" display="A128031502F" xr:uid="{00000000-0004-0000-0000-0000FD0C0000}"/>
    <hyperlink ref="E3337" location="A128012190A" display="A128012190A" xr:uid="{00000000-0004-0000-0000-0000FE0C0000}"/>
    <hyperlink ref="E3338" location="A127973630R" display="A127973630R" xr:uid="{00000000-0004-0000-0000-0000FF0C0000}"/>
    <hyperlink ref="E3339" location="A127973634X" display="A127973634X" xr:uid="{00000000-0004-0000-0000-0000000D0000}"/>
    <hyperlink ref="E3340" location="A128089918L" display="A128089918L" xr:uid="{00000000-0004-0000-0000-0000010D0000}"/>
    <hyperlink ref="E3341" location="A128031494T" display="A128031494T" xr:uid="{00000000-0004-0000-0000-0000020D0000}"/>
    <hyperlink ref="E3342" location="A128012194K" display="A128012194K" xr:uid="{00000000-0004-0000-0000-0000030D0000}"/>
    <hyperlink ref="E3343" location="A127954002W" display="A127954002W" xr:uid="{00000000-0004-0000-0000-0000040D0000}"/>
    <hyperlink ref="E3344" location="A128050970X" display="A128050970X" xr:uid="{00000000-0004-0000-0000-0000050D0000}"/>
    <hyperlink ref="E3345" location="A128031498A" display="A128031498A" xr:uid="{00000000-0004-0000-0000-0000060D0000}"/>
    <hyperlink ref="E3346" location="A127954006F" display="A127954006F" xr:uid="{00000000-0004-0000-0000-0000070D0000}"/>
    <hyperlink ref="E3347" location="A127954010W" display="A127954010W" xr:uid="{00000000-0004-0000-0000-0000080D0000}"/>
    <hyperlink ref="E3348" location="A127954014F" display="A127954014F" xr:uid="{00000000-0004-0000-0000-0000090D0000}"/>
    <hyperlink ref="E3349" location="A128070302R" display="A128070302R" xr:uid="{00000000-0004-0000-0000-00000A0D0000}"/>
    <hyperlink ref="E3350" location="A127954018R" display="A127954018R" xr:uid="{00000000-0004-0000-0000-00000B0D0000}"/>
    <hyperlink ref="E3351" location="A128070306X" display="A128070306X" xr:uid="{00000000-0004-0000-0000-00000C0D0000}"/>
    <hyperlink ref="E3352" location="A127954022F" display="A127954022F" xr:uid="{00000000-0004-0000-0000-00000D0D0000}"/>
    <hyperlink ref="E3353" location="A127973642X" display="A127973642X" xr:uid="{00000000-0004-0000-0000-00000E0D0000}"/>
    <hyperlink ref="E3354" location="A127973646J" display="A127973646J" xr:uid="{00000000-0004-0000-0000-00000F0D0000}"/>
    <hyperlink ref="E3355" location="A127992622V" display="A127992622V" xr:uid="{00000000-0004-0000-0000-0000100D0000}"/>
    <hyperlink ref="E3356" location="A128089922C" display="A128089922C" xr:uid="{00000000-0004-0000-0000-0000110D0000}"/>
    <hyperlink ref="E3357" location="A128089926L" display="A128089926L" xr:uid="{00000000-0004-0000-0000-0000120D0000}"/>
    <hyperlink ref="E3358" location="A127954026R" display="A127954026R" xr:uid="{00000000-0004-0000-0000-0000130D0000}"/>
    <hyperlink ref="E3359" location="A128050974J" display="A128050974J" xr:uid="{00000000-0004-0000-0000-0000140D0000}"/>
    <hyperlink ref="E3360" location="A128089934L" display="A128089934L" xr:uid="{00000000-0004-0000-0000-0000150D0000}"/>
    <hyperlink ref="E3361" location="A127973666T" display="A127973666T" xr:uid="{00000000-0004-0000-0000-0000160D0000}"/>
    <hyperlink ref="E3362" location="A127973658T" display="A127973658T" xr:uid="{00000000-0004-0000-0000-0000170D0000}"/>
    <hyperlink ref="E3363" location="A127992638L" display="A127992638L" xr:uid="{00000000-0004-0000-0000-0000180D0000}"/>
    <hyperlink ref="E3364" location="A127954046X" display="A127954046X" xr:uid="{00000000-0004-0000-0000-0000190D0000}"/>
    <hyperlink ref="E3365" location="A127973670J" display="A127973670J" xr:uid="{00000000-0004-0000-0000-00001A0D0000}"/>
    <hyperlink ref="E3366" location="A128012206J" display="A128012206J" xr:uid="{00000000-0004-0000-0000-00001B0D0000}"/>
    <hyperlink ref="E3367" location="A127992650C" display="A127992650C" xr:uid="{00000000-0004-0000-0000-00001C0D0000}"/>
    <hyperlink ref="E3368" location="A127954050R" display="A127954050R" xr:uid="{00000000-0004-0000-0000-00001D0D0000}"/>
    <hyperlink ref="E3369" location="A128012210X" display="A128012210X" xr:uid="{00000000-0004-0000-0000-00001E0D0000}"/>
    <hyperlink ref="E3370" location="A128050994T" display="A128050994T" xr:uid="{00000000-0004-0000-0000-00001F0D0000}"/>
    <hyperlink ref="E3371" location="A128050982J" display="A128050982J" xr:uid="{00000000-0004-0000-0000-0000200D0000}"/>
    <hyperlink ref="E3372" location="A127954030F" display="A127954030F" xr:uid="{00000000-0004-0000-0000-0000210D0000}"/>
    <hyperlink ref="E3373" location="A127954034R" display="A127954034R" xr:uid="{00000000-0004-0000-0000-0000220D0000}"/>
    <hyperlink ref="E3374" location="A128031506R" display="A128031506R" xr:uid="{00000000-0004-0000-0000-0000230D0000}"/>
    <hyperlink ref="E3375" location="A128050986T" display="A128050986T" xr:uid="{00000000-0004-0000-0000-0000240D0000}"/>
    <hyperlink ref="E3376" location="A128070318J" display="A128070318J" xr:uid="{00000000-0004-0000-0000-0000250D0000}"/>
    <hyperlink ref="E3377" location="A127954038X" display="A127954038X" xr:uid="{00000000-0004-0000-0000-0000260D0000}"/>
    <hyperlink ref="E3378" location="A128070322X" display="A128070322X" xr:uid="{00000000-0004-0000-0000-0000270D0000}"/>
    <hyperlink ref="E3379" location="A127992634C" display="A127992634C" xr:uid="{00000000-0004-0000-0000-0000280D0000}"/>
    <hyperlink ref="E3380" location="A128070326J" display="A128070326J" xr:uid="{00000000-0004-0000-0000-0000290D0000}"/>
    <hyperlink ref="E3381" location="A128070330X" display="A128070330X" xr:uid="{00000000-0004-0000-0000-00002A0D0000}"/>
    <hyperlink ref="E3382" location="A128012198V" display="A128012198V" xr:uid="{00000000-0004-0000-0000-00002B0D0000}"/>
    <hyperlink ref="E3383" location="A128050990J" display="A128050990J" xr:uid="{00000000-0004-0000-0000-00002C0D0000}"/>
    <hyperlink ref="E3384" location="A128089938W" display="A128089938W" xr:uid="{00000000-0004-0000-0000-00002D0D0000}"/>
    <hyperlink ref="E3385" location="A127954042R" display="A127954042R" xr:uid="{00000000-0004-0000-0000-00002E0D0000}"/>
    <hyperlink ref="E3386" location="A128012202X" display="A128012202X" xr:uid="{00000000-0004-0000-0000-00002F0D0000}"/>
    <hyperlink ref="E3387" location="A128070334J" display="A128070334J" xr:uid="{00000000-0004-0000-0000-0000300D0000}"/>
    <hyperlink ref="E3388" location="A128089942L" display="A128089942L" xr:uid="{00000000-0004-0000-0000-0000310D0000}"/>
    <hyperlink ref="E3389" location="A127973662J" display="A127973662J" xr:uid="{00000000-0004-0000-0000-0000320D0000}"/>
    <hyperlink ref="E3390" location="A127992642C" display="A127992642C" xr:uid="{00000000-0004-0000-0000-0000330D0000}"/>
    <hyperlink ref="E3391" location="A128031510F" display="A128031510F" xr:uid="{00000000-0004-0000-0000-0000340D0000}"/>
    <hyperlink ref="E3392" location="A128031514R" display="A128031514R" xr:uid="{00000000-0004-0000-0000-0000350D0000}"/>
    <hyperlink ref="E3393" location="A127992646L" display="A127992646L" xr:uid="{00000000-0004-0000-0000-0000360D0000}"/>
    <hyperlink ref="E3394" location="A128031518X" display="A128031518X" xr:uid="{00000000-0004-0000-0000-0000370D0000}"/>
    <hyperlink ref="E3395" location="A128012234T" display="A128012234T" xr:uid="{00000000-0004-0000-0000-0000380D0000}"/>
    <hyperlink ref="E3396" location="A128050998A" display="A128050998A" xr:uid="{00000000-0004-0000-0000-0000390D0000}"/>
    <hyperlink ref="E3397" location="A128051006T" display="A128051006T" xr:uid="{00000000-0004-0000-0000-00003A0D0000}"/>
    <hyperlink ref="E3398" location="A128089950L" display="A128089950L" xr:uid="{00000000-0004-0000-0000-00003B0D0000}"/>
    <hyperlink ref="E3399" location="A128012238A" display="A128012238A" xr:uid="{00000000-0004-0000-0000-00003C0D0000}"/>
    <hyperlink ref="E3400" location="A127954062X" display="A127954062X" xr:uid="{00000000-0004-0000-0000-00003D0D0000}"/>
    <hyperlink ref="E3401" location="A128070354T" display="A128070354T" xr:uid="{00000000-0004-0000-0000-00003E0D0000}"/>
    <hyperlink ref="E3402" location="A127992658W" display="A127992658W" xr:uid="{00000000-0004-0000-0000-00003F0D0000}"/>
    <hyperlink ref="E3403" location="A127973690T" display="A127973690T" xr:uid="{00000000-0004-0000-0000-0000400D0000}"/>
    <hyperlink ref="E3404" location="A128051030T" display="A128051030T" xr:uid="{00000000-0004-0000-0000-0000410D0000}"/>
    <hyperlink ref="E3405" location="A128051002J" display="A128051002J" xr:uid="{00000000-0004-0000-0000-0000420D0000}"/>
    <hyperlink ref="E3406" location="A127992654L" display="A127992654L" xr:uid="{00000000-0004-0000-0000-0000430D0000}"/>
    <hyperlink ref="E3407" location="A128031522R" display="A128031522R" xr:uid="{00000000-0004-0000-0000-0000440D0000}"/>
    <hyperlink ref="E3408" location="A127973674T" display="A127973674T" xr:uid="{00000000-0004-0000-0000-0000450D0000}"/>
    <hyperlink ref="E3409" location="A128012214J" display="A128012214J" xr:uid="{00000000-0004-0000-0000-0000460D0000}"/>
    <hyperlink ref="E3410" location="A127973678A" display="A127973678A" xr:uid="{00000000-0004-0000-0000-0000470D0000}"/>
    <hyperlink ref="E3411" location="A128070342J" display="A128070342J" xr:uid="{00000000-0004-0000-0000-0000480D0000}"/>
    <hyperlink ref="E3412" location="A127973682T" display="A127973682T" xr:uid="{00000000-0004-0000-0000-0000490D0000}"/>
    <hyperlink ref="E3413" location="A127954054X" display="A127954054X" xr:uid="{00000000-0004-0000-0000-00004A0D0000}"/>
    <hyperlink ref="E3414" location="A128089946W" display="A128089946W" xr:uid="{00000000-0004-0000-0000-00004B0D0000}"/>
    <hyperlink ref="E3415" location="A128012218T" display="A128012218T" xr:uid="{00000000-0004-0000-0000-00004C0D0000}"/>
    <hyperlink ref="E3416" location="A128051010J" display="A128051010J" xr:uid="{00000000-0004-0000-0000-00004D0D0000}"/>
    <hyperlink ref="E3417" location="A127973686A" display="A127973686A" xr:uid="{00000000-0004-0000-0000-00004E0D0000}"/>
    <hyperlink ref="E3418" location="A128031526X" display="A128031526X" xr:uid="{00000000-0004-0000-0000-00004F0D0000}"/>
    <hyperlink ref="E3419" location="A128012222J" display="A128012222J" xr:uid="{00000000-0004-0000-0000-0000500D0000}"/>
    <hyperlink ref="E3420" location="A128051014T" display="A128051014T" xr:uid="{00000000-0004-0000-0000-0000510D0000}"/>
    <hyperlink ref="E3421" location="A128012226T" display="A128012226T" xr:uid="{00000000-0004-0000-0000-0000520D0000}"/>
    <hyperlink ref="E3422" location="A127954058J" display="A127954058J" xr:uid="{00000000-0004-0000-0000-0000530D0000}"/>
    <hyperlink ref="E3423" location="A128012230J" display="A128012230J" xr:uid="{00000000-0004-0000-0000-0000540D0000}"/>
    <hyperlink ref="E3424" location="A128031530R" display="A128031530R" xr:uid="{00000000-0004-0000-0000-0000550D0000}"/>
    <hyperlink ref="E3425" location="A128070346T" display="A128070346T" xr:uid="{00000000-0004-0000-0000-0000560D0000}"/>
    <hyperlink ref="E3426" location="A128051018A" display="A128051018A" xr:uid="{00000000-0004-0000-0000-0000570D0000}"/>
    <hyperlink ref="E3427" location="A128070350J" display="A128070350J" xr:uid="{00000000-0004-0000-0000-0000580D0000}"/>
    <hyperlink ref="E3428" location="A128051026A" display="A128051026A" xr:uid="{00000000-0004-0000-0000-0000590D0000}"/>
    <hyperlink ref="E3429" location="A128089978R" display="A128089978R" xr:uid="{00000000-0004-0000-0000-00005A0D0000}"/>
    <hyperlink ref="E3430" location="A128070370T" display="A128070370T" xr:uid="{00000000-0004-0000-0000-00005B0D0000}"/>
    <hyperlink ref="E3431" location="A127973722X" display="A127973722X" xr:uid="{00000000-0004-0000-0000-00005C0D0000}"/>
    <hyperlink ref="E3432" location="A128033510T" display="A128033510T" xr:uid="{00000000-0004-0000-0000-00005D0D0000}"/>
    <hyperlink ref="E3433" location="A127994594J" display="A127994594J" xr:uid="{00000000-0004-0000-0000-00005E0D0000}"/>
    <hyperlink ref="E3434" location="A128014202K" display="A128014202K" xr:uid="{00000000-0004-0000-0000-00005F0D0000}"/>
    <hyperlink ref="E3435" location="A127955986T" display="A127955986T" xr:uid="{00000000-0004-0000-0000-0000600D0000}"/>
    <hyperlink ref="E3436" location="A127994610W" display="A127994610W" xr:uid="{00000000-0004-0000-0000-0000610D0000}"/>
    <hyperlink ref="E3437" location="A127994614F" display="A127994614F" xr:uid="{00000000-0004-0000-0000-0000620D0000}"/>
    <hyperlink ref="E3438" location="A128014206V" display="A128014206V" xr:uid="{00000000-0004-0000-0000-0000630D0000}"/>
    <hyperlink ref="E3439" location="A128072434C" display="A128072434C" xr:uid="{00000000-0004-0000-0000-0000640D0000}"/>
    <hyperlink ref="E3440" location="A128091822K" display="A128091822K" xr:uid="{00000000-0004-0000-0000-0000650D0000}"/>
    <hyperlink ref="E3441" location="A127955994T" display="A127955994T" xr:uid="{00000000-0004-0000-0000-0000660D0000}"/>
    <hyperlink ref="E3442" location="A128033498L" display="A128033498L" xr:uid="{00000000-0004-0000-0000-0000670D0000}"/>
    <hyperlink ref="E3443" location="A127975586C" display="A127975586C" xr:uid="{00000000-0004-0000-0000-0000680D0000}"/>
    <hyperlink ref="E3444" location="A128072414V" display="A128072414V" xr:uid="{00000000-0004-0000-0000-0000690D0000}"/>
    <hyperlink ref="E3445" location="A128072418C" display="A128072418C" xr:uid="{00000000-0004-0000-0000-00006A0D0000}"/>
    <hyperlink ref="E3446" location="A127955978T" display="A127955978T" xr:uid="{00000000-0004-0000-0000-00006B0D0000}"/>
    <hyperlink ref="E3447" location="A128053002V" display="A128053002V" xr:uid="{00000000-0004-0000-0000-00006C0D0000}"/>
    <hyperlink ref="E3448" location="A127994598T" display="A127994598T" xr:uid="{00000000-0004-0000-0000-00006D0D0000}"/>
    <hyperlink ref="E3449" location="A127994602W" display="A127994602W" xr:uid="{00000000-0004-0000-0000-00006E0D0000}"/>
    <hyperlink ref="E3450" location="A128072422V" display="A128072422V" xr:uid="{00000000-0004-0000-0000-00006F0D0000}"/>
    <hyperlink ref="E3451" location="A128091810A" display="A128091810A" xr:uid="{00000000-0004-0000-0000-0000700D0000}"/>
    <hyperlink ref="E3452" location="A128072426C" display="A128072426C" xr:uid="{00000000-0004-0000-0000-0000710D0000}"/>
    <hyperlink ref="E3453" location="A127994606F" display="A127994606F" xr:uid="{00000000-0004-0000-0000-0000720D0000}"/>
    <hyperlink ref="E3454" location="A127955982J" display="A127955982J" xr:uid="{00000000-0004-0000-0000-0000730D0000}"/>
    <hyperlink ref="E3455" location="A128053006C" display="A128053006C" xr:uid="{00000000-0004-0000-0000-0000740D0000}"/>
    <hyperlink ref="E3456" location="A128091814K" display="A128091814K" xr:uid="{00000000-0004-0000-0000-0000750D0000}"/>
    <hyperlink ref="E3457" location="A128072430V" display="A128072430V" xr:uid="{00000000-0004-0000-0000-0000760D0000}"/>
    <hyperlink ref="E3458" location="A128053010V" display="A128053010V" xr:uid="{00000000-0004-0000-0000-0000770D0000}"/>
    <hyperlink ref="E3459" location="A128053014C" display="A128053014C" xr:uid="{00000000-0004-0000-0000-0000780D0000}"/>
    <hyperlink ref="E3460" location="A128033502T" display="A128033502T" xr:uid="{00000000-0004-0000-0000-0000790D0000}"/>
    <hyperlink ref="E3461" location="A128033506A" display="A128033506A" xr:uid="{00000000-0004-0000-0000-00007A0D0000}"/>
    <hyperlink ref="E3462" location="A127955990J" display="A127955990J" xr:uid="{00000000-0004-0000-0000-00007B0D0000}"/>
    <hyperlink ref="E3463" location="A128091818V" display="A128091818V" xr:uid="{00000000-0004-0000-0000-00007C0D0000}"/>
    <hyperlink ref="E3464" location="A127975590V" display="A127975590V" xr:uid="{00000000-0004-0000-0000-00007D0D0000}"/>
    <hyperlink ref="E3465" location="A127975594C" display="A127975594C" xr:uid="{00000000-0004-0000-0000-00007E0D0000}"/>
    <hyperlink ref="E3466" location="A127975598L" display="A127975598L" xr:uid="{00000000-0004-0000-0000-00007F0D0000}"/>
    <hyperlink ref="E3467" location="A127975622A" display="A127975622A" xr:uid="{00000000-0004-0000-0000-0000800D0000}"/>
    <hyperlink ref="E3468" location="A128014210K" display="A128014210K" xr:uid="{00000000-0004-0000-0000-0000810D0000}"/>
    <hyperlink ref="E3469" location="A128091830K" display="A128091830K" xr:uid="{00000000-0004-0000-0000-0000820D0000}"/>
    <hyperlink ref="E3470" location="A128014226C" display="A128014226C" xr:uid="{00000000-0004-0000-0000-0000830D0000}"/>
    <hyperlink ref="E3471" location="A127956002J" display="A127956002J" xr:uid="{00000000-0004-0000-0000-0000840D0000}"/>
    <hyperlink ref="E3472" location="A128072442C" display="A128072442C" xr:uid="{00000000-0004-0000-0000-0000850D0000}"/>
    <hyperlink ref="E3473" location="A128072446L" display="A128072446L" xr:uid="{00000000-0004-0000-0000-0000860D0000}"/>
    <hyperlink ref="E3474" location="A128053034L" display="A128053034L" xr:uid="{00000000-0004-0000-0000-0000870D0000}"/>
    <hyperlink ref="E3475" location="A128053038W" display="A128053038W" xr:uid="{00000000-0004-0000-0000-0000880D0000}"/>
    <hyperlink ref="E3476" location="A128014234C" display="A128014234C" xr:uid="{00000000-0004-0000-0000-0000890D0000}"/>
    <hyperlink ref="E3477" location="A128053018L" display="A128053018L" xr:uid="{00000000-0004-0000-0000-00008A0D0000}"/>
    <hyperlink ref="E3478" location="A127994618R" display="A127994618R" xr:uid="{00000000-0004-0000-0000-00008B0D0000}"/>
    <hyperlink ref="E3479" location="A128014214V" display="A128014214V" xr:uid="{00000000-0004-0000-0000-00008C0D0000}"/>
    <hyperlink ref="E3480" location="A127955998A" display="A127955998A" xr:uid="{00000000-0004-0000-0000-00008D0D0000}"/>
    <hyperlink ref="E3481" location="A127975602T" display="A127975602T" xr:uid="{00000000-0004-0000-0000-00008E0D0000}"/>
    <hyperlink ref="E3482" location="A128072438L" display="A128072438L" xr:uid="{00000000-0004-0000-0000-00008F0D0000}"/>
    <hyperlink ref="E3483" location="A127994622F" display="A127994622F" xr:uid="{00000000-0004-0000-0000-0000900D0000}"/>
    <hyperlink ref="E3484" location="A128091826V" display="A128091826V" xr:uid="{00000000-0004-0000-0000-0000910D0000}"/>
    <hyperlink ref="E3485" location="A128033514A" display="A128033514A" xr:uid="{00000000-0004-0000-0000-0000920D0000}"/>
    <hyperlink ref="E3486" location="A127975606A" display="A127975606A" xr:uid="{00000000-0004-0000-0000-0000930D0000}"/>
    <hyperlink ref="E3487" location="A127975610T" display="A127975610T" xr:uid="{00000000-0004-0000-0000-0000940D0000}"/>
    <hyperlink ref="E3488" location="A128033518K" display="A128033518K" xr:uid="{00000000-0004-0000-0000-0000950D0000}"/>
    <hyperlink ref="E3489" location="A128053022C" display="A128053022C" xr:uid="{00000000-0004-0000-0000-0000960D0000}"/>
    <hyperlink ref="E3490" location="A127975614A" display="A127975614A" xr:uid="{00000000-0004-0000-0000-0000970D0000}"/>
    <hyperlink ref="E3491" location="A127994626R" display="A127994626R" xr:uid="{00000000-0004-0000-0000-0000980D0000}"/>
    <hyperlink ref="E3492" location="A128014218C" display="A128014218C" xr:uid="{00000000-0004-0000-0000-0000990D0000}"/>
    <hyperlink ref="E3493" location="A127975618K" display="A127975618K" xr:uid="{00000000-0004-0000-0000-00009A0D0000}"/>
    <hyperlink ref="E3494" location="A128014222V" display="A128014222V" xr:uid="{00000000-0004-0000-0000-00009B0D0000}"/>
    <hyperlink ref="E3495" location="A128053026L" display="A128053026L" xr:uid="{00000000-0004-0000-0000-00009C0D0000}"/>
    <hyperlink ref="E3496" location="A128053030C" display="A128053030C" xr:uid="{00000000-0004-0000-0000-00009D0D0000}"/>
    <hyperlink ref="E3497" location="A128033522A" display="A128033522A" xr:uid="{00000000-0004-0000-0000-00009E0D0000}"/>
    <hyperlink ref="E3498" location="A128014230V" display="A128014230V" xr:uid="{00000000-0004-0000-0000-00009F0D0000}"/>
    <hyperlink ref="E3499" location="A127956006T" display="A127956006T" xr:uid="{00000000-0004-0000-0000-0000A00D0000}"/>
    <hyperlink ref="E3500" location="A128091838C" display="A128091838C" xr:uid="{00000000-0004-0000-0000-0000A10D0000}"/>
    <hyperlink ref="E3501" location="A127956170V" display="A127956170V" xr:uid="{00000000-0004-0000-0000-0000A20D0000}"/>
    <hyperlink ref="E3502" location="A127994798K" display="A127994798K" xr:uid="{00000000-0004-0000-0000-0000A30D0000}"/>
    <hyperlink ref="E3503" location="A127975830V" display="A127975830V" xr:uid="{00000000-0004-0000-0000-0000A40D0000}"/>
    <hyperlink ref="E3504" location="A128053206W" display="A128053206W" xr:uid="{00000000-0004-0000-0000-0000A50D0000}"/>
    <hyperlink ref="E3505" location="A128092038X" display="A128092038X" xr:uid="{00000000-0004-0000-0000-0000A60D0000}"/>
    <hyperlink ref="E3506" location="A127975838L" display="A127975838L" xr:uid="{00000000-0004-0000-0000-0000A70D0000}"/>
    <hyperlink ref="E3507" location="A128053210L" display="A128053210L" xr:uid="{00000000-0004-0000-0000-0000A80D0000}"/>
    <hyperlink ref="E3508" location="A128092042R" display="A128092042R" xr:uid="{00000000-0004-0000-0000-0000A90D0000}"/>
    <hyperlink ref="E3509" location="A128033710K" display="A128033710K" xr:uid="{00000000-0004-0000-0000-0000AA0D0000}"/>
    <hyperlink ref="E3510" location="A128072630L" display="A128072630L" xr:uid="{00000000-0004-0000-0000-0000AB0D0000}"/>
    <hyperlink ref="E3511" location="A128072614L" display="A128072614L" xr:uid="{00000000-0004-0000-0000-0000AC0D0000}"/>
    <hyperlink ref="E3512" location="A127975822V" display="A127975822V" xr:uid="{00000000-0004-0000-0000-0000AD0D0000}"/>
    <hyperlink ref="E3513" location="A128014446F" display="A128014446F" xr:uid="{00000000-0004-0000-0000-0000AE0D0000}"/>
    <hyperlink ref="E3514" location="A127994802R" display="A127994802R" xr:uid="{00000000-0004-0000-0000-0000AF0D0000}"/>
    <hyperlink ref="E3515" location="A128033702K" display="A128033702K" xr:uid="{00000000-0004-0000-0000-0000B00D0000}"/>
    <hyperlink ref="E3516" location="A128014450W" display="A128014450W" xr:uid="{00000000-0004-0000-0000-0000B10D0000}"/>
    <hyperlink ref="E3517" location="A128053190R" display="A128053190R" xr:uid="{00000000-0004-0000-0000-0000B20D0000}"/>
    <hyperlink ref="E3518" location="A128053194X" display="A128053194X" xr:uid="{00000000-0004-0000-0000-0000B30D0000}"/>
    <hyperlink ref="E3519" location="A127975826C" display="A127975826C" xr:uid="{00000000-0004-0000-0000-0000B40D0000}"/>
    <hyperlink ref="E3520" location="A128014454F" display="A128014454F" xr:uid="{00000000-0004-0000-0000-0000B50D0000}"/>
    <hyperlink ref="E3521" location="A128033706V" display="A128033706V" xr:uid="{00000000-0004-0000-0000-0000B60D0000}"/>
    <hyperlink ref="E3522" location="A128053198J" display="A128053198J" xr:uid="{00000000-0004-0000-0000-0000B70D0000}"/>
    <hyperlink ref="E3523" location="A127975834C" display="A127975834C" xr:uid="{00000000-0004-0000-0000-0000B80D0000}"/>
    <hyperlink ref="E3524" location="A128092034R" display="A128092034R" xr:uid="{00000000-0004-0000-0000-0000B90D0000}"/>
    <hyperlink ref="E3525" location="A128014458R" display="A128014458R" xr:uid="{00000000-0004-0000-0000-0000BA0D0000}"/>
    <hyperlink ref="E3526" location="A127956158C" display="A127956158C" xr:uid="{00000000-0004-0000-0000-0000BB0D0000}"/>
    <hyperlink ref="E3527" location="A127956162V" display="A127956162V" xr:uid="{00000000-0004-0000-0000-0000BC0D0000}"/>
    <hyperlink ref="E3528" location="A128014462F" display="A128014462F" xr:uid="{00000000-0004-0000-0000-0000BD0D0000}"/>
    <hyperlink ref="E3529" location="A127956166C" display="A127956166C" xr:uid="{00000000-0004-0000-0000-0000BE0D0000}"/>
    <hyperlink ref="E3530" location="A128053202L" display="A128053202L" xr:uid="{00000000-0004-0000-0000-0000BF0D0000}"/>
    <hyperlink ref="E3531" location="A128072618W" display="A128072618W" xr:uid="{00000000-0004-0000-0000-0000C00D0000}"/>
    <hyperlink ref="E3532" location="A127994806X" display="A127994806X" xr:uid="{00000000-0004-0000-0000-0000C10D0000}"/>
    <hyperlink ref="E3533" location="A128072626W" display="A128072626W" xr:uid="{00000000-0004-0000-0000-0000C20D0000}"/>
    <hyperlink ref="E3534" location="A127994810R" display="A127994810R" xr:uid="{00000000-0004-0000-0000-0000C30D0000}"/>
    <hyperlink ref="E3535" location="A127956210A" display="A127956210A" xr:uid="{00000000-0004-0000-0000-0000C40D0000}"/>
    <hyperlink ref="E3536" location="A128014474R" display="A128014474R" xr:uid="{00000000-0004-0000-0000-0000C50D0000}"/>
    <hyperlink ref="E3537" location="A127994842J" display="A127994842J" xr:uid="{00000000-0004-0000-0000-0000C60D0000}"/>
    <hyperlink ref="E3538" location="A127994846T" display="A127994846T" xr:uid="{00000000-0004-0000-0000-0000C70D0000}"/>
    <hyperlink ref="E3539" location="A127975866W" display="A127975866W" xr:uid="{00000000-0004-0000-0000-0000C80D0000}"/>
    <hyperlink ref="E3540" location="A128072678X" display="A128072678X" xr:uid="{00000000-0004-0000-0000-0000C90D0000}"/>
    <hyperlink ref="E3541" location="A127994854T" display="A127994854T" xr:uid="{00000000-0004-0000-0000-0000CA0D0000}"/>
    <hyperlink ref="E3542" location="A128092074J" display="A128092074J" xr:uid="{00000000-0004-0000-0000-0000CB0D0000}"/>
    <hyperlink ref="E3543" location="A127975870L" display="A127975870L" xr:uid="{00000000-0004-0000-0000-0000CC0D0000}"/>
    <hyperlink ref="E3544" location="A128053238R" display="A128053238R" xr:uid="{00000000-0004-0000-0000-0000CD0D0000}"/>
    <hyperlink ref="E3545" location="A128072650W" display="A128072650W" xr:uid="{00000000-0004-0000-0000-0000CE0D0000}"/>
    <hyperlink ref="E3546" location="A128014478X" display="A128014478X" xr:uid="{00000000-0004-0000-0000-0000CF0D0000}"/>
    <hyperlink ref="E3547" location="A128072654F" display="A128072654F" xr:uid="{00000000-0004-0000-0000-0000D00D0000}"/>
    <hyperlink ref="E3548" location="A128033734C" display="A128033734C" xr:uid="{00000000-0004-0000-0000-0000D10D0000}"/>
    <hyperlink ref="E3549" location="A128072658R" display="A128072658R" xr:uid="{00000000-0004-0000-0000-0000D20D0000}"/>
    <hyperlink ref="E3550" location="A128033738L" display="A128033738L" xr:uid="{00000000-0004-0000-0000-0000D30D0000}"/>
    <hyperlink ref="E3551" location="A127994834J" display="A127994834J" xr:uid="{00000000-0004-0000-0000-0000D40D0000}"/>
    <hyperlink ref="E3552" location="A127975862L" display="A127975862L" xr:uid="{00000000-0004-0000-0000-0000D50D0000}"/>
    <hyperlink ref="E3553" location="A127994838T" display="A127994838T" xr:uid="{00000000-0004-0000-0000-0000D60D0000}"/>
    <hyperlink ref="E3554" location="A128072662F" display="A128072662F" xr:uid="{00000000-0004-0000-0000-0000D70D0000}"/>
    <hyperlink ref="E3555" location="A128053230W" display="A128053230W" xr:uid="{00000000-0004-0000-0000-0000D80D0000}"/>
    <hyperlink ref="E3556" location="A128033742C" display="A128033742C" xr:uid="{00000000-0004-0000-0000-0000D90D0000}"/>
    <hyperlink ref="E3557" location="A128092058J" display="A128092058J" xr:uid="{00000000-0004-0000-0000-0000DA0D0000}"/>
    <hyperlink ref="E3558" location="A128072666R" display="A128072666R" xr:uid="{00000000-0004-0000-0000-0000DB0D0000}"/>
    <hyperlink ref="E3559" location="A127956202A" display="A127956202A" xr:uid="{00000000-0004-0000-0000-0000DC0D0000}"/>
    <hyperlink ref="E3560" location="A128092062X" display="A128092062X" xr:uid="{00000000-0004-0000-0000-0000DD0D0000}"/>
    <hyperlink ref="E3561" location="A127956206K" display="A127956206K" xr:uid="{00000000-0004-0000-0000-0000DE0D0000}"/>
    <hyperlink ref="E3562" location="A128033746L" display="A128033746L" xr:uid="{00000000-0004-0000-0000-0000DF0D0000}"/>
    <hyperlink ref="E3563" location="A128053234F" display="A128053234F" xr:uid="{00000000-0004-0000-0000-0000E00D0000}"/>
    <hyperlink ref="E3564" location="A128072670F" display="A128072670F" xr:uid="{00000000-0004-0000-0000-0000E10D0000}"/>
    <hyperlink ref="E3565" location="A127994850J" display="A127994850J" xr:uid="{00000000-0004-0000-0000-0000E20D0000}"/>
    <hyperlink ref="E3566" location="A128092066J" display="A128092066J" xr:uid="{00000000-0004-0000-0000-0000E30D0000}"/>
    <hyperlink ref="E3567" location="A128033750C" display="A128033750C" xr:uid="{00000000-0004-0000-0000-0000E40D0000}"/>
    <hyperlink ref="E3568" location="A128072674R" display="A128072674R" xr:uid="{00000000-0004-0000-0000-0000E50D0000}"/>
    <hyperlink ref="E3569" location="A128033762L" display="A128033762L" xr:uid="{00000000-0004-0000-0000-0000E60D0000}"/>
    <hyperlink ref="E3570" location="A127956214K" display="A127956214K" xr:uid="{00000000-0004-0000-0000-0000E70D0000}"/>
    <hyperlink ref="E3571" location="A127956222K" display="A127956222K" xr:uid="{00000000-0004-0000-0000-0000E80D0000}"/>
    <hyperlink ref="E3572" location="A128053258X" display="A128053258X" xr:uid="{00000000-0004-0000-0000-0000E90D0000}"/>
    <hyperlink ref="E3573" location="A128033766W" display="A128033766W" xr:uid="{00000000-0004-0000-0000-0000EA0D0000}"/>
    <hyperlink ref="E3574" location="A128014486X" display="A128014486X" xr:uid="{00000000-0004-0000-0000-0000EB0D0000}"/>
    <hyperlink ref="E3575" location="A128033770L" display="A128033770L" xr:uid="{00000000-0004-0000-0000-0000EC0D0000}"/>
    <hyperlink ref="E3576" location="A128072682R" display="A128072682R" xr:uid="{00000000-0004-0000-0000-0000ED0D0000}"/>
    <hyperlink ref="E3577" location="A127975902V" display="A127975902V" xr:uid="{00000000-0004-0000-0000-0000EE0D0000}"/>
    <hyperlink ref="E3578" location="A128072686X" display="A128072686X" xr:uid="{00000000-0004-0000-0000-0000EF0D0000}"/>
    <hyperlink ref="E3579" location="A128053242F" display="A128053242F" xr:uid="{00000000-0004-0000-0000-0000F00D0000}"/>
    <hyperlink ref="E3580" location="A127975874W" display="A127975874W" xr:uid="{00000000-0004-0000-0000-0000F10D0000}"/>
    <hyperlink ref="E3581" location="A127975878F" display="A127975878F" xr:uid="{00000000-0004-0000-0000-0000F20D0000}"/>
    <hyperlink ref="E3582" location="A127956218V" display="A127956218V" xr:uid="{00000000-0004-0000-0000-0000F30D0000}"/>
    <hyperlink ref="E3583" location="A128092078T" display="A128092078T" xr:uid="{00000000-0004-0000-0000-0000F40D0000}"/>
    <hyperlink ref="E3584" location="A128033754L" display="A128033754L" xr:uid="{00000000-0004-0000-0000-0000F50D0000}"/>
    <hyperlink ref="E3585" location="A127994858A" display="A127994858A" xr:uid="{00000000-0004-0000-0000-0000F60D0000}"/>
    <hyperlink ref="E3586" location="A127975882W" display="A127975882W" xr:uid="{00000000-0004-0000-0000-0000F70D0000}"/>
    <hyperlink ref="E3587" location="A128053246R" display="A128053246R" xr:uid="{00000000-0004-0000-0000-0000F80D0000}"/>
    <hyperlink ref="E3588" location="A127994862T" display="A127994862T" xr:uid="{00000000-0004-0000-0000-0000F90D0000}"/>
    <hyperlink ref="E3589" location="A127994866A" display="A127994866A" xr:uid="{00000000-0004-0000-0000-0000FA0D0000}"/>
    <hyperlink ref="E3590" location="A128053250F" display="A128053250F" xr:uid="{00000000-0004-0000-0000-0000FB0D0000}"/>
    <hyperlink ref="E3591" location="A128033758W" display="A128033758W" xr:uid="{00000000-0004-0000-0000-0000FC0D0000}"/>
    <hyperlink ref="E3592" location="A127975886F" display="A127975886F" xr:uid="{00000000-0004-0000-0000-0000FD0D0000}"/>
    <hyperlink ref="E3593" location="A127994870T" display="A127994870T" xr:uid="{00000000-0004-0000-0000-0000FE0D0000}"/>
    <hyperlink ref="E3594" location="A128014482R" display="A128014482R" xr:uid="{00000000-0004-0000-0000-0000FF0D0000}"/>
    <hyperlink ref="E3595" location="A127975890W" display="A127975890W" xr:uid="{00000000-0004-0000-0000-0000000E0000}"/>
    <hyperlink ref="E3596" location="A128053254R" display="A128053254R" xr:uid="{00000000-0004-0000-0000-0000010E0000}"/>
    <hyperlink ref="E3597" location="A128092082J" display="A128092082J" xr:uid="{00000000-0004-0000-0000-0000020E0000}"/>
    <hyperlink ref="E3598" location="A127994874A" display="A127994874A" xr:uid="{00000000-0004-0000-0000-0000030E0000}"/>
    <hyperlink ref="E3599" location="A128053262R" display="A128053262R" xr:uid="{00000000-0004-0000-0000-0000040E0000}"/>
    <hyperlink ref="E3600" location="A128053266X" display="A128053266X" xr:uid="{00000000-0004-0000-0000-0000050E0000}"/>
    <hyperlink ref="E3601" location="A128053270R" display="A128053270R" xr:uid="{00000000-0004-0000-0000-0000060E0000}"/>
    <hyperlink ref="E3602" location="A127975898R" display="A127975898R" xr:uid="{00000000-0004-0000-0000-0000070E0000}"/>
    <hyperlink ref="E3603" location="A128033798R" display="A128033798R" xr:uid="{00000000-0004-0000-0000-0000080E0000}"/>
    <hyperlink ref="E3604" location="A127975906C" display="A127975906C" xr:uid="{00000000-0004-0000-0000-0000090E0000}"/>
    <hyperlink ref="E3605" location="A128072698J" display="A128072698J" xr:uid="{00000000-0004-0000-0000-00000A0E0000}"/>
    <hyperlink ref="E3606" location="A128092090J" display="A128092090J" xr:uid="{00000000-0004-0000-0000-00000B0E0000}"/>
    <hyperlink ref="E3607" location="A127994882A" display="A127994882A" xr:uid="{00000000-0004-0000-0000-00000C0E0000}"/>
    <hyperlink ref="E3608" location="A128053278J" display="A128053278J" xr:uid="{00000000-0004-0000-0000-00000D0E0000}"/>
    <hyperlink ref="E3609" location="A127975926L" display="A127975926L" xr:uid="{00000000-0004-0000-0000-00000E0E0000}"/>
    <hyperlink ref="E3610" location="A128033802V" display="A128033802V" xr:uid="{00000000-0004-0000-0000-00000F0E0000}"/>
    <hyperlink ref="E3611" location="A128014498J" display="A128014498J" xr:uid="{00000000-0004-0000-0000-0000100E0000}"/>
    <hyperlink ref="E3612" location="A128014502L" display="A128014502L" xr:uid="{00000000-0004-0000-0000-0000110E0000}"/>
    <hyperlink ref="E3613" location="A128033774W" display="A128033774W" xr:uid="{00000000-0004-0000-0000-0000120E0000}"/>
    <hyperlink ref="E3614" location="A127975910V" display="A127975910V" xr:uid="{00000000-0004-0000-0000-0000130E0000}"/>
    <hyperlink ref="E3615" location="A128033778F" display="A128033778F" xr:uid="{00000000-0004-0000-0000-0000140E0000}"/>
    <hyperlink ref="E3616" location="A127975914C" display="A127975914C" xr:uid="{00000000-0004-0000-0000-0000150E0000}"/>
    <hyperlink ref="E3617" location="A128033782W" display="A128033782W" xr:uid="{00000000-0004-0000-0000-0000160E0000}"/>
    <hyperlink ref="E3618" location="A128072690R" display="A128072690R" xr:uid="{00000000-0004-0000-0000-0000170E0000}"/>
    <hyperlink ref="E3619" location="A128033786F" display="A128033786F" xr:uid="{00000000-0004-0000-0000-0000180E0000}"/>
    <hyperlink ref="E3620" location="A127994878K" display="A127994878K" xr:uid="{00000000-0004-0000-0000-0000190E0000}"/>
    <hyperlink ref="E3621" location="A128014490R" display="A128014490R" xr:uid="{00000000-0004-0000-0000-00001A0E0000}"/>
    <hyperlink ref="E3622" location="A128072694X" display="A128072694X" xr:uid="{00000000-0004-0000-0000-00001B0E0000}"/>
    <hyperlink ref="E3623" location="A127956226V" display="A127956226V" xr:uid="{00000000-0004-0000-0000-00001C0E0000}"/>
    <hyperlink ref="E3624" location="A127956230K" display="A127956230K" xr:uid="{00000000-0004-0000-0000-00001D0E0000}"/>
    <hyperlink ref="E3625" location="A127975918L" display="A127975918L" xr:uid="{00000000-0004-0000-0000-00001E0E0000}"/>
    <hyperlink ref="E3626" location="A128072702L" display="A128072702L" xr:uid="{00000000-0004-0000-0000-00001F0E0000}"/>
    <hyperlink ref="E3627" location="A128072706W" display="A128072706W" xr:uid="{00000000-0004-0000-0000-0000200E0000}"/>
    <hyperlink ref="E3628" location="A128053274X" display="A128053274X" xr:uid="{00000000-0004-0000-0000-0000210E0000}"/>
    <hyperlink ref="E3629" location="A128092086T" display="A128092086T" xr:uid="{00000000-0004-0000-0000-0000220E0000}"/>
    <hyperlink ref="E3630" location="A127975922C" display="A127975922C" xr:uid="{00000000-0004-0000-0000-0000230E0000}"/>
    <hyperlink ref="E3631" location="A128072710L" display="A128072710L" xr:uid="{00000000-0004-0000-0000-0000240E0000}"/>
    <hyperlink ref="E3632" location="A128072714W" display="A128072714W" xr:uid="{00000000-0004-0000-0000-0000250E0000}"/>
    <hyperlink ref="E3633" location="A128033790W" display="A128033790W" xr:uid="{00000000-0004-0000-0000-0000260E0000}"/>
    <hyperlink ref="E3634" location="A128092094T" display="A128092094T" xr:uid="{00000000-0004-0000-0000-0000270E0000}"/>
    <hyperlink ref="E3635" location="A128014494X" display="A128014494X" xr:uid="{00000000-0004-0000-0000-0000280E0000}"/>
    <hyperlink ref="E3636" location="A127994886K" display="A127994886K" xr:uid="{00000000-0004-0000-0000-0000290E0000}"/>
    <hyperlink ref="E3637" location="A127975934L" display="A127975934L" xr:uid="{00000000-0004-0000-0000-00002A0E0000}"/>
    <hyperlink ref="E3638" location="A128053282X" display="A128053282X" xr:uid="{00000000-0004-0000-0000-00002B0E0000}"/>
    <hyperlink ref="E3639" location="A127956242V" display="A127956242V" xr:uid="{00000000-0004-0000-0000-00002C0E0000}"/>
    <hyperlink ref="E3640" location="A127994906J" display="A127994906J" xr:uid="{00000000-0004-0000-0000-00002D0E0000}"/>
    <hyperlink ref="E3641" location="A128014510L" display="A128014510L" xr:uid="{00000000-0004-0000-0000-00002E0E0000}"/>
    <hyperlink ref="E3642" location="A128014518F" display="A128014518F" xr:uid="{00000000-0004-0000-0000-00002F0E0000}"/>
    <hyperlink ref="E3643" location="A128053294J" display="A128053294J" xr:uid="{00000000-0004-0000-0000-0000300E0000}"/>
    <hyperlink ref="E3644" location="A128014522W" display="A128014522W" xr:uid="{00000000-0004-0000-0000-0000310E0000}"/>
    <hyperlink ref="E3645" location="A127994910X" display="A127994910X" xr:uid="{00000000-0004-0000-0000-0000320E0000}"/>
    <hyperlink ref="E3646" location="A127994914J" display="A127994914J" xr:uid="{00000000-0004-0000-0000-0000330E0000}"/>
    <hyperlink ref="E3647" location="A127956234V" display="A127956234V" xr:uid="{00000000-0004-0000-0000-0000340E0000}"/>
    <hyperlink ref="E3648" location="A127994890A" display="A127994890A" xr:uid="{00000000-0004-0000-0000-0000350E0000}"/>
    <hyperlink ref="E3649" location="A128072718F" display="A128072718F" xr:uid="{00000000-0004-0000-0000-0000360E0000}"/>
    <hyperlink ref="E3650" location="A127956238C" display="A127956238C" xr:uid="{00000000-0004-0000-0000-0000370E0000}"/>
    <hyperlink ref="E3651" location="A127994894K" display="A127994894K" xr:uid="{00000000-0004-0000-0000-0000380E0000}"/>
    <hyperlink ref="E3652" location="A127994898V" display="A127994898V" xr:uid="{00000000-0004-0000-0000-0000390E0000}"/>
    <hyperlink ref="E3653" location="A127975930C" display="A127975930C" xr:uid="{00000000-0004-0000-0000-00003A0E0000}"/>
    <hyperlink ref="E3654" location="A127994902X" display="A127994902X" xr:uid="{00000000-0004-0000-0000-00003B0E0000}"/>
    <hyperlink ref="E3655" location="A128072722W" display="A128072722W" xr:uid="{00000000-0004-0000-0000-00003C0E0000}"/>
    <hyperlink ref="E3656" location="A128092098A" display="A128092098A" xr:uid="{00000000-0004-0000-0000-00003D0E0000}"/>
    <hyperlink ref="E3657" location="A128092102F" display="A128092102F" xr:uid="{00000000-0004-0000-0000-00003E0E0000}"/>
    <hyperlink ref="E3658" location="A128033806C" display="A128033806C" xr:uid="{00000000-0004-0000-0000-00003F0E0000}"/>
    <hyperlink ref="E3659" location="A128033810V" display="A128033810V" xr:uid="{00000000-0004-0000-0000-0000400E0000}"/>
    <hyperlink ref="E3660" location="A128092106R" display="A128092106R" xr:uid="{00000000-0004-0000-0000-0000410E0000}"/>
    <hyperlink ref="E3661" location="A128072726F" display="A128072726F" xr:uid="{00000000-0004-0000-0000-0000420E0000}"/>
    <hyperlink ref="E3662" location="A127956246C" display="A127956246C" xr:uid="{00000000-0004-0000-0000-0000430E0000}"/>
    <hyperlink ref="E3663" location="A128033814C" display="A128033814C" xr:uid="{00000000-0004-0000-0000-0000440E0000}"/>
    <hyperlink ref="E3664" location="A127956250V" display="A127956250V" xr:uid="{00000000-0004-0000-0000-0000450E0000}"/>
    <hyperlink ref="E3665" location="A128072730W" display="A128072730W" xr:uid="{00000000-0004-0000-0000-0000460E0000}"/>
    <hyperlink ref="E3666" location="A128014506W" display="A128014506W" xr:uid="{00000000-0004-0000-0000-0000470E0000}"/>
    <hyperlink ref="E3667" location="A128053286J" display="A128053286J" xr:uid="{00000000-0004-0000-0000-0000480E0000}"/>
    <hyperlink ref="E3668" location="A128072734F" display="A128072734F" xr:uid="{00000000-0004-0000-0000-0000490E0000}"/>
    <hyperlink ref="E3669" location="A128014514W" display="A128014514W" xr:uid="{00000000-0004-0000-0000-00004A0E0000}"/>
    <hyperlink ref="E3670" location="A128072738R" display="A128072738R" xr:uid="{00000000-0004-0000-0000-00004B0E0000}"/>
    <hyperlink ref="E3671" location="A128092122R" display="A128092122R" xr:uid="{00000000-0004-0000-0000-00004C0E0000}"/>
    <hyperlink ref="E3672" location="A128092110F" display="A128092110F" xr:uid="{00000000-0004-0000-0000-00004D0E0000}"/>
    <hyperlink ref="E3673" location="A127994926T" display="A127994926T" xr:uid="{00000000-0004-0000-0000-00004E0E0000}"/>
    <hyperlink ref="E3674" location="A127975954W" display="A127975954W" xr:uid="{00000000-0004-0000-0000-00004F0E0000}"/>
    <hyperlink ref="E3675" location="A127975962W" display="A127975962W" xr:uid="{00000000-0004-0000-0000-0000500E0000}"/>
    <hyperlink ref="E3676" location="A127956266L" display="A127956266L" xr:uid="{00000000-0004-0000-0000-0000510E0000}"/>
    <hyperlink ref="E3677" location="A127956270C" display="A127956270C" xr:uid="{00000000-0004-0000-0000-0000520E0000}"/>
    <hyperlink ref="E3678" location="A128072758X" display="A128072758X" xr:uid="{00000000-0004-0000-0000-0000530E0000}"/>
    <hyperlink ref="E3679" location="A128014526F" display="A128014526F" xr:uid="{00000000-0004-0000-0000-0000540E0000}"/>
    <hyperlink ref="E3680" location="A128053314F" display="A128053314F" xr:uid="{00000000-0004-0000-0000-0000550E0000}"/>
    <hyperlink ref="E3681" location="A128033818L" display="A128033818L" xr:uid="{00000000-0004-0000-0000-0000560E0000}"/>
    <hyperlink ref="E3682" location="A128053298T" display="A128053298T" xr:uid="{00000000-0004-0000-0000-0000570E0000}"/>
    <hyperlink ref="E3683" location="A127994918T" display="A127994918T" xr:uid="{00000000-0004-0000-0000-0000580E0000}"/>
    <hyperlink ref="E3684" location="A127994922J" display="A127994922J" xr:uid="{00000000-0004-0000-0000-0000590E0000}"/>
    <hyperlink ref="E3685" location="A127975938W" display="A127975938W" xr:uid="{00000000-0004-0000-0000-00005A0E0000}"/>
    <hyperlink ref="E3686" location="A127975942L" display="A127975942L" xr:uid="{00000000-0004-0000-0000-00005B0E0000}"/>
    <hyperlink ref="E3687" location="A128072742F" display="A128072742F" xr:uid="{00000000-0004-0000-0000-00005C0E0000}"/>
    <hyperlink ref="E3688" location="A128092114R" display="A128092114R" xr:uid="{00000000-0004-0000-0000-00005D0E0000}"/>
    <hyperlink ref="E3689" location="A128053302W" display="A128053302W" xr:uid="{00000000-0004-0000-0000-00005E0E0000}"/>
    <hyperlink ref="E3690" location="A128033822C" display="A128033822C" xr:uid="{00000000-0004-0000-0000-00005F0E0000}"/>
    <hyperlink ref="E3691" location="A128072746R" display="A128072746R" xr:uid="{00000000-0004-0000-0000-0000600E0000}"/>
    <hyperlink ref="E3692" location="A128092118X" display="A128092118X" xr:uid="{00000000-0004-0000-0000-0000610E0000}"/>
    <hyperlink ref="E3693" location="A127956254C" display="A127956254C" xr:uid="{00000000-0004-0000-0000-0000620E0000}"/>
    <hyperlink ref="E3694" location="A127975946W" display="A127975946W" xr:uid="{00000000-0004-0000-0000-0000630E0000}"/>
    <hyperlink ref="E3695" location="A127994930J" display="A127994930J" xr:uid="{00000000-0004-0000-0000-0000640E0000}"/>
    <hyperlink ref="E3696" location="A128072750F" display="A128072750F" xr:uid="{00000000-0004-0000-0000-0000650E0000}"/>
    <hyperlink ref="E3697" location="A128053306F" display="A128053306F" xr:uid="{00000000-0004-0000-0000-0000660E0000}"/>
    <hyperlink ref="E3698" location="A128053310W" display="A128053310W" xr:uid="{00000000-0004-0000-0000-0000670E0000}"/>
    <hyperlink ref="E3699" location="A127956258L" display="A127956258L" xr:uid="{00000000-0004-0000-0000-0000680E0000}"/>
    <hyperlink ref="E3700" location="A127975950L" display="A127975950L" xr:uid="{00000000-0004-0000-0000-0000690E0000}"/>
    <hyperlink ref="E3701" location="A127975958F" display="A127975958F" xr:uid="{00000000-0004-0000-0000-00006A0E0000}"/>
    <hyperlink ref="E3702" location="A128072754R" display="A128072754R" xr:uid="{00000000-0004-0000-0000-00006B0E0000}"/>
    <hyperlink ref="E3703" location="A127975966F" display="A127975966F" xr:uid="{00000000-0004-0000-0000-00006C0E0000}"/>
    <hyperlink ref="E3704" location="A128092126X" display="A128092126X" xr:uid="{00000000-0004-0000-0000-00006D0E0000}"/>
    <hyperlink ref="E3705" location="A128053330F" display="A128053330F" xr:uid="{00000000-0004-0000-0000-00006E0E0000}"/>
    <hyperlink ref="E3706" location="A127975970W" display="A127975970W" xr:uid="{00000000-0004-0000-0000-00006F0E0000}"/>
    <hyperlink ref="E3707" location="A128072766X" display="A128072766X" xr:uid="{00000000-0004-0000-0000-0000700E0000}"/>
    <hyperlink ref="E3708" location="A128014538R" display="A128014538R" xr:uid="{00000000-0004-0000-0000-0000710E0000}"/>
    <hyperlink ref="E3709" location="A128033838W" display="A128033838W" xr:uid="{00000000-0004-0000-0000-0000720E0000}"/>
    <hyperlink ref="E3710" location="A127975986R" display="A127975986R" xr:uid="{00000000-0004-0000-0000-0000730E0000}"/>
    <hyperlink ref="E3711" location="A127994950T" display="A127994950T" xr:uid="{00000000-0004-0000-0000-0000740E0000}"/>
    <hyperlink ref="E3712" location="A128072778J" display="A128072778J" xr:uid="{00000000-0004-0000-0000-0000750E0000}"/>
    <hyperlink ref="E3713" location="A128092146J" display="A128092146J" xr:uid="{00000000-0004-0000-0000-0000760E0000}"/>
    <hyperlink ref="E3714" location="A127956282L" display="A127956282L" xr:uid="{00000000-0004-0000-0000-0000770E0000}"/>
    <hyperlink ref="E3715" location="A127994934T" display="A127994934T" xr:uid="{00000000-0004-0000-0000-0000780E0000}"/>
    <hyperlink ref="E3716" location="A128072762R" display="A128072762R" xr:uid="{00000000-0004-0000-0000-0000790E0000}"/>
    <hyperlink ref="E3717" location="A128033826L" display="A128033826L" xr:uid="{00000000-0004-0000-0000-00007A0E0000}"/>
    <hyperlink ref="E3718" location="A128014530W" display="A128014530W" xr:uid="{00000000-0004-0000-0000-00007B0E0000}"/>
    <hyperlink ref="E3719" location="A128033830C" display="A128033830C" xr:uid="{00000000-0004-0000-0000-00007C0E0000}"/>
    <hyperlink ref="E3720" location="A128092130R" display="A128092130R" xr:uid="{00000000-0004-0000-0000-00007D0E0000}"/>
    <hyperlink ref="E3721" location="A128092134X" display="A128092134X" xr:uid="{00000000-0004-0000-0000-00007E0E0000}"/>
    <hyperlink ref="E3722" location="A128092138J" display="A128092138J" xr:uid="{00000000-0004-0000-0000-00007F0E0000}"/>
    <hyperlink ref="E3723" location="A128092142X" display="A128092142X" xr:uid="{00000000-0004-0000-0000-0000800E0000}"/>
    <hyperlink ref="E3724" location="A127956274L" display="A127956274L" xr:uid="{00000000-0004-0000-0000-0000810E0000}"/>
    <hyperlink ref="E3725" location="A128053318R" display="A128053318R" xr:uid="{00000000-0004-0000-0000-0000820E0000}"/>
    <hyperlink ref="E3726" location="A127975974F" display="A127975974F" xr:uid="{00000000-0004-0000-0000-0000830E0000}"/>
    <hyperlink ref="E3727" location="A127994938A" display="A127994938A" xr:uid="{00000000-0004-0000-0000-0000840E0000}"/>
    <hyperlink ref="E3728" location="A128072770R" display="A128072770R" xr:uid="{00000000-0004-0000-0000-0000850E0000}"/>
    <hyperlink ref="E3729" location="A127956278W" display="A127956278W" xr:uid="{00000000-0004-0000-0000-0000860E0000}"/>
    <hyperlink ref="E3730" location="A128053322F" display="A128053322F" xr:uid="{00000000-0004-0000-0000-0000870E0000}"/>
    <hyperlink ref="E3731" location="A127994942T" display="A127994942T" xr:uid="{00000000-0004-0000-0000-0000880E0000}"/>
    <hyperlink ref="E3732" location="A128053326R" display="A128053326R" xr:uid="{00000000-0004-0000-0000-0000890E0000}"/>
    <hyperlink ref="E3733" location="A128014534F" display="A128014534F" xr:uid="{00000000-0004-0000-0000-00008A0E0000}"/>
    <hyperlink ref="E3734" location="A128072774X" display="A128072774X" xr:uid="{00000000-0004-0000-0000-00008B0E0000}"/>
    <hyperlink ref="E3735" location="A128033834L" display="A128033834L" xr:uid="{00000000-0004-0000-0000-00008C0E0000}"/>
    <hyperlink ref="E3736" location="A127975978R" display="A127975978R" xr:uid="{00000000-0004-0000-0000-00008D0E0000}"/>
    <hyperlink ref="E3737" location="A127994946A" display="A127994946A" xr:uid="{00000000-0004-0000-0000-00008E0E0000}"/>
    <hyperlink ref="E3738" location="A128014542F" display="A128014542F" xr:uid="{00000000-0004-0000-0000-00008F0E0000}"/>
    <hyperlink ref="E3739" location="A128053362X" display="A128053362X" xr:uid="{00000000-0004-0000-0000-0000900E0000}"/>
    <hyperlink ref="E3740" location="A128053334R" display="A128053334R" xr:uid="{00000000-0004-0000-0000-0000910E0000}"/>
    <hyperlink ref="E3741" location="A128092150X" display="A128092150X" xr:uid="{00000000-0004-0000-0000-0000920E0000}"/>
    <hyperlink ref="E3742" location="A128053358J" display="A128053358J" xr:uid="{00000000-0004-0000-0000-0000930E0000}"/>
    <hyperlink ref="E3743" location="A128053366J" display="A128053366J" xr:uid="{00000000-0004-0000-0000-0000940E0000}"/>
    <hyperlink ref="E3744" location="A127956294W" display="A127956294W" xr:uid="{00000000-0004-0000-0000-0000950E0000}"/>
    <hyperlink ref="E3745" location="A127956298F" display="A127956298F" xr:uid="{00000000-0004-0000-0000-0000960E0000}"/>
    <hyperlink ref="E3746" location="A127994966K" display="A127994966K" xr:uid="{00000000-0004-0000-0000-0000970E0000}"/>
    <hyperlink ref="E3747" location="A128072782X" display="A128072782X" xr:uid="{00000000-0004-0000-0000-0000980E0000}"/>
    <hyperlink ref="E3748" location="A127956302K" display="A127956302K" xr:uid="{00000000-0004-0000-0000-0000990E0000}"/>
    <hyperlink ref="E3749" location="A128033842L" display="A128033842L" xr:uid="{00000000-0004-0000-0000-00009A0E0000}"/>
    <hyperlink ref="E3750" location="A128033846W" display="A128033846W" xr:uid="{00000000-0004-0000-0000-00009B0E0000}"/>
    <hyperlink ref="E3751" location="A128053338X" display="A128053338X" xr:uid="{00000000-0004-0000-0000-00009C0E0000}"/>
    <hyperlink ref="E3752" location="A128053342R" display="A128053342R" xr:uid="{00000000-0004-0000-0000-00009D0E0000}"/>
    <hyperlink ref="E3753" location="A128014546R" display="A128014546R" xr:uid="{00000000-0004-0000-0000-00009E0E0000}"/>
    <hyperlink ref="E3754" location="A127956286W" display="A127956286W" xr:uid="{00000000-0004-0000-0000-00009F0E0000}"/>
    <hyperlink ref="E3755" location="A127994954A" display="A127994954A" xr:uid="{00000000-0004-0000-0000-0000A00E0000}"/>
    <hyperlink ref="E3756" location="A128014550F" display="A128014550F" xr:uid="{00000000-0004-0000-0000-0000A10E0000}"/>
    <hyperlink ref="E3757" location="A127975990F" display="A127975990F" xr:uid="{00000000-0004-0000-0000-0000A20E0000}"/>
    <hyperlink ref="E3758" location="A128033850L" display="A128033850L" xr:uid="{00000000-0004-0000-0000-0000A30E0000}"/>
    <hyperlink ref="E3759" location="A127975994R" display="A127975994R" xr:uid="{00000000-0004-0000-0000-0000A40E0000}"/>
    <hyperlink ref="E3760" location="A128092154J" display="A128092154J" xr:uid="{00000000-0004-0000-0000-0000A50E0000}"/>
    <hyperlink ref="E3761" location="A127956290L" display="A127956290L" xr:uid="{00000000-0004-0000-0000-0000A60E0000}"/>
    <hyperlink ref="E3762" location="A128033854W" display="A128033854W" xr:uid="{00000000-0004-0000-0000-0000A70E0000}"/>
    <hyperlink ref="E3763" location="A128014554R" display="A128014554R" xr:uid="{00000000-0004-0000-0000-0000A80E0000}"/>
    <hyperlink ref="E3764" location="A127975998X" display="A127975998X" xr:uid="{00000000-0004-0000-0000-0000A90E0000}"/>
    <hyperlink ref="E3765" location="A128053346X" display="A128053346X" xr:uid="{00000000-0004-0000-0000-0000AA0E0000}"/>
    <hyperlink ref="E3766" location="A127994958K" display="A127994958K" xr:uid="{00000000-0004-0000-0000-0000AB0E0000}"/>
    <hyperlink ref="E3767" location="A128053350R" display="A128053350R" xr:uid="{00000000-0004-0000-0000-0000AC0E0000}"/>
    <hyperlink ref="E3768" location="A128053354X" display="A128053354X" xr:uid="{00000000-0004-0000-0000-0000AD0E0000}"/>
    <hyperlink ref="E3769" location="A128033858F" display="A128033858F" xr:uid="{00000000-0004-0000-0000-0000AE0E0000}"/>
    <hyperlink ref="E3770" location="A127994962A" display="A127994962A" xr:uid="{00000000-0004-0000-0000-0000AF0E0000}"/>
    <hyperlink ref="E3771" location="A128014558X" display="A128014558X" xr:uid="{00000000-0004-0000-0000-0000B00E0000}"/>
    <hyperlink ref="E3772" location="A128092162J" display="A128092162J" xr:uid="{00000000-0004-0000-0000-0000B10E0000}"/>
    <hyperlink ref="E3773" location="A128033538V" display="A128033538V" xr:uid="{00000000-0004-0000-0000-0000B20E0000}"/>
    <hyperlink ref="E3774" location="A127994630F" display="A127994630F" xr:uid="{00000000-0004-0000-0000-0000B30E0000}"/>
    <hyperlink ref="E3775" location="A128072454L" display="A128072454L" xr:uid="{00000000-0004-0000-0000-0000B40E0000}"/>
    <hyperlink ref="E3776" location="A127994642R" display="A127994642R" xr:uid="{00000000-0004-0000-0000-0000B50E0000}"/>
    <hyperlink ref="E3777" location="A127975634K" display="A127975634K" xr:uid="{00000000-0004-0000-0000-0000B60E0000}"/>
    <hyperlink ref="E3778" location="A127975638V" display="A127975638V" xr:uid="{00000000-0004-0000-0000-0000B70E0000}"/>
    <hyperlink ref="E3779" location="A128033542K" display="A128033542K" xr:uid="{00000000-0004-0000-0000-0000B80E0000}"/>
    <hyperlink ref="E3780" location="A127956022T" display="A127956022T" xr:uid="{00000000-0004-0000-0000-0000B90E0000}"/>
    <hyperlink ref="E3781" location="A128091854C" display="A128091854C" xr:uid="{00000000-0004-0000-0000-0000BA0E0000}"/>
    <hyperlink ref="E3782" location="A127956026A" display="A127956026A" xr:uid="{00000000-0004-0000-0000-0000BB0E0000}"/>
    <hyperlink ref="E3783" location="A128014238L" display="A128014238L" xr:uid="{00000000-0004-0000-0000-0000BC0E0000}"/>
    <hyperlink ref="E3784" location="A128091842V" display="A128091842V" xr:uid="{00000000-0004-0000-0000-0000BD0E0000}"/>
    <hyperlink ref="E3785" location="A127994634R" display="A127994634R" xr:uid="{00000000-0004-0000-0000-0000BE0E0000}"/>
    <hyperlink ref="E3786" location="A128091846C" display="A128091846C" xr:uid="{00000000-0004-0000-0000-0000BF0E0000}"/>
    <hyperlink ref="E3787" location="A128053042L" display="A128053042L" xr:uid="{00000000-0004-0000-0000-0000C00E0000}"/>
    <hyperlink ref="E3788" location="A127994638X" display="A127994638X" xr:uid="{00000000-0004-0000-0000-0000C10E0000}"/>
    <hyperlink ref="E3789" location="A128033526K" display="A128033526K" xr:uid="{00000000-0004-0000-0000-0000C20E0000}"/>
    <hyperlink ref="E3790" location="A128091850V" display="A128091850V" xr:uid="{00000000-0004-0000-0000-0000C30E0000}"/>
    <hyperlink ref="E3791" location="A128014242C" display="A128014242C" xr:uid="{00000000-0004-0000-0000-0000C40E0000}"/>
    <hyperlink ref="E3792" location="A128072450C" display="A128072450C" xr:uid="{00000000-0004-0000-0000-0000C50E0000}"/>
    <hyperlink ref="E3793" location="A128014246L" display="A128014246L" xr:uid="{00000000-0004-0000-0000-0000C60E0000}"/>
    <hyperlink ref="E3794" location="A128072458W" display="A128072458W" xr:uid="{00000000-0004-0000-0000-0000C70E0000}"/>
    <hyperlink ref="E3795" location="A128014250C" display="A128014250C" xr:uid="{00000000-0004-0000-0000-0000C80E0000}"/>
    <hyperlink ref="E3796" location="A127975626K" display="A127975626K" xr:uid="{00000000-0004-0000-0000-0000C90E0000}"/>
    <hyperlink ref="E3797" location="A128072462L" display="A128072462L" xr:uid="{00000000-0004-0000-0000-0000CA0E0000}"/>
    <hyperlink ref="E3798" location="A127956010J" display="A127956010J" xr:uid="{00000000-0004-0000-0000-0000CB0E0000}"/>
    <hyperlink ref="E3799" location="A128053046W" display="A128053046W" xr:uid="{00000000-0004-0000-0000-0000CC0E0000}"/>
    <hyperlink ref="E3800" location="A127956014T" display="A127956014T" xr:uid="{00000000-0004-0000-0000-0000CD0E0000}"/>
    <hyperlink ref="E3801" location="A128033530A" display="A128033530A" xr:uid="{00000000-0004-0000-0000-0000CE0E0000}"/>
    <hyperlink ref="E3802" location="A127975630A" display="A127975630A" xr:uid="{00000000-0004-0000-0000-0000CF0E0000}"/>
    <hyperlink ref="E3803" location="A128033534K" display="A128033534K" xr:uid="{00000000-0004-0000-0000-0000D00E0000}"/>
    <hyperlink ref="E3804" location="A128053050L" display="A128053050L" xr:uid="{00000000-0004-0000-0000-0000D10E0000}"/>
    <hyperlink ref="E3805" location="A127956018A" display="A127956018A" xr:uid="{00000000-0004-0000-0000-0000D20E0000}"/>
    <hyperlink ref="E3806" location="A128072466W" display="A128072466W" xr:uid="{00000000-0004-0000-0000-0000D30E0000}"/>
    <hyperlink ref="E3807" location="A127975662V" display="A127975662V" xr:uid="{00000000-0004-0000-0000-0000D40E0000}"/>
    <hyperlink ref="E3808" location="A127975642K" display="A127975642K" xr:uid="{00000000-0004-0000-0000-0000D50E0000}"/>
    <hyperlink ref="E3809" location="A127994650R" display="A127994650R" xr:uid="{00000000-0004-0000-0000-0000D60E0000}"/>
    <hyperlink ref="E3810" location="A128033554V" display="A128033554V" xr:uid="{00000000-0004-0000-0000-0000D70E0000}"/>
    <hyperlink ref="E3811" location="A127975666C" display="A127975666C" xr:uid="{00000000-0004-0000-0000-0000D80E0000}"/>
    <hyperlink ref="E3812" location="A128014278F" display="A128014278F" xr:uid="{00000000-0004-0000-0000-0000D90E0000}"/>
    <hyperlink ref="E3813" location="A128033558C" display="A128033558C" xr:uid="{00000000-0004-0000-0000-0000DA0E0000}"/>
    <hyperlink ref="E3814" location="A128033562V" display="A128033562V" xr:uid="{00000000-0004-0000-0000-0000DB0E0000}"/>
    <hyperlink ref="E3815" location="A128014282W" display="A128014282W" xr:uid="{00000000-0004-0000-0000-0000DC0E0000}"/>
    <hyperlink ref="E3816" location="A127975670V" display="A127975670V" xr:uid="{00000000-0004-0000-0000-0000DD0E0000}"/>
    <hyperlink ref="E3817" location="A127994646X" display="A127994646X" xr:uid="{00000000-0004-0000-0000-0000DE0E0000}"/>
    <hyperlink ref="E3818" location="A127956030T" display="A127956030T" xr:uid="{00000000-0004-0000-0000-0000DF0E0000}"/>
    <hyperlink ref="E3819" location="A127975646V" display="A127975646V" xr:uid="{00000000-0004-0000-0000-0000E00E0000}"/>
    <hyperlink ref="E3820" location="A128014258W" display="A128014258W" xr:uid="{00000000-0004-0000-0000-0000E10E0000}"/>
    <hyperlink ref="E3821" location="A128014262L" display="A128014262L" xr:uid="{00000000-0004-0000-0000-0000E20E0000}"/>
    <hyperlink ref="E3822" location="A128014266W" display="A128014266W" xr:uid="{00000000-0004-0000-0000-0000E30E0000}"/>
    <hyperlink ref="E3823" location="A128072470L" display="A128072470L" xr:uid="{00000000-0004-0000-0000-0000E40E0000}"/>
    <hyperlink ref="E3824" location="A128014270L" display="A128014270L" xr:uid="{00000000-0004-0000-0000-0000E50E0000}"/>
    <hyperlink ref="E3825" location="A128033546V" display="A128033546V" xr:uid="{00000000-0004-0000-0000-0000E60E0000}"/>
    <hyperlink ref="E3826" location="A127956034A" display="A127956034A" xr:uid="{00000000-0004-0000-0000-0000E70E0000}"/>
    <hyperlink ref="E3827" location="A127975650K" display="A127975650K" xr:uid="{00000000-0004-0000-0000-0000E80E0000}"/>
    <hyperlink ref="E3828" location="A128053054W" display="A128053054W" xr:uid="{00000000-0004-0000-0000-0000E90E0000}"/>
    <hyperlink ref="E3829" location="A128014274W" display="A128014274W" xr:uid="{00000000-0004-0000-0000-0000EA0E0000}"/>
    <hyperlink ref="E3830" location="A127975654V" display="A127975654V" xr:uid="{00000000-0004-0000-0000-0000EB0E0000}"/>
    <hyperlink ref="E3831" location="A127994654X" display="A127994654X" xr:uid="{00000000-0004-0000-0000-0000EC0E0000}"/>
    <hyperlink ref="E3832" location="A128033550K" display="A128033550K" xr:uid="{00000000-0004-0000-0000-0000ED0E0000}"/>
    <hyperlink ref="E3833" location="A127975658C" display="A127975658C" xr:uid="{00000000-0004-0000-0000-0000EE0E0000}"/>
    <hyperlink ref="E3834" location="A128091858L" display="A128091858L" xr:uid="{00000000-0004-0000-0000-0000EF0E0000}"/>
    <hyperlink ref="E3835" location="A128053058F" display="A128053058F" xr:uid="{00000000-0004-0000-0000-0000F00E0000}"/>
    <hyperlink ref="E3836" location="A128091862C" display="A128091862C" xr:uid="{00000000-0004-0000-0000-0000F10E0000}"/>
    <hyperlink ref="E3837" location="A128091866L" display="A128091866L" xr:uid="{00000000-0004-0000-0000-0000F20E0000}"/>
    <hyperlink ref="E3838" location="A128072474W" display="A128072474W" xr:uid="{00000000-0004-0000-0000-0000F30E0000}"/>
    <hyperlink ref="E3839" location="A128053062W" display="A128053062W" xr:uid="{00000000-0004-0000-0000-0000F40E0000}"/>
    <hyperlink ref="E3840" location="A128072478F" display="A128072478F" xr:uid="{00000000-0004-0000-0000-0000F50E0000}"/>
    <hyperlink ref="E3841" location="A128091890L" display="A128091890L" xr:uid="{00000000-0004-0000-0000-0000F60E0000}"/>
    <hyperlink ref="E3842" location="A128033566C" display="A128033566C" xr:uid="{00000000-0004-0000-0000-0000F70E0000}"/>
    <hyperlink ref="E3843" location="A127975678L" display="A127975678L" xr:uid="{00000000-0004-0000-0000-0000F80E0000}"/>
    <hyperlink ref="E3844" location="A127956046K" display="A127956046K" xr:uid="{00000000-0004-0000-0000-0000F90E0000}"/>
    <hyperlink ref="E3845" location="A127994682J" display="A127994682J" xr:uid="{00000000-0004-0000-0000-0000FA0E0000}"/>
    <hyperlink ref="E3846" location="A128053070W" display="A128053070W" xr:uid="{00000000-0004-0000-0000-0000FB0E0000}"/>
    <hyperlink ref="E3847" location="A127956050A" display="A127956050A" xr:uid="{00000000-0004-0000-0000-0000FC0E0000}"/>
    <hyperlink ref="E3848" location="A127975686L" display="A127975686L" xr:uid="{00000000-0004-0000-0000-0000FD0E0000}"/>
    <hyperlink ref="E3849" location="A127956054K" display="A127956054K" xr:uid="{00000000-0004-0000-0000-0000FE0E0000}"/>
    <hyperlink ref="E3850" location="A127994686T" display="A127994686T" xr:uid="{00000000-0004-0000-0000-0000FF0E0000}"/>
    <hyperlink ref="E3851" location="A127994662X" display="A127994662X" xr:uid="{00000000-0004-0000-0000-0000000F0000}"/>
    <hyperlink ref="E3852" location="A128072482W" display="A128072482W" xr:uid="{00000000-0004-0000-0000-0000010F0000}"/>
    <hyperlink ref="E3853" location="A127956038K" display="A127956038K" xr:uid="{00000000-0004-0000-0000-0000020F0000}"/>
    <hyperlink ref="E3854" location="A128053066F" display="A128053066F" xr:uid="{00000000-0004-0000-0000-0000030F0000}"/>
    <hyperlink ref="E3855" location="A128014286F" display="A128014286F" xr:uid="{00000000-0004-0000-0000-0000040F0000}"/>
    <hyperlink ref="E3856" location="A127956042A" display="A127956042A" xr:uid="{00000000-0004-0000-0000-0000050F0000}"/>
    <hyperlink ref="E3857" location="A127994666J" display="A127994666J" xr:uid="{00000000-0004-0000-0000-0000060F0000}"/>
    <hyperlink ref="E3858" location="A128072486F" display="A128072486F" xr:uid="{00000000-0004-0000-0000-0000070F0000}"/>
    <hyperlink ref="E3859" location="A127975674C" display="A127975674C" xr:uid="{00000000-0004-0000-0000-0000080F0000}"/>
    <hyperlink ref="E3860" location="A128072490W" display="A128072490W" xr:uid="{00000000-0004-0000-0000-0000090F0000}"/>
    <hyperlink ref="E3861" location="A127994670X" display="A127994670X" xr:uid="{00000000-0004-0000-0000-00000A0F0000}"/>
    <hyperlink ref="E3862" location="A128014290W" display="A128014290W" xr:uid="{00000000-0004-0000-0000-00000B0F0000}"/>
    <hyperlink ref="E3863" location="A128072494F" display="A128072494F" xr:uid="{00000000-0004-0000-0000-00000C0F0000}"/>
    <hyperlink ref="E3864" location="A128091870C" display="A128091870C" xr:uid="{00000000-0004-0000-0000-00000D0F0000}"/>
    <hyperlink ref="E3865" location="A128091874L" display="A128091874L" xr:uid="{00000000-0004-0000-0000-00000E0F0000}"/>
    <hyperlink ref="E3866" location="A128072498R" display="A128072498R" xr:uid="{00000000-0004-0000-0000-00000F0F0000}"/>
    <hyperlink ref="E3867" location="A128033570V" display="A128033570V" xr:uid="{00000000-0004-0000-0000-0000100F0000}"/>
    <hyperlink ref="E3868" location="A128091878W" display="A128091878W" xr:uid="{00000000-0004-0000-0000-0000110F0000}"/>
    <hyperlink ref="E3869" location="A127994674J" display="A127994674J" xr:uid="{00000000-0004-0000-0000-0000120F0000}"/>
    <hyperlink ref="E3870" location="A127994678T" display="A127994678T" xr:uid="{00000000-0004-0000-0000-0000130F0000}"/>
    <hyperlink ref="E3871" location="A128091882L" display="A128091882L" xr:uid="{00000000-0004-0000-0000-0000140F0000}"/>
    <hyperlink ref="E3872" location="A128072502V" display="A128072502V" xr:uid="{00000000-0004-0000-0000-0000150F0000}"/>
    <hyperlink ref="E3873" location="A128091894W" display="A128091894W" xr:uid="{00000000-0004-0000-0000-0000160F0000}"/>
    <hyperlink ref="E3874" location="A127975682C" display="A127975682C" xr:uid="{00000000-0004-0000-0000-0000170F0000}"/>
    <hyperlink ref="E3875" location="A128053082F" display="A128053082F" xr:uid="{00000000-0004-0000-0000-0000180F0000}"/>
    <hyperlink ref="E3876" location="A127975690C" display="A127975690C" xr:uid="{00000000-0004-0000-0000-0000190F0000}"/>
    <hyperlink ref="E3877" location="A128072506C" display="A128072506C" xr:uid="{00000000-0004-0000-0000-00001A0F0000}"/>
    <hyperlink ref="E3878" location="A127956062K" display="A127956062K" xr:uid="{00000000-0004-0000-0000-00001B0F0000}"/>
    <hyperlink ref="E3879" location="A127956066V" display="A127956066V" xr:uid="{00000000-0004-0000-0000-00001C0F0000}"/>
    <hyperlink ref="E3880" location="A128053086R" display="A128053086R" xr:uid="{00000000-0004-0000-0000-00001D0F0000}"/>
    <hyperlink ref="E3881" location="A127975702A" display="A127975702A" xr:uid="{00000000-0004-0000-0000-00001E0F0000}"/>
    <hyperlink ref="E3882" location="A128091910K" display="A128091910K" xr:uid="{00000000-0004-0000-0000-00001F0F0000}"/>
    <hyperlink ref="E3883" location="A127994710F" display="A127994710F" xr:uid="{00000000-0004-0000-0000-0000200F0000}"/>
    <hyperlink ref="E3884" location="A127994714R" display="A127994714R" xr:uid="{00000000-0004-0000-0000-0000210F0000}"/>
    <hyperlink ref="E3885" location="A128033574C" display="A128033574C" xr:uid="{00000000-0004-0000-0000-0000220F0000}"/>
    <hyperlink ref="E3886" location="A127994690J" display="A127994690J" xr:uid="{00000000-0004-0000-0000-0000230F0000}"/>
    <hyperlink ref="E3887" location="A127994694T" display="A127994694T" xr:uid="{00000000-0004-0000-0000-0000240F0000}"/>
    <hyperlink ref="E3888" location="A128033578L" display="A128033578L" xr:uid="{00000000-0004-0000-0000-0000250F0000}"/>
    <hyperlink ref="E3889" location="A128014294F" display="A128014294F" xr:uid="{00000000-0004-0000-0000-0000260F0000}"/>
    <hyperlink ref="E3890" location="A127956058V" display="A127956058V" xr:uid="{00000000-0004-0000-0000-0000270F0000}"/>
    <hyperlink ref="E3891" location="A127975694L" display="A127975694L" xr:uid="{00000000-0004-0000-0000-0000280F0000}"/>
    <hyperlink ref="E3892" location="A128091898F" display="A128091898F" xr:uid="{00000000-0004-0000-0000-0000290F0000}"/>
    <hyperlink ref="E3893" location="A128014298R" display="A128014298R" xr:uid="{00000000-0004-0000-0000-00002A0F0000}"/>
    <hyperlink ref="E3894" location="A127975698W" display="A127975698W" xr:uid="{00000000-0004-0000-0000-00002B0F0000}"/>
    <hyperlink ref="E3895" location="A128033582C" display="A128033582C" xr:uid="{00000000-0004-0000-0000-00002C0F0000}"/>
    <hyperlink ref="E3896" location="A128033586L" display="A128033586L" xr:uid="{00000000-0004-0000-0000-00002D0F0000}"/>
    <hyperlink ref="E3897" location="A128072510V" display="A128072510V" xr:uid="{00000000-0004-0000-0000-00002E0F0000}"/>
    <hyperlink ref="E3898" location="A128014302V" display="A128014302V" xr:uid="{00000000-0004-0000-0000-00002F0F0000}"/>
    <hyperlink ref="E3899" location="A128053074F" display="A128053074F" xr:uid="{00000000-0004-0000-0000-0000300F0000}"/>
    <hyperlink ref="E3900" location="A127994698A" display="A127994698A" xr:uid="{00000000-0004-0000-0000-0000310F0000}"/>
    <hyperlink ref="E3901" location="A128014306C" display="A128014306C" xr:uid="{00000000-0004-0000-0000-0000320F0000}"/>
    <hyperlink ref="E3902" location="A128014310V" display="A128014310V" xr:uid="{00000000-0004-0000-0000-0000330F0000}"/>
    <hyperlink ref="E3903" location="A128091902K" display="A128091902K" xr:uid="{00000000-0004-0000-0000-0000340F0000}"/>
    <hyperlink ref="E3904" location="A128014314C" display="A128014314C" xr:uid="{00000000-0004-0000-0000-0000350F0000}"/>
    <hyperlink ref="E3905" location="A128091906V" display="A128091906V" xr:uid="{00000000-0004-0000-0000-0000360F0000}"/>
    <hyperlink ref="E3906" location="A127994702F" display="A127994702F" xr:uid="{00000000-0004-0000-0000-0000370F0000}"/>
    <hyperlink ref="E3907" location="A127994706R" display="A127994706R" xr:uid="{00000000-0004-0000-0000-0000380F0000}"/>
    <hyperlink ref="E3908" location="A128014318L" display="A128014318L" xr:uid="{00000000-0004-0000-0000-0000390F0000}"/>
    <hyperlink ref="E3909" location="A128053098X" display="A128053098X" xr:uid="{00000000-0004-0000-0000-00003A0F0000}"/>
    <hyperlink ref="E3910" location="A128091914V" display="A128091914V" xr:uid="{00000000-0004-0000-0000-00003B0F0000}"/>
    <hyperlink ref="E3911" location="A127994718X" display="A127994718X" xr:uid="{00000000-0004-0000-0000-00003C0F0000}"/>
    <hyperlink ref="E3912" location="A128091930V" display="A128091930V" xr:uid="{00000000-0004-0000-0000-00003D0F0000}"/>
    <hyperlink ref="E3913" location="A128014334L" display="A128014334L" xr:uid="{00000000-0004-0000-0000-00003E0F0000}"/>
    <hyperlink ref="E3914" location="A128091934C" display="A128091934C" xr:uid="{00000000-0004-0000-0000-00003F0F0000}"/>
    <hyperlink ref="E3915" location="A127975722K" display="A127975722K" xr:uid="{00000000-0004-0000-0000-0000400F0000}"/>
    <hyperlink ref="E3916" location="A128053102C" display="A128053102C" xr:uid="{00000000-0004-0000-0000-0000410F0000}"/>
    <hyperlink ref="E3917" location="A127994726X" display="A127994726X" xr:uid="{00000000-0004-0000-0000-0000420F0000}"/>
    <hyperlink ref="E3918" location="A128072530C" display="A128072530C" xr:uid="{00000000-0004-0000-0000-0000430F0000}"/>
    <hyperlink ref="E3919" location="A128053090F" display="A128053090F" xr:uid="{00000000-0004-0000-0000-0000440F0000}"/>
    <hyperlink ref="E3920" location="A128033590C" display="A128033590C" xr:uid="{00000000-0004-0000-0000-0000450F0000}"/>
    <hyperlink ref="E3921" location="A127975706K" display="A127975706K" xr:uid="{00000000-0004-0000-0000-0000460F0000}"/>
    <hyperlink ref="E3922" location="A128014322C" display="A128014322C" xr:uid="{00000000-0004-0000-0000-0000470F0000}"/>
    <hyperlink ref="E3923" location="A127956070K" display="A127956070K" xr:uid="{00000000-0004-0000-0000-0000480F0000}"/>
    <hyperlink ref="E3924" location="A128091918C" display="A128091918C" xr:uid="{00000000-0004-0000-0000-0000490F0000}"/>
    <hyperlink ref="E3925" location="A128091922V" display="A128091922V" xr:uid="{00000000-0004-0000-0000-00004A0F0000}"/>
    <hyperlink ref="E3926" location="A128072514C" display="A128072514C" xr:uid="{00000000-0004-0000-0000-00004B0F0000}"/>
    <hyperlink ref="E3927" location="A127975710A" display="A127975710A" xr:uid="{00000000-0004-0000-0000-00004C0F0000}"/>
    <hyperlink ref="E3928" location="A128033594L" display="A128033594L" xr:uid="{00000000-0004-0000-0000-00004D0F0000}"/>
    <hyperlink ref="E3929" location="A128072518L" display="A128072518L" xr:uid="{00000000-0004-0000-0000-00004E0F0000}"/>
    <hyperlink ref="E3930" location="A128091926C" display="A128091926C" xr:uid="{00000000-0004-0000-0000-00004F0F0000}"/>
    <hyperlink ref="E3931" location="A128014326L" display="A128014326L" xr:uid="{00000000-0004-0000-0000-0000500F0000}"/>
    <hyperlink ref="E3932" location="A128014330C" display="A128014330C" xr:uid="{00000000-0004-0000-0000-0000510F0000}"/>
    <hyperlink ref="E3933" location="A128072522C" display="A128072522C" xr:uid="{00000000-0004-0000-0000-0000520F0000}"/>
    <hyperlink ref="E3934" location="A128033598W" display="A128033598W" xr:uid="{00000000-0004-0000-0000-0000530F0000}"/>
    <hyperlink ref="E3935" location="A127975714K" display="A127975714K" xr:uid="{00000000-0004-0000-0000-0000540F0000}"/>
    <hyperlink ref="E3936" location="A127994722R" display="A127994722R" xr:uid="{00000000-0004-0000-0000-0000550F0000}"/>
    <hyperlink ref="E3937" location="A128072526L" display="A128072526L" xr:uid="{00000000-0004-0000-0000-0000560F0000}"/>
    <hyperlink ref="E3938" location="A127956074V" display="A127956074V" xr:uid="{00000000-0004-0000-0000-0000570F0000}"/>
    <hyperlink ref="E3939" location="A127956078C" display="A127956078C" xr:uid="{00000000-0004-0000-0000-0000580F0000}"/>
    <hyperlink ref="E3940" location="A127956082V" display="A127956082V" xr:uid="{00000000-0004-0000-0000-0000590F0000}"/>
    <hyperlink ref="E3941" location="A128033602A" display="A128033602A" xr:uid="{00000000-0004-0000-0000-00005A0F0000}"/>
    <hyperlink ref="E3942" location="A127975718V" display="A127975718V" xr:uid="{00000000-0004-0000-0000-00005B0F0000}"/>
    <hyperlink ref="E3943" location="A127975738C" display="A127975738C" xr:uid="{00000000-0004-0000-0000-00005C0F0000}"/>
    <hyperlink ref="E3944" location="A128033606K" display="A128033606K" xr:uid="{00000000-0004-0000-0000-00005D0F0000}"/>
    <hyperlink ref="E3945" location="A127956086C" display="A127956086C" xr:uid="{00000000-0004-0000-0000-00005E0F0000}"/>
    <hyperlink ref="E3946" location="A128072550L" display="A128072550L" xr:uid="{00000000-0004-0000-0000-00005F0F0000}"/>
    <hyperlink ref="E3947" location="A127975742V" display="A127975742V" xr:uid="{00000000-0004-0000-0000-0000600F0000}"/>
    <hyperlink ref="E3948" location="A128091942C" display="A128091942C" xr:uid="{00000000-0004-0000-0000-0000610F0000}"/>
    <hyperlink ref="E3949" location="A128072554W" display="A128072554W" xr:uid="{00000000-0004-0000-0000-0000620F0000}"/>
    <hyperlink ref="E3950" location="A127994750X" display="A127994750X" xr:uid="{00000000-0004-0000-0000-0000630F0000}"/>
    <hyperlink ref="E3951" location="A127994754J" display="A127994754J" xr:uid="{00000000-0004-0000-0000-0000640F0000}"/>
    <hyperlink ref="E3952" location="A127956106A" display="A127956106A" xr:uid="{00000000-0004-0000-0000-0000650F0000}"/>
    <hyperlink ref="E3953" location="A127994730R" display="A127994730R" xr:uid="{00000000-0004-0000-0000-0000660F0000}"/>
    <hyperlink ref="E3954" location="A128033610A" display="A128033610A" xr:uid="{00000000-0004-0000-0000-0000670F0000}"/>
    <hyperlink ref="E3955" location="A128072534L" display="A128072534L" xr:uid="{00000000-0004-0000-0000-0000680F0000}"/>
    <hyperlink ref="E3956" location="A128053106L" display="A128053106L" xr:uid="{00000000-0004-0000-0000-0000690F0000}"/>
    <hyperlink ref="E3957" location="A127975726V" display="A127975726V" xr:uid="{00000000-0004-0000-0000-00006A0F0000}"/>
    <hyperlink ref="E3958" location="A127975730K" display="A127975730K" xr:uid="{00000000-0004-0000-0000-00006B0F0000}"/>
    <hyperlink ref="E3959" location="A127994734X" display="A127994734X" xr:uid="{00000000-0004-0000-0000-00006C0F0000}"/>
    <hyperlink ref="E3960" location="A127994738J" display="A127994738J" xr:uid="{00000000-0004-0000-0000-00006D0F0000}"/>
    <hyperlink ref="E3961" location="A128033614K" display="A128033614K" xr:uid="{00000000-0004-0000-0000-00006E0F0000}"/>
    <hyperlink ref="E3962" location="A128053110C" display="A128053110C" xr:uid="{00000000-0004-0000-0000-00006F0F0000}"/>
    <hyperlink ref="E3963" location="A127956090V" display="A127956090V" xr:uid="{00000000-0004-0000-0000-0000700F0000}"/>
    <hyperlink ref="E3964" location="A127956094C" display="A127956094C" xr:uid="{00000000-0004-0000-0000-0000710F0000}"/>
    <hyperlink ref="E3965" location="A128072538W" display="A128072538W" xr:uid="{00000000-0004-0000-0000-0000720F0000}"/>
    <hyperlink ref="E3966" location="A128053114L" display="A128053114L" xr:uid="{00000000-0004-0000-0000-0000730F0000}"/>
    <hyperlink ref="E3967" location="A128014338W" display="A128014338W" xr:uid="{00000000-0004-0000-0000-0000740F0000}"/>
    <hyperlink ref="E3968" location="A127975734V" display="A127975734V" xr:uid="{00000000-0004-0000-0000-0000750F0000}"/>
    <hyperlink ref="E3969" location="A127956098L" display="A127956098L" xr:uid="{00000000-0004-0000-0000-0000760F0000}"/>
    <hyperlink ref="E3970" location="A128072542L" display="A128072542L" xr:uid="{00000000-0004-0000-0000-0000770F0000}"/>
    <hyperlink ref="E3971" location="A128072546W" display="A128072546W" xr:uid="{00000000-0004-0000-0000-0000780F0000}"/>
    <hyperlink ref="E3972" location="A127994742X" display="A127994742X" xr:uid="{00000000-0004-0000-0000-0000790F0000}"/>
    <hyperlink ref="E3973" location="A128014342L" display="A128014342L" xr:uid="{00000000-0004-0000-0000-00007A0F0000}"/>
    <hyperlink ref="E3974" location="A128014346W" display="A128014346W" xr:uid="{00000000-0004-0000-0000-00007B0F0000}"/>
    <hyperlink ref="E3975" location="A127994746J" display="A127994746J" xr:uid="{00000000-0004-0000-0000-00007C0F0000}"/>
    <hyperlink ref="E3976" location="A127956102T" display="A127956102T" xr:uid="{00000000-0004-0000-0000-00007D0F0000}"/>
    <hyperlink ref="E3977" location="A127956118K" display="A127956118K" xr:uid="{00000000-0004-0000-0000-00007E0F0000}"/>
    <hyperlink ref="E3978" location="A127975746C" display="A127975746C" xr:uid="{00000000-0004-0000-0000-00007F0F0000}"/>
    <hyperlink ref="E3979" location="A128014358F" display="A128014358F" xr:uid="{00000000-0004-0000-0000-0000800F0000}"/>
    <hyperlink ref="E3980" location="A128053138F" display="A128053138F" xr:uid="{00000000-0004-0000-0000-0000810F0000}"/>
    <hyperlink ref="E3981" location="A127994762J" display="A127994762J" xr:uid="{00000000-0004-0000-0000-0000820F0000}"/>
    <hyperlink ref="E3982" location="A128014362W" display="A128014362W" xr:uid="{00000000-0004-0000-0000-0000830F0000}"/>
    <hyperlink ref="E3983" location="A128033634V" display="A128033634V" xr:uid="{00000000-0004-0000-0000-0000840F0000}"/>
    <hyperlink ref="E3984" location="A128072566F" display="A128072566F" xr:uid="{00000000-0004-0000-0000-0000850F0000}"/>
    <hyperlink ref="E3985" location="A128053154F" display="A128053154F" xr:uid="{00000000-0004-0000-0000-0000860F0000}"/>
    <hyperlink ref="E3986" location="A128014366F" display="A128014366F" xr:uid="{00000000-0004-0000-0000-0000870F0000}"/>
    <hyperlink ref="E3987" location="A128053118W" display="A128053118W" xr:uid="{00000000-0004-0000-0000-0000880F0000}"/>
    <hyperlink ref="E3988" location="A127956110T" display="A127956110T" xr:uid="{00000000-0004-0000-0000-0000890F0000}"/>
    <hyperlink ref="E3989" location="A128053122L" display="A128053122L" xr:uid="{00000000-0004-0000-0000-00008A0F0000}"/>
    <hyperlink ref="E3990" location="A128091946L" display="A128091946L" xr:uid="{00000000-0004-0000-0000-00008B0F0000}"/>
    <hyperlink ref="E3991" location="A127994758T" display="A127994758T" xr:uid="{00000000-0004-0000-0000-00008C0F0000}"/>
    <hyperlink ref="E3992" location="A127975750V" display="A127975750V" xr:uid="{00000000-0004-0000-0000-00008D0F0000}"/>
    <hyperlink ref="E3993" location="A128072558F" display="A128072558F" xr:uid="{00000000-0004-0000-0000-00008E0F0000}"/>
    <hyperlink ref="E3994" location="A128053126W" display="A128053126W" xr:uid="{00000000-0004-0000-0000-00008F0F0000}"/>
    <hyperlink ref="E3995" location="A128014350L" display="A128014350L" xr:uid="{00000000-0004-0000-0000-0000900F0000}"/>
    <hyperlink ref="E3996" location="A128014354W" display="A128014354W" xr:uid="{00000000-0004-0000-0000-0000910F0000}"/>
    <hyperlink ref="E3997" location="A128033618V" display="A128033618V" xr:uid="{00000000-0004-0000-0000-0000920F0000}"/>
    <hyperlink ref="E3998" location="A127956114A" display="A127956114A" xr:uid="{00000000-0004-0000-0000-0000930F0000}"/>
    <hyperlink ref="E3999" location="A128072562W" display="A128072562W" xr:uid="{00000000-0004-0000-0000-0000940F0000}"/>
    <hyperlink ref="E4000" location="A128033622K" display="A128033622K" xr:uid="{00000000-0004-0000-0000-0000950F0000}"/>
    <hyperlink ref="E4001" location="A128091950C" display="A128091950C" xr:uid="{00000000-0004-0000-0000-0000960F0000}"/>
    <hyperlink ref="E4002" location="A128033626V" display="A128033626V" xr:uid="{00000000-0004-0000-0000-0000970F0000}"/>
    <hyperlink ref="E4003" location="A128091954L" display="A128091954L" xr:uid="{00000000-0004-0000-0000-0000980F0000}"/>
    <hyperlink ref="E4004" location="A128033630K" display="A128033630K" xr:uid="{00000000-0004-0000-0000-0000990F0000}"/>
    <hyperlink ref="E4005" location="A128053130L" display="A128053130L" xr:uid="{00000000-0004-0000-0000-00009A0F0000}"/>
    <hyperlink ref="E4006" location="A128053134W" display="A128053134W" xr:uid="{00000000-0004-0000-0000-00009B0F0000}"/>
    <hyperlink ref="E4007" location="A127975754C" display="A127975754C" xr:uid="{00000000-0004-0000-0000-00009C0F0000}"/>
    <hyperlink ref="E4008" location="A128053142W" display="A128053142W" xr:uid="{00000000-0004-0000-0000-00009D0F0000}"/>
    <hyperlink ref="E4009" location="A128053150W" display="A128053150W" xr:uid="{00000000-0004-0000-0000-00009E0F0000}"/>
    <hyperlink ref="E4010" location="A127975758L" display="A127975758L" xr:uid="{00000000-0004-0000-0000-00009F0F0000}"/>
    <hyperlink ref="E4011" location="A128033662C" display="A128033662C" xr:uid="{00000000-0004-0000-0000-0000A00F0000}"/>
    <hyperlink ref="E4012" location="A127975762C" display="A127975762C" xr:uid="{00000000-0004-0000-0000-0000A10F0000}"/>
    <hyperlink ref="E4013" location="A128014378R" display="A128014378R" xr:uid="{00000000-0004-0000-0000-0000A20F0000}"/>
    <hyperlink ref="E4014" location="A127956122A" display="A127956122A" xr:uid="{00000000-0004-0000-0000-0000A30F0000}"/>
    <hyperlink ref="E4015" location="A128033666L" display="A128033666L" xr:uid="{00000000-0004-0000-0000-0000A40F0000}"/>
    <hyperlink ref="E4016" location="A127994770J" display="A127994770J" xr:uid="{00000000-0004-0000-0000-0000A50F0000}"/>
    <hyperlink ref="E4017" location="A128091970L" display="A128091970L" xr:uid="{00000000-0004-0000-0000-0000A60F0000}"/>
    <hyperlink ref="E4018" location="A128014390F" display="A128014390F" xr:uid="{00000000-0004-0000-0000-0000A70F0000}"/>
    <hyperlink ref="E4019" location="A128072582F" display="A128072582F" xr:uid="{00000000-0004-0000-0000-0000A80F0000}"/>
    <hyperlink ref="E4020" location="A128072586R" display="A128072586R" xr:uid="{00000000-0004-0000-0000-0000A90F0000}"/>
    <hyperlink ref="E4021" location="A128091958W" display="A128091958W" xr:uid="{00000000-0004-0000-0000-0000AA0F0000}"/>
    <hyperlink ref="E4022" location="A127975766L" display="A127975766L" xr:uid="{00000000-0004-0000-0000-0000AB0F0000}"/>
    <hyperlink ref="E4023" location="A128014370W" display="A128014370W" xr:uid="{00000000-0004-0000-0000-0000AC0F0000}"/>
    <hyperlink ref="E4024" location="A128014374F" display="A128014374F" xr:uid="{00000000-0004-0000-0000-0000AD0F0000}"/>
    <hyperlink ref="E4025" location="A128033638C" display="A128033638C" xr:uid="{00000000-0004-0000-0000-0000AE0F0000}"/>
    <hyperlink ref="E4026" location="A128033642V" display="A128033642V" xr:uid="{00000000-0004-0000-0000-0000AF0F0000}"/>
    <hyperlink ref="E4027" location="A127975770C" display="A127975770C" xr:uid="{00000000-0004-0000-0000-0000B00F0000}"/>
    <hyperlink ref="E4028" location="A128072570W" display="A128072570W" xr:uid="{00000000-0004-0000-0000-0000B10F0000}"/>
    <hyperlink ref="E4029" location="A128072574F" display="A128072574F" xr:uid="{00000000-0004-0000-0000-0000B20F0000}"/>
    <hyperlink ref="E4030" location="A128033646C" display="A128033646C" xr:uid="{00000000-0004-0000-0000-0000B30F0000}"/>
    <hyperlink ref="E4031" location="A128053158R" display="A128053158R" xr:uid="{00000000-0004-0000-0000-0000B40F0000}"/>
    <hyperlink ref="E4032" location="A128072578R" display="A128072578R" xr:uid="{00000000-0004-0000-0000-0000B50F0000}"/>
    <hyperlink ref="E4033" location="A128091962L" display="A128091962L" xr:uid="{00000000-0004-0000-0000-0000B60F0000}"/>
    <hyperlink ref="E4034" location="A128014382F" display="A128014382F" xr:uid="{00000000-0004-0000-0000-0000B70F0000}"/>
    <hyperlink ref="E4035" location="A128014386R" display="A128014386R" xr:uid="{00000000-0004-0000-0000-0000B80F0000}"/>
    <hyperlink ref="E4036" location="A128033650V" display="A128033650V" xr:uid="{00000000-0004-0000-0000-0000B90F0000}"/>
    <hyperlink ref="E4037" location="A128033654C" display="A128033654C" xr:uid="{00000000-0004-0000-0000-0000BA0F0000}"/>
    <hyperlink ref="E4038" location="A127975774L" display="A127975774L" xr:uid="{00000000-0004-0000-0000-0000BB0F0000}"/>
    <hyperlink ref="E4039" location="A128033658L" display="A128033658L" xr:uid="{00000000-0004-0000-0000-0000BC0F0000}"/>
    <hyperlink ref="E4040" location="A128053162F" display="A128053162F" xr:uid="{00000000-0004-0000-0000-0000BD0F0000}"/>
    <hyperlink ref="E4041" location="A127975778W" display="A127975778W" xr:uid="{00000000-0004-0000-0000-0000BE0F0000}"/>
    <hyperlink ref="E4042" location="A127956126K" display="A127956126K" xr:uid="{00000000-0004-0000-0000-0000BF0F0000}"/>
    <hyperlink ref="E4043" location="A127975782L" display="A127975782L" xr:uid="{00000000-0004-0000-0000-0000C00F0000}"/>
    <hyperlink ref="E4044" location="A128091966W" display="A128091966W" xr:uid="{00000000-0004-0000-0000-0000C10F0000}"/>
    <hyperlink ref="E4045" location="A128091998R" display="A128091998R" xr:uid="{00000000-0004-0000-0000-0000C20F0000}"/>
    <hyperlink ref="E4046" location="A128053166R" display="A128053166R" xr:uid="{00000000-0004-0000-0000-0000C30F0000}"/>
    <hyperlink ref="E4047" location="A128053170F" display="A128053170F" xr:uid="{00000000-0004-0000-0000-0000C40F0000}"/>
    <hyperlink ref="E4048" location="A127956138V" display="A127956138V" xr:uid="{00000000-0004-0000-0000-0000C50F0000}"/>
    <hyperlink ref="E4049" location="A128092002W" display="A128092002W" xr:uid="{00000000-0004-0000-0000-0000C60F0000}"/>
    <hyperlink ref="E4050" location="A127994786A" display="A127994786A" xr:uid="{00000000-0004-0000-0000-0000C70F0000}"/>
    <hyperlink ref="E4051" location="A127956142K" display="A127956142K" xr:uid="{00000000-0004-0000-0000-0000C80F0000}"/>
    <hyperlink ref="E4052" location="A128092006F" display="A128092006F" xr:uid="{00000000-0004-0000-0000-0000C90F0000}"/>
    <hyperlink ref="E4053" location="A128092010W" display="A128092010W" xr:uid="{00000000-0004-0000-0000-0000CA0F0000}"/>
    <hyperlink ref="E4054" location="A128092014F" display="A128092014F" xr:uid="{00000000-0004-0000-0000-0000CB0F0000}"/>
    <hyperlink ref="E4055" location="A128091974W" display="A128091974W" xr:uid="{00000000-0004-0000-0000-0000CC0F0000}"/>
    <hyperlink ref="E4056" location="A128072590F" display="A128072590F" xr:uid="{00000000-0004-0000-0000-0000CD0F0000}"/>
    <hyperlink ref="E4057" location="A128091978F" display="A128091978F" xr:uid="{00000000-0004-0000-0000-0000CE0F0000}"/>
    <hyperlink ref="E4058" location="A128014394R" display="A128014394R" xr:uid="{00000000-0004-0000-0000-0000CF0F0000}"/>
    <hyperlink ref="E4059" location="A128072594R" display="A128072594R" xr:uid="{00000000-0004-0000-0000-0000D00F0000}"/>
    <hyperlink ref="E4060" location="A127994774T" display="A127994774T" xr:uid="{00000000-0004-0000-0000-0000D10F0000}"/>
    <hyperlink ref="E4061" location="A127994778A" display="A127994778A" xr:uid="{00000000-0004-0000-0000-0000D20F0000}"/>
    <hyperlink ref="E4062" location="A128014398X" display="A128014398X" xr:uid="{00000000-0004-0000-0000-0000D30F0000}"/>
    <hyperlink ref="E4063" location="A127956130A" display="A127956130A" xr:uid="{00000000-0004-0000-0000-0000D40F0000}"/>
    <hyperlink ref="E4064" location="A128091982W" display="A128091982W" xr:uid="{00000000-0004-0000-0000-0000D50F0000}"/>
    <hyperlink ref="E4065" location="A128091986F" display="A128091986F" xr:uid="{00000000-0004-0000-0000-0000D60F0000}"/>
    <hyperlink ref="E4066" location="A128091990W" display="A128091990W" xr:uid="{00000000-0004-0000-0000-0000D70F0000}"/>
    <hyperlink ref="E4067" location="A127975786W" display="A127975786W" xr:uid="{00000000-0004-0000-0000-0000D80F0000}"/>
    <hyperlink ref="E4068" location="A127994782T" display="A127994782T" xr:uid="{00000000-0004-0000-0000-0000D90F0000}"/>
    <hyperlink ref="E4069" location="A128014402C" display="A128014402C" xr:uid="{00000000-0004-0000-0000-0000DA0F0000}"/>
    <hyperlink ref="E4070" location="A127956134K" display="A127956134K" xr:uid="{00000000-0004-0000-0000-0000DB0F0000}"/>
    <hyperlink ref="E4071" location="A128033670C" display="A128033670C" xr:uid="{00000000-0004-0000-0000-0000DC0F0000}"/>
    <hyperlink ref="E4072" location="A127975790L" display="A127975790L" xr:uid="{00000000-0004-0000-0000-0000DD0F0000}"/>
    <hyperlink ref="E4073" location="A128033674L" display="A128033674L" xr:uid="{00000000-0004-0000-0000-0000DE0F0000}"/>
    <hyperlink ref="E4074" location="A127975794W" display="A127975794W" xr:uid="{00000000-0004-0000-0000-0000DF0F0000}"/>
    <hyperlink ref="E4075" location="A128033678W" display="A128033678W" xr:uid="{00000000-0004-0000-0000-0000E00F0000}"/>
    <hyperlink ref="E4076" location="A127975798F" display="A127975798F" xr:uid="{00000000-0004-0000-0000-0000E10F0000}"/>
    <hyperlink ref="E4077" location="A128014406L" display="A128014406L" xr:uid="{00000000-0004-0000-0000-0000E20F0000}"/>
    <hyperlink ref="E4078" location="A128033682L" display="A128033682L" xr:uid="{00000000-0004-0000-0000-0000E30F0000}"/>
    <hyperlink ref="E4079" location="A128092030F" display="A128092030F" xr:uid="{00000000-0004-0000-0000-0000E40F0000}"/>
    <hyperlink ref="E4080" location="A128033686W" display="A128033686W" xr:uid="{00000000-0004-0000-0000-0000E50F0000}"/>
    <hyperlink ref="E4081" location="A128053174R" display="A128053174R" xr:uid="{00000000-0004-0000-0000-0000E60F0000}"/>
    <hyperlink ref="E4082" location="A128092026R" display="A128092026R" xr:uid="{00000000-0004-0000-0000-0000E70F0000}"/>
    <hyperlink ref="E4083" location="A128053182R" display="A128053182R" xr:uid="{00000000-0004-0000-0000-0000E80F0000}"/>
    <hyperlink ref="E4084" location="A128014434W" display="A128014434W" xr:uid="{00000000-0004-0000-0000-0000E90F0000}"/>
    <hyperlink ref="E4085" location="A128014438F" display="A128014438F" xr:uid="{00000000-0004-0000-0000-0000EA0F0000}"/>
    <hyperlink ref="E4086" location="A128014442W" display="A128014442W" xr:uid="{00000000-0004-0000-0000-0000EB0F0000}"/>
    <hyperlink ref="E4087" location="A128053186X" display="A128053186X" xr:uid="{00000000-0004-0000-0000-0000EC0F0000}"/>
    <hyperlink ref="E4088" location="A127956154V" display="A127956154V" xr:uid="{00000000-0004-0000-0000-0000ED0F0000}"/>
    <hyperlink ref="E4089" location="A127975802K" display="A127975802K" xr:uid="{00000000-0004-0000-0000-0000EE0F0000}"/>
    <hyperlink ref="E4090" location="A128014410C" display="A128014410C" xr:uid="{00000000-0004-0000-0000-0000EF0F0000}"/>
    <hyperlink ref="E4091" location="A128092018R" display="A128092018R" xr:uid="{00000000-0004-0000-0000-0000F00F0000}"/>
    <hyperlink ref="E4092" location="A127994790T" display="A127994790T" xr:uid="{00000000-0004-0000-0000-0000F10F0000}"/>
    <hyperlink ref="E4093" location="A127956146V" display="A127956146V" xr:uid="{00000000-0004-0000-0000-0000F20F0000}"/>
    <hyperlink ref="E4094" location="A127975806V" display="A127975806V" xr:uid="{00000000-0004-0000-0000-0000F30F0000}"/>
    <hyperlink ref="E4095" location="A127975810K" display="A127975810K" xr:uid="{00000000-0004-0000-0000-0000F40F0000}"/>
    <hyperlink ref="E4096" location="A128033690L" display="A128033690L" xr:uid="{00000000-0004-0000-0000-0000F50F0000}"/>
    <hyperlink ref="E4097" location="A128014414L" display="A128014414L" xr:uid="{00000000-0004-0000-0000-0000F60F0000}"/>
    <hyperlink ref="E4098" location="A128072598X" display="A128072598X" xr:uid="{00000000-0004-0000-0000-0000F70F0000}"/>
    <hyperlink ref="E4099" location="A127975814V" display="A127975814V" xr:uid="{00000000-0004-0000-0000-0000F80F0000}"/>
    <hyperlink ref="E4100" location="A127956150K" display="A127956150K" xr:uid="{00000000-0004-0000-0000-0000F90F0000}"/>
    <hyperlink ref="E4101" location="A128092022F" display="A128092022F" xr:uid="{00000000-0004-0000-0000-0000FA0F0000}"/>
    <hyperlink ref="E4102" location="A127994794A" display="A127994794A" xr:uid="{00000000-0004-0000-0000-0000FB0F0000}"/>
    <hyperlink ref="E4103" location="A128053178X" display="A128053178X" xr:uid="{00000000-0004-0000-0000-0000FC0F0000}"/>
    <hyperlink ref="E4104" location="A128014418W" display="A128014418W" xr:uid="{00000000-0004-0000-0000-0000FD0F0000}"/>
    <hyperlink ref="E4105" location="A128014422L" display="A128014422L" xr:uid="{00000000-0004-0000-0000-0000FE0F0000}"/>
    <hyperlink ref="E4106" location="A128072602C" display="A128072602C" xr:uid="{00000000-0004-0000-0000-0000FF0F0000}"/>
    <hyperlink ref="E4107" location="A128072606L" display="A128072606L" xr:uid="{00000000-0004-0000-0000-000000100000}"/>
    <hyperlink ref="E4108" location="A128033694W" display="A128033694W" xr:uid="{00000000-0004-0000-0000-000001100000}"/>
    <hyperlink ref="E4109" location="A128033698F" display="A128033698F" xr:uid="{00000000-0004-0000-0000-000002100000}"/>
    <hyperlink ref="E4110" location="A128072610C" display="A128072610C" xr:uid="{00000000-0004-0000-0000-000003100000}"/>
    <hyperlink ref="E4111" location="A128014430L" display="A128014430L" xr:uid="{00000000-0004-0000-0000-000004100000}"/>
    <hyperlink ref="E4112" location="A127975818C" display="A127975818C" xr:uid="{00000000-0004-0000-0000-000005100000}"/>
    <hyperlink ref="E4113" location="A127975846L" display="A127975846L" xr:uid="{00000000-0004-0000-0000-000006100000}"/>
    <hyperlink ref="E4114" location="A127994830X" display="A127994830X" xr:uid="{00000000-0004-0000-0000-000007100000}"/>
    <hyperlink ref="E4115" location="A127975854L" display="A127975854L" xr:uid="{00000000-0004-0000-0000-000008100000}"/>
    <hyperlink ref="E4116" location="A128055286V" display="A128055286V" xr:uid="{00000000-0004-0000-0000-000009100000}"/>
    <hyperlink ref="E4117" location="A128093962X" display="A128093962X" xr:uid="{00000000-0004-0000-0000-00000A100000}"/>
    <hyperlink ref="E4118" location="A128035622W" display="A128035622W" xr:uid="{00000000-0004-0000-0000-00000B100000}"/>
    <hyperlink ref="E4119" location="A127977814F" display="A127977814F" xr:uid="{00000000-0004-0000-0000-00000C100000}"/>
    <hyperlink ref="E4120" location="A128016214F" display="A128016214F" xr:uid="{00000000-0004-0000-0000-00000D100000}"/>
    <hyperlink ref="E4121" location="A128093994T" display="A128093994T" xr:uid="{00000000-0004-0000-0000-00000E100000}"/>
    <hyperlink ref="E4122" location="A128016226R" display="A128016226R" xr:uid="{00000000-0004-0000-0000-00000F100000}"/>
    <hyperlink ref="E4123" location="A128055290K" display="A128055290K" xr:uid="{00000000-0004-0000-0000-000010100000}"/>
    <hyperlink ref="E4124" location="A128093998A" display="A128093998A" xr:uid="{00000000-0004-0000-0000-000011100000}"/>
    <hyperlink ref="E4125" location="A128074514R" display="A128074514R" xr:uid="{00000000-0004-0000-0000-000012100000}"/>
    <hyperlink ref="E4126" location="A128093966J" display="A128093966J" xr:uid="{00000000-0004-0000-0000-000013100000}"/>
    <hyperlink ref="E4127" location="A127996854C" display="A127996854C" xr:uid="{00000000-0004-0000-0000-000014100000}"/>
    <hyperlink ref="E4128" location="A128074494T" display="A128074494T" xr:uid="{00000000-0004-0000-0000-000015100000}"/>
    <hyperlink ref="E4129" location="A128093970X" display="A128093970X" xr:uid="{00000000-0004-0000-0000-000016100000}"/>
    <hyperlink ref="E4130" location="A128074498A" display="A128074498A" xr:uid="{00000000-0004-0000-0000-000017100000}"/>
    <hyperlink ref="E4131" location="A127958074F" display="A127958074F" xr:uid="{00000000-0004-0000-0000-000018100000}"/>
    <hyperlink ref="E4132" location="A127977802W" display="A127977802W" xr:uid="{00000000-0004-0000-0000-000019100000}"/>
    <hyperlink ref="E4133" location="A128074502F" display="A128074502F" xr:uid="{00000000-0004-0000-0000-00001A100000}"/>
    <hyperlink ref="E4134" location="A128093974J" display="A128093974J" xr:uid="{00000000-0004-0000-0000-00001B100000}"/>
    <hyperlink ref="E4135" location="A128093978T" display="A128093978T" xr:uid="{00000000-0004-0000-0000-00001C100000}"/>
    <hyperlink ref="E4136" location="A127977806F" display="A127977806F" xr:uid="{00000000-0004-0000-0000-00001D100000}"/>
    <hyperlink ref="E4137" location="A128093982J" display="A128093982J" xr:uid="{00000000-0004-0000-0000-00001E100000}"/>
    <hyperlink ref="E4138" location="A128093986T" display="A128093986T" xr:uid="{00000000-0004-0000-0000-00001F100000}"/>
    <hyperlink ref="E4139" location="A127958078R" display="A127958078R" xr:uid="{00000000-0004-0000-0000-000020100000}"/>
    <hyperlink ref="E4140" location="A128074506R" display="A128074506R" xr:uid="{00000000-0004-0000-0000-000021100000}"/>
    <hyperlink ref="E4141" location="A127958082F" display="A127958082F" xr:uid="{00000000-0004-0000-0000-000022100000}"/>
    <hyperlink ref="E4142" location="A127958086R" display="A127958086R" xr:uid="{00000000-0004-0000-0000-000023100000}"/>
    <hyperlink ref="E4143" location="A127996858L" display="A127996858L" xr:uid="{00000000-0004-0000-0000-000024100000}"/>
    <hyperlink ref="E4144" location="A128093990J" display="A128093990J" xr:uid="{00000000-0004-0000-0000-000025100000}"/>
    <hyperlink ref="E4145" location="A127977810W" display="A127977810W" xr:uid="{00000000-0004-0000-0000-000026100000}"/>
    <hyperlink ref="E4146" location="A128055282K" display="A128055282K" xr:uid="{00000000-0004-0000-0000-000027100000}"/>
    <hyperlink ref="E4147" location="A128074510F" display="A128074510F" xr:uid="{00000000-0004-0000-0000-000028100000}"/>
    <hyperlink ref="E4148" location="A127996862C" display="A127996862C" xr:uid="{00000000-0004-0000-0000-000029100000}"/>
    <hyperlink ref="E4149" location="A128016218R" display="A128016218R" xr:uid="{00000000-0004-0000-0000-00002A100000}"/>
    <hyperlink ref="E4150" location="A128016222F" display="A128016222F" xr:uid="{00000000-0004-0000-0000-00002B100000}"/>
    <hyperlink ref="E4151" location="A127958098X" display="A127958098X" xr:uid="{00000000-0004-0000-0000-00002C100000}"/>
    <hyperlink ref="E4152" location="A128074518X" display="A128074518X" xr:uid="{00000000-0004-0000-0000-00002D100000}"/>
    <hyperlink ref="E4153" location="A128055302J" display="A128055302J" xr:uid="{00000000-0004-0000-0000-00002E100000}"/>
    <hyperlink ref="E4154" location="A128035642F" display="A128035642F" xr:uid="{00000000-0004-0000-0000-00002F100000}"/>
    <hyperlink ref="E4155" location="A128055314T" display="A128055314T" xr:uid="{00000000-0004-0000-0000-000030100000}"/>
    <hyperlink ref="E4156" location="A128094022T" display="A128094022T" xr:uid="{00000000-0004-0000-0000-000031100000}"/>
    <hyperlink ref="E4157" location="A128035650F" display="A128035650F" xr:uid="{00000000-0004-0000-0000-000032100000}"/>
    <hyperlink ref="E4158" location="A127977826R" display="A127977826R" xr:uid="{00000000-0004-0000-0000-000033100000}"/>
    <hyperlink ref="E4159" location="A127977830F" display="A127977830F" xr:uid="{00000000-0004-0000-0000-000034100000}"/>
    <hyperlink ref="E4160" location="A127977834R" display="A127977834R" xr:uid="{00000000-0004-0000-0000-000035100000}"/>
    <hyperlink ref="E4161" location="A127996866L" display="A127996866L" xr:uid="{00000000-0004-0000-0000-000036100000}"/>
    <hyperlink ref="E4162" location="A127977818R" display="A127977818R" xr:uid="{00000000-0004-0000-0000-000037100000}"/>
    <hyperlink ref="E4163" location="A128016230F" display="A128016230F" xr:uid="{00000000-0004-0000-0000-000038100000}"/>
    <hyperlink ref="E4164" location="A127996870C" display="A127996870C" xr:uid="{00000000-0004-0000-0000-000039100000}"/>
    <hyperlink ref="E4165" location="A128094002J" display="A128094002J" xr:uid="{00000000-0004-0000-0000-00003A100000}"/>
    <hyperlink ref="E4166" location="A128055294V" display="A128055294V" xr:uid="{00000000-0004-0000-0000-00003B100000}"/>
    <hyperlink ref="E4167" location="A127958090F" display="A127958090F" xr:uid="{00000000-0004-0000-0000-00003C100000}"/>
    <hyperlink ref="E4168" location="A128016234R" display="A128016234R" xr:uid="{00000000-0004-0000-0000-00003D100000}"/>
    <hyperlink ref="E4169" location="A127996874L" display="A127996874L" xr:uid="{00000000-0004-0000-0000-00003E100000}"/>
    <hyperlink ref="E4170" location="A128055298C" display="A128055298C" xr:uid="{00000000-0004-0000-0000-00003F100000}"/>
    <hyperlink ref="E4171" location="A127958094R" display="A127958094R" xr:uid="{00000000-0004-0000-0000-000040100000}"/>
    <hyperlink ref="E4172" location="A128094006T" display="A128094006T" xr:uid="{00000000-0004-0000-0000-000041100000}"/>
    <hyperlink ref="E4173" location="A128055306T" display="A128055306T" xr:uid="{00000000-0004-0000-0000-000042100000}"/>
    <hyperlink ref="E4174" location="A128035626F" display="A128035626F" xr:uid="{00000000-0004-0000-0000-000043100000}"/>
    <hyperlink ref="E4175" location="A128035630W" display="A128035630W" xr:uid="{00000000-0004-0000-0000-000044100000}"/>
    <hyperlink ref="E4176" location="A128035634F" display="A128035634F" xr:uid="{00000000-0004-0000-0000-000045100000}"/>
    <hyperlink ref="E4177" location="A128035638R" display="A128035638R" xr:uid="{00000000-0004-0000-0000-000046100000}"/>
    <hyperlink ref="E4178" location="A128055310J" display="A128055310J" xr:uid="{00000000-0004-0000-0000-000047100000}"/>
    <hyperlink ref="E4179" location="A128074522R" display="A128074522R" xr:uid="{00000000-0004-0000-0000-000048100000}"/>
    <hyperlink ref="E4180" location="A128094010J" display="A128094010J" xr:uid="{00000000-0004-0000-0000-000049100000}"/>
    <hyperlink ref="E4181" location="A128094014T" display="A128094014T" xr:uid="{00000000-0004-0000-0000-00004A100000}"/>
    <hyperlink ref="E4182" location="A128094018A" display="A128094018A" xr:uid="{00000000-0004-0000-0000-00004B100000}"/>
    <hyperlink ref="E4183" location="A127977822F" display="A127977822F" xr:uid="{00000000-0004-0000-0000-00004C100000}"/>
    <hyperlink ref="E4184" location="A128035646R" display="A128035646R" xr:uid="{00000000-0004-0000-0000-00004D100000}"/>
    <hyperlink ref="E4185" location="A128055518V" display="A128055518V" xr:uid="{00000000-0004-0000-0000-00004E100000}"/>
    <hyperlink ref="E4186" location="A127978018K" display="A127978018K" xr:uid="{00000000-0004-0000-0000-00004F100000}"/>
    <hyperlink ref="E4187" location="A128055506K" display="A128055506K" xr:uid="{00000000-0004-0000-0000-000050100000}"/>
    <hyperlink ref="E4188" location="A127997086T" display="A127997086T" xr:uid="{00000000-0004-0000-0000-000051100000}"/>
    <hyperlink ref="E4189" location="A128055522K" display="A128055522K" xr:uid="{00000000-0004-0000-0000-000052100000}"/>
    <hyperlink ref="E4190" location="A128094138V" display="A128094138V" xr:uid="{00000000-0004-0000-0000-000053100000}"/>
    <hyperlink ref="E4191" location="A128016434J" display="A128016434J" xr:uid="{00000000-0004-0000-0000-000054100000}"/>
    <hyperlink ref="E4192" location="A127958282X" display="A127958282X" xr:uid="{00000000-0004-0000-0000-000055100000}"/>
    <hyperlink ref="E4193" location="A127978042K" display="A127978042K" xr:uid="{00000000-0004-0000-0000-000056100000}"/>
    <hyperlink ref="E4194" location="A127958286J" display="A127958286J" xr:uid="{00000000-0004-0000-0000-000057100000}"/>
    <hyperlink ref="E4195" location="A128094130A" display="A128094130A" xr:uid="{00000000-0004-0000-0000-000058100000}"/>
    <hyperlink ref="E4196" location="A128035830R" display="A128035830R" xr:uid="{00000000-0004-0000-0000-000059100000}"/>
    <hyperlink ref="E4197" location="A127978022A" display="A127978022A" xr:uid="{00000000-0004-0000-0000-00005A100000}"/>
    <hyperlink ref="E4198" location="A128035834X" display="A128035834X" xr:uid="{00000000-0004-0000-0000-00005B100000}"/>
    <hyperlink ref="E4199" location="A127997070X" display="A127997070X" xr:uid="{00000000-0004-0000-0000-00005C100000}"/>
    <hyperlink ref="E4200" location="A128016426J" display="A128016426J" xr:uid="{00000000-0004-0000-0000-00005D100000}"/>
    <hyperlink ref="E4201" location="A127978026K" display="A127978026K" xr:uid="{00000000-0004-0000-0000-00005E100000}"/>
    <hyperlink ref="E4202" location="A127958270R" display="A127958270R" xr:uid="{00000000-0004-0000-0000-00005F100000}"/>
    <hyperlink ref="E4203" location="A127997074J" display="A127997074J" xr:uid="{00000000-0004-0000-0000-000060100000}"/>
    <hyperlink ref="E4204" location="A127997078T" display="A127997078T" xr:uid="{00000000-0004-0000-0000-000061100000}"/>
    <hyperlink ref="E4205" location="A127997082J" display="A127997082J" xr:uid="{00000000-0004-0000-0000-000062100000}"/>
    <hyperlink ref="E4206" location="A127978030A" display="A127978030A" xr:uid="{00000000-0004-0000-0000-000063100000}"/>
    <hyperlink ref="E4207" location="A127958274X" display="A127958274X" xr:uid="{00000000-0004-0000-0000-000064100000}"/>
    <hyperlink ref="E4208" location="A128055510A" display="A128055510A" xr:uid="{00000000-0004-0000-0000-000065100000}"/>
    <hyperlink ref="E4209" location="A128035838J" display="A128035838J" xr:uid="{00000000-0004-0000-0000-000066100000}"/>
    <hyperlink ref="E4210" location="A128055514K" display="A128055514K" xr:uid="{00000000-0004-0000-0000-000067100000}"/>
    <hyperlink ref="E4211" location="A127958278J" display="A127958278J" xr:uid="{00000000-0004-0000-0000-000068100000}"/>
    <hyperlink ref="E4212" location="A127978034K" display="A127978034K" xr:uid="{00000000-0004-0000-0000-000069100000}"/>
    <hyperlink ref="E4213" location="A128016430X" display="A128016430X" xr:uid="{00000000-0004-0000-0000-00006A100000}"/>
    <hyperlink ref="E4214" location="A127978038V" display="A127978038V" xr:uid="{00000000-0004-0000-0000-00006B100000}"/>
    <hyperlink ref="E4215" location="A128074734T" display="A128074734T" xr:uid="{00000000-0004-0000-0000-00006C100000}"/>
    <hyperlink ref="E4216" location="A127997090J" display="A127997090J" xr:uid="{00000000-0004-0000-0000-00006D100000}"/>
    <hyperlink ref="E4217" location="A128094134K" display="A128094134K" xr:uid="{00000000-0004-0000-0000-00006E100000}"/>
    <hyperlink ref="E4218" location="A128055526V" display="A128055526V" xr:uid="{00000000-0004-0000-0000-00006F100000}"/>
    <hyperlink ref="E4219" location="A128074778V" display="A128074778V" xr:uid="{00000000-0004-0000-0000-000070100000}"/>
    <hyperlink ref="E4220" location="A128035866T" display="A128035866T" xr:uid="{00000000-0004-0000-0000-000071100000}"/>
    <hyperlink ref="E4221" location="A128094150K" display="A128094150K" xr:uid="{00000000-0004-0000-0000-000072100000}"/>
    <hyperlink ref="E4222" location="A128074774K" display="A128074774K" xr:uid="{00000000-0004-0000-0000-000073100000}"/>
    <hyperlink ref="E4223" location="A128094162V" display="A128094162V" xr:uid="{00000000-0004-0000-0000-000074100000}"/>
    <hyperlink ref="E4224" location="A128035886A" display="A128035886A" xr:uid="{00000000-0004-0000-0000-000075100000}"/>
    <hyperlink ref="E4225" location="A128016482A" display="A128016482A" xr:uid="{00000000-0004-0000-0000-000076100000}"/>
    <hyperlink ref="E4226" location="A127978074C" display="A127978074C" xr:uid="{00000000-0004-0000-0000-000077100000}"/>
    <hyperlink ref="E4227" location="A128094170V" display="A128094170V" xr:uid="{00000000-0004-0000-0000-000078100000}"/>
    <hyperlink ref="E4228" location="A128035890T" display="A128035890T" xr:uid="{00000000-0004-0000-0000-000079100000}"/>
    <hyperlink ref="E4229" location="A127958306F" display="A127958306F" xr:uid="{00000000-0004-0000-0000-00007A100000}"/>
    <hyperlink ref="E4230" location="A128016458A" display="A128016458A" xr:uid="{00000000-0004-0000-0000-00007B100000}"/>
    <hyperlink ref="E4231" location="A127978062V" display="A127978062V" xr:uid="{00000000-0004-0000-0000-00007C100000}"/>
    <hyperlink ref="E4232" location="A128035870J" display="A128035870J" xr:uid="{00000000-0004-0000-0000-00007D100000}"/>
    <hyperlink ref="E4233" location="A128035874T" display="A128035874T" xr:uid="{00000000-0004-0000-0000-00007E100000}"/>
    <hyperlink ref="E4234" location="A128035878A" display="A128035878A" xr:uid="{00000000-0004-0000-0000-00007F100000}"/>
    <hyperlink ref="E4235" location="A127978066C" display="A127978066C" xr:uid="{00000000-0004-0000-0000-000080100000}"/>
    <hyperlink ref="E4236" location="A127978070V" display="A127978070V" xr:uid="{00000000-0004-0000-0000-000081100000}"/>
    <hyperlink ref="E4237" location="A127958310W" display="A127958310W" xr:uid="{00000000-0004-0000-0000-000082100000}"/>
    <hyperlink ref="E4238" location="A128035882T" display="A128035882T" xr:uid="{00000000-0004-0000-0000-000083100000}"/>
    <hyperlink ref="E4239" location="A127958314F" display="A127958314F" xr:uid="{00000000-0004-0000-0000-000084100000}"/>
    <hyperlink ref="E4240" location="A128094154V" display="A128094154V" xr:uid="{00000000-0004-0000-0000-000085100000}"/>
    <hyperlink ref="E4241" location="A127997102F" display="A127997102F" xr:uid="{00000000-0004-0000-0000-000086100000}"/>
    <hyperlink ref="E4242" location="A128074770A" display="A128074770A" xr:uid="{00000000-0004-0000-0000-000087100000}"/>
    <hyperlink ref="E4243" location="A128016462T" display="A128016462T" xr:uid="{00000000-0004-0000-0000-000088100000}"/>
    <hyperlink ref="E4244" location="A128016466A" display="A128016466A" xr:uid="{00000000-0004-0000-0000-000089100000}"/>
    <hyperlink ref="E4245" location="A128016470T" display="A128016470T" xr:uid="{00000000-0004-0000-0000-00008A100000}"/>
    <hyperlink ref="E4246" location="A128016474A" display="A128016474A" xr:uid="{00000000-0004-0000-0000-00008B100000}"/>
    <hyperlink ref="E4247" location="A127958318R" display="A127958318R" xr:uid="{00000000-0004-0000-0000-00008C100000}"/>
    <hyperlink ref="E4248" location="A128094158C" display="A128094158C" xr:uid="{00000000-0004-0000-0000-00008D100000}"/>
    <hyperlink ref="E4249" location="A128016478K" display="A128016478K" xr:uid="{00000000-0004-0000-0000-00008E100000}"/>
    <hyperlink ref="E4250" location="A128055550V" display="A128055550V" xr:uid="{00000000-0004-0000-0000-00008F100000}"/>
    <hyperlink ref="E4251" location="A128055554C" display="A128055554C" xr:uid="{00000000-0004-0000-0000-000090100000}"/>
    <hyperlink ref="E4252" location="A128094166C" display="A128094166C" xr:uid="{00000000-0004-0000-0000-000091100000}"/>
    <hyperlink ref="E4253" location="A128094190C" display="A128094190C" xr:uid="{00000000-0004-0000-0000-000092100000}"/>
    <hyperlink ref="E4254" location="A127997106R" display="A127997106R" xr:uid="{00000000-0004-0000-0000-000093100000}"/>
    <hyperlink ref="E4255" location="A128055574L" display="A128055574L" xr:uid="{00000000-0004-0000-0000-000094100000}"/>
    <hyperlink ref="E4256" location="A127997114R" display="A127997114R" xr:uid="{00000000-0004-0000-0000-000095100000}"/>
    <hyperlink ref="E4257" location="A127958326R" display="A127958326R" xr:uid="{00000000-0004-0000-0000-000096100000}"/>
    <hyperlink ref="E4258" location="A128074790K" display="A128074790K" xr:uid="{00000000-0004-0000-0000-000097100000}"/>
    <hyperlink ref="E4259" location="A128074794V" display="A128074794V" xr:uid="{00000000-0004-0000-0000-000098100000}"/>
    <hyperlink ref="E4260" location="A127958330F" display="A127958330F" xr:uid="{00000000-0004-0000-0000-000099100000}"/>
    <hyperlink ref="E4261" location="A128016490A" display="A128016490A" xr:uid="{00000000-0004-0000-0000-00009A100000}"/>
    <hyperlink ref="E4262" location="A127997118X" display="A127997118X" xr:uid="{00000000-0004-0000-0000-00009B100000}"/>
    <hyperlink ref="E4263" location="A128094174C" display="A128094174C" xr:uid="{00000000-0004-0000-0000-00009C100000}"/>
    <hyperlink ref="E4264" location="A128055558L" display="A128055558L" xr:uid="{00000000-0004-0000-0000-00009D100000}"/>
    <hyperlink ref="E4265" location="A128055562C" display="A128055562C" xr:uid="{00000000-0004-0000-0000-00009E100000}"/>
    <hyperlink ref="E4266" location="A128016486K" display="A128016486K" xr:uid="{00000000-0004-0000-0000-00009F100000}"/>
    <hyperlink ref="E4267" location="A128055566L" display="A128055566L" xr:uid="{00000000-0004-0000-0000-0000A0100000}"/>
    <hyperlink ref="E4268" location="A127978078L" display="A127978078L" xr:uid="{00000000-0004-0000-0000-0000A1100000}"/>
    <hyperlink ref="E4269" location="A128035894A" display="A128035894A" xr:uid="{00000000-0004-0000-0000-0000A2100000}"/>
    <hyperlink ref="E4270" location="A127978082C" display="A127978082C" xr:uid="{00000000-0004-0000-0000-0000A3100000}"/>
    <hyperlink ref="E4271" location="A128055570C" display="A128055570C" xr:uid="{00000000-0004-0000-0000-0000A4100000}"/>
    <hyperlink ref="E4272" location="A128074782K" display="A128074782K" xr:uid="{00000000-0004-0000-0000-0000A5100000}"/>
    <hyperlink ref="E4273" location="A128035898K" display="A128035898K" xr:uid="{00000000-0004-0000-0000-0000A6100000}"/>
    <hyperlink ref="E4274" location="A127978086L" display="A127978086L" xr:uid="{00000000-0004-0000-0000-0000A7100000}"/>
    <hyperlink ref="E4275" location="A128094178L" display="A128094178L" xr:uid="{00000000-0004-0000-0000-0000A8100000}"/>
    <hyperlink ref="E4276" location="A127978090C" display="A127978090C" xr:uid="{00000000-0004-0000-0000-0000A9100000}"/>
    <hyperlink ref="E4277" location="A127978094L" display="A127978094L" xr:uid="{00000000-0004-0000-0000-0000AA100000}"/>
    <hyperlink ref="E4278" location="A128094182C" display="A128094182C" xr:uid="{00000000-0004-0000-0000-0000AB100000}"/>
    <hyperlink ref="E4279" location="A127978098W" display="A127978098W" xr:uid="{00000000-0004-0000-0000-0000AC100000}"/>
    <hyperlink ref="E4280" location="A128035902R" display="A128035902R" xr:uid="{00000000-0004-0000-0000-0000AD100000}"/>
    <hyperlink ref="E4281" location="A128094186L" display="A128094186L" xr:uid="{00000000-0004-0000-0000-0000AE100000}"/>
    <hyperlink ref="E4282" location="A127997110F" display="A127997110F" xr:uid="{00000000-0004-0000-0000-0000AF100000}"/>
    <hyperlink ref="E4283" location="A128055578W" display="A128055578W" xr:uid="{00000000-0004-0000-0000-0000B0100000}"/>
    <hyperlink ref="E4284" location="A128035906X" display="A128035906X" xr:uid="{00000000-0004-0000-0000-0000B1100000}"/>
    <hyperlink ref="E4285" location="A128074786V" display="A128074786V" xr:uid="{00000000-0004-0000-0000-0000B2100000}"/>
    <hyperlink ref="E4286" location="A128055582L" display="A128055582L" xr:uid="{00000000-0004-0000-0000-0000B3100000}"/>
    <hyperlink ref="E4287" location="A127997130R" display="A127997130R" xr:uid="{00000000-0004-0000-0000-0000B4100000}"/>
    <hyperlink ref="E4288" location="A128074798C" display="A128074798C" xr:uid="{00000000-0004-0000-0000-0000B5100000}"/>
    <hyperlink ref="E4289" location="A128094206K" display="A128094206K" xr:uid="{00000000-0004-0000-0000-0000B6100000}"/>
    <hyperlink ref="E4290" location="A127978114K" display="A127978114K" xr:uid="{00000000-0004-0000-0000-0000B7100000}"/>
    <hyperlink ref="E4291" location="A128074814T" display="A128074814T" xr:uid="{00000000-0004-0000-0000-0000B8100000}"/>
    <hyperlink ref="E4292" location="A127958346X" display="A127958346X" xr:uid="{00000000-0004-0000-0000-0000B9100000}"/>
    <hyperlink ref="E4293" location="A128055602K" display="A128055602K" xr:uid="{00000000-0004-0000-0000-0000BA100000}"/>
    <hyperlink ref="E4294" location="A127958350R" display="A127958350R" xr:uid="{00000000-0004-0000-0000-0000BB100000}"/>
    <hyperlink ref="E4295" location="A128035914X" display="A128035914X" xr:uid="{00000000-0004-0000-0000-0000BC100000}"/>
    <hyperlink ref="E4296" location="A128035918J" display="A128035918J" xr:uid="{00000000-0004-0000-0000-0000BD100000}"/>
    <hyperlink ref="E4297" location="A127958334R" display="A127958334R" xr:uid="{00000000-0004-0000-0000-0000BE100000}"/>
    <hyperlink ref="E4298" location="A128074802J" display="A128074802J" xr:uid="{00000000-0004-0000-0000-0000BF100000}"/>
    <hyperlink ref="E4299" location="A127958338X" display="A127958338X" xr:uid="{00000000-0004-0000-0000-0000C0100000}"/>
    <hyperlink ref="E4300" location="A127978106K" display="A127978106K" xr:uid="{00000000-0004-0000-0000-0000C1100000}"/>
    <hyperlink ref="E4301" location="A128094194L" display="A128094194L" xr:uid="{00000000-0004-0000-0000-0000C2100000}"/>
    <hyperlink ref="E4302" location="A128055586W" display="A128055586W" xr:uid="{00000000-0004-0000-0000-0000C3100000}"/>
    <hyperlink ref="E4303" location="A128094198W" display="A128094198W" xr:uid="{00000000-0004-0000-0000-0000C4100000}"/>
    <hyperlink ref="E4304" location="A127997122R" display="A127997122R" xr:uid="{00000000-0004-0000-0000-0000C5100000}"/>
    <hyperlink ref="E4305" location="A128094202A" display="A128094202A" xr:uid="{00000000-0004-0000-0000-0000C6100000}"/>
    <hyperlink ref="E4306" location="A127958342R" display="A127958342R" xr:uid="{00000000-0004-0000-0000-0000C7100000}"/>
    <hyperlink ref="E4307" location="A128074806T" display="A128074806T" xr:uid="{00000000-0004-0000-0000-0000C8100000}"/>
    <hyperlink ref="E4308" location="A128016494K" display="A128016494K" xr:uid="{00000000-0004-0000-0000-0000C9100000}"/>
    <hyperlink ref="E4309" location="A128055590L" display="A128055590L" xr:uid="{00000000-0004-0000-0000-0000CA100000}"/>
    <hyperlink ref="E4310" location="A128074810J" display="A128074810J" xr:uid="{00000000-0004-0000-0000-0000CB100000}"/>
    <hyperlink ref="E4311" location="A128016498V" display="A128016498V" xr:uid="{00000000-0004-0000-0000-0000CC100000}"/>
    <hyperlink ref="E4312" location="A128055594W" display="A128055594W" xr:uid="{00000000-0004-0000-0000-0000CD100000}"/>
    <hyperlink ref="E4313" location="A128094210A" display="A128094210A" xr:uid="{00000000-0004-0000-0000-0000CE100000}"/>
    <hyperlink ref="E4314" location="A127997126X" display="A127997126X" xr:uid="{00000000-0004-0000-0000-0000CF100000}"/>
    <hyperlink ref="E4315" location="A127978110A" display="A127978110A" xr:uid="{00000000-0004-0000-0000-0000D0100000}"/>
    <hyperlink ref="E4316" location="A128035910R" display="A128035910R" xr:uid="{00000000-0004-0000-0000-0000D1100000}"/>
    <hyperlink ref="E4317" location="A127978118V" display="A127978118V" xr:uid="{00000000-0004-0000-0000-0000D2100000}"/>
    <hyperlink ref="E4318" location="A128094214K" display="A128094214K" xr:uid="{00000000-0004-0000-0000-0000D3100000}"/>
    <hyperlink ref="E4319" location="A128055598F" display="A128055598F" xr:uid="{00000000-0004-0000-0000-0000D4100000}"/>
    <hyperlink ref="E4320" location="A127997134X" display="A127997134X" xr:uid="{00000000-0004-0000-0000-0000D5100000}"/>
    <hyperlink ref="E4321" location="A127997150X" display="A127997150X" xr:uid="{00000000-0004-0000-0000-0000D6100000}"/>
    <hyperlink ref="E4322" location="A128016502X" display="A128016502X" xr:uid="{00000000-0004-0000-0000-0000D7100000}"/>
    <hyperlink ref="E4323" location="A128016510X" display="A128016510X" xr:uid="{00000000-0004-0000-0000-0000D8100000}"/>
    <hyperlink ref="E4324" location="A128074826A" display="A128074826A" xr:uid="{00000000-0004-0000-0000-0000D9100000}"/>
    <hyperlink ref="E4325" location="A127997154J" display="A127997154J" xr:uid="{00000000-0004-0000-0000-0000DA100000}"/>
    <hyperlink ref="E4326" location="A128074834A" display="A128074834A" xr:uid="{00000000-0004-0000-0000-0000DB100000}"/>
    <hyperlink ref="E4327" location="A128055614V" display="A128055614V" xr:uid="{00000000-0004-0000-0000-0000DC100000}"/>
    <hyperlink ref="E4328" location="A128094230K" display="A128094230K" xr:uid="{00000000-0004-0000-0000-0000DD100000}"/>
    <hyperlink ref="E4329" location="A128035934J" display="A128035934J" xr:uid="{00000000-0004-0000-0000-0000DE100000}"/>
    <hyperlink ref="E4330" location="A128074838K" display="A128074838K" xr:uid="{00000000-0004-0000-0000-0000DF100000}"/>
    <hyperlink ref="E4331" location="A127978122K" display="A127978122K" xr:uid="{00000000-0004-0000-0000-0000E0100000}"/>
    <hyperlink ref="E4332" location="A127978126V" display="A127978126V" xr:uid="{00000000-0004-0000-0000-0000E1100000}"/>
    <hyperlink ref="E4333" location="A127978130K" display="A127978130K" xr:uid="{00000000-0004-0000-0000-0000E2100000}"/>
    <hyperlink ref="E4334" location="A128074818A" display="A128074818A" xr:uid="{00000000-0004-0000-0000-0000E3100000}"/>
    <hyperlink ref="E4335" location="A128016506J" display="A128016506J" xr:uid="{00000000-0004-0000-0000-0000E4100000}"/>
    <hyperlink ref="E4336" location="A128055606V" display="A128055606V" xr:uid="{00000000-0004-0000-0000-0000E5100000}"/>
    <hyperlink ref="E4337" location="A128074822T" display="A128074822T" xr:uid="{00000000-0004-0000-0000-0000E6100000}"/>
    <hyperlink ref="E4338" location="A127978134V" display="A127978134V" xr:uid="{00000000-0004-0000-0000-0000E7100000}"/>
    <hyperlink ref="E4339" location="A128035922X" display="A128035922X" xr:uid="{00000000-0004-0000-0000-0000E8100000}"/>
    <hyperlink ref="E4340" location="A127997138J" display="A127997138J" xr:uid="{00000000-0004-0000-0000-0000E9100000}"/>
    <hyperlink ref="E4341" location="A128035926J" display="A128035926J" xr:uid="{00000000-0004-0000-0000-0000EA100000}"/>
    <hyperlink ref="E4342" location="A127997142X" display="A127997142X" xr:uid="{00000000-0004-0000-0000-0000EB100000}"/>
    <hyperlink ref="E4343" location="A127958354X" display="A127958354X" xr:uid="{00000000-0004-0000-0000-0000EC100000}"/>
    <hyperlink ref="E4344" location="A128035930X" display="A128035930X" xr:uid="{00000000-0004-0000-0000-0000ED100000}"/>
    <hyperlink ref="E4345" location="A127958358J" display="A127958358J" xr:uid="{00000000-0004-0000-0000-0000EE100000}"/>
    <hyperlink ref="E4346" location="A128094222K" display="A128094222K" xr:uid="{00000000-0004-0000-0000-0000EF100000}"/>
    <hyperlink ref="E4347" location="A128094226V" display="A128094226V" xr:uid="{00000000-0004-0000-0000-0000F0100000}"/>
    <hyperlink ref="E4348" location="A127997146J" display="A127997146J" xr:uid="{00000000-0004-0000-0000-0000F1100000}"/>
    <hyperlink ref="E4349" location="A127958362X" display="A127958362X" xr:uid="{00000000-0004-0000-0000-0000F2100000}"/>
    <hyperlink ref="E4350" location="A128055610K" display="A128055610K" xr:uid="{00000000-0004-0000-0000-0000F3100000}"/>
    <hyperlink ref="E4351" location="A127978138C" display="A127978138C" xr:uid="{00000000-0004-0000-0000-0000F4100000}"/>
    <hyperlink ref="E4352" location="A127978142V" display="A127978142V" xr:uid="{00000000-0004-0000-0000-0000F5100000}"/>
    <hyperlink ref="E4353" location="A127997158T" display="A127997158T" xr:uid="{00000000-0004-0000-0000-0000F6100000}"/>
    <hyperlink ref="E4354" location="A127958366J" display="A127958366J" xr:uid="{00000000-0004-0000-0000-0000F7100000}"/>
    <hyperlink ref="E4355" location="A128035942J" display="A128035942J" xr:uid="{00000000-0004-0000-0000-0000F8100000}"/>
    <hyperlink ref="E4356" location="A128094234V" display="A128094234V" xr:uid="{00000000-0004-0000-0000-0000F9100000}"/>
    <hyperlink ref="E4357" location="A127958382J" display="A127958382J" xr:uid="{00000000-0004-0000-0000-0000FA100000}"/>
    <hyperlink ref="E4358" location="A128016530J" display="A128016530J" xr:uid="{00000000-0004-0000-0000-0000FB100000}"/>
    <hyperlink ref="E4359" location="A128074858V" display="A128074858V" xr:uid="{00000000-0004-0000-0000-0000FC100000}"/>
    <hyperlink ref="E4360" location="A128094242V" display="A128094242V" xr:uid="{00000000-0004-0000-0000-0000FD100000}"/>
    <hyperlink ref="E4361" location="A128035946T" display="A128035946T" xr:uid="{00000000-0004-0000-0000-0000FE100000}"/>
    <hyperlink ref="E4362" location="A127978146C" display="A127978146C" xr:uid="{00000000-0004-0000-0000-0000FF100000}"/>
    <hyperlink ref="E4363" location="A127958394T" display="A127958394T" xr:uid="{00000000-0004-0000-0000-000000110000}"/>
    <hyperlink ref="E4364" location="A128094246C" display="A128094246C" xr:uid="{00000000-0004-0000-0000-000001110000}"/>
    <hyperlink ref="E4365" location="A127958370X" display="A127958370X" xr:uid="{00000000-0004-0000-0000-000002110000}"/>
    <hyperlink ref="E4366" location="A128074842A" display="A128074842A" xr:uid="{00000000-0004-0000-0000-000003110000}"/>
    <hyperlink ref="E4367" location="A127997162J" display="A127997162J" xr:uid="{00000000-0004-0000-0000-000004110000}"/>
    <hyperlink ref="E4368" location="A128016514J" display="A128016514J" xr:uid="{00000000-0004-0000-0000-000005110000}"/>
    <hyperlink ref="E4369" location="A128016518T" display="A128016518T" xr:uid="{00000000-0004-0000-0000-000006110000}"/>
    <hyperlink ref="E4370" location="A127958374J" display="A127958374J" xr:uid="{00000000-0004-0000-0000-000007110000}"/>
    <hyperlink ref="E4371" location="A128074846K" display="A128074846K" xr:uid="{00000000-0004-0000-0000-000008110000}"/>
    <hyperlink ref="E4372" location="A128094238C" display="A128094238C" xr:uid="{00000000-0004-0000-0000-000009110000}"/>
    <hyperlink ref="E4373" location="A128055618C" display="A128055618C" xr:uid="{00000000-0004-0000-0000-00000A110000}"/>
    <hyperlink ref="E4374" location="A127958378T" display="A127958378T" xr:uid="{00000000-0004-0000-0000-00000B110000}"/>
    <hyperlink ref="E4375" location="A128055622V" display="A128055622V" xr:uid="{00000000-0004-0000-0000-00000C110000}"/>
    <hyperlink ref="E4376" location="A128055626C" display="A128055626C" xr:uid="{00000000-0004-0000-0000-00000D110000}"/>
    <hyperlink ref="E4377" location="A127997166T" display="A127997166T" xr:uid="{00000000-0004-0000-0000-00000E110000}"/>
    <hyperlink ref="E4378" location="A128016522J" display="A128016522J" xr:uid="{00000000-0004-0000-0000-00000F110000}"/>
    <hyperlink ref="E4379" location="A128074850A" display="A128074850A" xr:uid="{00000000-0004-0000-0000-000010110000}"/>
    <hyperlink ref="E4380" location="A128016526T" display="A128016526T" xr:uid="{00000000-0004-0000-0000-000011110000}"/>
    <hyperlink ref="E4381" location="A127997170J" display="A127997170J" xr:uid="{00000000-0004-0000-0000-000012110000}"/>
    <hyperlink ref="E4382" location="A127997174T" display="A127997174T" xr:uid="{00000000-0004-0000-0000-000013110000}"/>
    <hyperlink ref="E4383" location="A128074854K" display="A128074854K" xr:uid="{00000000-0004-0000-0000-000014110000}"/>
    <hyperlink ref="E4384" location="A127958386T" display="A127958386T" xr:uid="{00000000-0004-0000-0000-000015110000}"/>
    <hyperlink ref="E4385" location="A128016534T" display="A128016534T" xr:uid="{00000000-0004-0000-0000-000016110000}"/>
    <hyperlink ref="E4386" location="A127997178A" display="A127997178A" xr:uid="{00000000-0004-0000-0000-000017110000}"/>
    <hyperlink ref="E4387" location="A127997182T" display="A127997182T" xr:uid="{00000000-0004-0000-0000-000018110000}"/>
    <hyperlink ref="E4388" location="A127958390J" display="A127958390J" xr:uid="{00000000-0004-0000-0000-000019110000}"/>
    <hyperlink ref="E4389" location="A128055646L" display="A128055646L" xr:uid="{00000000-0004-0000-0000-00001A110000}"/>
    <hyperlink ref="E4390" location="A127958398A" display="A127958398A" xr:uid="{00000000-0004-0000-0000-00001B110000}"/>
    <hyperlink ref="E4391" location="A128074866V" display="A128074866V" xr:uid="{00000000-0004-0000-0000-00001C110000}"/>
    <hyperlink ref="E4392" location="A128016550T" display="A128016550T" xr:uid="{00000000-0004-0000-0000-00001D110000}"/>
    <hyperlink ref="E4393" location="A127997190T" display="A127997190T" xr:uid="{00000000-0004-0000-0000-00001E110000}"/>
    <hyperlink ref="E4394" location="A127997198K" display="A127997198K" xr:uid="{00000000-0004-0000-0000-00001F110000}"/>
    <hyperlink ref="E4395" location="A128094262C" display="A128094262C" xr:uid="{00000000-0004-0000-0000-000020110000}"/>
    <hyperlink ref="E4396" location="A128035970T" display="A128035970T" xr:uid="{00000000-0004-0000-0000-000021110000}"/>
    <hyperlink ref="E4397" location="A127978162C" display="A127978162C" xr:uid="{00000000-0004-0000-0000-000022110000}"/>
    <hyperlink ref="E4398" location="A128074878C" display="A128074878C" xr:uid="{00000000-0004-0000-0000-000023110000}"/>
    <hyperlink ref="E4399" location="A128055630V" display="A128055630V" xr:uid="{00000000-0004-0000-0000-000024110000}"/>
    <hyperlink ref="E4400" location="A128094250V" display="A128094250V" xr:uid="{00000000-0004-0000-0000-000025110000}"/>
    <hyperlink ref="E4401" location="A128094254C" display="A128094254C" xr:uid="{00000000-0004-0000-0000-000026110000}"/>
    <hyperlink ref="E4402" location="A128074862K" display="A128074862K" xr:uid="{00000000-0004-0000-0000-000027110000}"/>
    <hyperlink ref="E4403" location="A128094258L" display="A128094258L" xr:uid="{00000000-0004-0000-0000-000028110000}"/>
    <hyperlink ref="E4404" location="A128035950J" display="A128035950J" xr:uid="{00000000-0004-0000-0000-000029110000}"/>
    <hyperlink ref="E4405" location="A128016538A" display="A128016538A" xr:uid="{00000000-0004-0000-0000-00002A110000}"/>
    <hyperlink ref="E4406" location="A128016542T" display="A128016542T" xr:uid="{00000000-0004-0000-0000-00002B110000}"/>
    <hyperlink ref="E4407" location="A128035954T" display="A128035954T" xr:uid="{00000000-0004-0000-0000-00002C110000}"/>
    <hyperlink ref="E4408" location="A127978150V" display="A127978150V" xr:uid="{00000000-0004-0000-0000-00002D110000}"/>
    <hyperlink ref="E4409" location="A128055634C" display="A128055634C" xr:uid="{00000000-0004-0000-0000-00002E110000}"/>
    <hyperlink ref="E4410" location="A128074870K" display="A128074870K" xr:uid="{00000000-0004-0000-0000-00002F110000}"/>
    <hyperlink ref="E4411" location="A128035958A" display="A128035958A" xr:uid="{00000000-0004-0000-0000-000030110000}"/>
    <hyperlink ref="E4412" location="A128055638L" display="A128055638L" xr:uid="{00000000-0004-0000-0000-000031110000}"/>
    <hyperlink ref="E4413" location="A128016546A" display="A128016546A" xr:uid="{00000000-0004-0000-0000-000032110000}"/>
    <hyperlink ref="E4414" location="A127997186A" display="A127997186A" xr:uid="{00000000-0004-0000-0000-000033110000}"/>
    <hyperlink ref="E4415" location="A127978154C" display="A127978154C" xr:uid="{00000000-0004-0000-0000-000034110000}"/>
    <hyperlink ref="E4416" location="A128055642C" display="A128055642C" xr:uid="{00000000-0004-0000-0000-000035110000}"/>
    <hyperlink ref="E4417" location="A128035962T" display="A128035962T" xr:uid="{00000000-0004-0000-0000-000036110000}"/>
    <hyperlink ref="E4418" location="A127958402F" display="A127958402F" xr:uid="{00000000-0004-0000-0000-000037110000}"/>
    <hyperlink ref="E4419" location="A127978158L" display="A127978158L" xr:uid="{00000000-0004-0000-0000-000038110000}"/>
    <hyperlink ref="E4420" location="A128016554A" display="A128016554A" xr:uid="{00000000-0004-0000-0000-000039110000}"/>
    <hyperlink ref="E4421" location="A127997194A" display="A127997194A" xr:uid="{00000000-0004-0000-0000-00003A110000}"/>
    <hyperlink ref="E4422" location="A128035966A" display="A128035966A" xr:uid="{00000000-0004-0000-0000-00003B110000}"/>
    <hyperlink ref="E4423" location="A128094270C" display="A128094270C" xr:uid="{00000000-0004-0000-0000-00003C110000}"/>
    <hyperlink ref="E4424" location="A127978166L" display="A127978166L" xr:uid="{00000000-0004-0000-0000-00003D110000}"/>
    <hyperlink ref="E4425" location="A127997210R" display="A127997210R" xr:uid="{00000000-0004-0000-0000-00003E110000}"/>
    <hyperlink ref="E4426" location="A127958410F" display="A127958410F" xr:uid="{00000000-0004-0000-0000-00003F110000}"/>
    <hyperlink ref="E4427" location="A128016582K" display="A128016582K" xr:uid="{00000000-0004-0000-0000-000040110000}"/>
    <hyperlink ref="E4428" location="A128074886C" display="A128074886C" xr:uid="{00000000-0004-0000-0000-000041110000}"/>
    <hyperlink ref="E4429" location="A128035982A" display="A128035982A" xr:uid="{00000000-0004-0000-0000-000042110000}"/>
    <hyperlink ref="E4430" location="A128035986K" display="A128035986K" xr:uid="{00000000-0004-0000-0000-000043110000}"/>
    <hyperlink ref="E4431" location="A127978190L" display="A127978190L" xr:uid="{00000000-0004-0000-0000-000044110000}"/>
    <hyperlink ref="E4432" location="A128055658W" display="A128055658W" xr:uid="{00000000-0004-0000-0000-000045110000}"/>
    <hyperlink ref="E4433" location="A128074882V" display="A128074882V" xr:uid="{00000000-0004-0000-0000-000046110000}"/>
    <hyperlink ref="E4434" location="A127978170C" display="A127978170C" xr:uid="{00000000-0004-0000-0000-000047110000}"/>
    <hyperlink ref="E4435" location="A127997202R" display="A127997202R" xr:uid="{00000000-0004-0000-0000-000048110000}"/>
    <hyperlink ref="E4436" location="A128016558K" display="A128016558K" xr:uid="{00000000-0004-0000-0000-000049110000}"/>
    <hyperlink ref="E4437" location="A127978174L" display="A127978174L" xr:uid="{00000000-0004-0000-0000-00004A110000}"/>
    <hyperlink ref="E4438" location="A127997206X" display="A127997206X" xr:uid="{00000000-0004-0000-0000-00004B110000}"/>
    <hyperlink ref="E4439" location="A127978178W" display="A127978178W" xr:uid="{00000000-0004-0000-0000-00004C110000}"/>
    <hyperlink ref="E4440" location="A128055650C" display="A128055650C" xr:uid="{00000000-0004-0000-0000-00004D110000}"/>
    <hyperlink ref="E4441" location="A128016562A" display="A128016562A" xr:uid="{00000000-0004-0000-0000-00004E110000}"/>
    <hyperlink ref="E4442" location="A128035974A" display="A128035974A" xr:uid="{00000000-0004-0000-0000-00004F110000}"/>
    <hyperlink ref="E4443" location="A127997214X" display="A127997214X" xr:uid="{00000000-0004-0000-0000-000050110000}"/>
    <hyperlink ref="E4444" location="A128016566K" display="A128016566K" xr:uid="{00000000-0004-0000-0000-000051110000}"/>
    <hyperlink ref="E4445" location="A127958406R" display="A127958406R" xr:uid="{00000000-0004-0000-0000-000052110000}"/>
    <hyperlink ref="E4446" location="A128055654L" display="A128055654L" xr:uid="{00000000-0004-0000-0000-000053110000}"/>
    <hyperlink ref="E4447" location="A128016570A" display="A128016570A" xr:uid="{00000000-0004-0000-0000-000054110000}"/>
    <hyperlink ref="E4448" location="A127997218J" display="A127997218J" xr:uid="{00000000-0004-0000-0000-000055110000}"/>
    <hyperlink ref="E4449" location="A128016574K" display="A128016574K" xr:uid="{00000000-0004-0000-0000-000056110000}"/>
    <hyperlink ref="E4450" location="A128016578V" display="A128016578V" xr:uid="{00000000-0004-0000-0000-000057110000}"/>
    <hyperlink ref="E4451" location="A127997222X" display="A127997222X" xr:uid="{00000000-0004-0000-0000-000058110000}"/>
    <hyperlink ref="E4452" location="A128035978K" display="A128035978K" xr:uid="{00000000-0004-0000-0000-000059110000}"/>
    <hyperlink ref="E4453" location="A127978182L" display="A127978182L" xr:uid="{00000000-0004-0000-0000-00005A110000}"/>
    <hyperlink ref="E4454" location="A128094266L" display="A128094266L" xr:uid="{00000000-0004-0000-0000-00005B110000}"/>
    <hyperlink ref="E4455" location="A127978186W" display="A127978186W" xr:uid="{00000000-0004-0000-0000-00005C110000}"/>
    <hyperlink ref="E4456" location="A127997230X" display="A127997230X" xr:uid="{00000000-0004-0000-0000-00005D110000}"/>
    <hyperlink ref="E4457" location="A128035662R" display="A128035662R" xr:uid="{00000000-0004-0000-0000-00005E110000}"/>
    <hyperlink ref="E4458" location="A127977838X" display="A127977838X" xr:uid="{00000000-0004-0000-0000-00005F110000}"/>
    <hyperlink ref="E4459" location="A127958110C" display="A127958110C" xr:uid="{00000000-0004-0000-0000-000060110000}"/>
    <hyperlink ref="E4460" location="A127977858J" display="A127977858J" xr:uid="{00000000-0004-0000-0000-000061110000}"/>
    <hyperlink ref="E4461" location="A128094030T" display="A128094030T" xr:uid="{00000000-0004-0000-0000-000062110000}"/>
    <hyperlink ref="E4462" location="A127996890L" display="A127996890L" xr:uid="{00000000-0004-0000-0000-000063110000}"/>
    <hyperlink ref="E4463" location="A128055326A" display="A128055326A" xr:uid="{00000000-0004-0000-0000-000064110000}"/>
    <hyperlink ref="E4464" location="A128016246X" display="A128016246X" xr:uid="{00000000-0004-0000-0000-000065110000}"/>
    <hyperlink ref="E4465" location="A128094034A" display="A128094034A" xr:uid="{00000000-0004-0000-0000-000066110000}"/>
    <hyperlink ref="E4466" location="A128035666X" display="A128035666X" xr:uid="{00000000-0004-0000-0000-000067110000}"/>
    <hyperlink ref="E4467" location="A128016238X" display="A128016238X" xr:uid="{00000000-0004-0000-0000-000068110000}"/>
    <hyperlink ref="E4468" location="A127977842R" display="A127977842R" xr:uid="{00000000-0004-0000-0000-000069110000}"/>
    <hyperlink ref="E4469" location="A127958102C" display="A127958102C" xr:uid="{00000000-0004-0000-0000-00006A110000}"/>
    <hyperlink ref="E4470" location="A128074530R" display="A128074530R" xr:uid="{00000000-0004-0000-0000-00006B110000}"/>
    <hyperlink ref="E4471" location="A128016242R" display="A128016242R" xr:uid="{00000000-0004-0000-0000-00006C110000}"/>
    <hyperlink ref="E4472" location="A128074534X" display="A128074534X" xr:uid="{00000000-0004-0000-0000-00006D110000}"/>
    <hyperlink ref="E4473" location="A127958106L" display="A127958106L" xr:uid="{00000000-0004-0000-0000-00006E110000}"/>
    <hyperlink ref="E4474" location="A128074538J" display="A128074538J" xr:uid="{00000000-0004-0000-0000-00006F110000}"/>
    <hyperlink ref="E4475" location="A127977846X" display="A127977846X" xr:uid="{00000000-0004-0000-0000-000070110000}"/>
    <hyperlink ref="E4476" location="A127996878W" display="A127996878W" xr:uid="{00000000-0004-0000-0000-000071110000}"/>
    <hyperlink ref="E4477" location="A128074542X" display="A128074542X" xr:uid="{00000000-0004-0000-0000-000072110000}"/>
    <hyperlink ref="E4478" location="A127977850R" display="A127977850R" xr:uid="{00000000-0004-0000-0000-000073110000}"/>
    <hyperlink ref="E4479" location="A128035654R" display="A128035654R" xr:uid="{00000000-0004-0000-0000-000074110000}"/>
    <hyperlink ref="E4480" location="A128035658X" display="A128035658X" xr:uid="{00000000-0004-0000-0000-000075110000}"/>
    <hyperlink ref="E4481" location="A127958114L" display="A127958114L" xr:uid="{00000000-0004-0000-0000-000076110000}"/>
    <hyperlink ref="E4482" location="A128074546J" display="A128074546J" xr:uid="{00000000-0004-0000-0000-000077110000}"/>
    <hyperlink ref="E4483" location="A128055318A" display="A128055318A" xr:uid="{00000000-0004-0000-0000-000078110000}"/>
    <hyperlink ref="E4484" location="A127977854X" display="A127977854X" xr:uid="{00000000-0004-0000-0000-000079110000}"/>
    <hyperlink ref="E4485" location="A127996882L" display="A127996882L" xr:uid="{00000000-0004-0000-0000-00007A110000}"/>
    <hyperlink ref="E4486" location="A128055322T" display="A128055322T" xr:uid="{00000000-0004-0000-0000-00007B110000}"/>
    <hyperlink ref="E4487" location="A127958118W" display="A127958118W" xr:uid="{00000000-0004-0000-0000-00007C110000}"/>
    <hyperlink ref="E4488" location="A127996886W" display="A127996886W" xr:uid="{00000000-0004-0000-0000-00007D110000}"/>
    <hyperlink ref="E4489" location="A128074550X" display="A128074550X" xr:uid="{00000000-0004-0000-0000-00007E110000}"/>
    <hyperlink ref="E4490" location="A127977862X" display="A127977862X" xr:uid="{00000000-0004-0000-0000-00007F110000}"/>
    <hyperlink ref="E4491" location="A127977878T" display="A127977878T" xr:uid="{00000000-0004-0000-0000-000080110000}"/>
    <hyperlink ref="E4492" location="A127977866J" display="A127977866J" xr:uid="{00000000-0004-0000-0000-000081110000}"/>
    <hyperlink ref="E4493" location="A127996910K" display="A127996910K" xr:uid="{00000000-0004-0000-0000-000082110000}"/>
    <hyperlink ref="E4494" location="A127996914V" display="A127996914V" xr:uid="{00000000-0004-0000-0000-000083110000}"/>
    <hyperlink ref="E4495" location="A128094042A" display="A128094042A" xr:uid="{00000000-0004-0000-0000-000084110000}"/>
    <hyperlink ref="E4496" location="A128055346K" display="A128055346K" xr:uid="{00000000-0004-0000-0000-000085110000}"/>
    <hyperlink ref="E4497" location="A128016262X" display="A128016262X" xr:uid="{00000000-0004-0000-0000-000086110000}"/>
    <hyperlink ref="E4498" location="A127996918C" display="A127996918C" xr:uid="{00000000-0004-0000-0000-000087110000}"/>
    <hyperlink ref="E4499" location="A128094050A" display="A128094050A" xr:uid="{00000000-0004-0000-0000-000088110000}"/>
    <hyperlink ref="E4500" location="A128016266J" display="A128016266J" xr:uid="{00000000-0004-0000-0000-000089110000}"/>
    <hyperlink ref="E4501" location="A128074554J" display="A128074554J" xr:uid="{00000000-0004-0000-0000-00008A110000}"/>
    <hyperlink ref="E4502" location="A128035670R" display="A128035670R" xr:uid="{00000000-0004-0000-0000-00008B110000}"/>
    <hyperlink ref="E4503" location="A127996894W" display="A127996894W" xr:uid="{00000000-0004-0000-0000-00008C110000}"/>
    <hyperlink ref="E4504" location="A127996898F" display="A127996898F" xr:uid="{00000000-0004-0000-0000-00008D110000}"/>
    <hyperlink ref="E4505" location="A128055330T" display="A128055330T" xr:uid="{00000000-0004-0000-0000-00008E110000}"/>
    <hyperlink ref="E4506" location="A127996902K" display="A127996902K" xr:uid="{00000000-0004-0000-0000-00008F110000}"/>
    <hyperlink ref="E4507" location="A128094038K" display="A128094038K" xr:uid="{00000000-0004-0000-0000-000090110000}"/>
    <hyperlink ref="E4508" location="A127996906V" display="A127996906V" xr:uid="{00000000-0004-0000-0000-000091110000}"/>
    <hyperlink ref="E4509" location="A128035674X" display="A128035674X" xr:uid="{00000000-0004-0000-0000-000092110000}"/>
    <hyperlink ref="E4510" location="A127977870X" display="A127977870X" xr:uid="{00000000-0004-0000-0000-000093110000}"/>
    <hyperlink ref="E4511" location="A128074558T" display="A128074558T" xr:uid="{00000000-0004-0000-0000-000094110000}"/>
    <hyperlink ref="E4512" location="A128016250R" display="A128016250R" xr:uid="{00000000-0004-0000-0000-000095110000}"/>
    <hyperlink ref="E4513" location="A128074562J" display="A128074562J" xr:uid="{00000000-0004-0000-0000-000096110000}"/>
    <hyperlink ref="E4514" location="A128074566T" display="A128074566T" xr:uid="{00000000-0004-0000-0000-000097110000}"/>
    <hyperlink ref="E4515" location="A127977874J" display="A127977874J" xr:uid="{00000000-0004-0000-0000-000098110000}"/>
    <hyperlink ref="E4516" location="A128016254X" display="A128016254X" xr:uid="{00000000-0004-0000-0000-000099110000}"/>
    <hyperlink ref="E4517" location="A128055334A" display="A128055334A" xr:uid="{00000000-0004-0000-0000-00009A110000}"/>
    <hyperlink ref="E4518" location="A128055338K" display="A128055338K" xr:uid="{00000000-0004-0000-0000-00009B110000}"/>
    <hyperlink ref="E4519" location="A127958122L" display="A127958122L" xr:uid="{00000000-0004-0000-0000-00009C110000}"/>
    <hyperlink ref="E4520" location="A127958126W" display="A127958126W" xr:uid="{00000000-0004-0000-0000-00009D110000}"/>
    <hyperlink ref="E4521" location="A128016258J" display="A128016258J" xr:uid="{00000000-0004-0000-0000-00009E110000}"/>
    <hyperlink ref="E4522" location="A128055342A" display="A128055342A" xr:uid="{00000000-0004-0000-0000-00009F110000}"/>
    <hyperlink ref="E4523" location="A128074570J" display="A128074570J" xr:uid="{00000000-0004-0000-0000-0000A0110000}"/>
    <hyperlink ref="E4524" location="A128094046K" display="A128094046K" xr:uid="{00000000-0004-0000-0000-0000A1110000}"/>
    <hyperlink ref="E4525" location="A127977890J" display="A127977890J" xr:uid="{00000000-0004-0000-0000-0000A2110000}"/>
    <hyperlink ref="E4526" location="A127996922V" display="A127996922V" xr:uid="{00000000-0004-0000-0000-0000A3110000}"/>
    <hyperlink ref="E4527" location="A128094054K" display="A128094054K" xr:uid="{00000000-0004-0000-0000-0000A4110000}"/>
    <hyperlink ref="E4528" location="A128055354K" display="A128055354K" xr:uid="{00000000-0004-0000-0000-0000A5110000}"/>
    <hyperlink ref="E4529" location="A127958134W" display="A127958134W" xr:uid="{00000000-0004-0000-0000-0000A6110000}"/>
    <hyperlink ref="E4530" location="A128055358V" display="A128055358V" xr:uid="{00000000-0004-0000-0000-0000A7110000}"/>
    <hyperlink ref="E4531" location="A127996938L" display="A127996938L" xr:uid="{00000000-0004-0000-0000-0000A8110000}"/>
    <hyperlink ref="E4532" location="A127977894T" display="A127977894T" xr:uid="{00000000-0004-0000-0000-0000A9110000}"/>
    <hyperlink ref="E4533" location="A127977898A" display="A127977898A" xr:uid="{00000000-0004-0000-0000-0000AA110000}"/>
    <hyperlink ref="E4534" location="A128035698T" display="A128035698T" xr:uid="{00000000-0004-0000-0000-0000AB110000}"/>
    <hyperlink ref="E4535" location="A128016270X" display="A128016270X" xr:uid="{00000000-0004-0000-0000-0000AC110000}"/>
    <hyperlink ref="E4536" location="A128035682X" display="A128035682X" xr:uid="{00000000-0004-0000-0000-0000AD110000}"/>
    <hyperlink ref="E4537" location="A128035686J" display="A128035686J" xr:uid="{00000000-0004-0000-0000-0000AE110000}"/>
    <hyperlink ref="E4538" location="A128074574T" display="A128074574T" xr:uid="{00000000-0004-0000-0000-0000AF110000}"/>
    <hyperlink ref="E4539" location="A128074578A" display="A128074578A" xr:uid="{00000000-0004-0000-0000-0000B0110000}"/>
    <hyperlink ref="E4540" location="A127996926C" display="A127996926C" xr:uid="{00000000-0004-0000-0000-0000B1110000}"/>
    <hyperlink ref="E4541" location="A128016274J" display="A128016274J" xr:uid="{00000000-0004-0000-0000-0000B2110000}"/>
    <hyperlink ref="E4542" location="A128074582T" display="A128074582T" xr:uid="{00000000-0004-0000-0000-0000B3110000}"/>
    <hyperlink ref="E4543" location="A127996930V" display="A127996930V" xr:uid="{00000000-0004-0000-0000-0000B4110000}"/>
    <hyperlink ref="E4544" location="A128035690X" display="A128035690X" xr:uid="{00000000-0004-0000-0000-0000B5110000}"/>
    <hyperlink ref="E4545" location="A128016278T" display="A128016278T" xr:uid="{00000000-0004-0000-0000-0000B6110000}"/>
    <hyperlink ref="E4546" location="A127958130L" display="A127958130L" xr:uid="{00000000-0004-0000-0000-0000B7110000}"/>
    <hyperlink ref="E4547" location="A128016282J" display="A128016282J" xr:uid="{00000000-0004-0000-0000-0000B8110000}"/>
    <hyperlink ref="E4548" location="A128055350A" display="A128055350A" xr:uid="{00000000-0004-0000-0000-0000B9110000}"/>
    <hyperlink ref="E4549" location="A128094058V" display="A128094058V" xr:uid="{00000000-0004-0000-0000-0000BA110000}"/>
    <hyperlink ref="E4550" location="A128035694J" display="A128035694J" xr:uid="{00000000-0004-0000-0000-0000BB110000}"/>
    <hyperlink ref="E4551" location="A128094062K" display="A128094062K" xr:uid="{00000000-0004-0000-0000-0000BC110000}"/>
    <hyperlink ref="E4552" location="A127977882J" display="A127977882J" xr:uid="{00000000-0004-0000-0000-0000BD110000}"/>
    <hyperlink ref="E4553" location="A128094066V" display="A128094066V" xr:uid="{00000000-0004-0000-0000-0000BE110000}"/>
    <hyperlink ref="E4554" location="A128074586A" display="A128074586A" xr:uid="{00000000-0004-0000-0000-0000BF110000}"/>
    <hyperlink ref="E4555" location="A128094070K" display="A128094070K" xr:uid="{00000000-0004-0000-0000-0000C0110000}"/>
    <hyperlink ref="E4556" location="A127996934C" display="A127996934C" xr:uid="{00000000-0004-0000-0000-0000C1110000}"/>
    <hyperlink ref="E4557" location="A128016286T" display="A128016286T" xr:uid="{00000000-0004-0000-0000-0000C2110000}"/>
    <hyperlink ref="E4558" location="A127958138F" display="A127958138F" xr:uid="{00000000-0004-0000-0000-0000C3110000}"/>
    <hyperlink ref="E4559" location="A127977918X" display="A127977918X" xr:uid="{00000000-0004-0000-0000-0000C4110000}"/>
    <hyperlink ref="E4560" location="A127977902F" display="A127977902F" xr:uid="{00000000-0004-0000-0000-0000C5110000}"/>
    <hyperlink ref="E4561" location="A127977910F" display="A127977910F" xr:uid="{00000000-0004-0000-0000-0000C6110000}"/>
    <hyperlink ref="E4562" location="A127958150W" display="A127958150W" xr:uid="{00000000-0004-0000-0000-0000C7110000}"/>
    <hyperlink ref="E4563" location="A127958154F" display="A127958154F" xr:uid="{00000000-0004-0000-0000-0000C8110000}"/>
    <hyperlink ref="E4564" location="A128074606X" display="A128074606X" xr:uid="{00000000-0004-0000-0000-0000C9110000}"/>
    <hyperlink ref="E4565" location="A128055378C" display="A128055378C" xr:uid="{00000000-0004-0000-0000-0000CA110000}"/>
    <hyperlink ref="E4566" location="A128074610R" display="A128074610R" xr:uid="{00000000-0004-0000-0000-0000CB110000}"/>
    <hyperlink ref="E4567" location="A127958162F" display="A127958162F" xr:uid="{00000000-0004-0000-0000-0000CC110000}"/>
    <hyperlink ref="E4568" location="A128074614X" display="A128074614X" xr:uid="{00000000-0004-0000-0000-0000CD110000}"/>
    <hyperlink ref="E4569" location="A128016290J" display="A128016290J" xr:uid="{00000000-0004-0000-0000-0000CE110000}"/>
    <hyperlink ref="E4570" location="A128035702W" display="A128035702W" xr:uid="{00000000-0004-0000-0000-0000CF110000}"/>
    <hyperlink ref="E4571" location="A128055362K" display="A128055362K" xr:uid="{00000000-0004-0000-0000-0000D0110000}"/>
    <hyperlink ref="E4572" location="A127958142W" display="A127958142W" xr:uid="{00000000-0004-0000-0000-0000D1110000}"/>
    <hyperlink ref="E4573" location="A128055366V" display="A128055366V" xr:uid="{00000000-0004-0000-0000-0000D2110000}"/>
    <hyperlink ref="E4574" location="A128055370K" display="A128055370K" xr:uid="{00000000-0004-0000-0000-0000D3110000}"/>
    <hyperlink ref="E4575" location="A128074590T" display="A128074590T" xr:uid="{00000000-0004-0000-0000-0000D4110000}"/>
    <hyperlink ref="E4576" location="A127977906R" display="A127977906R" xr:uid="{00000000-0004-0000-0000-0000D5110000}"/>
    <hyperlink ref="E4577" location="A128035706F" display="A128035706F" xr:uid="{00000000-0004-0000-0000-0000D6110000}"/>
    <hyperlink ref="E4578" location="A128035710W" display="A128035710W" xr:uid="{00000000-0004-0000-0000-0000D7110000}"/>
    <hyperlink ref="E4579" location="A128035714F" display="A128035714F" xr:uid="{00000000-0004-0000-0000-0000D8110000}"/>
    <hyperlink ref="E4580" location="A128074594A" display="A128074594A" xr:uid="{00000000-0004-0000-0000-0000D9110000}"/>
    <hyperlink ref="E4581" location="A128094074V" display="A128094074V" xr:uid="{00000000-0004-0000-0000-0000DA110000}"/>
    <hyperlink ref="E4582" location="A127958146F" display="A127958146F" xr:uid="{00000000-0004-0000-0000-0000DB110000}"/>
    <hyperlink ref="E4583" location="A128094078C" display="A128094078C" xr:uid="{00000000-0004-0000-0000-0000DC110000}"/>
    <hyperlink ref="E4584" location="A128094082V" display="A128094082V" xr:uid="{00000000-0004-0000-0000-0000DD110000}"/>
    <hyperlink ref="E4585" location="A128016294T" display="A128016294T" xr:uid="{00000000-0004-0000-0000-0000DE110000}"/>
    <hyperlink ref="E4586" location="A128074598K" display="A128074598K" xr:uid="{00000000-0004-0000-0000-0000DF110000}"/>
    <hyperlink ref="E4587" location="A127977914R" display="A127977914R" xr:uid="{00000000-0004-0000-0000-0000E0110000}"/>
    <hyperlink ref="E4588" location="A128094086C" display="A128094086C" xr:uid="{00000000-0004-0000-0000-0000E1110000}"/>
    <hyperlink ref="E4589" location="A128055374V" display="A128055374V" xr:uid="{00000000-0004-0000-0000-0000E2110000}"/>
    <hyperlink ref="E4590" location="A128035718R" display="A128035718R" xr:uid="{00000000-0004-0000-0000-0000E3110000}"/>
    <hyperlink ref="E4591" location="A128074602R" display="A128074602R" xr:uid="{00000000-0004-0000-0000-0000E4110000}"/>
    <hyperlink ref="E4592" location="A127958158R" display="A127958158R" xr:uid="{00000000-0004-0000-0000-0000E5110000}"/>
    <hyperlink ref="E4593" location="A127996950C" display="A127996950C" xr:uid="{00000000-0004-0000-0000-0000E6110000}"/>
    <hyperlink ref="E4594" location="A127996942C" display="A127996942C" xr:uid="{00000000-0004-0000-0000-0000E7110000}"/>
    <hyperlink ref="E4595" location="A127996946L" display="A127996946L" xr:uid="{00000000-0004-0000-0000-0000E8110000}"/>
    <hyperlink ref="E4596" location="A128055398L" display="A128055398L" xr:uid="{00000000-0004-0000-0000-0000E9110000}"/>
    <hyperlink ref="E4597" location="A127996954L" display="A127996954L" xr:uid="{00000000-0004-0000-0000-0000EA110000}"/>
    <hyperlink ref="E4598" location="A128074638T" display="A128074638T" xr:uid="{00000000-0004-0000-0000-0000EB110000}"/>
    <hyperlink ref="E4599" location="A128016318X" display="A128016318X" xr:uid="{00000000-0004-0000-0000-0000EC110000}"/>
    <hyperlink ref="E4600" location="A127977938J" display="A127977938J" xr:uid="{00000000-0004-0000-0000-0000ED110000}"/>
    <hyperlink ref="E4601" location="A128094098L" display="A128094098L" xr:uid="{00000000-0004-0000-0000-0000EE110000}"/>
    <hyperlink ref="E4602" location="A128055402T" display="A128055402T" xr:uid="{00000000-0004-0000-0000-0000EF110000}"/>
    <hyperlink ref="E4603" location="A128074618J" display="A128074618J" xr:uid="{00000000-0004-0000-0000-0000F0110000}"/>
    <hyperlink ref="E4604" location="A128016298A" display="A128016298A" xr:uid="{00000000-0004-0000-0000-0000F1110000}"/>
    <hyperlink ref="E4605" location="A128016302F" display="A128016302F" xr:uid="{00000000-0004-0000-0000-0000F2110000}"/>
    <hyperlink ref="E4606" location="A128074622X" display="A128074622X" xr:uid="{00000000-0004-0000-0000-0000F3110000}"/>
    <hyperlink ref="E4607" location="A127977922R" display="A127977922R" xr:uid="{00000000-0004-0000-0000-0000F4110000}"/>
    <hyperlink ref="E4608" location="A127977926X" display="A127977926X" xr:uid="{00000000-0004-0000-0000-0000F5110000}"/>
    <hyperlink ref="E4609" location="A128035726R" display="A128035726R" xr:uid="{00000000-0004-0000-0000-0000F6110000}"/>
    <hyperlink ref="E4610" location="A128016306R" display="A128016306R" xr:uid="{00000000-0004-0000-0000-0000F7110000}"/>
    <hyperlink ref="E4611" location="A128074626J" display="A128074626J" xr:uid="{00000000-0004-0000-0000-0000F8110000}"/>
    <hyperlink ref="E4612" location="A128055382V" display="A128055382V" xr:uid="{00000000-0004-0000-0000-0000F9110000}"/>
    <hyperlink ref="E4613" location="A128055386C" display="A128055386C" xr:uid="{00000000-0004-0000-0000-0000FA110000}"/>
    <hyperlink ref="E4614" location="A128016310F" display="A128016310F" xr:uid="{00000000-0004-0000-0000-0000FB110000}"/>
    <hyperlink ref="E4615" location="A128055390V" display="A128055390V" xr:uid="{00000000-0004-0000-0000-0000FC110000}"/>
    <hyperlink ref="E4616" location="A128035730F" display="A128035730F" xr:uid="{00000000-0004-0000-0000-0000FD110000}"/>
    <hyperlink ref="E4617" location="A127977930R" display="A127977930R" xr:uid="{00000000-0004-0000-0000-0000FE110000}"/>
    <hyperlink ref="E4618" location="A128055394C" display="A128055394C" xr:uid="{00000000-0004-0000-0000-0000FF110000}"/>
    <hyperlink ref="E4619" location="A128035734R" display="A128035734R" xr:uid="{00000000-0004-0000-0000-000000120000}"/>
    <hyperlink ref="E4620" location="A128074630X" display="A128074630X" xr:uid="{00000000-0004-0000-0000-000001120000}"/>
    <hyperlink ref="E4621" location="A128094090V" display="A128094090V" xr:uid="{00000000-0004-0000-0000-000002120000}"/>
    <hyperlink ref="E4622" location="A128094094C" display="A128094094C" xr:uid="{00000000-0004-0000-0000-000003120000}"/>
    <hyperlink ref="E4623" location="A128035738X" display="A128035738X" xr:uid="{00000000-0004-0000-0000-000004120000}"/>
    <hyperlink ref="E4624" location="A127958166R" display="A127958166R" xr:uid="{00000000-0004-0000-0000-000005120000}"/>
    <hyperlink ref="E4625" location="A127977934X" display="A127977934X" xr:uid="{00000000-0004-0000-0000-000006120000}"/>
    <hyperlink ref="E4626" location="A128016314R" display="A128016314R" xr:uid="{00000000-0004-0000-0000-000007120000}"/>
    <hyperlink ref="E4627" location="A127996978F" display="A127996978F" xr:uid="{00000000-0004-0000-0000-000008120000}"/>
    <hyperlink ref="E4628" location="A127958170F" display="A127958170F" xr:uid="{00000000-0004-0000-0000-000009120000}"/>
    <hyperlink ref="E4629" location="A128055410T" display="A128055410T" xr:uid="{00000000-0004-0000-0000-00000A120000}"/>
    <hyperlink ref="E4630" location="A128055418K" display="A128055418K" xr:uid="{00000000-0004-0000-0000-00000B120000}"/>
    <hyperlink ref="E4631" location="A128035754X" display="A128035754X" xr:uid="{00000000-0004-0000-0000-00000C120000}"/>
    <hyperlink ref="E4632" location="A127977950X" display="A127977950X" xr:uid="{00000000-0004-0000-0000-00000D120000}"/>
    <hyperlink ref="E4633" location="A127996982W" display="A127996982W" xr:uid="{00000000-0004-0000-0000-00000E120000}"/>
    <hyperlink ref="E4634" location="A128016334X" display="A128016334X" xr:uid="{00000000-0004-0000-0000-00000F120000}"/>
    <hyperlink ref="E4635" location="A128055426K" display="A128055426K" xr:uid="{00000000-0004-0000-0000-000010120000}"/>
    <hyperlink ref="E4636" location="A128016338J" display="A128016338J" xr:uid="{00000000-0004-0000-0000-000011120000}"/>
    <hyperlink ref="E4637" location="A128074642J" display="A128074642J" xr:uid="{00000000-0004-0000-0000-000012120000}"/>
    <hyperlink ref="E4638" location="A128035742R" display="A128035742R" xr:uid="{00000000-0004-0000-0000-000013120000}"/>
    <hyperlink ref="E4639" location="A127958174R" display="A127958174R" xr:uid="{00000000-0004-0000-0000-000014120000}"/>
    <hyperlink ref="E4640" location="A128016322R" display="A128016322R" xr:uid="{00000000-0004-0000-0000-000015120000}"/>
    <hyperlink ref="E4641" location="A128016326X" display="A128016326X" xr:uid="{00000000-0004-0000-0000-000016120000}"/>
    <hyperlink ref="E4642" location="A128055406A" display="A128055406A" xr:uid="{00000000-0004-0000-0000-000017120000}"/>
    <hyperlink ref="E4643" location="A127977942X" display="A127977942X" xr:uid="{00000000-0004-0000-0000-000018120000}"/>
    <hyperlink ref="E4644" location="A128074646T" display="A128074646T" xr:uid="{00000000-0004-0000-0000-000019120000}"/>
    <hyperlink ref="E4645" location="A128074650J" display="A128074650J" xr:uid="{00000000-0004-0000-0000-00001A120000}"/>
    <hyperlink ref="E4646" location="A127996958W" display="A127996958W" xr:uid="{00000000-0004-0000-0000-00001B120000}"/>
    <hyperlink ref="E4647" location="A127996962L" display="A127996962L" xr:uid="{00000000-0004-0000-0000-00001C120000}"/>
    <hyperlink ref="E4648" location="A127958178X" display="A127958178X" xr:uid="{00000000-0004-0000-0000-00001D120000}"/>
    <hyperlink ref="E4649" location="A127996966W" display="A127996966W" xr:uid="{00000000-0004-0000-0000-00001E120000}"/>
    <hyperlink ref="E4650" location="A128055414A" display="A128055414A" xr:uid="{00000000-0004-0000-0000-00001F120000}"/>
    <hyperlink ref="E4651" location="A128074654T" display="A128074654T" xr:uid="{00000000-0004-0000-0000-000020120000}"/>
    <hyperlink ref="E4652" location="A128035746X" display="A128035746X" xr:uid="{00000000-0004-0000-0000-000021120000}"/>
    <hyperlink ref="E4653" location="A127977946J" display="A127977946J" xr:uid="{00000000-0004-0000-0000-000022120000}"/>
    <hyperlink ref="E4654" location="A127958182R" display="A127958182R" xr:uid="{00000000-0004-0000-0000-000023120000}"/>
    <hyperlink ref="E4655" location="A127996970L" display="A127996970L" xr:uid="{00000000-0004-0000-0000-000024120000}"/>
    <hyperlink ref="E4656" location="A127958186X" display="A127958186X" xr:uid="{00000000-0004-0000-0000-000025120000}"/>
    <hyperlink ref="E4657" location="A127996974W" display="A127996974W" xr:uid="{00000000-0004-0000-0000-000026120000}"/>
    <hyperlink ref="E4658" location="A128055422A" display="A128055422A" xr:uid="{00000000-0004-0000-0000-000027120000}"/>
    <hyperlink ref="E4659" location="A128035758J" display="A128035758J" xr:uid="{00000000-0004-0000-0000-000028120000}"/>
    <hyperlink ref="E4660" location="A128016330R" display="A128016330R" xr:uid="{00000000-0004-0000-0000-000029120000}"/>
    <hyperlink ref="E4661" location="A128074670T" display="A128074670T" xr:uid="{00000000-0004-0000-0000-00002A120000}"/>
    <hyperlink ref="E4662" location="A127996986F" display="A127996986F" xr:uid="{00000000-0004-0000-0000-00002B120000}"/>
    <hyperlink ref="E4663" location="A128035770X" display="A128035770X" xr:uid="{00000000-0004-0000-0000-00002C120000}"/>
    <hyperlink ref="E4664" location="A127996998R" display="A127996998R" xr:uid="{00000000-0004-0000-0000-00002D120000}"/>
    <hyperlink ref="E4665" location="A128055434K" display="A128055434K" xr:uid="{00000000-0004-0000-0000-00002E120000}"/>
    <hyperlink ref="E4666" location="A128016366T" display="A128016366T" xr:uid="{00000000-0004-0000-0000-00002F120000}"/>
    <hyperlink ref="E4667" location="A128035782J" display="A128035782J" xr:uid="{00000000-0004-0000-0000-000030120000}"/>
    <hyperlink ref="E4668" location="A127997002W" display="A127997002W" xr:uid="{00000000-0004-0000-0000-000031120000}"/>
    <hyperlink ref="E4669" location="A128035786T" display="A128035786T" xr:uid="{00000000-0004-0000-0000-000032120000}"/>
    <hyperlink ref="E4670" location="A127977966T" display="A127977966T" xr:uid="{00000000-0004-0000-0000-000033120000}"/>
    <hyperlink ref="E4671" location="A128016342X" display="A128016342X" xr:uid="{00000000-0004-0000-0000-000034120000}"/>
    <hyperlink ref="E4672" location="A128094102T" display="A128094102T" xr:uid="{00000000-0004-0000-0000-000035120000}"/>
    <hyperlink ref="E4673" location="A127977954J" display="A127977954J" xr:uid="{00000000-0004-0000-0000-000036120000}"/>
    <hyperlink ref="E4674" location="A127996990W" display="A127996990W" xr:uid="{00000000-0004-0000-0000-000037120000}"/>
    <hyperlink ref="E4675" location="A128035762X" display="A128035762X" xr:uid="{00000000-0004-0000-0000-000038120000}"/>
    <hyperlink ref="E4676" location="A128074658A" display="A128074658A" xr:uid="{00000000-0004-0000-0000-000039120000}"/>
    <hyperlink ref="E4677" location="A127958190R" display="A127958190R" xr:uid="{00000000-0004-0000-0000-00003A120000}"/>
    <hyperlink ref="E4678" location="A127977958T" display="A127977958T" xr:uid="{00000000-0004-0000-0000-00003B120000}"/>
    <hyperlink ref="E4679" location="A127958194X" display="A127958194X" xr:uid="{00000000-0004-0000-0000-00003C120000}"/>
    <hyperlink ref="E4680" location="A128035766J" display="A128035766J" xr:uid="{00000000-0004-0000-0000-00003D120000}"/>
    <hyperlink ref="E4681" location="A128016346J" display="A128016346J" xr:uid="{00000000-0004-0000-0000-00003E120000}"/>
    <hyperlink ref="E4682" location="A128016350X" display="A128016350X" xr:uid="{00000000-0004-0000-0000-00003F120000}"/>
    <hyperlink ref="E4683" location="A128055430A" display="A128055430A" xr:uid="{00000000-0004-0000-0000-000040120000}"/>
    <hyperlink ref="E4684" location="A128074662T" display="A128074662T" xr:uid="{00000000-0004-0000-0000-000041120000}"/>
    <hyperlink ref="E4685" location="A128016354J" display="A128016354J" xr:uid="{00000000-0004-0000-0000-000042120000}"/>
    <hyperlink ref="E4686" location="A127996994F" display="A127996994F" xr:uid="{00000000-0004-0000-0000-000043120000}"/>
    <hyperlink ref="E4687" location="A128016358T" display="A128016358T" xr:uid="{00000000-0004-0000-0000-000044120000}"/>
    <hyperlink ref="E4688" location="A127958198J" display="A127958198J" xr:uid="{00000000-0004-0000-0000-000045120000}"/>
    <hyperlink ref="E4689" location="A128035774J" display="A128035774J" xr:uid="{00000000-0004-0000-0000-000046120000}"/>
    <hyperlink ref="E4690" location="A128074666A" display="A128074666A" xr:uid="{00000000-0004-0000-0000-000047120000}"/>
    <hyperlink ref="E4691" location="A127977962J" display="A127977962J" xr:uid="{00000000-0004-0000-0000-000048120000}"/>
    <hyperlink ref="E4692" location="A128016362J" display="A128016362J" xr:uid="{00000000-0004-0000-0000-000049120000}"/>
    <hyperlink ref="E4693" location="A128074674A" display="A128074674A" xr:uid="{00000000-0004-0000-0000-00004A120000}"/>
    <hyperlink ref="E4694" location="A128035778T" display="A128035778T" xr:uid="{00000000-0004-0000-0000-00004B120000}"/>
    <hyperlink ref="E4695" location="A127958230W" display="A127958230W" xr:uid="{00000000-0004-0000-0000-00004C120000}"/>
    <hyperlink ref="E4696" location="A128035790J" display="A128035790J" xr:uid="{00000000-0004-0000-0000-00004D120000}"/>
    <hyperlink ref="E4697" location="A128016374T" display="A128016374T" xr:uid="{00000000-0004-0000-0000-00004E120000}"/>
    <hyperlink ref="E4698" location="A127997018R" display="A127997018R" xr:uid="{00000000-0004-0000-0000-00004F120000}"/>
    <hyperlink ref="E4699" location="A128074686K" display="A128074686K" xr:uid="{00000000-0004-0000-0000-000050120000}"/>
    <hyperlink ref="E4700" location="A128094114A" display="A128094114A" xr:uid="{00000000-0004-0000-0000-000051120000}"/>
    <hyperlink ref="E4701" location="A128055450K" display="A128055450K" xr:uid="{00000000-0004-0000-0000-000052120000}"/>
    <hyperlink ref="E4702" location="A127977986A" display="A127977986A" xr:uid="{00000000-0004-0000-0000-000053120000}"/>
    <hyperlink ref="E4703" location="A128016386A" display="A128016386A" xr:uid="{00000000-0004-0000-0000-000054120000}"/>
    <hyperlink ref="E4704" location="A127997026R" display="A127997026R" xr:uid="{00000000-0004-0000-0000-000055120000}"/>
    <hyperlink ref="E4705" location="A127997006F" display="A127997006F" xr:uid="{00000000-0004-0000-0000-000056120000}"/>
    <hyperlink ref="E4706" location="A127997010W" display="A127997010W" xr:uid="{00000000-0004-0000-0000-000057120000}"/>
    <hyperlink ref="E4707" location="A128055438V" display="A128055438V" xr:uid="{00000000-0004-0000-0000-000058120000}"/>
    <hyperlink ref="E4708" location="A128094106A" display="A128094106A" xr:uid="{00000000-0004-0000-0000-000059120000}"/>
    <hyperlink ref="E4709" location="A128055442K" display="A128055442K" xr:uid="{00000000-0004-0000-0000-00005A120000}"/>
    <hyperlink ref="E4710" location="A127958206W" display="A127958206W" xr:uid="{00000000-0004-0000-0000-00005B120000}"/>
    <hyperlink ref="E4711" location="A127977970J" display="A127977970J" xr:uid="{00000000-0004-0000-0000-00005C120000}"/>
    <hyperlink ref="E4712" location="A128016370J" display="A128016370J" xr:uid="{00000000-0004-0000-0000-00005D120000}"/>
    <hyperlink ref="E4713" location="A127958210L" display="A127958210L" xr:uid="{00000000-0004-0000-0000-00005E120000}"/>
    <hyperlink ref="E4714" location="A127997014F" display="A127997014F" xr:uid="{00000000-0004-0000-0000-00005F120000}"/>
    <hyperlink ref="E4715" location="A127977974T" display="A127977974T" xr:uid="{00000000-0004-0000-0000-000060120000}"/>
    <hyperlink ref="E4716" location="A128055446V" display="A128055446V" xr:uid="{00000000-0004-0000-0000-000061120000}"/>
    <hyperlink ref="E4717" location="A128074678K" display="A128074678K" xr:uid="{00000000-0004-0000-0000-000062120000}"/>
    <hyperlink ref="E4718" location="A128016378A" display="A128016378A" xr:uid="{00000000-0004-0000-0000-000063120000}"/>
    <hyperlink ref="E4719" location="A127977978A" display="A127977978A" xr:uid="{00000000-0004-0000-0000-000064120000}"/>
    <hyperlink ref="E4720" location="A127958214W" display="A127958214W" xr:uid="{00000000-0004-0000-0000-000065120000}"/>
    <hyperlink ref="E4721" location="A128074682A" display="A128074682A" xr:uid="{00000000-0004-0000-0000-000066120000}"/>
    <hyperlink ref="E4722" location="A127958218F" display="A127958218F" xr:uid="{00000000-0004-0000-0000-000067120000}"/>
    <hyperlink ref="E4723" location="A128094110T" display="A128094110T" xr:uid="{00000000-0004-0000-0000-000068120000}"/>
    <hyperlink ref="E4724" location="A127958222W" display="A127958222W" xr:uid="{00000000-0004-0000-0000-000069120000}"/>
    <hyperlink ref="E4725" location="A127958226F" display="A127958226F" xr:uid="{00000000-0004-0000-0000-00006A120000}"/>
    <hyperlink ref="E4726" location="A128016382T" display="A128016382T" xr:uid="{00000000-0004-0000-0000-00006B120000}"/>
    <hyperlink ref="E4727" location="A127977982T" display="A127977982T" xr:uid="{00000000-0004-0000-0000-00006C120000}"/>
    <hyperlink ref="E4728" location="A128035794T" display="A128035794T" xr:uid="{00000000-0004-0000-0000-00006D120000}"/>
    <hyperlink ref="E4729" location="A127997034R" display="A127997034R" xr:uid="{00000000-0004-0000-0000-00006E120000}"/>
    <hyperlink ref="E4730" location="A128016390T" display="A128016390T" xr:uid="{00000000-0004-0000-0000-00006F120000}"/>
    <hyperlink ref="E4731" location="A128035802F" display="A128035802F" xr:uid="{00000000-0004-0000-0000-000070120000}"/>
    <hyperlink ref="E4732" location="A127958238R" display="A127958238R" xr:uid="{00000000-0004-0000-0000-000071120000}"/>
    <hyperlink ref="E4733" location="A128074702X" display="A128074702X" xr:uid="{00000000-0004-0000-0000-000072120000}"/>
    <hyperlink ref="E4734" location="A127997042R" display="A127997042R" xr:uid="{00000000-0004-0000-0000-000073120000}"/>
    <hyperlink ref="E4735" location="A128094118K" display="A128094118K" xr:uid="{00000000-0004-0000-0000-000074120000}"/>
    <hyperlink ref="E4736" location="A128074706J" display="A128074706J" xr:uid="{00000000-0004-0000-0000-000075120000}"/>
    <hyperlink ref="E4737" location="A127958242F" display="A127958242F" xr:uid="{00000000-0004-0000-0000-000076120000}"/>
    <hyperlink ref="E4738" location="A128094122A" display="A128094122A" xr:uid="{00000000-0004-0000-0000-000077120000}"/>
    <hyperlink ref="E4739" location="A128055454V" display="A128055454V" xr:uid="{00000000-0004-0000-0000-000078120000}"/>
    <hyperlink ref="E4740" location="A128074690A" display="A128074690A" xr:uid="{00000000-0004-0000-0000-000079120000}"/>
    <hyperlink ref="E4741" location="A128055458C" display="A128055458C" xr:uid="{00000000-0004-0000-0000-00007A120000}"/>
    <hyperlink ref="E4742" location="A127977990T" display="A127977990T" xr:uid="{00000000-0004-0000-0000-00007B120000}"/>
    <hyperlink ref="E4743" location="A128055462V" display="A128055462V" xr:uid="{00000000-0004-0000-0000-00007C120000}"/>
    <hyperlink ref="E4744" location="A128016394A" display="A128016394A" xr:uid="{00000000-0004-0000-0000-00007D120000}"/>
    <hyperlink ref="E4745" location="A128074694K" display="A128074694K" xr:uid="{00000000-0004-0000-0000-00007E120000}"/>
    <hyperlink ref="E4746" location="A128055466C" display="A128055466C" xr:uid="{00000000-0004-0000-0000-00007F120000}"/>
    <hyperlink ref="E4747" location="A128035798A" display="A128035798A" xr:uid="{00000000-0004-0000-0000-000080120000}"/>
    <hyperlink ref="E4748" location="A128016398K" display="A128016398K" xr:uid="{00000000-0004-0000-0000-000081120000}"/>
    <hyperlink ref="E4749" location="A128035806R" display="A128035806R" xr:uid="{00000000-0004-0000-0000-000082120000}"/>
    <hyperlink ref="E4750" location="A128055470V" display="A128055470V" xr:uid="{00000000-0004-0000-0000-000083120000}"/>
    <hyperlink ref="E4751" location="A128055474C" display="A128055474C" xr:uid="{00000000-0004-0000-0000-000084120000}"/>
    <hyperlink ref="E4752" location="A128035810F" display="A128035810F" xr:uid="{00000000-0004-0000-0000-000085120000}"/>
    <hyperlink ref="E4753" location="A128016402R" display="A128016402R" xr:uid="{00000000-0004-0000-0000-000086120000}"/>
    <hyperlink ref="E4754" location="A128016406X" display="A128016406X" xr:uid="{00000000-0004-0000-0000-000087120000}"/>
    <hyperlink ref="E4755" location="A127977994A" display="A127977994A" xr:uid="{00000000-0004-0000-0000-000088120000}"/>
    <hyperlink ref="E4756" location="A127958234F" display="A127958234F" xr:uid="{00000000-0004-0000-0000-000089120000}"/>
    <hyperlink ref="E4757" location="A128055478L" display="A128055478L" xr:uid="{00000000-0004-0000-0000-00008A120000}"/>
    <hyperlink ref="E4758" location="A128016410R" display="A128016410R" xr:uid="{00000000-0004-0000-0000-00008B120000}"/>
    <hyperlink ref="E4759" location="A127997030F" display="A127997030F" xr:uid="{00000000-0004-0000-0000-00008C120000}"/>
    <hyperlink ref="E4760" location="A128055482C" display="A128055482C" xr:uid="{00000000-0004-0000-0000-00008D120000}"/>
    <hyperlink ref="E4761" location="A127997038X" display="A127997038X" xr:uid="{00000000-0004-0000-0000-00008E120000}"/>
    <hyperlink ref="E4762" location="A127977998K" display="A127977998K" xr:uid="{00000000-0004-0000-0000-00008F120000}"/>
    <hyperlink ref="E4763" location="A128035818X" display="A128035818X" xr:uid="{00000000-0004-0000-0000-000090120000}"/>
    <hyperlink ref="E4764" location="A127958246R" display="A127958246R" xr:uid="{00000000-0004-0000-0000-000091120000}"/>
    <hyperlink ref="E4765" location="A127978010T" display="A127978010T" xr:uid="{00000000-0004-0000-0000-000092120000}"/>
    <hyperlink ref="E4766" location="A128094126K" display="A128094126K" xr:uid="{00000000-0004-0000-0000-000093120000}"/>
    <hyperlink ref="E4767" location="A128035822R" display="A128035822R" xr:uid="{00000000-0004-0000-0000-000094120000}"/>
    <hyperlink ref="E4768" location="A127958266X" display="A127958266X" xr:uid="{00000000-0004-0000-0000-000095120000}"/>
    <hyperlink ref="E4769" location="A128035826X" display="A128035826X" xr:uid="{00000000-0004-0000-0000-000096120000}"/>
    <hyperlink ref="E4770" location="A128074730J" display="A128074730J" xr:uid="{00000000-0004-0000-0000-000097120000}"/>
    <hyperlink ref="E4771" location="A128016422X" display="A128016422X" xr:uid="{00000000-0004-0000-0000-000098120000}"/>
    <hyperlink ref="E4772" location="A127997066J" display="A127997066J" xr:uid="{00000000-0004-0000-0000-000099120000}"/>
    <hyperlink ref="E4773" location="A127958250F" display="A127958250F" xr:uid="{00000000-0004-0000-0000-00009A120000}"/>
    <hyperlink ref="E4774" location="A127958254R" display="A127958254R" xr:uid="{00000000-0004-0000-0000-00009B120000}"/>
    <hyperlink ref="E4775" location="A128055486L" display="A128055486L" xr:uid="{00000000-0004-0000-0000-00009C120000}"/>
    <hyperlink ref="E4776" location="A128074710X" display="A128074710X" xr:uid="{00000000-0004-0000-0000-00009D120000}"/>
    <hyperlink ref="E4777" location="A127997046X" display="A127997046X" xr:uid="{00000000-0004-0000-0000-00009E120000}"/>
    <hyperlink ref="E4778" location="A127958258X" display="A127958258X" xr:uid="{00000000-0004-0000-0000-00009F120000}"/>
    <hyperlink ref="E4779" location="A127978002T" display="A127978002T" xr:uid="{00000000-0004-0000-0000-0000A0120000}"/>
    <hyperlink ref="E4780" location="A128055490C" display="A128055490C" xr:uid="{00000000-0004-0000-0000-0000A1120000}"/>
    <hyperlink ref="E4781" location="A127997050R" display="A127997050R" xr:uid="{00000000-0004-0000-0000-0000A2120000}"/>
    <hyperlink ref="E4782" location="A127978006A" display="A127978006A" xr:uid="{00000000-0004-0000-0000-0000A3120000}"/>
    <hyperlink ref="E4783" location="A127997054X" display="A127997054X" xr:uid="{00000000-0004-0000-0000-0000A4120000}"/>
    <hyperlink ref="E4784" location="A128055494L" display="A128055494L" xr:uid="{00000000-0004-0000-0000-0000A5120000}"/>
    <hyperlink ref="E4785" location="A127997058J" display="A127997058J" xr:uid="{00000000-0004-0000-0000-0000A6120000}"/>
    <hyperlink ref="E4786" location="A128074714J" display="A128074714J" xr:uid="{00000000-0004-0000-0000-0000A7120000}"/>
    <hyperlink ref="E4787" location="A127997062X" display="A127997062X" xr:uid="{00000000-0004-0000-0000-0000A8120000}"/>
    <hyperlink ref="E4788" location="A128016414X" display="A128016414X" xr:uid="{00000000-0004-0000-0000-0000A9120000}"/>
    <hyperlink ref="E4789" location="A128035814R" display="A128035814R" xr:uid="{00000000-0004-0000-0000-0000AA120000}"/>
    <hyperlink ref="E4790" location="A128074718T" display="A128074718T" xr:uid="{00000000-0004-0000-0000-0000AB120000}"/>
    <hyperlink ref="E4791" location="A128074722J" display="A128074722J" xr:uid="{00000000-0004-0000-0000-0000AC120000}"/>
    <hyperlink ref="E4792" location="A128016418J" display="A128016418J" xr:uid="{00000000-0004-0000-0000-0000AD120000}"/>
    <hyperlink ref="E4793" location="A128074726T" display="A128074726T" xr:uid="{00000000-0004-0000-0000-0000AE120000}"/>
    <hyperlink ref="E4794" location="A128055498W" display="A128055498W" xr:uid="{00000000-0004-0000-0000-0000AF120000}"/>
    <hyperlink ref="E4795" location="A128055502A" display="A128055502A" xr:uid="{00000000-0004-0000-0000-0000B0120000}"/>
    <hyperlink ref="E4796" location="A127978014A" display="A127978014A" xr:uid="{00000000-0004-0000-0000-0000B1120000}"/>
    <hyperlink ref="E4797" location="A128055542V" display="A128055542V" xr:uid="{00000000-0004-0000-0000-0000B2120000}"/>
    <hyperlink ref="E4798" location="A127958298T" display="A127958298T" xr:uid="{00000000-0004-0000-0000-0000B3120000}"/>
    <hyperlink ref="E4799" location="A127958302W" display="A127958302W" xr:uid="{00000000-0004-0000-0000-0000B4120000}"/>
    <hyperlink ref="E4800" location="A128018422K" display="A128018422K" xr:uid="{00000000-0004-0000-0000-0000B5120000}"/>
    <hyperlink ref="E4801" location="A128095894V" display="A128095894V" xr:uid="{00000000-0004-0000-0000-0000B6120000}"/>
    <hyperlink ref="E4802" location="A128076802V" display="A128076802V" xr:uid="{00000000-0004-0000-0000-0000B7120000}"/>
    <hyperlink ref="E4803" location="A128018418V" display="A128018418V" xr:uid="{00000000-0004-0000-0000-0000B8120000}"/>
    <hyperlink ref="E4804" location="A128018426V" display="A128018426V" xr:uid="{00000000-0004-0000-0000-0000B9120000}"/>
    <hyperlink ref="E4805" location="A128018434V" display="A128018434V" xr:uid="{00000000-0004-0000-0000-0000BA120000}"/>
    <hyperlink ref="E4806" location="A128018438C" display="A128018438C" xr:uid="{00000000-0004-0000-0000-0000BB120000}"/>
    <hyperlink ref="E4807" location="A128095914T" display="A128095914T" xr:uid="{00000000-0004-0000-0000-0000BC120000}"/>
    <hyperlink ref="E4808" location="A127960338R" display="A127960338R" xr:uid="{00000000-0004-0000-0000-0000BD120000}"/>
    <hyperlink ref="E4809" location="A127960342F" display="A127960342F" xr:uid="{00000000-0004-0000-0000-0000BE120000}"/>
    <hyperlink ref="E4810" location="A128037790V" display="A128037790V" xr:uid="{00000000-0004-0000-0000-0000BF120000}"/>
    <hyperlink ref="E4811" location="A127999066V" display="A127999066V" xr:uid="{00000000-0004-0000-0000-0000C0120000}"/>
    <hyperlink ref="E4812" location="A128095898C" display="A128095898C" xr:uid="{00000000-0004-0000-0000-0000C1120000}"/>
    <hyperlink ref="E4813" location="A128037794C" display="A128037794C" xr:uid="{00000000-0004-0000-0000-0000C2120000}"/>
    <hyperlink ref="E4814" location="A128018410A" display="A128018410A" xr:uid="{00000000-0004-0000-0000-0000C3120000}"/>
    <hyperlink ref="E4815" location="A128095902J" display="A128095902J" xr:uid="{00000000-0004-0000-0000-0000C4120000}"/>
    <hyperlink ref="E4816" location="A127979782K" display="A127979782K" xr:uid="{00000000-0004-0000-0000-0000C5120000}"/>
    <hyperlink ref="E4817" location="A128095906T" display="A128095906T" xr:uid="{00000000-0004-0000-0000-0000C6120000}"/>
    <hyperlink ref="E4818" location="A127999070K" display="A127999070K" xr:uid="{00000000-0004-0000-0000-0000C7120000}"/>
    <hyperlink ref="E4819" location="A128057458R" display="A128057458R" xr:uid="{00000000-0004-0000-0000-0000C8120000}"/>
    <hyperlink ref="E4820" location="A127960322W" display="A127960322W" xr:uid="{00000000-0004-0000-0000-0000C9120000}"/>
    <hyperlink ref="E4821" location="A127979786V" display="A127979786V" xr:uid="{00000000-0004-0000-0000-0000CA120000}"/>
    <hyperlink ref="E4822" location="A128076806C" display="A128076806C" xr:uid="{00000000-0004-0000-0000-0000CB120000}"/>
    <hyperlink ref="E4823" location="A128037798L" display="A128037798L" xr:uid="{00000000-0004-0000-0000-0000CC120000}"/>
    <hyperlink ref="E4824" location="A127999074V" display="A127999074V" xr:uid="{00000000-0004-0000-0000-0000CD120000}"/>
    <hyperlink ref="E4825" location="A128018414K" display="A128018414K" xr:uid="{00000000-0004-0000-0000-0000CE120000}"/>
    <hyperlink ref="E4826" location="A127960326F" display="A127960326F" xr:uid="{00000000-0004-0000-0000-0000CF120000}"/>
    <hyperlink ref="E4827" location="A128057462F" display="A128057462F" xr:uid="{00000000-0004-0000-0000-0000D0120000}"/>
    <hyperlink ref="E4828" location="A127960330W" display="A127960330W" xr:uid="{00000000-0004-0000-0000-0000D1120000}"/>
    <hyperlink ref="E4829" location="A128037802T" display="A128037802T" xr:uid="{00000000-0004-0000-0000-0000D2120000}"/>
    <hyperlink ref="E4830" location="A127960334F" display="A127960334F" xr:uid="{00000000-0004-0000-0000-0000D3120000}"/>
    <hyperlink ref="E4831" location="A127979790K" display="A127979790K" xr:uid="{00000000-0004-0000-0000-0000D4120000}"/>
    <hyperlink ref="E4832" location="A127999078C" display="A127999078C" xr:uid="{00000000-0004-0000-0000-0000D5120000}"/>
    <hyperlink ref="E4833" location="A128018430K" display="A128018430K" xr:uid="{00000000-0004-0000-0000-0000D6120000}"/>
    <hyperlink ref="E4834" location="A128095910J" display="A128095910J" xr:uid="{00000000-0004-0000-0000-0000D7120000}"/>
    <hyperlink ref="E4835" location="A128018458L" display="A128018458L" xr:uid="{00000000-0004-0000-0000-0000D8120000}"/>
    <hyperlink ref="E4836" location="A128076810V" display="A128076810V" xr:uid="{00000000-0004-0000-0000-0000D9120000}"/>
    <hyperlink ref="E4837" location="A128057470F" display="A128057470F" xr:uid="{00000000-0004-0000-0000-0000DA120000}"/>
    <hyperlink ref="E4838" location="A128057474R" display="A128057474R" xr:uid="{00000000-0004-0000-0000-0000DB120000}"/>
    <hyperlink ref="E4839" location="A127979798C" display="A127979798C" xr:uid="{00000000-0004-0000-0000-0000DC120000}"/>
    <hyperlink ref="E4840" location="A128095934A" display="A128095934A" xr:uid="{00000000-0004-0000-0000-0000DD120000}"/>
    <hyperlink ref="E4841" location="A128095938K" display="A128095938K" xr:uid="{00000000-0004-0000-0000-0000DE120000}"/>
    <hyperlink ref="E4842" location="A127960366X" display="A127960366X" xr:uid="{00000000-0004-0000-0000-0000DF120000}"/>
    <hyperlink ref="E4843" location="A128095942A" display="A128095942A" xr:uid="{00000000-0004-0000-0000-0000E0120000}"/>
    <hyperlink ref="E4844" location="A128095946K" display="A128095946K" xr:uid="{00000000-0004-0000-0000-0000E1120000}"/>
    <hyperlink ref="E4845" location="A128076814C" display="A128076814C" xr:uid="{00000000-0004-0000-0000-0000E2120000}"/>
    <hyperlink ref="E4846" location="A128018442V" display="A128018442V" xr:uid="{00000000-0004-0000-0000-0000E3120000}"/>
    <hyperlink ref="E4847" location="A127999082V" display="A127999082V" xr:uid="{00000000-0004-0000-0000-0000E4120000}"/>
    <hyperlink ref="E4848" location="A128095918A" display="A128095918A" xr:uid="{00000000-0004-0000-0000-0000E5120000}"/>
    <hyperlink ref="E4849" location="A128037806A" display="A128037806A" xr:uid="{00000000-0004-0000-0000-0000E6120000}"/>
    <hyperlink ref="E4850" location="A128057466R" display="A128057466R" xr:uid="{00000000-0004-0000-0000-0000E7120000}"/>
    <hyperlink ref="E4851" location="A128095922T" display="A128095922T" xr:uid="{00000000-0004-0000-0000-0000E8120000}"/>
    <hyperlink ref="E4852" location="A128018446C" display="A128018446C" xr:uid="{00000000-0004-0000-0000-0000E9120000}"/>
    <hyperlink ref="E4853" location="A127960346R" display="A127960346R" xr:uid="{00000000-0004-0000-0000-0000EA120000}"/>
    <hyperlink ref="E4854" location="A127960350F" display="A127960350F" xr:uid="{00000000-0004-0000-0000-0000EB120000}"/>
    <hyperlink ref="E4855" location="A128076818L" display="A128076818L" xr:uid="{00000000-0004-0000-0000-0000EC120000}"/>
    <hyperlink ref="E4856" location="A128095926A" display="A128095926A" xr:uid="{00000000-0004-0000-0000-0000ED120000}"/>
    <hyperlink ref="E4857" location="A128076822C" display="A128076822C" xr:uid="{00000000-0004-0000-0000-0000EE120000}"/>
    <hyperlink ref="E4858" location="A128095930T" display="A128095930T" xr:uid="{00000000-0004-0000-0000-0000EF120000}"/>
    <hyperlink ref="E4859" location="A128076826L" display="A128076826L" xr:uid="{00000000-0004-0000-0000-0000F0120000}"/>
    <hyperlink ref="E4860" location="A127979794V" display="A127979794V" xr:uid="{00000000-0004-0000-0000-0000F1120000}"/>
    <hyperlink ref="E4861" location="A128037810T" display="A128037810T" xr:uid="{00000000-0004-0000-0000-0000F2120000}"/>
    <hyperlink ref="E4862" location="A127999086C" display="A127999086C" xr:uid="{00000000-0004-0000-0000-0000F3120000}"/>
    <hyperlink ref="E4863" location="A127999090V" display="A127999090V" xr:uid="{00000000-0004-0000-0000-0000F4120000}"/>
    <hyperlink ref="E4864" location="A127960354R" display="A127960354R" xr:uid="{00000000-0004-0000-0000-0000F5120000}"/>
    <hyperlink ref="E4865" location="A128018450V" display="A128018450V" xr:uid="{00000000-0004-0000-0000-0000F6120000}"/>
    <hyperlink ref="E4866" location="A127960358X" display="A127960358X" xr:uid="{00000000-0004-0000-0000-0000F7120000}"/>
    <hyperlink ref="E4867" location="A128018462C" display="A128018462C" xr:uid="{00000000-0004-0000-0000-0000F8120000}"/>
    <hyperlink ref="E4868" location="A127960362R" display="A127960362R" xr:uid="{00000000-0004-0000-0000-0000F9120000}"/>
    <hyperlink ref="E4869" location="A127980018A" display="A127980018A" xr:uid="{00000000-0004-0000-0000-0000FA120000}"/>
    <hyperlink ref="E4870" location="A128077030X" display="A128077030X" xr:uid="{00000000-0004-0000-0000-0000FB120000}"/>
    <hyperlink ref="E4871" location="A127999294W" display="A127999294W" xr:uid="{00000000-0004-0000-0000-0000FC120000}"/>
    <hyperlink ref="E4872" location="A128077042J" display="A128077042J" xr:uid="{00000000-0004-0000-0000-0000FD120000}"/>
    <hyperlink ref="E4873" location="A128057654X" display="A128057654X" xr:uid="{00000000-0004-0000-0000-0000FE120000}"/>
    <hyperlink ref="E4874" location="A127999314V" display="A127999314V" xr:uid="{00000000-0004-0000-0000-0000FF120000}"/>
    <hyperlink ref="E4875" location="A128037950V" display="A128037950V" xr:uid="{00000000-0004-0000-0000-000000130000}"/>
    <hyperlink ref="E4876" location="A128096122L" display="A128096122L" xr:uid="{00000000-0004-0000-0000-000001130000}"/>
    <hyperlink ref="E4877" location="A128077050J" display="A128077050J" xr:uid="{00000000-0004-0000-0000-000002130000}"/>
    <hyperlink ref="E4878" location="A128018690F" display="A128018690F" xr:uid="{00000000-0004-0000-0000-000003130000}"/>
    <hyperlink ref="E4879" location="A128018670W" display="A128018670W" xr:uid="{00000000-0004-0000-0000-000004130000}"/>
    <hyperlink ref="E4880" location="A128096110C" display="A128096110C" xr:uid="{00000000-0004-0000-0000-000005130000}"/>
    <hyperlink ref="E4881" location="A127999286W" display="A127999286W" xr:uid="{00000000-0004-0000-0000-000006130000}"/>
    <hyperlink ref="E4882" location="A128018674F" display="A128018674F" xr:uid="{00000000-0004-0000-0000-000007130000}"/>
    <hyperlink ref="E4883" location="A128018678R" display="A128018678R" xr:uid="{00000000-0004-0000-0000-000008130000}"/>
    <hyperlink ref="E4884" location="A127980006T" display="A127980006T" xr:uid="{00000000-0004-0000-0000-000009130000}"/>
    <hyperlink ref="E4885" location="A127980010J" display="A127980010J" xr:uid="{00000000-0004-0000-0000-00000A130000}"/>
    <hyperlink ref="E4886" location="A128096114L" display="A128096114L" xr:uid="{00000000-0004-0000-0000-00000B130000}"/>
    <hyperlink ref="E4887" location="A128096118W" display="A128096118W" xr:uid="{00000000-0004-0000-0000-00000C130000}"/>
    <hyperlink ref="E4888" location="A127999290L" display="A127999290L" xr:uid="{00000000-0004-0000-0000-00000D130000}"/>
    <hyperlink ref="E4889" location="A127980014T" display="A127980014T" xr:uid="{00000000-0004-0000-0000-00000E130000}"/>
    <hyperlink ref="E4890" location="A128077034J" display="A128077034J" xr:uid="{00000000-0004-0000-0000-00000F130000}"/>
    <hyperlink ref="E4891" location="A128077038T" display="A128077038T" xr:uid="{00000000-0004-0000-0000-000010130000}"/>
    <hyperlink ref="E4892" location="A127999298F" display="A127999298F" xr:uid="{00000000-0004-0000-0000-000011130000}"/>
    <hyperlink ref="E4893" location="A128057646X" display="A128057646X" xr:uid="{00000000-0004-0000-0000-000012130000}"/>
    <hyperlink ref="E4894" location="A127999302K" display="A127999302K" xr:uid="{00000000-0004-0000-0000-000013130000}"/>
    <hyperlink ref="E4895" location="A127999306V" display="A127999306V" xr:uid="{00000000-0004-0000-0000-000014130000}"/>
    <hyperlink ref="E4896" location="A128057650R" display="A128057650R" xr:uid="{00000000-0004-0000-0000-000015130000}"/>
    <hyperlink ref="E4897" location="A128037942V" display="A128037942V" xr:uid="{00000000-0004-0000-0000-000016130000}"/>
    <hyperlink ref="E4898" location="A128018682F" display="A128018682F" xr:uid="{00000000-0004-0000-0000-000017130000}"/>
    <hyperlink ref="E4899" location="A127999310K" display="A127999310K" xr:uid="{00000000-0004-0000-0000-000018130000}"/>
    <hyperlink ref="E4900" location="A128077046T" display="A128077046T" xr:uid="{00000000-0004-0000-0000-000019130000}"/>
    <hyperlink ref="E4901" location="A128057658J" display="A128057658J" xr:uid="{00000000-0004-0000-0000-00001A130000}"/>
    <hyperlink ref="E4902" location="A128018686R" display="A128018686R" xr:uid="{00000000-0004-0000-0000-00001B130000}"/>
    <hyperlink ref="E4903" location="A128077082A" display="A128077082A" xr:uid="{00000000-0004-0000-0000-00001C130000}"/>
    <hyperlink ref="E4904" location="A127980034A" display="A127980034A" xr:uid="{00000000-0004-0000-0000-00001D130000}"/>
    <hyperlink ref="E4905" location="A128077074A" display="A128077074A" xr:uid="{00000000-0004-0000-0000-00001E130000}"/>
    <hyperlink ref="E4906" location="A128077078K" display="A128077078K" xr:uid="{00000000-0004-0000-0000-00001F130000}"/>
    <hyperlink ref="E4907" location="A127980062K" display="A127980062K" xr:uid="{00000000-0004-0000-0000-000020130000}"/>
    <hyperlink ref="E4908" location="A127980066V" display="A127980066V" xr:uid="{00000000-0004-0000-0000-000021130000}"/>
    <hyperlink ref="E4909" location="A128037974L" display="A128037974L" xr:uid="{00000000-0004-0000-0000-000022130000}"/>
    <hyperlink ref="E4910" location="A128018726W" display="A128018726W" xr:uid="{00000000-0004-0000-0000-000023130000}"/>
    <hyperlink ref="E4911" location="A128037978W" display="A128037978W" xr:uid="{00000000-0004-0000-0000-000024130000}"/>
    <hyperlink ref="E4912" location="A127999350C" display="A127999350C" xr:uid="{00000000-0004-0000-0000-000025130000}"/>
    <hyperlink ref="E4913" location="A127999330V" display="A127999330V" xr:uid="{00000000-0004-0000-0000-000026130000}"/>
    <hyperlink ref="E4914" location="A128037970C" display="A128037970C" xr:uid="{00000000-0004-0000-0000-000027130000}"/>
    <hyperlink ref="E4915" location="A128096138F" display="A128096138F" xr:uid="{00000000-0004-0000-0000-000028130000}"/>
    <hyperlink ref="E4916" location="A128057678T" display="A128057678T" xr:uid="{00000000-0004-0000-0000-000029130000}"/>
    <hyperlink ref="E4917" location="A128096142W" display="A128096142W" xr:uid="{00000000-0004-0000-0000-00002A130000}"/>
    <hyperlink ref="E4918" location="A127999334C" display="A127999334C" xr:uid="{00000000-0004-0000-0000-00002B130000}"/>
    <hyperlink ref="E4919" location="A128096146F" display="A128096146F" xr:uid="{00000000-0004-0000-0000-00002C130000}"/>
    <hyperlink ref="E4920" location="A127980038K" display="A127980038K" xr:uid="{00000000-0004-0000-0000-00002D130000}"/>
    <hyperlink ref="E4921" location="A127980042A" display="A127980042A" xr:uid="{00000000-0004-0000-0000-00002E130000}"/>
    <hyperlink ref="E4922" location="A127960534X" display="A127960534X" xr:uid="{00000000-0004-0000-0000-00002F130000}"/>
    <hyperlink ref="E4923" location="A128096150W" display="A128096150W" xr:uid="{00000000-0004-0000-0000-000030130000}"/>
    <hyperlink ref="E4924" location="A127960538J" display="A127960538J" xr:uid="{00000000-0004-0000-0000-000031130000}"/>
    <hyperlink ref="E4925" location="A127980046K" display="A127980046K" xr:uid="{00000000-0004-0000-0000-000032130000}"/>
    <hyperlink ref="E4926" location="A127980050A" display="A127980050A" xr:uid="{00000000-0004-0000-0000-000033130000}"/>
    <hyperlink ref="E4927" location="A128057682J" display="A128057682J" xr:uid="{00000000-0004-0000-0000-000034130000}"/>
    <hyperlink ref="E4928" location="A127980054K" display="A127980054K" xr:uid="{00000000-0004-0000-0000-000035130000}"/>
    <hyperlink ref="E4929" location="A127980058V" display="A127980058V" xr:uid="{00000000-0004-0000-0000-000036130000}"/>
    <hyperlink ref="E4930" location="A127999338L" display="A127999338L" xr:uid="{00000000-0004-0000-0000-000037130000}"/>
    <hyperlink ref="E4931" location="A128057686T" display="A128057686T" xr:uid="{00000000-0004-0000-0000-000038130000}"/>
    <hyperlink ref="E4932" location="A128096154F" display="A128096154F" xr:uid="{00000000-0004-0000-0000-000039130000}"/>
    <hyperlink ref="E4933" location="A127999342C" display="A127999342C" xr:uid="{00000000-0004-0000-0000-00003A130000}"/>
    <hyperlink ref="E4934" location="A128057690J" display="A128057690J" xr:uid="{00000000-0004-0000-0000-00003B130000}"/>
    <hyperlink ref="E4935" location="A127960546J" display="A127960546J" xr:uid="{00000000-0004-0000-0000-00003C130000}"/>
    <hyperlink ref="E4936" location="A127999346L" display="A127999346L" xr:uid="{00000000-0004-0000-0000-00003D130000}"/>
    <hyperlink ref="E4937" location="A127980082V" display="A127980082V" xr:uid="{00000000-0004-0000-0000-00003E130000}"/>
    <hyperlink ref="E4938" location="A127960550X" display="A127960550X" xr:uid="{00000000-0004-0000-0000-00003F130000}"/>
    <hyperlink ref="E4939" location="A128096170F" display="A128096170F" xr:uid="{00000000-0004-0000-0000-000040130000}"/>
    <hyperlink ref="E4940" location="A128057698A" display="A128057698A" xr:uid="{00000000-0004-0000-0000-000041130000}"/>
    <hyperlink ref="E4941" location="A128096182R" display="A128096182R" xr:uid="{00000000-0004-0000-0000-000042130000}"/>
    <hyperlink ref="E4942" location="A127960558T" display="A127960558T" xr:uid="{00000000-0004-0000-0000-000043130000}"/>
    <hyperlink ref="E4943" location="A128037990L" display="A128037990L" xr:uid="{00000000-0004-0000-0000-000044130000}"/>
    <hyperlink ref="E4944" location="A127960562J" display="A127960562J" xr:uid="{00000000-0004-0000-0000-000045130000}"/>
    <hyperlink ref="E4945" location="A128096186X" display="A128096186X" xr:uid="{00000000-0004-0000-0000-000046130000}"/>
    <hyperlink ref="E4946" location="A127999374W" display="A127999374W" xr:uid="{00000000-0004-0000-0000-000047130000}"/>
    <hyperlink ref="E4947" location="A127960554J" display="A127960554J" xr:uid="{00000000-0004-0000-0000-000048130000}"/>
    <hyperlink ref="E4948" location="A128057694T" display="A128057694T" xr:uid="{00000000-0004-0000-0000-000049130000}"/>
    <hyperlink ref="E4949" location="A128077086K" display="A128077086K" xr:uid="{00000000-0004-0000-0000-00004A130000}"/>
    <hyperlink ref="E4950" location="A127999354L" display="A127999354L" xr:uid="{00000000-0004-0000-0000-00004B130000}"/>
    <hyperlink ref="E4951" location="A128077090A" display="A128077090A" xr:uid="{00000000-0004-0000-0000-00004C130000}"/>
    <hyperlink ref="E4952" location="A128096158R" display="A128096158R" xr:uid="{00000000-0004-0000-0000-00004D130000}"/>
    <hyperlink ref="E4953" location="A128096162F" display="A128096162F" xr:uid="{00000000-0004-0000-0000-00004E130000}"/>
    <hyperlink ref="E4954" location="A128096166R" display="A128096166R" xr:uid="{00000000-0004-0000-0000-00004F130000}"/>
    <hyperlink ref="E4955" location="A127980070K" display="A127980070K" xr:uid="{00000000-0004-0000-0000-000050130000}"/>
    <hyperlink ref="E4956" location="A127999358W" display="A127999358W" xr:uid="{00000000-0004-0000-0000-000051130000}"/>
    <hyperlink ref="E4957" location="A127999362L" display="A127999362L" xr:uid="{00000000-0004-0000-0000-000052130000}"/>
    <hyperlink ref="E4958" location="A127980074V" display="A127980074V" xr:uid="{00000000-0004-0000-0000-000053130000}"/>
    <hyperlink ref="E4959" location="A128096174R" display="A128096174R" xr:uid="{00000000-0004-0000-0000-000054130000}"/>
    <hyperlink ref="E4960" location="A128037982L" display="A128037982L" xr:uid="{00000000-0004-0000-0000-000055130000}"/>
    <hyperlink ref="E4961" location="A128037986W" display="A128037986W" xr:uid="{00000000-0004-0000-0000-000056130000}"/>
    <hyperlink ref="E4962" location="A127999366W" display="A127999366W" xr:uid="{00000000-0004-0000-0000-000057130000}"/>
    <hyperlink ref="E4963" location="A127980078C" display="A127980078C" xr:uid="{00000000-0004-0000-0000-000058130000}"/>
    <hyperlink ref="E4964" location="A128077094K" display="A128077094K" xr:uid="{00000000-0004-0000-0000-000059130000}"/>
    <hyperlink ref="E4965" location="A128096178X" display="A128096178X" xr:uid="{00000000-0004-0000-0000-00005A130000}"/>
    <hyperlink ref="E4966" location="A128018730L" display="A128018730L" xr:uid="{00000000-0004-0000-0000-00005B130000}"/>
    <hyperlink ref="E4967" location="A128057702F" display="A128057702F" xr:uid="{00000000-0004-0000-0000-00005C130000}"/>
    <hyperlink ref="E4968" location="A127999370L" display="A127999370L" xr:uid="{00000000-0004-0000-0000-00005D130000}"/>
    <hyperlink ref="E4969" location="A128018738F" display="A128018738F" xr:uid="{00000000-0004-0000-0000-00005E130000}"/>
    <hyperlink ref="E4970" location="A128018742W" display="A128018742W" xr:uid="{00000000-0004-0000-0000-00005F130000}"/>
    <hyperlink ref="E4971" location="A128077106J" display="A128077106J" xr:uid="{00000000-0004-0000-0000-000060130000}"/>
    <hyperlink ref="E4972" location="A128077098V" display="A128077098V" xr:uid="{00000000-0004-0000-0000-000061130000}"/>
    <hyperlink ref="E4973" location="A128057714R" display="A128057714R" xr:uid="{00000000-0004-0000-0000-000062130000}"/>
    <hyperlink ref="E4974" location="A127980090V" display="A127980090V" xr:uid="{00000000-0004-0000-0000-000063130000}"/>
    <hyperlink ref="E4975" location="A128077110X" display="A128077110X" xr:uid="{00000000-0004-0000-0000-000064130000}"/>
    <hyperlink ref="E4976" location="A128096226F" display="A128096226F" xr:uid="{00000000-0004-0000-0000-000065130000}"/>
    <hyperlink ref="E4977" location="A127999386F" display="A127999386F" xr:uid="{00000000-0004-0000-0000-000066130000}"/>
    <hyperlink ref="E4978" location="A127980094C" display="A127980094C" xr:uid="{00000000-0004-0000-0000-000067130000}"/>
    <hyperlink ref="E4979" location="A128018754F" display="A128018754F" xr:uid="{00000000-0004-0000-0000-000068130000}"/>
    <hyperlink ref="E4980" location="A128096230W" display="A128096230W" xr:uid="{00000000-0004-0000-0000-000069130000}"/>
    <hyperlink ref="E4981" location="A128096190R" display="A128096190R" xr:uid="{00000000-0004-0000-0000-00006A130000}"/>
    <hyperlink ref="E4982" location="A128096194X" display="A128096194X" xr:uid="{00000000-0004-0000-0000-00006B130000}"/>
    <hyperlink ref="E4983" location="A127960566T" display="A127960566T" xr:uid="{00000000-0004-0000-0000-00006C130000}"/>
    <hyperlink ref="E4984" location="A128057706R" display="A128057706R" xr:uid="{00000000-0004-0000-0000-00006D130000}"/>
    <hyperlink ref="E4985" location="A128037994W" display="A128037994W" xr:uid="{00000000-0004-0000-0000-00006E130000}"/>
    <hyperlink ref="E4986" location="A128077102X" display="A128077102X" xr:uid="{00000000-0004-0000-0000-00006F130000}"/>
    <hyperlink ref="E4987" location="A127980086C" display="A127980086C" xr:uid="{00000000-0004-0000-0000-000070130000}"/>
    <hyperlink ref="E4988" location="A127960570J" display="A127960570J" xr:uid="{00000000-0004-0000-0000-000071130000}"/>
    <hyperlink ref="E4989" location="A128096198J" display="A128096198J" xr:uid="{00000000-0004-0000-0000-000072130000}"/>
    <hyperlink ref="E4990" location="A128057710F" display="A128057710F" xr:uid="{00000000-0004-0000-0000-000073130000}"/>
    <hyperlink ref="E4991" location="A127999378F" display="A127999378F" xr:uid="{00000000-0004-0000-0000-000074130000}"/>
    <hyperlink ref="E4992" location="A127999382W" display="A127999382W" xr:uid="{00000000-0004-0000-0000-000075130000}"/>
    <hyperlink ref="E4993" location="A127960574T" display="A127960574T" xr:uid="{00000000-0004-0000-0000-000076130000}"/>
    <hyperlink ref="E4994" location="A128096202L" display="A128096202L" xr:uid="{00000000-0004-0000-0000-000077130000}"/>
    <hyperlink ref="E4995" location="A128018746F" display="A128018746F" xr:uid="{00000000-0004-0000-0000-000078130000}"/>
    <hyperlink ref="E4996" location="A128057718X" display="A128057718X" xr:uid="{00000000-0004-0000-0000-000079130000}"/>
    <hyperlink ref="E4997" location="A128096206W" display="A128096206W" xr:uid="{00000000-0004-0000-0000-00007A130000}"/>
    <hyperlink ref="E4998" location="A128096210L" display="A128096210L" xr:uid="{00000000-0004-0000-0000-00007B130000}"/>
    <hyperlink ref="E4999" location="A128037998F" display="A128037998F" xr:uid="{00000000-0004-0000-0000-00007C130000}"/>
    <hyperlink ref="E5000" location="A128057722R" display="A128057722R" xr:uid="{00000000-0004-0000-0000-00007D130000}"/>
    <hyperlink ref="E5001" location="A128096214W" display="A128096214W" xr:uid="{00000000-0004-0000-0000-00007E130000}"/>
    <hyperlink ref="E5002" location="A128057726X" display="A128057726X" xr:uid="{00000000-0004-0000-0000-00007F130000}"/>
    <hyperlink ref="E5003" location="A128018750W" display="A128018750W" xr:uid="{00000000-0004-0000-0000-000080130000}"/>
    <hyperlink ref="E5004" location="A128096222W" display="A128096222W" xr:uid="{00000000-0004-0000-0000-000081130000}"/>
    <hyperlink ref="E5005" location="A127960594A" display="A127960594A" xr:uid="{00000000-0004-0000-0000-000082130000}"/>
    <hyperlink ref="E5006" location="A128018758R" display="A128018758R" xr:uid="{00000000-0004-0000-0000-000083130000}"/>
    <hyperlink ref="E5007" location="A127999390W" display="A127999390W" xr:uid="{00000000-0004-0000-0000-000084130000}"/>
    <hyperlink ref="E5008" location="A128038006W" display="A128038006W" xr:uid="{00000000-0004-0000-0000-000085130000}"/>
    <hyperlink ref="E5009" location="A127999398R" display="A127999398R" xr:uid="{00000000-0004-0000-0000-000086130000}"/>
    <hyperlink ref="E5010" location="A128077126T" display="A128077126T" xr:uid="{00000000-0004-0000-0000-000087130000}"/>
    <hyperlink ref="E5011" location="A127960606X" display="A127960606X" xr:uid="{00000000-0004-0000-0000-000088130000}"/>
    <hyperlink ref="E5012" location="A128018770F" display="A128018770F" xr:uid="{00000000-0004-0000-0000-000089130000}"/>
    <hyperlink ref="E5013" location="A127980114A" display="A127980114A" xr:uid="{00000000-0004-0000-0000-00008A130000}"/>
    <hyperlink ref="E5014" location="A127980118K" display="A127980118K" xr:uid="{00000000-0004-0000-0000-00008B130000}"/>
    <hyperlink ref="E5015" location="A128096234F" display="A128096234F" xr:uid="{00000000-0004-0000-0000-00008C130000}"/>
    <hyperlink ref="E5016" location="A128057730R" display="A128057730R" xr:uid="{00000000-0004-0000-0000-00008D130000}"/>
    <hyperlink ref="E5017" location="A127980098L" display="A127980098L" xr:uid="{00000000-0004-0000-0000-00008E130000}"/>
    <hyperlink ref="E5018" location="A127980102T" display="A127980102T" xr:uid="{00000000-0004-0000-0000-00008F130000}"/>
    <hyperlink ref="E5019" location="A128077114J" display="A128077114J" xr:uid="{00000000-0004-0000-0000-000090130000}"/>
    <hyperlink ref="E5020" location="A128096238R" display="A128096238R" xr:uid="{00000000-0004-0000-0000-000091130000}"/>
    <hyperlink ref="E5021" location="A127980106A" display="A127980106A" xr:uid="{00000000-0004-0000-0000-000092130000}"/>
    <hyperlink ref="E5022" location="A128057734X" display="A128057734X" xr:uid="{00000000-0004-0000-0000-000093130000}"/>
    <hyperlink ref="E5023" location="A128057738J" display="A128057738J" xr:uid="{00000000-0004-0000-0000-000094130000}"/>
    <hyperlink ref="E5024" location="A128018762F" display="A128018762F" xr:uid="{00000000-0004-0000-0000-000095130000}"/>
    <hyperlink ref="E5025" location="A128018766R" display="A128018766R" xr:uid="{00000000-0004-0000-0000-000096130000}"/>
    <hyperlink ref="E5026" location="A127960578A" display="A127960578A" xr:uid="{00000000-0004-0000-0000-000097130000}"/>
    <hyperlink ref="E5027" location="A128038002L" display="A128038002L" xr:uid="{00000000-0004-0000-0000-000098130000}"/>
    <hyperlink ref="E5028" location="A127960582T" display="A127960582T" xr:uid="{00000000-0004-0000-0000-000099130000}"/>
    <hyperlink ref="E5029" location="A127960586A" display="A127960586A" xr:uid="{00000000-0004-0000-0000-00009A130000}"/>
    <hyperlink ref="E5030" location="A128057742X" display="A128057742X" xr:uid="{00000000-0004-0000-0000-00009B130000}"/>
    <hyperlink ref="E5031" location="A128077118T" display="A128077118T" xr:uid="{00000000-0004-0000-0000-00009C130000}"/>
    <hyperlink ref="E5032" location="A127980110T" display="A127980110T" xr:uid="{00000000-0004-0000-0000-00009D130000}"/>
    <hyperlink ref="E5033" location="A128077122J" display="A128077122J" xr:uid="{00000000-0004-0000-0000-00009E130000}"/>
    <hyperlink ref="E5034" location="A128096242F" display="A128096242F" xr:uid="{00000000-0004-0000-0000-00009F130000}"/>
    <hyperlink ref="E5035" location="A128038010L" display="A128038010L" xr:uid="{00000000-0004-0000-0000-0000A0130000}"/>
    <hyperlink ref="E5036" location="A127999394F" display="A127999394F" xr:uid="{00000000-0004-0000-0000-0000A1130000}"/>
    <hyperlink ref="E5037" location="A127960598K" display="A127960598K" xr:uid="{00000000-0004-0000-0000-0000A2130000}"/>
    <hyperlink ref="E5038" location="A127960602R" display="A127960602R" xr:uid="{00000000-0004-0000-0000-0000A3130000}"/>
    <hyperlink ref="E5039" location="A128096258X" display="A128096258X" xr:uid="{00000000-0004-0000-0000-0000A4130000}"/>
    <hyperlink ref="E5040" location="A128096246R" display="A128096246R" xr:uid="{00000000-0004-0000-0000-0000A5130000}"/>
    <hyperlink ref="E5041" location="A128077134T" display="A128077134T" xr:uid="{00000000-0004-0000-0000-0000A6130000}"/>
    <hyperlink ref="E5042" location="A127960622X" display="A127960622X" xr:uid="{00000000-0004-0000-0000-0000A7130000}"/>
    <hyperlink ref="E5043" location="A127980138V" display="A127980138V" xr:uid="{00000000-0004-0000-0000-0000A8130000}"/>
    <hyperlink ref="E5044" location="A127960630X" display="A127960630X" xr:uid="{00000000-0004-0000-0000-0000A9130000}"/>
    <hyperlink ref="E5045" location="A127960634J" display="A127960634J" xr:uid="{00000000-0004-0000-0000-0000AA130000}"/>
    <hyperlink ref="E5046" location="A128057758T" display="A128057758T" xr:uid="{00000000-0004-0000-0000-0000AB130000}"/>
    <hyperlink ref="E5047" location="A127980146V" display="A127980146V" xr:uid="{00000000-0004-0000-0000-0000AC130000}"/>
    <hyperlink ref="E5048" location="A128018790R" display="A128018790R" xr:uid="{00000000-0004-0000-0000-0000AD130000}"/>
    <hyperlink ref="E5049" location="A128096250F" display="A128096250F" xr:uid="{00000000-0004-0000-0000-0000AE130000}"/>
    <hyperlink ref="E5050" location="A128057746J" display="A128057746J" xr:uid="{00000000-0004-0000-0000-0000AF130000}"/>
    <hyperlink ref="E5051" location="A128077130J" display="A128077130J" xr:uid="{00000000-0004-0000-0000-0000B0130000}"/>
    <hyperlink ref="E5052" location="A128038014W" display="A128038014W" xr:uid="{00000000-0004-0000-0000-0000B1130000}"/>
    <hyperlink ref="E5053" location="A127960610R" display="A127960610R" xr:uid="{00000000-0004-0000-0000-0000B2130000}"/>
    <hyperlink ref="E5054" location="A127980122A" display="A127980122A" xr:uid="{00000000-0004-0000-0000-0000B3130000}"/>
    <hyperlink ref="E5055" location="A128057750X" display="A128057750X" xr:uid="{00000000-0004-0000-0000-0000B4130000}"/>
    <hyperlink ref="E5056" location="A128057754J" display="A128057754J" xr:uid="{00000000-0004-0000-0000-0000B5130000}"/>
    <hyperlink ref="E5057" location="A128018774R" display="A128018774R" xr:uid="{00000000-0004-0000-0000-0000B6130000}"/>
    <hyperlink ref="E5058" location="A128018778X" display="A128018778X" xr:uid="{00000000-0004-0000-0000-0000B7130000}"/>
    <hyperlink ref="E5059" location="A127999402V" display="A127999402V" xr:uid="{00000000-0004-0000-0000-0000B8130000}"/>
    <hyperlink ref="E5060" location="A128096254R" display="A128096254R" xr:uid="{00000000-0004-0000-0000-0000B9130000}"/>
    <hyperlink ref="E5061" location="A128018782R" display="A128018782R" xr:uid="{00000000-0004-0000-0000-0000BA130000}"/>
    <hyperlink ref="E5062" location="A127960614X" display="A127960614X" xr:uid="{00000000-0004-0000-0000-0000BB130000}"/>
    <hyperlink ref="E5063" location="A127980126K" display="A127980126K" xr:uid="{00000000-0004-0000-0000-0000BC130000}"/>
    <hyperlink ref="E5064" location="A127980130A" display="A127980130A" xr:uid="{00000000-0004-0000-0000-0000BD130000}"/>
    <hyperlink ref="E5065" location="A128038018F" display="A128038018F" xr:uid="{00000000-0004-0000-0000-0000BE130000}"/>
    <hyperlink ref="E5066" location="A128077138A" display="A128077138A" xr:uid="{00000000-0004-0000-0000-0000BF130000}"/>
    <hyperlink ref="E5067" location="A127980134K" display="A127980134K" xr:uid="{00000000-0004-0000-0000-0000C0130000}"/>
    <hyperlink ref="E5068" location="A127960618J" display="A127960618J" xr:uid="{00000000-0004-0000-0000-0000C1130000}"/>
    <hyperlink ref="E5069" location="A128018786X" display="A128018786X" xr:uid="{00000000-0004-0000-0000-0000C2130000}"/>
    <hyperlink ref="E5070" location="A127960626J" display="A127960626J" xr:uid="{00000000-0004-0000-0000-0000C3130000}"/>
    <hyperlink ref="E5071" location="A128038022W" display="A128038022W" xr:uid="{00000000-0004-0000-0000-0000C4130000}"/>
    <hyperlink ref="E5072" location="A127980142K" display="A127980142K" xr:uid="{00000000-0004-0000-0000-0000C5130000}"/>
    <hyperlink ref="E5073" location="A127999434L" display="A127999434L" xr:uid="{00000000-0004-0000-0000-0000C6130000}"/>
    <hyperlink ref="E5074" location="A128038026F" display="A128038026F" xr:uid="{00000000-0004-0000-0000-0000C7130000}"/>
    <hyperlink ref="E5075" location="A127980150K" display="A127980150K" xr:uid="{00000000-0004-0000-0000-0000C8130000}"/>
    <hyperlink ref="E5076" location="A128018794X" display="A128018794X" xr:uid="{00000000-0004-0000-0000-0000C9130000}"/>
    <hyperlink ref="E5077" location="A128018806W" display="A128018806W" xr:uid="{00000000-0004-0000-0000-0000CA130000}"/>
    <hyperlink ref="E5078" location="A127960650J" display="A127960650J" xr:uid="{00000000-0004-0000-0000-0000CB130000}"/>
    <hyperlink ref="E5079" location="A127999442L" display="A127999442L" xr:uid="{00000000-0004-0000-0000-0000CC130000}"/>
    <hyperlink ref="E5080" location="A127960654T" display="A127960654T" xr:uid="{00000000-0004-0000-0000-0000CD130000}"/>
    <hyperlink ref="E5081" location="A127999446W" display="A127999446W" xr:uid="{00000000-0004-0000-0000-0000CE130000}"/>
    <hyperlink ref="E5082" location="A127999450L" display="A127999450L" xr:uid="{00000000-0004-0000-0000-0000CF130000}"/>
    <hyperlink ref="E5083" location="A127999410V" display="A127999410V" xr:uid="{00000000-0004-0000-0000-0000D0130000}"/>
    <hyperlink ref="E5084" location="A128077142T" display="A128077142T" xr:uid="{00000000-0004-0000-0000-0000D1130000}"/>
    <hyperlink ref="E5085" location="A127960638T" display="A127960638T" xr:uid="{00000000-0004-0000-0000-0000D2130000}"/>
    <hyperlink ref="E5086" location="A127960642J" display="A127960642J" xr:uid="{00000000-0004-0000-0000-0000D3130000}"/>
    <hyperlink ref="E5087" location="A127999414C" display="A127999414C" xr:uid="{00000000-0004-0000-0000-0000D4130000}"/>
    <hyperlink ref="E5088" location="A128057762J" display="A128057762J" xr:uid="{00000000-0004-0000-0000-0000D5130000}"/>
    <hyperlink ref="E5089" location="A128057766T" display="A128057766T" xr:uid="{00000000-0004-0000-0000-0000D6130000}"/>
    <hyperlink ref="E5090" location="A128077146A" display="A128077146A" xr:uid="{00000000-0004-0000-0000-0000D7130000}"/>
    <hyperlink ref="E5091" location="A127999418L" display="A127999418L" xr:uid="{00000000-0004-0000-0000-0000D8130000}"/>
    <hyperlink ref="E5092" location="A127999422C" display="A127999422C" xr:uid="{00000000-0004-0000-0000-0000D9130000}"/>
    <hyperlink ref="E5093" location="A128038030W" display="A128038030W" xr:uid="{00000000-0004-0000-0000-0000DA130000}"/>
    <hyperlink ref="E5094" location="A128077150T" display="A128077150T" xr:uid="{00000000-0004-0000-0000-0000DB130000}"/>
    <hyperlink ref="E5095" location="A128077154A" display="A128077154A" xr:uid="{00000000-0004-0000-0000-0000DC130000}"/>
    <hyperlink ref="E5096" location="A128057770J" display="A128057770J" xr:uid="{00000000-0004-0000-0000-0000DD130000}"/>
    <hyperlink ref="E5097" location="A128038034F" display="A128038034F" xr:uid="{00000000-0004-0000-0000-0000DE130000}"/>
    <hyperlink ref="E5098" location="A127999426L" display="A127999426L" xr:uid="{00000000-0004-0000-0000-0000DF130000}"/>
    <hyperlink ref="E5099" location="A128096262R" display="A128096262R" xr:uid="{00000000-0004-0000-0000-0000E0130000}"/>
    <hyperlink ref="E5100" location="A127960646T" display="A127960646T" xr:uid="{00000000-0004-0000-0000-0000E1130000}"/>
    <hyperlink ref="E5101" location="A128077158K" display="A128077158K" xr:uid="{00000000-0004-0000-0000-0000E2130000}"/>
    <hyperlink ref="E5102" location="A128077162A" display="A128077162A" xr:uid="{00000000-0004-0000-0000-0000E3130000}"/>
    <hyperlink ref="E5103" location="A128018798J" display="A128018798J" xr:uid="{00000000-0004-0000-0000-0000E4130000}"/>
    <hyperlink ref="E5104" location="A127999430C" display="A127999430C" xr:uid="{00000000-0004-0000-0000-0000E5130000}"/>
    <hyperlink ref="E5105" location="A128018810L" display="A128018810L" xr:uid="{00000000-0004-0000-0000-0000E6130000}"/>
    <hyperlink ref="E5106" location="A127999438W" display="A127999438W" xr:uid="{00000000-0004-0000-0000-0000E7130000}"/>
    <hyperlink ref="E5107" location="A128057778A" display="A128057778A" xr:uid="{00000000-0004-0000-0000-0000E8130000}"/>
    <hyperlink ref="E5108" location="A128077166K" display="A128077166K" xr:uid="{00000000-0004-0000-0000-0000E9130000}"/>
    <hyperlink ref="E5109" location="A127980158C" display="A127980158C" xr:uid="{00000000-0004-0000-0000-0000EA130000}"/>
    <hyperlink ref="E5110" location="A128018818F" display="A128018818F" xr:uid="{00000000-0004-0000-0000-0000EB130000}"/>
    <hyperlink ref="E5111" location="A128057782T" display="A128057782T" xr:uid="{00000000-0004-0000-0000-0000EC130000}"/>
    <hyperlink ref="E5112" location="A127960666A" display="A127960666A" xr:uid="{00000000-0004-0000-0000-0000ED130000}"/>
    <hyperlink ref="E5113" location="A127999466F" display="A127999466F" xr:uid="{00000000-0004-0000-0000-0000EE130000}"/>
    <hyperlink ref="E5114" location="A128018830W" display="A128018830W" xr:uid="{00000000-0004-0000-0000-0000EF130000}"/>
    <hyperlink ref="E5115" location="A127960670T" display="A127960670T" xr:uid="{00000000-0004-0000-0000-0000F0130000}"/>
    <hyperlink ref="E5116" location="A128057786A" display="A128057786A" xr:uid="{00000000-0004-0000-0000-0000F1130000}"/>
    <hyperlink ref="E5117" location="A127980154V" display="A127980154V" xr:uid="{00000000-0004-0000-0000-0000F2130000}"/>
    <hyperlink ref="E5118" location="A127999454W" display="A127999454W" xr:uid="{00000000-0004-0000-0000-0000F3130000}"/>
    <hyperlink ref="E5119" location="A128038038R" display="A128038038R" xr:uid="{00000000-0004-0000-0000-0000F4130000}"/>
    <hyperlink ref="E5120" location="A128077170A" display="A128077170A" xr:uid="{00000000-0004-0000-0000-0000F5130000}"/>
    <hyperlink ref="E5121" location="A127999458F" display="A127999458F" xr:uid="{00000000-0004-0000-0000-0000F6130000}"/>
    <hyperlink ref="E5122" location="A128096266X" display="A128096266X" xr:uid="{00000000-0004-0000-0000-0000F7130000}"/>
    <hyperlink ref="E5123" location="A127960658A" display="A127960658A" xr:uid="{00000000-0004-0000-0000-0000F8130000}"/>
    <hyperlink ref="E5124" location="A128038042F" display="A128038042F" xr:uid="{00000000-0004-0000-0000-0000F9130000}"/>
    <hyperlink ref="E5125" location="A127960662T" display="A127960662T" xr:uid="{00000000-0004-0000-0000-0000FA130000}"/>
    <hyperlink ref="E5126" location="A128096270R" display="A128096270R" xr:uid="{00000000-0004-0000-0000-0000FB130000}"/>
    <hyperlink ref="E5127" location="A128096274X" display="A128096274X" xr:uid="{00000000-0004-0000-0000-0000FC130000}"/>
    <hyperlink ref="E5128" location="A128077174K" display="A128077174K" xr:uid="{00000000-0004-0000-0000-0000FD130000}"/>
    <hyperlink ref="E5129" location="A127999462W" display="A127999462W" xr:uid="{00000000-0004-0000-0000-0000FE130000}"/>
    <hyperlink ref="E5130" location="A127980162V" display="A127980162V" xr:uid="{00000000-0004-0000-0000-0000FF130000}"/>
    <hyperlink ref="E5131" location="A128077178V" display="A128077178V" xr:uid="{00000000-0004-0000-0000-000000140000}"/>
    <hyperlink ref="E5132" location="A128096278J" display="A128096278J" xr:uid="{00000000-0004-0000-0000-000001140000}"/>
    <hyperlink ref="E5133" location="A127980166C" display="A127980166C" xr:uid="{00000000-0004-0000-0000-000002140000}"/>
    <hyperlink ref="E5134" location="A128018814W" display="A128018814W" xr:uid="{00000000-0004-0000-0000-000003140000}"/>
    <hyperlink ref="E5135" location="A127980170V" display="A127980170V" xr:uid="{00000000-0004-0000-0000-000004140000}"/>
    <hyperlink ref="E5136" location="A128038046R" display="A128038046R" xr:uid="{00000000-0004-0000-0000-000005140000}"/>
    <hyperlink ref="E5137" location="A128077182K" display="A128077182K" xr:uid="{00000000-0004-0000-0000-000006140000}"/>
    <hyperlink ref="E5138" location="A128077186V" display="A128077186V" xr:uid="{00000000-0004-0000-0000-000007140000}"/>
    <hyperlink ref="E5139" location="A128018822W" display="A128018822W" xr:uid="{00000000-0004-0000-0000-000008140000}"/>
    <hyperlink ref="E5140" location="A128018826F" display="A128018826F" xr:uid="{00000000-0004-0000-0000-000009140000}"/>
    <hyperlink ref="E5141" location="A128076846W" display="A128076846W" xr:uid="{00000000-0004-0000-0000-00000A140000}"/>
    <hyperlink ref="E5142" location="A127960370R" display="A127960370R" xr:uid="{00000000-0004-0000-0000-00000B140000}"/>
    <hyperlink ref="E5143" location="A127960378J" display="A127960378J" xr:uid="{00000000-0004-0000-0000-00000C140000}"/>
    <hyperlink ref="E5144" location="A128076842L" display="A128076842L" xr:uid="{00000000-0004-0000-0000-00000D140000}"/>
    <hyperlink ref="E5145" location="A128057486X" display="A128057486X" xr:uid="{00000000-0004-0000-0000-00000E140000}"/>
    <hyperlink ref="E5146" location="A128095962K" display="A128095962K" xr:uid="{00000000-0004-0000-0000-00000F140000}"/>
    <hyperlink ref="E5147" location="A128037814A" display="A128037814A" xr:uid="{00000000-0004-0000-0000-000010140000}"/>
    <hyperlink ref="E5148" location="A128095966V" display="A128095966V" xr:uid="{00000000-0004-0000-0000-000011140000}"/>
    <hyperlink ref="E5149" location="A128076850L" display="A128076850L" xr:uid="{00000000-0004-0000-0000-000012140000}"/>
    <hyperlink ref="E5150" location="A128076854W" display="A128076854W" xr:uid="{00000000-0004-0000-0000-000013140000}"/>
    <hyperlink ref="E5151" location="A127979802J" display="A127979802J" xr:uid="{00000000-0004-0000-0000-000014140000}"/>
    <hyperlink ref="E5152" location="A128018466L" display="A128018466L" xr:uid="{00000000-0004-0000-0000-000015140000}"/>
    <hyperlink ref="E5153" location="A128076830C" display="A128076830C" xr:uid="{00000000-0004-0000-0000-000016140000}"/>
    <hyperlink ref="E5154" location="A128095950A" display="A128095950A" xr:uid="{00000000-0004-0000-0000-000017140000}"/>
    <hyperlink ref="E5155" location="A127999094C" display="A127999094C" xr:uid="{00000000-0004-0000-0000-000018140000}"/>
    <hyperlink ref="E5156" location="A127960374X" display="A127960374X" xr:uid="{00000000-0004-0000-0000-000019140000}"/>
    <hyperlink ref="E5157" location="A128018470C" display="A128018470C" xr:uid="{00000000-0004-0000-0000-00001A140000}"/>
    <hyperlink ref="E5158" location="A128076834L" display="A128076834L" xr:uid="{00000000-0004-0000-0000-00001B140000}"/>
    <hyperlink ref="E5159" location="A127979806T" display="A127979806T" xr:uid="{00000000-0004-0000-0000-00001C140000}"/>
    <hyperlink ref="E5160" location="A127979810J" display="A127979810J" xr:uid="{00000000-0004-0000-0000-00001D140000}"/>
    <hyperlink ref="E5161" location="A128018474L" display="A128018474L" xr:uid="{00000000-0004-0000-0000-00001E140000}"/>
    <hyperlink ref="E5162" location="A128095954K" display="A128095954K" xr:uid="{00000000-0004-0000-0000-00001F140000}"/>
    <hyperlink ref="E5163" location="A128076838W" display="A128076838W" xr:uid="{00000000-0004-0000-0000-000020140000}"/>
    <hyperlink ref="E5164" location="A128057478X" display="A128057478X" xr:uid="{00000000-0004-0000-0000-000021140000}"/>
    <hyperlink ref="E5165" location="A127999098L" display="A127999098L" xr:uid="{00000000-0004-0000-0000-000022140000}"/>
    <hyperlink ref="E5166" location="A128095958V" display="A128095958V" xr:uid="{00000000-0004-0000-0000-000023140000}"/>
    <hyperlink ref="E5167" location="A127979814T" display="A127979814T" xr:uid="{00000000-0004-0000-0000-000024140000}"/>
    <hyperlink ref="E5168" location="A127979818A" display="A127979818A" xr:uid="{00000000-0004-0000-0000-000025140000}"/>
    <hyperlink ref="E5169" location="A128018478W" display="A128018478W" xr:uid="{00000000-0004-0000-0000-000026140000}"/>
    <hyperlink ref="E5170" location="A127999102T" display="A127999102T" xr:uid="{00000000-0004-0000-0000-000027140000}"/>
    <hyperlink ref="E5171" location="A127979822T" display="A127979822T" xr:uid="{00000000-0004-0000-0000-000028140000}"/>
    <hyperlink ref="E5172" location="A128018482L" display="A128018482L" xr:uid="{00000000-0004-0000-0000-000029140000}"/>
    <hyperlink ref="E5173" location="A128018486W" display="A128018486W" xr:uid="{00000000-0004-0000-0000-00002A140000}"/>
    <hyperlink ref="E5174" location="A127999106A" display="A127999106A" xr:uid="{00000000-0004-0000-0000-00002B140000}"/>
    <hyperlink ref="E5175" location="A128018498F" display="A128018498F" xr:uid="{00000000-0004-0000-0000-00002C140000}"/>
    <hyperlink ref="E5176" location="A128095970K" display="A128095970K" xr:uid="{00000000-0004-0000-0000-00002D140000}"/>
    <hyperlink ref="E5177" location="A127999118K" display="A127999118K" xr:uid="{00000000-0004-0000-0000-00002E140000}"/>
    <hyperlink ref="E5178" location="A127979846K" display="A127979846K" xr:uid="{00000000-0004-0000-0000-00002F140000}"/>
    <hyperlink ref="E5179" location="A128018502K" display="A128018502K" xr:uid="{00000000-0004-0000-0000-000030140000}"/>
    <hyperlink ref="E5180" location="A127960394J" display="A127960394J" xr:uid="{00000000-0004-0000-0000-000031140000}"/>
    <hyperlink ref="E5181" location="A128057506W" display="A128057506W" xr:uid="{00000000-0004-0000-0000-000032140000}"/>
    <hyperlink ref="E5182" location="A128095978C" display="A128095978C" xr:uid="{00000000-0004-0000-0000-000033140000}"/>
    <hyperlink ref="E5183" location="A128018506V" display="A128018506V" xr:uid="{00000000-0004-0000-0000-000034140000}"/>
    <hyperlink ref="E5184" location="A128018510K" display="A128018510K" xr:uid="{00000000-0004-0000-0000-000035140000}"/>
    <hyperlink ref="E5185" location="A128057490R" display="A128057490R" xr:uid="{00000000-0004-0000-0000-000036140000}"/>
    <hyperlink ref="E5186" location="A127960382X" display="A127960382X" xr:uid="{00000000-0004-0000-0000-000037140000}"/>
    <hyperlink ref="E5187" location="A127979826A" display="A127979826A" xr:uid="{00000000-0004-0000-0000-000038140000}"/>
    <hyperlink ref="E5188" location="A128076858F" display="A128076858F" xr:uid="{00000000-0004-0000-0000-000039140000}"/>
    <hyperlink ref="E5189" location="A127979830T" display="A127979830T" xr:uid="{00000000-0004-0000-0000-00003A140000}"/>
    <hyperlink ref="E5190" location="A127979834A" display="A127979834A" xr:uid="{00000000-0004-0000-0000-00003B140000}"/>
    <hyperlink ref="E5191" location="A128076862W" display="A128076862W" xr:uid="{00000000-0004-0000-0000-00003C140000}"/>
    <hyperlink ref="E5192" location="A127960386J" display="A127960386J" xr:uid="{00000000-0004-0000-0000-00003D140000}"/>
    <hyperlink ref="E5193" location="A127999110T" display="A127999110T" xr:uid="{00000000-0004-0000-0000-00003E140000}"/>
    <hyperlink ref="E5194" location="A127999114A" display="A127999114A" xr:uid="{00000000-0004-0000-0000-00003F140000}"/>
    <hyperlink ref="E5195" location="A127979838K" display="A127979838K" xr:uid="{00000000-0004-0000-0000-000040140000}"/>
    <hyperlink ref="E5196" location="A128057494X" display="A128057494X" xr:uid="{00000000-0004-0000-0000-000041140000}"/>
    <hyperlink ref="E5197" location="A127979842A" display="A127979842A" xr:uid="{00000000-0004-0000-0000-000042140000}"/>
    <hyperlink ref="E5198" location="A128018490L" display="A128018490L" xr:uid="{00000000-0004-0000-0000-000043140000}"/>
    <hyperlink ref="E5199" location="A128076866F" display="A128076866F" xr:uid="{00000000-0004-0000-0000-000044140000}"/>
    <hyperlink ref="E5200" location="A128076870W" display="A128076870W" xr:uid="{00000000-0004-0000-0000-000045140000}"/>
    <hyperlink ref="E5201" location="A128076874F" display="A128076874F" xr:uid="{00000000-0004-0000-0000-000046140000}"/>
    <hyperlink ref="E5202" location="A128057498J" display="A128057498J" xr:uid="{00000000-0004-0000-0000-000047140000}"/>
    <hyperlink ref="E5203" location="A127960390X" display="A127960390X" xr:uid="{00000000-0004-0000-0000-000048140000}"/>
    <hyperlink ref="E5204" location="A128057502L" display="A128057502L" xr:uid="{00000000-0004-0000-0000-000049140000}"/>
    <hyperlink ref="E5205" location="A128018494W" display="A128018494W" xr:uid="{00000000-0004-0000-0000-00004A140000}"/>
    <hyperlink ref="E5206" location="A127999122A" display="A127999122A" xr:uid="{00000000-0004-0000-0000-00004B140000}"/>
    <hyperlink ref="E5207" location="A127999126K" display="A127999126K" xr:uid="{00000000-0004-0000-0000-00004C140000}"/>
    <hyperlink ref="E5208" location="A127979850A" display="A127979850A" xr:uid="{00000000-0004-0000-0000-00004D140000}"/>
    <hyperlink ref="E5209" location="A128057518F" display="A128057518F" xr:uid="{00000000-0004-0000-0000-00004E140000}"/>
    <hyperlink ref="E5210" location="A127999130A" display="A127999130A" xr:uid="{00000000-0004-0000-0000-00004F140000}"/>
    <hyperlink ref="E5211" location="A128095998L" display="A128095998L" xr:uid="{00000000-0004-0000-0000-000050140000}"/>
    <hyperlink ref="E5212" location="A128096014C" display="A128096014C" xr:uid="{00000000-0004-0000-0000-000051140000}"/>
    <hyperlink ref="E5213" location="A128096018L" display="A128096018L" xr:uid="{00000000-0004-0000-0000-000052140000}"/>
    <hyperlink ref="E5214" location="A127979866V" display="A127979866V" xr:uid="{00000000-0004-0000-0000-000053140000}"/>
    <hyperlink ref="E5215" location="A127979870K" display="A127979870K" xr:uid="{00000000-0004-0000-0000-000054140000}"/>
    <hyperlink ref="E5216" location="A128037842K" display="A128037842K" xr:uid="{00000000-0004-0000-0000-000055140000}"/>
    <hyperlink ref="E5217" location="A128057526F" display="A128057526F" xr:uid="{00000000-0004-0000-0000-000056140000}"/>
    <hyperlink ref="E5218" location="A127999146V" display="A127999146V" xr:uid="{00000000-0004-0000-0000-000057140000}"/>
    <hyperlink ref="E5219" location="A128095982V" display="A128095982V" xr:uid="{00000000-0004-0000-0000-000058140000}"/>
    <hyperlink ref="E5220" location="A127999134K" display="A127999134K" xr:uid="{00000000-0004-0000-0000-000059140000}"/>
    <hyperlink ref="E5221" location="A128095986C" display="A128095986C" xr:uid="{00000000-0004-0000-0000-00005A140000}"/>
    <hyperlink ref="E5222" location="A128095990V" display="A128095990V" xr:uid="{00000000-0004-0000-0000-00005B140000}"/>
    <hyperlink ref="E5223" location="A127979854K" display="A127979854K" xr:uid="{00000000-0004-0000-0000-00005C140000}"/>
    <hyperlink ref="E5224" location="A128037818K" display="A128037818K" xr:uid="{00000000-0004-0000-0000-00005D140000}"/>
    <hyperlink ref="E5225" location="A128018514V" display="A128018514V" xr:uid="{00000000-0004-0000-0000-00005E140000}"/>
    <hyperlink ref="E5226" location="A128076878R" display="A128076878R" xr:uid="{00000000-0004-0000-0000-00005F140000}"/>
    <hyperlink ref="E5227" location="A128037822A" display="A128037822A" xr:uid="{00000000-0004-0000-0000-000060140000}"/>
    <hyperlink ref="E5228" location="A128095994C" display="A128095994C" xr:uid="{00000000-0004-0000-0000-000061140000}"/>
    <hyperlink ref="E5229" location="A127999138V" display="A127999138V" xr:uid="{00000000-0004-0000-0000-000062140000}"/>
    <hyperlink ref="E5230" location="A128057510L" display="A128057510L" xr:uid="{00000000-0004-0000-0000-000063140000}"/>
    <hyperlink ref="E5231" location="A127999142K" display="A127999142K" xr:uid="{00000000-0004-0000-0000-000064140000}"/>
    <hyperlink ref="E5232" location="A128037826K" display="A128037826K" xr:uid="{00000000-0004-0000-0000-000065140000}"/>
    <hyperlink ref="E5233" location="A128057514W" display="A128057514W" xr:uid="{00000000-0004-0000-0000-000066140000}"/>
    <hyperlink ref="E5234" location="A128096002V" display="A128096002V" xr:uid="{00000000-0004-0000-0000-000067140000}"/>
    <hyperlink ref="E5235" location="A128096006C" display="A128096006C" xr:uid="{00000000-0004-0000-0000-000068140000}"/>
    <hyperlink ref="E5236" location="A128096010V" display="A128096010V" xr:uid="{00000000-0004-0000-0000-000069140000}"/>
    <hyperlink ref="E5237" location="A127979858V" display="A127979858V" xr:uid="{00000000-0004-0000-0000-00006A140000}"/>
    <hyperlink ref="E5238" location="A128037830A" display="A128037830A" xr:uid="{00000000-0004-0000-0000-00006B140000}"/>
    <hyperlink ref="E5239" location="A127960398T" display="A127960398T" xr:uid="{00000000-0004-0000-0000-00006C140000}"/>
    <hyperlink ref="E5240" location="A128037834K" display="A128037834K" xr:uid="{00000000-0004-0000-0000-00006D140000}"/>
    <hyperlink ref="E5241" location="A128057522W" display="A128057522W" xr:uid="{00000000-0004-0000-0000-00006E140000}"/>
    <hyperlink ref="E5242" location="A128037838V" display="A128037838V" xr:uid="{00000000-0004-0000-0000-00006F140000}"/>
    <hyperlink ref="E5243" location="A128057538R" display="A128057538R" xr:uid="{00000000-0004-0000-0000-000070140000}"/>
    <hyperlink ref="E5244" location="A127960402W" display="A127960402W" xr:uid="{00000000-0004-0000-0000-000071140000}"/>
    <hyperlink ref="E5245" location="A128018530V" display="A128018530V" xr:uid="{00000000-0004-0000-0000-000072140000}"/>
    <hyperlink ref="E5246" location="A128037850K" display="A128037850K" xr:uid="{00000000-0004-0000-0000-000073140000}"/>
    <hyperlink ref="E5247" location="A127999166C" display="A127999166C" xr:uid="{00000000-0004-0000-0000-000074140000}"/>
    <hyperlink ref="E5248" location="A128076890F" display="A128076890F" xr:uid="{00000000-0004-0000-0000-000075140000}"/>
    <hyperlink ref="E5249" location="A127979894C" display="A127979894C" xr:uid="{00000000-0004-0000-0000-000076140000}"/>
    <hyperlink ref="E5250" location="A127999174C" display="A127999174C" xr:uid="{00000000-0004-0000-0000-000077140000}"/>
    <hyperlink ref="E5251" location="A127960414F" display="A127960414F" xr:uid="{00000000-0004-0000-0000-000078140000}"/>
    <hyperlink ref="E5252" location="A128037854V" display="A128037854V" xr:uid="{00000000-0004-0000-0000-000079140000}"/>
    <hyperlink ref="E5253" location="A127999150K" display="A127999150K" xr:uid="{00000000-0004-0000-0000-00007A140000}"/>
    <hyperlink ref="E5254" location="A128018518C" display="A128018518C" xr:uid="{00000000-0004-0000-0000-00007B140000}"/>
    <hyperlink ref="E5255" location="A128018522V" display="A128018522V" xr:uid="{00000000-0004-0000-0000-00007C140000}"/>
    <hyperlink ref="E5256" location="A128076882F" display="A128076882F" xr:uid="{00000000-0004-0000-0000-00007D140000}"/>
    <hyperlink ref="E5257" location="A128057530W" display="A128057530W" xr:uid="{00000000-0004-0000-0000-00007E140000}"/>
    <hyperlink ref="E5258" location="A127979874V" display="A127979874V" xr:uid="{00000000-0004-0000-0000-00007F140000}"/>
    <hyperlink ref="E5259" location="A127979878C" display="A127979878C" xr:uid="{00000000-0004-0000-0000-000080140000}"/>
    <hyperlink ref="E5260" location="A127979882V" display="A127979882V" xr:uid="{00000000-0004-0000-0000-000081140000}"/>
    <hyperlink ref="E5261" location="A127999154V" display="A127999154V" xr:uid="{00000000-0004-0000-0000-000082140000}"/>
    <hyperlink ref="E5262" location="A128018526C" display="A128018526C" xr:uid="{00000000-0004-0000-0000-000083140000}"/>
    <hyperlink ref="E5263" location="A128018534C" display="A128018534C" xr:uid="{00000000-0004-0000-0000-000084140000}"/>
    <hyperlink ref="E5264" location="A128057534F" display="A128057534F" xr:uid="{00000000-0004-0000-0000-000085140000}"/>
    <hyperlink ref="E5265" location="A127999158C" display="A127999158C" xr:uid="{00000000-0004-0000-0000-000086140000}"/>
    <hyperlink ref="E5266" location="A128037846V" display="A128037846V" xr:uid="{00000000-0004-0000-0000-000087140000}"/>
    <hyperlink ref="E5267" location="A127960406F" display="A127960406F" xr:uid="{00000000-0004-0000-0000-000088140000}"/>
    <hyperlink ref="E5268" location="A128096022C" display="A128096022C" xr:uid="{00000000-0004-0000-0000-000089140000}"/>
    <hyperlink ref="E5269" location="A127979886C" display="A127979886C" xr:uid="{00000000-0004-0000-0000-00008A140000}"/>
    <hyperlink ref="E5270" location="A127999162V" display="A127999162V" xr:uid="{00000000-0004-0000-0000-00008B140000}"/>
    <hyperlink ref="E5271" location="A128018538L" display="A128018538L" xr:uid="{00000000-0004-0000-0000-00008C140000}"/>
    <hyperlink ref="E5272" location="A127979890V" display="A127979890V" xr:uid="{00000000-0004-0000-0000-00008D140000}"/>
    <hyperlink ref="E5273" location="A128076886R" display="A128076886R" xr:uid="{00000000-0004-0000-0000-00008E140000}"/>
    <hyperlink ref="E5274" location="A128096026L" display="A128096026L" xr:uid="{00000000-0004-0000-0000-00008F140000}"/>
    <hyperlink ref="E5275" location="A127999170V" display="A127999170V" xr:uid="{00000000-0004-0000-0000-000090140000}"/>
    <hyperlink ref="E5276" location="A128096030C" display="A128096030C" xr:uid="{00000000-0004-0000-0000-000091140000}"/>
    <hyperlink ref="E5277" location="A127979930A" display="A127979930A" xr:uid="{00000000-0004-0000-0000-000092140000}"/>
    <hyperlink ref="E5278" location="A128076894R" display="A128076894R" xr:uid="{00000000-0004-0000-0000-000093140000}"/>
    <hyperlink ref="E5279" location="A127979910T" display="A127979910T" xr:uid="{00000000-0004-0000-0000-000094140000}"/>
    <hyperlink ref="E5280" location="A127999182C" display="A127999182C" xr:uid="{00000000-0004-0000-0000-000095140000}"/>
    <hyperlink ref="E5281" location="A128037870V" display="A128037870V" xr:uid="{00000000-0004-0000-0000-000096140000}"/>
    <hyperlink ref="E5282" location="A128076914L" display="A128076914L" xr:uid="{00000000-0004-0000-0000-000097140000}"/>
    <hyperlink ref="E5283" location="A128018554L" display="A128018554L" xr:uid="{00000000-0004-0000-0000-000098140000}"/>
    <hyperlink ref="E5284" location="A128037874C" display="A128037874C" xr:uid="{00000000-0004-0000-0000-000099140000}"/>
    <hyperlink ref="E5285" location="A127979934K" display="A127979934K" xr:uid="{00000000-0004-0000-0000-00009A140000}"/>
    <hyperlink ref="E5286" location="A127999186L" display="A127999186L" xr:uid="{00000000-0004-0000-0000-00009B140000}"/>
    <hyperlink ref="E5287" location="A128037858C" display="A128037858C" xr:uid="{00000000-0004-0000-0000-00009C140000}"/>
    <hyperlink ref="E5288" location="A128076898X" display="A128076898X" xr:uid="{00000000-0004-0000-0000-00009D140000}"/>
    <hyperlink ref="E5289" location="A127999178L" display="A127999178L" xr:uid="{00000000-0004-0000-0000-00009E140000}"/>
    <hyperlink ref="E5290" location="A127979898L" display="A127979898L" xr:uid="{00000000-0004-0000-0000-00009F140000}"/>
    <hyperlink ref="E5291" location="A128018542C" display="A128018542C" xr:uid="{00000000-0004-0000-0000-0000A0140000}"/>
    <hyperlink ref="E5292" location="A127979902T" display="A127979902T" xr:uid="{00000000-0004-0000-0000-0000A1140000}"/>
    <hyperlink ref="E5293" location="A127979906A" display="A127979906A" xr:uid="{00000000-0004-0000-0000-0000A2140000}"/>
    <hyperlink ref="E5294" location="A128037862V" display="A128037862V" xr:uid="{00000000-0004-0000-0000-0000A3140000}"/>
    <hyperlink ref="E5295" location="A128057542F" display="A128057542F" xr:uid="{00000000-0004-0000-0000-0000A4140000}"/>
    <hyperlink ref="E5296" location="A128096034L" display="A128096034L" xr:uid="{00000000-0004-0000-0000-0000A5140000}"/>
    <hyperlink ref="E5297" location="A128057546R" display="A128057546R" xr:uid="{00000000-0004-0000-0000-0000A6140000}"/>
    <hyperlink ref="E5298" location="A127979914A" display="A127979914A" xr:uid="{00000000-0004-0000-0000-0000A7140000}"/>
    <hyperlink ref="E5299" location="A127979918K" display="A127979918K" xr:uid="{00000000-0004-0000-0000-0000A8140000}"/>
    <hyperlink ref="E5300" location="A128037866C" display="A128037866C" xr:uid="{00000000-0004-0000-0000-0000A9140000}"/>
    <hyperlink ref="E5301" location="A128096038W" display="A128096038W" xr:uid="{00000000-0004-0000-0000-0000AA140000}"/>
    <hyperlink ref="E5302" location="A128076902C" display="A128076902C" xr:uid="{00000000-0004-0000-0000-0000AB140000}"/>
    <hyperlink ref="E5303" location="A128076906L" display="A128076906L" xr:uid="{00000000-0004-0000-0000-0000AC140000}"/>
    <hyperlink ref="E5304" location="A127960418R" display="A127960418R" xr:uid="{00000000-0004-0000-0000-0000AD140000}"/>
    <hyperlink ref="E5305" location="A128018546L" display="A128018546L" xr:uid="{00000000-0004-0000-0000-0000AE140000}"/>
    <hyperlink ref="E5306" location="A127960422F" display="A127960422F" xr:uid="{00000000-0004-0000-0000-0000AF140000}"/>
    <hyperlink ref="E5307" location="A127979922A" display="A127979922A" xr:uid="{00000000-0004-0000-0000-0000B0140000}"/>
    <hyperlink ref="E5308" location="A128018550C" display="A128018550C" xr:uid="{00000000-0004-0000-0000-0000B1140000}"/>
    <hyperlink ref="E5309" location="A128076910C" display="A128076910C" xr:uid="{00000000-0004-0000-0000-0000B2140000}"/>
    <hyperlink ref="E5310" location="A128057550F" display="A128057550F" xr:uid="{00000000-0004-0000-0000-0000B3140000}"/>
    <hyperlink ref="E5311" location="A127960438X" display="A127960438X" xr:uid="{00000000-0004-0000-0000-0000B4140000}"/>
    <hyperlink ref="E5312" location="A127999190C" display="A127999190C" xr:uid="{00000000-0004-0000-0000-0000B5140000}"/>
    <hyperlink ref="E5313" location="A127960434R" display="A127960434R" xr:uid="{00000000-0004-0000-0000-0000B6140000}"/>
    <hyperlink ref="E5314" location="A128076926W" display="A128076926W" xr:uid="{00000000-0004-0000-0000-0000B7140000}"/>
    <hyperlink ref="E5315" location="A128096046W" display="A128096046W" xr:uid="{00000000-0004-0000-0000-0000B8140000}"/>
    <hyperlink ref="E5316" location="A128018578F" display="A128018578F" xr:uid="{00000000-0004-0000-0000-0000B9140000}"/>
    <hyperlink ref="E5317" location="A128076934W" display="A128076934W" xr:uid="{00000000-0004-0000-0000-0000BA140000}"/>
    <hyperlink ref="E5318" location="A128096050L" display="A128096050L" xr:uid="{00000000-0004-0000-0000-0000BB140000}"/>
    <hyperlink ref="E5319" location="A128037894L" display="A128037894L" xr:uid="{00000000-0004-0000-0000-0000BC140000}"/>
    <hyperlink ref="E5320" location="A127999202A" display="A127999202A" xr:uid="{00000000-0004-0000-0000-0000BD140000}"/>
    <hyperlink ref="E5321" location="A127979938V" display="A127979938V" xr:uid="{00000000-0004-0000-0000-0000BE140000}"/>
    <hyperlink ref="E5322" location="A128037878L" display="A128037878L" xr:uid="{00000000-0004-0000-0000-0000BF140000}"/>
    <hyperlink ref="E5323" location="A128057554R" display="A128057554R" xr:uid="{00000000-0004-0000-0000-0000C0140000}"/>
    <hyperlink ref="E5324" location="A128057558X" display="A128057558X" xr:uid="{00000000-0004-0000-0000-0000C1140000}"/>
    <hyperlink ref="E5325" location="A127960426R" display="A127960426R" xr:uid="{00000000-0004-0000-0000-0000C2140000}"/>
    <hyperlink ref="E5326" location="A128057562R" display="A128057562R" xr:uid="{00000000-0004-0000-0000-0000C3140000}"/>
    <hyperlink ref="E5327" location="A128018558W" display="A128018558W" xr:uid="{00000000-0004-0000-0000-0000C4140000}"/>
    <hyperlink ref="E5328" location="A127960430F" display="A127960430F" xr:uid="{00000000-0004-0000-0000-0000C5140000}"/>
    <hyperlink ref="E5329" location="A127999194L" display="A127999194L" xr:uid="{00000000-0004-0000-0000-0000C6140000}"/>
    <hyperlink ref="E5330" location="A128057566X" display="A128057566X" xr:uid="{00000000-0004-0000-0000-0000C7140000}"/>
    <hyperlink ref="E5331" location="A128057570R" display="A128057570R" xr:uid="{00000000-0004-0000-0000-0000C8140000}"/>
    <hyperlink ref="E5332" location="A127979942K" display="A127979942K" xr:uid="{00000000-0004-0000-0000-0000C9140000}"/>
    <hyperlink ref="E5333" location="A128018562L" display="A128018562L" xr:uid="{00000000-0004-0000-0000-0000CA140000}"/>
    <hyperlink ref="E5334" location="A128037882C" display="A128037882C" xr:uid="{00000000-0004-0000-0000-0000CB140000}"/>
    <hyperlink ref="E5335" location="A128037886L" display="A128037886L" xr:uid="{00000000-0004-0000-0000-0000CC140000}"/>
    <hyperlink ref="E5336" location="A128076918W" display="A128076918W" xr:uid="{00000000-0004-0000-0000-0000CD140000}"/>
    <hyperlink ref="E5337" location="A128096042L" display="A128096042L" xr:uid="{00000000-0004-0000-0000-0000CE140000}"/>
    <hyperlink ref="E5338" location="A128076922L" display="A128076922L" xr:uid="{00000000-0004-0000-0000-0000CF140000}"/>
    <hyperlink ref="E5339" location="A128018566W" display="A128018566W" xr:uid="{00000000-0004-0000-0000-0000D0140000}"/>
    <hyperlink ref="E5340" location="A127999198W" display="A127999198W" xr:uid="{00000000-0004-0000-0000-0000D1140000}"/>
    <hyperlink ref="E5341" location="A128057574X" display="A128057574X" xr:uid="{00000000-0004-0000-0000-0000D2140000}"/>
    <hyperlink ref="E5342" location="A128018570L" display="A128018570L" xr:uid="{00000000-0004-0000-0000-0000D3140000}"/>
    <hyperlink ref="E5343" location="A128018574W" display="A128018574W" xr:uid="{00000000-0004-0000-0000-0000D4140000}"/>
    <hyperlink ref="E5344" location="A128037890C" display="A128037890C" xr:uid="{00000000-0004-0000-0000-0000D5140000}"/>
    <hyperlink ref="E5345" location="A127960466J" display="A127960466J" xr:uid="{00000000-0004-0000-0000-0000D6140000}"/>
    <hyperlink ref="E5346" location="A127960442R" display="A127960442R" xr:uid="{00000000-0004-0000-0000-0000D7140000}"/>
    <hyperlink ref="E5347" location="A127999210A" display="A127999210A" xr:uid="{00000000-0004-0000-0000-0000D8140000}"/>
    <hyperlink ref="E5348" location="A128076946F" display="A128076946F" xr:uid="{00000000-0004-0000-0000-0000D9140000}"/>
    <hyperlink ref="E5349" location="A128076950W" display="A128076950W" xr:uid="{00000000-0004-0000-0000-0000DA140000}"/>
    <hyperlink ref="E5350" location="A128096058F" display="A128096058F" xr:uid="{00000000-0004-0000-0000-0000DB140000}"/>
    <hyperlink ref="E5351" location="A128037906K" display="A128037906K" xr:uid="{00000000-0004-0000-0000-0000DC140000}"/>
    <hyperlink ref="E5352" location="A128096062W" display="A128096062W" xr:uid="{00000000-0004-0000-0000-0000DD140000}"/>
    <hyperlink ref="E5353" location="A127979966C" display="A127979966C" xr:uid="{00000000-0004-0000-0000-0000DE140000}"/>
    <hyperlink ref="E5354" location="A128057586J" display="A128057586J" xr:uid="{00000000-0004-0000-0000-0000DF140000}"/>
    <hyperlink ref="E5355" location="A128018582W" display="A128018582W" xr:uid="{00000000-0004-0000-0000-0000E0140000}"/>
    <hyperlink ref="E5356" location="A127960446X" display="A127960446X" xr:uid="{00000000-0004-0000-0000-0000E1140000}"/>
    <hyperlink ref="E5357" location="A127999206K" display="A127999206K" xr:uid="{00000000-0004-0000-0000-0000E2140000}"/>
    <hyperlink ref="E5358" location="A128076938F" display="A128076938F" xr:uid="{00000000-0004-0000-0000-0000E3140000}"/>
    <hyperlink ref="E5359" location="A128057578J" display="A128057578J" xr:uid="{00000000-0004-0000-0000-0000E4140000}"/>
    <hyperlink ref="E5360" location="A127979946V" display="A127979946V" xr:uid="{00000000-0004-0000-0000-0000E5140000}"/>
    <hyperlink ref="E5361" location="A128018586F" display="A128018586F" xr:uid="{00000000-0004-0000-0000-0000E6140000}"/>
    <hyperlink ref="E5362" location="A127979950K" display="A127979950K" xr:uid="{00000000-0004-0000-0000-0000E7140000}"/>
    <hyperlink ref="E5363" location="A128076942W" display="A128076942W" xr:uid="{00000000-0004-0000-0000-0000E8140000}"/>
    <hyperlink ref="E5364" location="A128018590W" display="A128018590W" xr:uid="{00000000-0004-0000-0000-0000E9140000}"/>
    <hyperlink ref="E5365" location="A128096054W" display="A128096054W" xr:uid="{00000000-0004-0000-0000-0000EA140000}"/>
    <hyperlink ref="E5366" location="A127979954V" display="A127979954V" xr:uid="{00000000-0004-0000-0000-0000EB140000}"/>
    <hyperlink ref="E5367" location="A128037898W" display="A128037898W" xr:uid="{00000000-0004-0000-0000-0000EC140000}"/>
    <hyperlink ref="E5368" location="A127960450R" display="A127960450R" xr:uid="{00000000-0004-0000-0000-0000ED140000}"/>
    <hyperlink ref="E5369" location="A127999214K" display="A127999214K" xr:uid="{00000000-0004-0000-0000-0000EE140000}"/>
    <hyperlink ref="E5370" location="A127960454X" display="A127960454X" xr:uid="{00000000-0004-0000-0000-0000EF140000}"/>
    <hyperlink ref="E5371" location="A127960458J" display="A127960458J" xr:uid="{00000000-0004-0000-0000-0000F0140000}"/>
    <hyperlink ref="E5372" location="A127960462X" display="A127960462X" xr:uid="{00000000-0004-0000-0000-0000F1140000}"/>
    <hyperlink ref="E5373" location="A128018594F" display="A128018594F" xr:uid="{00000000-0004-0000-0000-0000F2140000}"/>
    <hyperlink ref="E5374" location="A128018598R" display="A128018598R" xr:uid="{00000000-0004-0000-0000-0000F3140000}"/>
    <hyperlink ref="E5375" location="A128037902A" display="A128037902A" xr:uid="{00000000-0004-0000-0000-0000F4140000}"/>
    <hyperlink ref="E5376" location="A127979958C" display="A127979958C" xr:uid="{00000000-0004-0000-0000-0000F5140000}"/>
    <hyperlink ref="E5377" location="A127999218V" display="A127999218V" xr:uid="{00000000-0004-0000-0000-0000F6140000}"/>
    <hyperlink ref="E5378" location="A127979962V" display="A127979962V" xr:uid="{00000000-0004-0000-0000-0000F7140000}"/>
    <hyperlink ref="E5379" location="A127999234V" display="A127999234V" xr:uid="{00000000-0004-0000-0000-0000F8140000}"/>
    <hyperlink ref="E5380" location="A128096066F" display="A128096066F" xr:uid="{00000000-0004-0000-0000-0000F9140000}"/>
    <hyperlink ref="E5381" location="A127999226V" display="A127999226V" xr:uid="{00000000-0004-0000-0000-0000FA140000}"/>
    <hyperlink ref="E5382" location="A128096086R" display="A128096086R" xr:uid="{00000000-0004-0000-0000-0000FB140000}"/>
    <hyperlink ref="E5383" location="A128076966R" display="A128076966R" xr:uid="{00000000-0004-0000-0000-0000FC140000}"/>
    <hyperlink ref="E5384" location="A127999238C" display="A127999238C" xr:uid="{00000000-0004-0000-0000-0000FD140000}"/>
    <hyperlink ref="E5385" location="A128057602W" display="A128057602W" xr:uid="{00000000-0004-0000-0000-0000FE140000}"/>
    <hyperlink ref="E5386" location="A127999242V" display="A127999242V" xr:uid="{00000000-0004-0000-0000-0000FF140000}"/>
    <hyperlink ref="E5387" location="A128057606F" display="A128057606F" xr:uid="{00000000-0004-0000-0000-000000150000}"/>
    <hyperlink ref="E5388" location="A127999246C" display="A127999246C" xr:uid="{00000000-0004-0000-0000-000001150000}"/>
    <hyperlink ref="E5389" location="A128057590X" display="A128057590X" xr:uid="{00000000-0004-0000-0000-000002150000}"/>
    <hyperlink ref="E5390" location="A128076954F" display="A128076954F" xr:uid="{00000000-0004-0000-0000-000003150000}"/>
    <hyperlink ref="E5391" location="A128096070W" display="A128096070W" xr:uid="{00000000-0004-0000-0000-000004150000}"/>
    <hyperlink ref="E5392" location="A128018602V" display="A128018602V" xr:uid="{00000000-0004-0000-0000-000005150000}"/>
    <hyperlink ref="E5393" location="A128096074F" display="A128096074F" xr:uid="{00000000-0004-0000-0000-000006150000}"/>
    <hyperlink ref="E5394" location="A128076958R" display="A128076958R" xr:uid="{00000000-0004-0000-0000-000007150000}"/>
    <hyperlink ref="E5395" location="A128096078R" display="A128096078R" xr:uid="{00000000-0004-0000-0000-000008150000}"/>
    <hyperlink ref="E5396" location="A127999222K" display="A127999222K" xr:uid="{00000000-0004-0000-0000-000009150000}"/>
    <hyperlink ref="E5397" location="A127960470X" display="A127960470X" xr:uid="{00000000-0004-0000-0000-00000A150000}"/>
    <hyperlink ref="E5398" location="A128037910A" display="A128037910A" xr:uid="{00000000-0004-0000-0000-00000B150000}"/>
    <hyperlink ref="E5399" location="A127979970V" display="A127979970V" xr:uid="{00000000-0004-0000-0000-00000C150000}"/>
    <hyperlink ref="E5400" location="A128096082F" display="A128096082F" xr:uid="{00000000-0004-0000-0000-00000D150000}"/>
    <hyperlink ref="E5401" location="A128037914K" display="A128037914K" xr:uid="{00000000-0004-0000-0000-00000E150000}"/>
    <hyperlink ref="E5402" location="A128018606C" display="A128018606C" xr:uid="{00000000-0004-0000-0000-00000F150000}"/>
    <hyperlink ref="E5403" location="A128037918V" display="A128037918V" xr:uid="{00000000-0004-0000-0000-000010150000}"/>
    <hyperlink ref="E5404" location="A128018610V" display="A128018610V" xr:uid="{00000000-0004-0000-0000-000011150000}"/>
    <hyperlink ref="E5405" location="A127960474J" display="A127960474J" xr:uid="{00000000-0004-0000-0000-000012150000}"/>
    <hyperlink ref="E5406" location="A128018614C" display="A128018614C" xr:uid="{00000000-0004-0000-0000-000013150000}"/>
    <hyperlink ref="E5407" location="A128076962F" display="A128076962F" xr:uid="{00000000-0004-0000-0000-000014150000}"/>
    <hyperlink ref="E5408" location="A128057594J" display="A128057594J" xr:uid="{00000000-0004-0000-0000-000015150000}"/>
    <hyperlink ref="E5409" location="A127999230K" display="A127999230K" xr:uid="{00000000-0004-0000-0000-000016150000}"/>
    <hyperlink ref="E5410" location="A128057598T" display="A128057598T" xr:uid="{00000000-0004-0000-0000-000017150000}"/>
    <hyperlink ref="E5411" location="A128076970F" display="A128076970F" xr:uid="{00000000-0004-0000-0000-000018150000}"/>
    <hyperlink ref="E5412" location="A127960478T" display="A127960478T" xr:uid="{00000000-0004-0000-0000-000019150000}"/>
    <hyperlink ref="E5413" location="A128076990R" display="A128076990R" xr:uid="{00000000-0004-0000-0000-00001A150000}"/>
    <hyperlink ref="E5414" location="A127979974C" display="A127979974C" xr:uid="{00000000-0004-0000-0000-00001B150000}"/>
    <hyperlink ref="E5415" location="A128018634L" display="A128018634L" xr:uid="{00000000-0004-0000-0000-00001C150000}"/>
    <hyperlink ref="E5416" location="A127979990C" display="A127979990C" xr:uid="{00000000-0004-0000-0000-00001D150000}"/>
    <hyperlink ref="E5417" location="A128057614F" display="A128057614F" xr:uid="{00000000-0004-0000-0000-00001E150000}"/>
    <hyperlink ref="E5418" location="A127960486T" display="A127960486T" xr:uid="{00000000-0004-0000-0000-00001F150000}"/>
    <hyperlink ref="E5419" location="A127979994L" display="A127979994L" xr:uid="{00000000-0004-0000-0000-000020150000}"/>
    <hyperlink ref="E5420" location="A127999262C" display="A127999262C" xr:uid="{00000000-0004-0000-0000-000021150000}"/>
    <hyperlink ref="E5421" location="A128096102C" display="A128096102C" xr:uid="{00000000-0004-0000-0000-000022150000}"/>
    <hyperlink ref="E5422" location="A127999266L" display="A127999266L" xr:uid="{00000000-0004-0000-0000-000023150000}"/>
    <hyperlink ref="E5423" location="A128076974R" display="A128076974R" xr:uid="{00000000-0004-0000-0000-000024150000}"/>
    <hyperlink ref="E5424" location="A128018622C" display="A128018622C" xr:uid="{00000000-0004-0000-0000-000025150000}"/>
    <hyperlink ref="E5425" location="A128096090F" display="A128096090F" xr:uid="{00000000-0004-0000-0000-000026150000}"/>
    <hyperlink ref="E5426" location="A127979978L" display="A127979978L" xr:uid="{00000000-0004-0000-0000-000027150000}"/>
    <hyperlink ref="E5427" location="A128096094R" display="A128096094R" xr:uid="{00000000-0004-0000-0000-000028150000}"/>
    <hyperlink ref="E5428" location="A128018626L" display="A128018626L" xr:uid="{00000000-0004-0000-0000-000029150000}"/>
    <hyperlink ref="E5429" location="A127979982C" display="A127979982C" xr:uid="{00000000-0004-0000-0000-00002A150000}"/>
    <hyperlink ref="E5430" location="A127999250V" display="A127999250V" xr:uid="{00000000-0004-0000-0000-00002B150000}"/>
    <hyperlink ref="E5431" location="A127960482J" display="A127960482J" xr:uid="{00000000-0004-0000-0000-00002C150000}"/>
    <hyperlink ref="E5432" location="A128018630C" display="A128018630C" xr:uid="{00000000-0004-0000-0000-00002D150000}"/>
    <hyperlink ref="E5433" location="A127979986L" display="A127979986L" xr:uid="{00000000-0004-0000-0000-00002E150000}"/>
    <hyperlink ref="E5434" location="A128057610W" display="A128057610W" xr:uid="{00000000-0004-0000-0000-00002F150000}"/>
    <hyperlink ref="E5435" location="A128076978X" display="A128076978X" xr:uid="{00000000-0004-0000-0000-000030150000}"/>
    <hyperlink ref="E5436" location="A128076982R" display="A128076982R" xr:uid="{00000000-0004-0000-0000-000031150000}"/>
    <hyperlink ref="E5437" location="A127999254C" display="A127999254C" xr:uid="{00000000-0004-0000-0000-000032150000}"/>
    <hyperlink ref="E5438" location="A128096098X" display="A128096098X" xr:uid="{00000000-0004-0000-0000-000033150000}"/>
    <hyperlink ref="E5439" location="A128037922K" display="A128037922K" xr:uid="{00000000-0004-0000-0000-000034150000}"/>
    <hyperlink ref="E5440" location="A128018638W" display="A128018638W" xr:uid="{00000000-0004-0000-0000-000035150000}"/>
    <hyperlink ref="E5441" location="A128018642L" display="A128018642L" xr:uid="{00000000-0004-0000-0000-000036150000}"/>
    <hyperlink ref="E5442" location="A128076986X" display="A128076986X" xr:uid="{00000000-0004-0000-0000-000037150000}"/>
    <hyperlink ref="E5443" location="A128037926V" display="A128037926V" xr:uid="{00000000-0004-0000-0000-000038150000}"/>
    <hyperlink ref="E5444" location="A128018646W" display="A128018646W" xr:uid="{00000000-0004-0000-0000-000039150000}"/>
    <hyperlink ref="E5445" location="A128076994X" display="A128076994X" xr:uid="{00000000-0004-0000-0000-00003A150000}"/>
    <hyperlink ref="E5446" location="A128018650L" display="A128018650L" xr:uid="{00000000-0004-0000-0000-00003B150000}"/>
    <hyperlink ref="E5447" location="A128057634R" display="A128057634R" xr:uid="{00000000-0004-0000-0000-00003C150000}"/>
    <hyperlink ref="E5448" location="A127960490J" display="A127960490J" xr:uid="{00000000-0004-0000-0000-00003D150000}"/>
    <hyperlink ref="E5449" location="A127960502F" display="A127960502F" xr:uid="{00000000-0004-0000-0000-00003E150000}"/>
    <hyperlink ref="E5450" location="A127960510F" display="A127960510F" xr:uid="{00000000-0004-0000-0000-00003F150000}"/>
    <hyperlink ref="E5451" location="A128057638X" display="A128057638X" xr:uid="{00000000-0004-0000-0000-000040150000}"/>
    <hyperlink ref="E5452" location="A128037938C" display="A128037938C" xr:uid="{00000000-0004-0000-0000-000041150000}"/>
    <hyperlink ref="E5453" location="A128018666F" display="A128018666F" xr:uid="{00000000-0004-0000-0000-000042150000}"/>
    <hyperlink ref="E5454" location="A128077026J" display="A128077026J" xr:uid="{00000000-0004-0000-0000-000043150000}"/>
    <hyperlink ref="E5455" location="A127999282L" display="A127999282L" xr:uid="{00000000-0004-0000-0000-000044150000}"/>
    <hyperlink ref="E5456" location="A128057642R" display="A128057642R" xr:uid="{00000000-0004-0000-0000-000045150000}"/>
    <hyperlink ref="E5457" location="A128076998J" display="A128076998J" xr:uid="{00000000-0004-0000-0000-000046150000}"/>
    <hyperlink ref="E5458" location="A127960494T" display="A127960494T" xr:uid="{00000000-0004-0000-0000-000047150000}"/>
    <hyperlink ref="E5459" location="A127999270C" display="A127999270C" xr:uid="{00000000-0004-0000-0000-000048150000}"/>
    <hyperlink ref="E5460" location="A128018654W" display="A128018654W" xr:uid="{00000000-0004-0000-0000-000049150000}"/>
    <hyperlink ref="E5461" location="A128057618R" display="A128057618R" xr:uid="{00000000-0004-0000-0000-00004A150000}"/>
    <hyperlink ref="E5462" location="A127960498A" display="A127960498A" xr:uid="{00000000-0004-0000-0000-00004B150000}"/>
    <hyperlink ref="E5463" location="A127999274L" display="A127999274L" xr:uid="{00000000-0004-0000-0000-00004C150000}"/>
    <hyperlink ref="E5464" location="A128096106L" display="A128096106L" xr:uid="{00000000-0004-0000-0000-00004D150000}"/>
    <hyperlink ref="E5465" location="A128057622F" display="A128057622F" xr:uid="{00000000-0004-0000-0000-00004E150000}"/>
    <hyperlink ref="E5466" location="A128037930K" display="A128037930K" xr:uid="{00000000-0004-0000-0000-00004F150000}"/>
    <hyperlink ref="E5467" location="A128018658F" display="A128018658F" xr:uid="{00000000-0004-0000-0000-000050150000}"/>
    <hyperlink ref="E5468" location="A128077002R" display="A128077002R" xr:uid="{00000000-0004-0000-0000-000051150000}"/>
    <hyperlink ref="E5469" location="A128077006X" display="A128077006X" xr:uid="{00000000-0004-0000-0000-000052150000}"/>
    <hyperlink ref="E5470" location="A128077010R" display="A128077010R" xr:uid="{00000000-0004-0000-0000-000053150000}"/>
    <hyperlink ref="E5471" location="A127960506R" display="A127960506R" xr:uid="{00000000-0004-0000-0000-000054150000}"/>
    <hyperlink ref="E5472" location="A127979998W" display="A127979998W" xr:uid="{00000000-0004-0000-0000-000055150000}"/>
    <hyperlink ref="E5473" location="A128018662W" display="A128018662W" xr:uid="{00000000-0004-0000-0000-000056150000}"/>
    <hyperlink ref="E5474" location="A128057626R" display="A128057626R" xr:uid="{00000000-0004-0000-0000-000057150000}"/>
    <hyperlink ref="E5475" location="A128037934V" display="A128037934V" xr:uid="{00000000-0004-0000-0000-000058150000}"/>
    <hyperlink ref="E5476" location="A128057630F" display="A128057630F" xr:uid="{00000000-0004-0000-0000-000059150000}"/>
    <hyperlink ref="E5477" location="A127999278W" display="A127999278W" xr:uid="{00000000-0004-0000-0000-00005A150000}"/>
    <hyperlink ref="E5478" location="A128077014X" display="A128077014X" xr:uid="{00000000-0004-0000-0000-00005B150000}"/>
    <hyperlink ref="E5479" location="A128077022X" display="A128077022X" xr:uid="{00000000-0004-0000-0000-00005C150000}"/>
    <hyperlink ref="E5480" location="A127980002J" display="A127980002J" xr:uid="{00000000-0004-0000-0000-00005D150000}"/>
    <hyperlink ref="E5481" location="A128096134W" display="A128096134W" xr:uid="{00000000-0004-0000-0000-00005E150000}"/>
    <hyperlink ref="E5482" location="A128077062T" display="A128077062T" xr:uid="{00000000-0004-0000-0000-00005F150000}"/>
    <hyperlink ref="E5483" location="A128077066A" display="A128077066A" xr:uid="{00000000-0004-0000-0000-000060150000}"/>
    <hyperlink ref="E5484" location="A128020638L" display="A128020638L" xr:uid="{00000000-0004-0000-0000-000061150000}"/>
    <hyperlink ref="E5485" location="A128078986K" display="A128078986K" xr:uid="{00000000-0004-0000-0000-000062150000}"/>
    <hyperlink ref="E5486" location="A128098078A" display="A128098078A" xr:uid="{00000000-0004-0000-0000-000063150000}"/>
    <hyperlink ref="E5487" location="A128020634C" display="A128020634C" xr:uid="{00000000-0004-0000-0000-000064150000}"/>
    <hyperlink ref="E5488" location="A128020642C" display="A128020642C" xr:uid="{00000000-0004-0000-0000-000065150000}"/>
    <hyperlink ref="E5489" location="A128001226L" display="A128001226L" xr:uid="{00000000-0004-0000-0000-000066150000}"/>
    <hyperlink ref="E5490" location="A128039982X" display="A128039982X" xr:uid="{00000000-0004-0000-0000-000067150000}"/>
    <hyperlink ref="E5491" location="A127981910J" display="A127981910J" xr:uid="{00000000-0004-0000-0000-000068150000}"/>
    <hyperlink ref="E5492" location="A128001230C" display="A128001230C" xr:uid="{00000000-0004-0000-0000-000069150000}"/>
    <hyperlink ref="E5493" location="A128078998V" display="A128078998V" xr:uid="{00000000-0004-0000-0000-00006A150000}"/>
    <hyperlink ref="E5494" location="A128001202V" display="A128001202V" xr:uid="{00000000-0004-0000-0000-00006B150000}"/>
    <hyperlink ref="E5495" location="A127981882K" display="A127981882K" xr:uid="{00000000-0004-0000-0000-00006C150000}"/>
    <hyperlink ref="E5496" location="A128001206C" display="A128001206C" xr:uid="{00000000-0004-0000-0000-00006D150000}"/>
    <hyperlink ref="E5497" location="A128001210V" display="A128001210V" xr:uid="{00000000-0004-0000-0000-00006E150000}"/>
    <hyperlink ref="E5498" location="A128059514J" display="A128059514J" xr:uid="{00000000-0004-0000-0000-00006F150000}"/>
    <hyperlink ref="E5499" location="A128020622V" display="A128020622V" xr:uid="{00000000-0004-0000-0000-000070150000}"/>
    <hyperlink ref="E5500" location="A128001214C" display="A128001214C" xr:uid="{00000000-0004-0000-0000-000071150000}"/>
    <hyperlink ref="E5501" location="A128098074T" display="A128098074T" xr:uid="{00000000-0004-0000-0000-000072150000}"/>
    <hyperlink ref="E5502" location="A127981886V" display="A127981886V" xr:uid="{00000000-0004-0000-0000-000073150000}"/>
    <hyperlink ref="E5503" location="A128001218L" display="A128001218L" xr:uid="{00000000-0004-0000-0000-000074150000}"/>
    <hyperlink ref="E5504" location="A127981890K" display="A127981890K" xr:uid="{00000000-0004-0000-0000-000075150000}"/>
    <hyperlink ref="E5505" location="A128098082T" display="A128098082T" xr:uid="{00000000-0004-0000-0000-000076150000}"/>
    <hyperlink ref="E5506" location="A127981894V" display="A127981894V" xr:uid="{00000000-0004-0000-0000-000077150000}"/>
    <hyperlink ref="E5507" location="A128098086A" display="A128098086A" xr:uid="{00000000-0004-0000-0000-000078150000}"/>
    <hyperlink ref="E5508" location="A128078990A" display="A128078990A" xr:uid="{00000000-0004-0000-0000-000079150000}"/>
    <hyperlink ref="E5509" location="A127981898C" display="A127981898C" xr:uid="{00000000-0004-0000-0000-00007A150000}"/>
    <hyperlink ref="E5510" location="A127981902J" display="A127981902J" xr:uid="{00000000-0004-0000-0000-00007B150000}"/>
    <hyperlink ref="E5511" location="A128001222C" display="A128001222C" xr:uid="{00000000-0004-0000-0000-00007C150000}"/>
    <hyperlink ref="E5512" location="A128020626C" display="A128020626C" xr:uid="{00000000-0004-0000-0000-00007D150000}"/>
    <hyperlink ref="E5513" location="A128020630V" display="A128020630V" xr:uid="{00000000-0004-0000-0000-00007E150000}"/>
    <hyperlink ref="E5514" location="A127981906T" display="A127981906T" xr:uid="{00000000-0004-0000-0000-00007F150000}"/>
    <hyperlink ref="E5515" location="A128039978J" display="A128039978J" xr:uid="{00000000-0004-0000-0000-000080150000}"/>
    <hyperlink ref="E5516" location="A128098090T" display="A128098090T" xr:uid="{00000000-0004-0000-0000-000081150000}"/>
    <hyperlink ref="E5517" location="A127962486C" display="A127962486C" xr:uid="{00000000-0004-0000-0000-000082150000}"/>
    <hyperlink ref="E5518" location="A128078994K" display="A128078994K" xr:uid="{00000000-0004-0000-0000-000083150000}"/>
    <hyperlink ref="E5519" location="A128059526T" display="A128059526T" xr:uid="{00000000-0004-0000-0000-000084150000}"/>
    <hyperlink ref="E5520" location="A128039986J" display="A128039986J" xr:uid="{00000000-0004-0000-0000-000085150000}"/>
    <hyperlink ref="E5521" location="A128098106X" display="A128098106X" xr:uid="{00000000-0004-0000-0000-000086150000}"/>
    <hyperlink ref="E5522" location="A127962498L" display="A127962498L" xr:uid="{00000000-0004-0000-0000-000087150000}"/>
    <hyperlink ref="E5523" location="A128020650C" display="A128020650C" xr:uid="{00000000-0004-0000-0000-000088150000}"/>
    <hyperlink ref="E5524" location="A128001242L" display="A128001242L" xr:uid="{00000000-0004-0000-0000-000089150000}"/>
    <hyperlink ref="E5525" location="A128098118J" display="A128098118J" xr:uid="{00000000-0004-0000-0000-00008A150000}"/>
    <hyperlink ref="E5526" location="A127962510T" display="A127962510T" xr:uid="{00000000-0004-0000-0000-00008B150000}"/>
    <hyperlink ref="E5527" location="A128059530J" display="A128059530J" xr:uid="{00000000-0004-0000-0000-00008C150000}"/>
    <hyperlink ref="E5528" location="A127962514A" display="A127962514A" xr:uid="{00000000-0004-0000-0000-00008D150000}"/>
    <hyperlink ref="E5529" location="A128079002A" display="A128079002A" xr:uid="{00000000-0004-0000-0000-00008E150000}"/>
    <hyperlink ref="E5530" location="A128079006K" display="A128079006K" xr:uid="{00000000-0004-0000-0000-00008F150000}"/>
    <hyperlink ref="E5531" location="A127962490V" display="A127962490V" xr:uid="{00000000-0004-0000-0000-000090150000}"/>
    <hyperlink ref="E5532" location="A128098094A" display="A128098094A" xr:uid="{00000000-0004-0000-0000-000091150000}"/>
    <hyperlink ref="E5533" location="A128039990X" display="A128039990X" xr:uid="{00000000-0004-0000-0000-000092150000}"/>
    <hyperlink ref="E5534" location="A127962494C" display="A127962494C" xr:uid="{00000000-0004-0000-0000-000093150000}"/>
    <hyperlink ref="E5535" location="A128098098K" display="A128098098K" xr:uid="{00000000-0004-0000-0000-000094150000}"/>
    <hyperlink ref="E5536" location="A128098102R" display="A128098102R" xr:uid="{00000000-0004-0000-0000-000095150000}"/>
    <hyperlink ref="E5537" location="A128001234L" display="A128001234L" xr:uid="{00000000-0004-0000-0000-000096150000}"/>
    <hyperlink ref="E5538" location="A128079010A" display="A128079010A" xr:uid="{00000000-0004-0000-0000-000097150000}"/>
    <hyperlink ref="E5539" location="A128079014K" display="A128079014K" xr:uid="{00000000-0004-0000-0000-000098150000}"/>
    <hyperlink ref="E5540" location="A128079018V" display="A128079018V" xr:uid="{00000000-0004-0000-0000-000099150000}"/>
    <hyperlink ref="E5541" location="A128079022K" display="A128079022K" xr:uid="{00000000-0004-0000-0000-00009A150000}"/>
    <hyperlink ref="E5542" location="A128059518T" display="A128059518T" xr:uid="{00000000-0004-0000-0000-00009B150000}"/>
    <hyperlink ref="E5543" location="A128079026V" display="A128079026V" xr:uid="{00000000-0004-0000-0000-00009C150000}"/>
    <hyperlink ref="E5544" location="A128020646L" display="A128020646L" xr:uid="{00000000-0004-0000-0000-00009D150000}"/>
    <hyperlink ref="E5545" location="A128039994J" display="A128039994J" xr:uid="{00000000-0004-0000-0000-00009E150000}"/>
    <hyperlink ref="E5546" location="A128098110R" display="A128098110R" xr:uid="{00000000-0004-0000-0000-00009F150000}"/>
    <hyperlink ref="E5547" location="A128039998T" display="A128039998T" xr:uid="{00000000-0004-0000-0000-0000A0150000}"/>
    <hyperlink ref="E5548" location="A128098114X" display="A128098114X" xr:uid="{00000000-0004-0000-0000-0000A1150000}"/>
    <hyperlink ref="E5549" location="A127981914T" display="A127981914T" xr:uid="{00000000-0004-0000-0000-0000A2150000}"/>
    <hyperlink ref="E5550" location="A128059522J" display="A128059522J" xr:uid="{00000000-0004-0000-0000-0000A3150000}"/>
    <hyperlink ref="E5551" location="A127962502T" display="A127962502T" xr:uid="{00000000-0004-0000-0000-0000A4150000}"/>
    <hyperlink ref="E5552" location="A127962506A" display="A127962506A" xr:uid="{00000000-0004-0000-0000-0000A5150000}"/>
    <hyperlink ref="E5553" location="A128059718K" display="A128059718K" xr:uid="{00000000-0004-0000-0000-0000A6150000}"/>
    <hyperlink ref="E5554" location="A128040174X" display="A128040174X" xr:uid="{00000000-0004-0000-0000-0000A7150000}"/>
    <hyperlink ref="E5555" location="A127982110C" display="A127982110C" xr:uid="{00000000-0004-0000-0000-0000A8150000}"/>
    <hyperlink ref="E5556" location="A128079162L" display="A128079162L" xr:uid="{00000000-0004-0000-0000-0000A9150000}"/>
    <hyperlink ref="E5557" location="A127982122L" display="A127982122L" xr:uid="{00000000-0004-0000-0000-0000AA150000}"/>
    <hyperlink ref="E5558" location="A128059722A" display="A128059722A" xr:uid="{00000000-0004-0000-0000-0000AB150000}"/>
    <hyperlink ref="E5559" location="A128079166W" display="A128079166W" xr:uid="{00000000-0004-0000-0000-0000AC150000}"/>
    <hyperlink ref="E5560" location="A128001446R" display="A128001446R" xr:uid="{00000000-0004-0000-0000-0000AD150000}"/>
    <hyperlink ref="E5561" location="A127982126W" display="A127982126W" xr:uid="{00000000-0004-0000-0000-0000AE150000}"/>
    <hyperlink ref="E5562" location="A128020838F" display="A128020838F" xr:uid="{00000000-0004-0000-0000-0000AF150000}"/>
    <hyperlink ref="E5563" location="A127962726C" display="A127962726C" xr:uid="{00000000-0004-0000-0000-0000B0150000}"/>
    <hyperlink ref="E5564" location="A127962730V" display="A127962730V" xr:uid="{00000000-0004-0000-0000-0000B1150000}"/>
    <hyperlink ref="E5565" location="A128098294V" display="A128098294V" xr:uid="{00000000-0004-0000-0000-0000B2150000}"/>
    <hyperlink ref="E5566" location="A128059706A" display="A128059706A" xr:uid="{00000000-0004-0000-0000-0000B3150000}"/>
    <hyperlink ref="E5567" location="A128040178J" display="A128040178J" xr:uid="{00000000-0004-0000-0000-0000B4150000}"/>
    <hyperlink ref="E5568" location="A128020826W" display="A128020826W" xr:uid="{00000000-0004-0000-0000-0000B5150000}"/>
    <hyperlink ref="E5569" location="A128079158W" display="A128079158W" xr:uid="{00000000-0004-0000-0000-0000B6150000}"/>
    <hyperlink ref="E5570" location="A128001430W" display="A128001430W" xr:uid="{00000000-0004-0000-0000-0000B7150000}"/>
    <hyperlink ref="E5571" location="A128059710T" display="A128059710T" xr:uid="{00000000-0004-0000-0000-0000B8150000}"/>
    <hyperlink ref="E5572" location="A128001434F" display="A128001434F" xr:uid="{00000000-0004-0000-0000-0000B9150000}"/>
    <hyperlink ref="E5573" location="A127982114L" display="A127982114L" xr:uid="{00000000-0004-0000-0000-0000BA150000}"/>
    <hyperlink ref="E5574" location="A128020830L" display="A128020830L" xr:uid="{00000000-0004-0000-0000-0000BB150000}"/>
    <hyperlink ref="E5575" location="A128098298C" display="A128098298C" xr:uid="{00000000-0004-0000-0000-0000BC150000}"/>
    <hyperlink ref="E5576" location="A128040182X" display="A128040182X" xr:uid="{00000000-0004-0000-0000-0000BD150000}"/>
    <hyperlink ref="E5577" location="A128001438R" display="A128001438R" xr:uid="{00000000-0004-0000-0000-0000BE150000}"/>
    <hyperlink ref="E5578" location="A128040186J" display="A128040186J" xr:uid="{00000000-0004-0000-0000-0000BF150000}"/>
    <hyperlink ref="E5579" location="A127982118W" display="A127982118W" xr:uid="{00000000-0004-0000-0000-0000C0150000}"/>
    <hyperlink ref="E5580" location="A128040190X" display="A128040190X" xr:uid="{00000000-0004-0000-0000-0000C1150000}"/>
    <hyperlink ref="E5581" location="A127962734C" display="A127962734C" xr:uid="{00000000-0004-0000-0000-0000C2150000}"/>
    <hyperlink ref="E5582" location="A128098302J" display="A128098302J" xr:uid="{00000000-0004-0000-0000-0000C3150000}"/>
    <hyperlink ref="E5583" location="A128040194J" display="A128040194J" xr:uid="{00000000-0004-0000-0000-0000C4150000}"/>
    <hyperlink ref="E5584" location="A128059714A" display="A128059714A" xr:uid="{00000000-0004-0000-0000-0000C5150000}"/>
    <hyperlink ref="E5585" location="A127962738L" display="A127962738L" xr:uid="{00000000-0004-0000-0000-0000C6150000}"/>
    <hyperlink ref="E5586" location="A128001442F" display="A128001442F" xr:uid="{00000000-0004-0000-0000-0000C7150000}"/>
    <hyperlink ref="E5587" location="A128040250R" display="A128040250R" xr:uid="{00000000-0004-0000-0000-0000C8150000}"/>
    <hyperlink ref="E5588" location="A128098310J" display="A128098310J" xr:uid="{00000000-0004-0000-0000-0000C9150000}"/>
    <hyperlink ref="E5589" location="A128001466X" display="A128001466X" xr:uid="{00000000-0004-0000-0000-0000CA150000}"/>
    <hyperlink ref="E5590" location="A128098326A" display="A128098326A" xr:uid="{00000000-0004-0000-0000-0000CB150000}"/>
    <hyperlink ref="E5591" location="A128079190W" display="A128079190W" xr:uid="{00000000-0004-0000-0000-0000CC150000}"/>
    <hyperlink ref="E5592" location="A128079194F" display="A128079194F" xr:uid="{00000000-0004-0000-0000-0000CD150000}"/>
    <hyperlink ref="E5593" location="A128059770V" display="A128059770V" xr:uid="{00000000-0004-0000-0000-0000CE150000}"/>
    <hyperlink ref="E5594" location="A128001482X" display="A128001482X" xr:uid="{00000000-0004-0000-0000-0000CF150000}"/>
    <hyperlink ref="E5595" location="A128098330T" display="A128098330T" xr:uid="{00000000-0004-0000-0000-0000D0150000}"/>
    <hyperlink ref="E5596" location="A128059774C" display="A128059774C" xr:uid="{00000000-0004-0000-0000-0000D1150000}"/>
    <hyperlink ref="E5597" location="A128098314T" display="A128098314T" xr:uid="{00000000-0004-0000-0000-0000D2150000}"/>
    <hyperlink ref="E5598" location="A128059754V" display="A128059754V" xr:uid="{00000000-0004-0000-0000-0000D3150000}"/>
    <hyperlink ref="E5599" location="A128079186F" display="A128079186F" xr:uid="{00000000-0004-0000-0000-0000D4150000}"/>
    <hyperlink ref="E5600" location="A127982138F" display="A127982138F" xr:uid="{00000000-0004-0000-0000-0000D5150000}"/>
    <hyperlink ref="E5601" location="A128001462R" display="A128001462R" xr:uid="{00000000-0004-0000-0000-0000D6150000}"/>
    <hyperlink ref="E5602" location="A128020862F" display="A128020862F" xr:uid="{00000000-0004-0000-0000-0000D7150000}"/>
    <hyperlink ref="E5603" location="A128059758C" display="A128059758C" xr:uid="{00000000-0004-0000-0000-0000D8150000}"/>
    <hyperlink ref="E5604" location="A128040230F" display="A128040230F" xr:uid="{00000000-0004-0000-0000-0000D9150000}"/>
    <hyperlink ref="E5605" location="A127962762L" display="A127962762L" xr:uid="{00000000-0004-0000-0000-0000DA150000}"/>
    <hyperlink ref="E5606" location="A128098318A" display="A128098318A" xr:uid="{00000000-0004-0000-0000-0000DB150000}"/>
    <hyperlink ref="E5607" location="A128040234R" display="A128040234R" xr:uid="{00000000-0004-0000-0000-0000DC150000}"/>
    <hyperlink ref="E5608" location="A128059762V" display="A128059762V" xr:uid="{00000000-0004-0000-0000-0000DD150000}"/>
    <hyperlink ref="E5609" location="A128040238X" display="A128040238X" xr:uid="{00000000-0004-0000-0000-0000DE150000}"/>
    <hyperlink ref="E5610" location="A128020866R" display="A128020866R" xr:uid="{00000000-0004-0000-0000-0000DF150000}"/>
    <hyperlink ref="E5611" location="A128001470R" display="A128001470R" xr:uid="{00000000-0004-0000-0000-0000E0150000}"/>
    <hyperlink ref="E5612" location="A127982142W" display="A127982142W" xr:uid="{00000000-0004-0000-0000-0000E1150000}"/>
    <hyperlink ref="E5613" location="A128001474X" display="A128001474X" xr:uid="{00000000-0004-0000-0000-0000E2150000}"/>
    <hyperlink ref="E5614" location="A127982146F" display="A127982146F" xr:uid="{00000000-0004-0000-0000-0000E3150000}"/>
    <hyperlink ref="E5615" location="A128059766C" display="A128059766C" xr:uid="{00000000-0004-0000-0000-0000E4150000}"/>
    <hyperlink ref="E5616" location="A128098322T" display="A128098322T" xr:uid="{00000000-0004-0000-0000-0000E5150000}"/>
    <hyperlink ref="E5617" location="A128040242R" display="A128040242R" xr:uid="{00000000-0004-0000-0000-0000E6150000}"/>
    <hyperlink ref="E5618" location="A128020870F" display="A128020870F" xr:uid="{00000000-0004-0000-0000-0000E7150000}"/>
    <hyperlink ref="E5619" location="A128001478J" display="A128001478J" xr:uid="{00000000-0004-0000-0000-0000E8150000}"/>
    <hyperlink ref="E5620" location="A128020874R" display="A128020874R" xr:uid="{00000000-0004-0000-0000-0000E9150000}"/>
    <hyperlink ref="E5621" location="A127982170F" display="A127982170F" xr:uid="{00000000-0004-0000-0000-0000EA150000}"/>
    <hyperlink ref="E5622" location="A127962766W" display="A127962766W" xr:uid="{00000000-0004-0000-0000-0000EB150000}"/>
    <hyperlink ref="E5623" location="A128079210V" display="A128079210V" xr:uid="{00000000-0004-0000-0000-0000EC150000}"/>
    <hyperlink ref="E5624" location="A127962782W" display="A127962782W" xr:uid="{00000000-0004-0000-0000-0000ED150000}"/>
    <hyperlink ref="E5625" location="A128059782C" display="A128059782C" xr:uid="{00000000-0004-0000-0000-0000EE150000}"/>
    <hyperlink ref="E5626" location="A128040266J" display="A128040266J" xr:uid="{00000000-0004-0000-0000-0000EF150000}"/>
    <hyperlink ref="E5627" location="A128059786L" display="A128059786L" xr:uid="{00000000-0004-0000-0000-0000F0150000}"/>
    <hyperlink ref="E5628" location="A127982174R" display="A127982174R" xr:uid="{00000000-0004-0000-0000-0000F1150000}"/>
    <hyperlink ref="E5629" location="A128020890R" display="A128020890R" xr:uid="{00000000-0004-0000-0000-0000F2150000}"/>
    <hyperlink ref="E5630" location="A128001502W" display="A128001502W" xr:uid="{00000000-0004-0000-0000-0000F3150000}"/>
    <hyperlink ref="E5631" location="A127962770L" display="A127962770L" xr:uid="{00000000-0004-0000-0000-0000F4150000}"/>
    <hyperlink ref="E5632" location="A128059778L" display="A128059778L" xr:uid="{00000000-0004-0000-0000-0000F5150000}"/>
    <hyperlink ref="E5633" location="A128079198R" display="A128079198R" xr:uid="{00000000-0004-0000-0000-0000F6150000}"/>
    <hyperlink ref="E5634" location="A128001486J" display="A128001486J" xr:uid="{00000000-0004-0000-0000-0000F7150000}"/>
    <hyperlink ref="E5635" location="A128001490X" display="A128001490X" xr:uid="{00000000-0004-0000-0000-0000F8150000}"/>
    <hyperlink ref="E5636" location="A128079202V" display="A128079202V" xr:uid="{00000000-0004-0000-0000-0000F9150000}"/>
    <hyperlink ref="E5637" location="A127982150W" display="A127982150W" xr:uid="{00000000-0004-0000-0000-0000FA150000}"/>
    <hyperlink ref="E5638" location="A127982154F" display="A127982154F" xr:uid="{00000000-0004-0000-0000-0000FB150000}"/>
    <hyperlink ref="E5639" location="A128079206C" display="A128079206C" xr:uid="{00000000-0004-0000-0000-0000FC150000}"/>
    <hyperlink ref="E5640" location="A127962774W" display="A127962774W" xr:uid="{00000000-0004-0000-0000-0000FD150000}"/>
    <hyperlink ref="E5641" location="A127982158R" display="A127982158R" xr:uid="{00000000-0004-0000-0000-0000FE150000}"/>
    <hyperlink ref="E5642" location="A128020878X" display="A128020878X" xr:uid="{00000000-0004-0000-0000-0000FF150000}"/>
    <hyperlink ref="E5643" location="A127982162F" display="A127982162F" xr:uid="{00000000-0004-0000-0000-000000160000}"/>
    <hyperlink ref="E5644" location="A128079214C" display="A128079214C" xr:uid="{00000000-0004-0000-0000-000001160000}"/>
    <hyperlink ref="E5645" location="A128001494J" display="A128001494J" xr:uid="{00000000-0004-0000-0000-000002160000}"/>
    <hyperlink ref="E5646" location="A127982166R" display="A127982166R" xr:uid="{00000000-0004-0000-0000-000003160000}"/>
    <hyperlink ref="E5647" location="A128040254X" display="A128040254X" xr:uid="{00000000-0004-0000-0000-000004160000}"/>
    <hyperlink ref="E5648" location="A128020882R" display="A128020882R" xr:uid="{00000000-0004-0000-0000-000005160000}"/>
    <hyperlink ref="E5649" location="A128040258J" display="A128040258J" xr:uid="{00000000-0004-0000-0000-000006160000}"/>
    <hyperlink ref="E5650" location="A127962778F" display="A127962778F" xr:uid="{00000000-0004-0000-0000-000007160000}"/>
    <hyperlink ref="E5651" location="A127962786F" display="A127962786F" xr:uid="{00000000-0004-0000-0000-000008160000}"/>
    <hyperlink ref="E5652" location="A128098334A" display="A128098334A" xr:uid="{00000000-0004-0000-0000-000009160000}"/>
    <hyperlink ref="E5653" location="A128040262X" display="A128040262X" xr:uid="{00000000-0004-0000-0000-00000A160000}"/>
    <hyperlink ref="E5654" location="A128001498T" display="A128001498T" xr:uid="{00000000-0004-0000-0000-00000B160000}"/>
    <hyperlink ref="E5655" location="A127982206W" display="A127982206W" xr:uid="{00000000-0004-0000-0000-00000C160000}"/>
    <hyperlink ref="E5656" location="A128079218L" display="A128079218L" xr:uid="{00000000-0004-0000-0000-00000D160000}"/>
    <hyperlink ref="E5657" location="A128098350A" display="A128098350A" xr:uid="{00000000-0004-0000-0000-00000E160000}"/>
    <hyperlink ref="E5658" location="A128020902L" display="A128020902L" xr:uid="{00000000-0004-0000-0000-00000F160000}"/>
    <hyperlink ref="E5659" location="A128020910L" display="A128020910L" xr:uid="{00000000-0004-0000-0000-000010160000}"/>
    <hyperlink ref="E5660" location="A128020914W" display="A128020914W" xr:uid="{00000000-0004-0000-0000-000011160000}"/>
    <hyperlink ref="E5661" location="A128079234L" display="A128079234L" xr:uid="{00000000-0004-0000-0000-000012160000}"/>
    <hyperlink ref="E5662" location="A128098362K" display="A128098362K" xr:uid="{00000000-0004-0000-0000-000013160000}"/>
    <hyperlink ref="E5663" location="A128001514F" display="A128001514F" xr:uid="{00000000-0004-0000-0000-000014160000}"/>
    <hyperlink ref="E5664" location="A128079238W" display="A128079238W" xr:uid="{00000000-0004-0000-0000-000015160000}"/>
    <hyperlink ref="E5665" location="A127982178X" display="A127982178X" xr:uid="{00000000-0004-0000-0000-000016160000}"/>
    <hyperlink ref="E5666" location="A128098338K" display="A128098338K" xr:uid="{00000000-0004-0000-0000-000017160000}"/>
    <hyperlink ref="E5667" location="A128079222C" display="A128079222C" xr:uid="{00000000-0004-0000-0000-000018160000}"/>
    <hyperlink ref="E5668" location="A128001506F" display="A128001506F" xr:uid="{00000000-0004-0000-0000-000019160000}"/>
    <hyperlink ref="E5669" location="A128040270X" display="A128040270X" xr:uid="{00000000-0004-0000-0000-00001A160000}"/>
    <hyperlink ref="E5670" location="A128098342A" display="A128098342A" xr:uid="{00000000-0004-0000-0000-00001B160000}"/>
    <hyperlink ref="E5671" location="A127982182R" display="A127982182R" xr:uid="{00000000-0004-0000-0000-00001C160000}"/>
    <hyperlink ref="E5672" location="A127982186X" display="A127982186X" xr:uid="{00000000-0004-0000-0000-00001D160000}"/>
    <hyperlink ref="E5673" location="A128098346K" display="A128098346K" xr:uid="{00000000-0004-0000-0000-00001E160000}"/>
    <hyperlink ref="E5674" location="A127962790W" display="A127962790W" xr:uid="{00000000-0004-0000-0000-00001F160000}"/>
    <hyperlink ref="E5675" location="A128020894X" display="A128020894X" xr:uid="{00000000-0004-0000-0000-000020160000}"/>
    <hyperlink ref="E5676" location="A128098354K" display="A128098354K" xr:uid="{00000000-0004-0000-0000-000021160000}"/>
    <hyperlink ref="E5677" location="A128020898J" display="A128020898J" xr:uid="{00000000-0004-0000-0000-000022160000}"/>
    <hyperlink ref="E5678" location="A128079226L" display="A128079226L" xr:uid="{00000000-0004-0000-0000-000023160000}"/>
    <hyperlink ref="E5679" location="A128079230C" display="A128079230C" xr:uid="{00000000-0004-0000-0000-000024160000}"/>
    <hyperlink ref="E5680" location="A127962794F" display="A127962794F" xr:uid="{00000000-0004-0000-0000-000025160000}"/>
    <hyperlink ref="E5681" location="A127982190R" display="A127982190R" xr:uid="{00000000-0004-0000-0000-000026160000}"/>
    <hyperlink ref="E5682" location="A127962798R" display="A127962798R" xr:uid="{00000000-0004-0000-0000-000027160000}"/>
    <hyperlink ref="E5683" location="A127982194X" display="A127982194X" xr:uid="{00000000-0004-0000-0000-000028160000}"/>
    <hyperlink ref="E5684" location="A127982198J" display="A127982198J" xr:uid="{00000000-0004-0000-0000-000029160000}"/>
    <hyperlink ref="E5685" location="A128020906W" display="A128020906W" xr:uid="{00000000-0004-0000-0000-00002A160000}"/>
    <hyperlink ref="E5686" location="A127982202L" display="A127982202L" xr:uid="{00000000-0004-0000-0000-00002B160000}"/>
    <hyperlink ref="E5687" location="A128001510W" display="A128001510W" xr:uid="{00000000-0004-0000-0000-00002C160000}"/>
    <hyperlink ref="E5688" location="A127982210L" display="A127982210L" xr:uid="{00000000-0004-0000-0000-00002D160000}"/>
    <hyperlink ref="E5689" location="A128059806K" display="A128059806K" xr:uid="{00000000-0004-0000-0000-00002E160000}"/>
    <hyperlink ref="E5690" location="A128020918F" display="A128020918F" xr:uid="{00000000-0004-0000-0000-00002F160000}"/>
    <hyperlink ref="E5691" location="A128020942F" display="A128020942F" xr:uid="{00000000-0004-0000-0000-000030160000}"/>
    <hyperlink ref="E5692" location="A128059802A" display="A128059802A" xr:uid="{00000000-0004-0000-0000-000031160000}"/>
    <hyperlink ref="E5693" location="A128098370K" display="A128098370K" xr:uid="{00000000-0004-0000-0000-000032160000}"/>
    <hyperlink ref="E5694" location="A127962814C" display="A127962814C" xr:uid="{00000000-0004-0000-0000-000033160000}"/>
    <hyperlink ref="E5695" location="A128059810A" display="A128059810A" xr:uid="{00000000-0004-0000-0000-000034160000}"/>
    <hyperlink ref="E5696" location="A128079254W" display="A128079254W" xr:uid="{00000000-0004-0000-0000-000035160000}"/>
    <hyperlink ref="E5697" location="A128020950F" display="A128020950F" xr:uid="{00000000-0004-0000-0000-000036160000}"/>
    <hyperlink ref="E5698" location="A127962818L" display="A127962818L" xr:uid="{00000000-0004-0000-0000-000037160000}"/>
    <hyperlink ref="E5699" location="A127962802V" display="A127962802V" xr:uid="{00000000-0004-0000-0000-000038160000}"/>
    <hyperlink ref="E5700" location="A128040274J" display="A128040274J" xr:uid="{00000000-0004-0000-0000-000039160000}"/>
    <hyperlink ref="E5701" location="A128020922W" display="A128020922W" xr:uid="{00000000-0004-0000-0000-00003A160000}"/>
    <hyperlink ref="E5702" location="A128020926F" display="A128020926F" xr:uid="{00000000-0004-0000-0000-00003B160000}"/>
    <hyperlink ref="E5703" location="A128001518R" display="A128001518R" xr:uid="{00000000-0004-0000-0000-00003C160000}"/>
    <hyperlink ref="E5704" location="A128020930W" display="A128020930W" xr:uid="{00000000-0004-0000-0000-00003D160000}"/>
    <hyperlink ref="E5705" location="A128020934F" display="A128020934F" xr:uid="{00000000-0004-0000-0000-00003E160000}"/>
    <hyperlink ref="E5706" location="A127982214W" display="A127982214W" xr:uid="{00000000-0004-0000-0000-00003F160000}"/>
    <hyperlink ref="E5707" location="A128059790C" display="A128059790C" xr:uid="{00000000-0004-0000-0000-000040160000}"/>
    <hyperlink ref="E5708" location="A128020938R" display="A128020938R" xr:uid="{00000000-0004-0000-0000-000041160000}"/>
    <hyperlink ref="E5709" location="A128040278T" display="A128040278T" xr:uid="{00000000-0004-0000-0000-000042160000}"/>
    <hyperlink ref="E5710" location="A128079242L" display="A128079242L" xr:uid="{00000000-0004-0000-0000-000043160000}"/>
    <hyperlink ref="E5711" location="A128020946R" display="A128020946R" xr:uid="{00000000-0004-0000-0000-000044160000}"/>
    <hyperlink ref="E5712" location="A127982218F" display="A127982218F" xr:uid="{00000000-0004-0000-0000-000045160000}"/>
    <hyperlink ref="E5713" location="A128079246W" display="A128079246W" xr:uid="{00000000-0004-0000-0000-000046160000}"/>
    <hyperlink ref="E5714" location="A128059794L" display="A128059794L" xr:uid="{00000000-0004-0000-0000-000047160000}"/>
    <hyperlink ref="E5715" location="A128001522F" display="A128001522F" xr:uid="{00000000-0004-0000-0000-000048160000}"/>
    <hyperlink ref="E5716" location="A127962806C" display="A127962806C" xr:uid="{00000000-0004-0000-0000-000049160000}"/>
    <hyperlink ref="E5717" location="A127982222W" display="A127982222W" xr:uid="{00000000-0004-0000-0000-00004A160000}"/>
    <hyperlink ref="E5718" location="A128059798W" display="A128059798W" xr:uid="{00000000-0004-0000-0000-00004B160000}"/>
    <hyperlink ref="E5719" location="A128098366V" display="A128098366V" xr:uid="{00000000-0004-0000-0000-00004C160000}"/>
    <hyperlink ref="E5720" location="A128079250L" display="A128079250L" xr:uid="{00000000-0004-0000-0000-00004D160000}"/>
    <hyperlink ref="E5721" location="A127982226F" display="A127982226F" xr:uid="{00000000-0004-0000-0000-00004E160000}"/>
    <hyperlink ref="E5722" location="A128040282J" display="A128040282J" xr:uid="{00000000-0004-0000-0000-00004F160000}"/>
    <hyperlink ref="E5723" location="A128098390V" display="A128098390V" xr:uid="{00000000-0004-0000-0000-000050160000}"/>
    <hyperlink ref="E5724" location="A128098374V" display="A128098374V" xr:uid="{00000000-0004-0000-0000-000051160000}"/>
    <hyperlink ref="E5725" location="A128059818V" display="A128059818V" xr:uid="{00000000-0004-0000-0000-000052160000}"/>
    <hyperlink ref="E5726" location="A127982234F" display="A127982234F" xr:uid="{00000000-0004-0000-0000-000053160000}"/>
    <hyperlink ref="E5727" location="A128020966X" display="A128020966X" xr:uid="{00000000-0004-0000-0000-000054160000}"/>
    <hyperlink ref="E5728" location="A127962854W" display="A127962854W" xr:uid="{00000000-0004-0000-0000-000055160000}"/>
    <hyperlink ref="E5729" location="A127962858F" display="A127962858F" xr:uid="{00000000-0004-0000-0000-000056160000}"/>
    <hyperlink ref="E5730" location="A128001530F" display="A128001530F" xr:uid="{00000000-0004-0000-0000-000057160000}"/>
    <hyperlink ref="E5731" location="A127982238R" display="A127982238R" xr:uid="{00000000-0004-0000-0000-000058160000}"/>
    <hyperlink ref="E5732" location="A128059822K" display="A128059822K" xr:uid="{00000000-0004-0000-0000-000059160000}"/>
    <hyperlink ref="E5733" location="A128040286T" display="A128040286T" xr:uid="{00000000-0004-0000-0000-00005A160000}"/>
    <hyperlink ref="E5734" location="A128079258F" display="A128079258F" xr:uid="{00000000-0004-0000-0000-00005B160000}"/>
    <hyperlink ref="E5735" location="A127962822C" display="A127962822C" xr:uid="{00000000-0004-0000-0000-00005C160000}"/>
    <hyperlink ref="E5736" location="A127962826L" display="A127962826L" xr:uid="{00000000-0004-0000-0000-00005D160000}"/>
    <hyperlink ref="E5737" location="A128059814K" display="A128059814K" xr:uid="{00000000-0004-0000-0000-00005E160000}"/>
    <hyperlink ref="E5738" location="A128098378C" display="A128098378C" xr:uid="{00000000-0004-0000-0000-00005F160000}"/>
    <hyperlink ref="E5739" location="A127962830C" display="A127962830C" xr:uid="{00000000-0004-0000-0000-000060160000}"/>
    <hyperlink ref="E5740" location="A127962834L" display="A127962834L" xr:uid="{00000000-0004-0000-0000-000061160000}"/>
    <hyperlink ref="E5741" location="A127962838W" display="A127962838W" xr:uid="{00000000-0004-0000-0000-000062160000}"/>
    <hyperlink ref="E5742" location="A128079262W" display="A128079262W" xr:uid="{00000000-0004-0000-0000-000063160000}"/>
    <hyperlink ref="E5743" location="A127982230W" display="A127982230W" xr:uid="{00000000-0004-0000-0000-000064160000}"/>
    <hyperlink ref="E5744" location="A128079266F" display="A128079266F" xr:uid="{00000000-0004-0000-0000-000065160000}"/>
    <hyperlink ref="E5745" location="A127962842L" display="A127962842L" xr:uid="{00000000-0004-0000-0000-000066160000}"/>
    <hyperlink ref="E5746" location="A128001526R" display="A128001526R" xr:uid="{00000000-0004-0000-0000-000067160000}"/>
    <hyperlink ref="E5747" location="A128079270W" display="A128079270W" xr:uid="{00000000-0004-0000-0000-000068160000}"/>
    <hyperlink ref="E5748" location="A128098382V" display="A128098382V" xr:uid="{00000000-0004-0000-0000-000069160000}"/>
    <hyperlink ref="E5749" location="A128098386C" display="A128098386C" xr:uid="{00000000-0004-0000-0000-00006A160000}"/>
    <hyperlink ref="E5750" location="A128079274F" display="A128079274F" xr:uid="{00000000-0004-0000-0000-00006B160000}"/>
    <hyperlink ref="E5751" location="A127962846W" display="A127962846W" xr:uid="{00000000-0004-0000-0000-00006C160000}"/>
    <hyperlink ref="E5752" location="A128020954R" display="A128020954R" xr:uid="{00000000-0004-0000-0000-00006D160000}"/>
    <hyperlink ref="E5753" location="A128020958X" display="A128020958X" xr:uid="{00000000-0004-0000-0000-00006E160000}"/>
    <hyperlink ref="E5754" location="A128020962R" display="A128020962R" xr:uid="{00000000-0004-0000-0000-00006F160000}"/>
    <hyperlink ref="E5755" location="A128079282F" display="A128079282F" xr:uid="{00000000-0004-0000-0000-000070160000}"/>
    <hyperlink ref="E5756" location="A127962850L" display="A127962850L" xr:uid="{00000000-0004-0000-0000-000071160000}"/>
    <hyperlink ref="E5757" location="A128001562X" display="A128001562X" xr:uid="{00000000-0004-0000-0000-000072160000}"/>
    <hyperlink ref="E5758" location="A128001534R" display="A128001534R" xr:uid="{00000000-0004-0000-0000-000073160000}"/>
    <hyperlink ref="E5759" location="A128020974X" display="A128020974X" xr:uid="{00000000-0004-0000-0000-000074160000}"/>
    <hyperlink ref="E5760" location="A128040294T" display="A128040294T" xr:uid="{00000000-0004-0000-0000-000075160000}"/>
    <hyperlink ref="E5761" location="A128098398L" display="A128098398L" xr:uid="{00000000-0004-0000-0000-000076160000}"/>
    <hyperlink ref="E5762" location="A127962878R" display="A127962878R" xr:uid="{00000000-0004-0000-0000-000077160000}"/>
    <hyperlink ref="E5763" location="A128079298X" display="A128079298X" xr:uid="{00000000-0004-0000-0000-000078160000}"/>
    <hyperlink ref="E5764" location="A128059842V" display="A128059842V" xr:uid="{00000000-0004-0000-0000-000079160000}"/>
    <hyperlink ref="E5765" location="A128059846C" display="A128059846C" xr:uid="{00000000-0004-0000-0000-00007A160000}"/>
    <hyperlink ref="E5766" location="A128059850V" display="A128059850V" xr:uid="{00000000-0004-0000-0000-00007B160000}"/>
    <hyperlink ref="E5767" location="A128079286R" display="A128079286R" xr:uid="{00000000-0004-0000-0000-00007C160000}"/>
    <hyperlink ref="E5768" location="A127982242F" display="A127982242F" xr:uid="{00000000-0004-0000-0000-00007D160000}"/>
    <hyperlink ref="E5769" location="A128001538X" display="A128001538X" xr:uid="{00000000-0004-0000-0000-00007E160000}"/>
    <hyperlink ref="E5770" location="A127962862W" display="A127962862W" xr:uid="{00000000-0004-0000-0000-00007F160000}"/>
    <hyperlink ref="E5771" location="A128079290F" display="A128079290F" xr:uid="{00000000-0004-0000-0000-000080160000}"/>
    <hyperlink ref="E5772" location="A128020970R" display="A128020970R" xr:uid="{00000000-0004-0000-0000-000081160000}"/>
    <hyperlink ref="E5773" location="A128001542R" display="A128001542R" xr:uid="{00000000-0004-0000-0000-000082160000}"/>
    <hyperlink ref="E5774" location="A127982246R" display="A127982246R" xr:uid="{00000000-0004-0000-0000-000083160000}"/>
    <hyperlink ref="E5775" location="A128001546X" display="A128001546X" xr:uid="{00000000-0004-0000-0000-000084160000}"/>
    <hyperlink ref="E5776" location="A128098394C" display="A128098394C" xr:uid="{00000000-0004-0000-0000-000085160000}"/>
    <hyperlink ref="E5777" location="A128079294R" display="A128079294R" xr:uid="{00000000-0004-0000-0000-000086160000}"/>
    <hyperlink ref="E5778" location="A128001550R" display="A128001550R" xr:uid="{00000000-0004-0000-0000-000087160000}"/>
    <hyperlink ref="E5779" location="A128059826V" display="A128059826V" xr:uid="{00000000-0004-0000-0000-000088160000}"/>
    <hyperlink ref="E5780" location="A128001554X" display="A128001554X" xr:uid="{00000000-0004-0000-0000-000089160000}"/>
    <hyperlink ref="E5781" location="A128040290J" display="A128040290J" xr:uid="{00000000-0004-0000-0000-00008A160000}"/>
    <hyperlink ref="E5782" location="A127962866F" display="A127962866F" xr:uid="{00000000-0004-0000-0000-00008B160000}"/>
    <hyperlink ref="E5783" location="A127962870W" display="A127962870W" xr:uid="{00000000-0004-0000-0000-00008C160000}"/>
    <hyperlink ref="E5784" location="A127962874F" display="A127962874F" xr:uid="{00000000-0004-0000-0000-00008D160000}"/>
    <hyperlink ref="E5785" location="A128059830K" display="A128059830K" xr:uid="{00000000-0004-0000-0000-00008E160000}"/>
    <hyperlink ref="E5786" location="A128001558J" display="A128001558J" xr:uid="{00000000-0004-0000-0000-00008F160000}"/>
    <hyperlink ref="E5787" location="A128020978J" display="A128020978J" xr:uid="{00000000-0004-0000-0000-000090160000}"/>
    <hyperlink ref="E5788" location="A128059834V" display="A128059834V" xr:uid="{00000000-0004-0000-0000-000091160000}"/>
    <hyperlink ref="E5789" location="A128098402T" display="A128098402T" xr:uid="{00000000-0004-0000-0000-000092160000}"/>
    <hyperlink ref="E5790" location="A128059838C" display="A128059838C" xr:uid="{00000000-0004-0000-0000-000093160000}"/>
    <hyperlink ref="E5791" location="A127982254R" display="A127982254R" xr:uid="{00000000-0004-0000-0000-000094160000}"/>
    <hyperlink ref="E5792" location="A128098406A" display="A128098406A" xr:uid="{00000000-0004-0000-0000-000095160000}"/>
    <hyperlink ref="E5793" location="A128040310F" display="A128040310F" xr:uid="{00000000-0004-0000-0000-000096160000}"/>
    <hyperlink ref="E5794" location="A128098418K" display="A128098418K" xr:uid="{00000000-0004-0000-0000-000097160000}"/>
    <hyperlink ref="E5795" location="A128098422A" display="A128098422A" xr:uid="{00000000-0004-0000-0000-000098160000}"/>
    <hyperlink ref="E5796" location="A128040342X" display="A128040342X" xr:uid="{00000000-0004-0000-0000-000099160000}"/>
    <hyperlink ref="E5797" location="A127962890F" display="A127962890F" xr:uid="{00000000-0004-0000-0000-00009A160000}"/>
    <hyperlink ref="E5798" location="A128001590J" display="A128001590J" xr:uid="{00000000-0004-0000-0000-00009B160000}"/>
    <hyperlink ref="E5799" location="A128059858L" display="A128059858L" xr:uid="{00000000-0004-0000-0000-00009C160000}"/>
    <hyperlink ref="E5800" location="A128040346J" display="A128040346J" xr:uid="{00000000-0004-0000-0000-00009D160000}"/>
    <hyperlink ref="E5801" location="A128040302F" display="A128040302F" xr:uid="{00000000-0004-0000-0000-00009E160000}"/>
    <hyperlink ref="E5802" location="A128001566J" display="A128001566J" xr:uid="{00000000-0004-0000-0000-00009F160000}"/>
    <hyperlink ref="E5803" location="A128020982X" display="A128020982X" xr:uid="{00000000-0004-0000-0000-0000A0160000}"/>
    <hyperlink ref="E5804" location="A128098410T" display="A128098410T" xr:uid="{00000000-0004-0000-0000-0000A1160000}"/>
    <hyperlink ref="E5805" location="A128098414A" display="A128098414A" xr:uid="{00000000-0004-0000-0000-0000A2160000}"/>
    <hyperlink ref="E5806" location="A127962882F" display="A127962882F" xr:uid="{00000000-0004-0000-0000-0000A3160000}"/>
    <hyperlink ref="E5807" location="A128040306R" display="A128040306R" xr:uid="{00000000-0004-0000-0000-0000A4160000}"/>
    <hyperlink ref="E5808" location="A128001570X" display="A128001570X" xr:uid="{00000000-0004-0000-0000-0000A5160000}"/>
    <hyperlink ref="E5809" location="A128079302C" display="A128079302C" xr:uid="{00000000-0004-0000-0000-0000A6160000}"/>
    <hyperlink ref="E5810" location="A128001574J" display="A128001574J" xr:uid="{00000000-0004-0000-0000-0000A7160000}"/>
    <hyperlink ref="E5811" location="A128001578T" display="A128001578T" xr:uid="{00000000-0004-0000-0000-0000A8160000}"/>
    <hyperlink ref="E5812" location="A128001582J" display="A128001582J" xr:uid="{00000000-0004-0000-0000-0000A9160000}"/>
    <hyperlink ref="E5813" location="A128020986J" display="A128020986J" xr:uid="{00000000-0004-0000-0000-0000AA160000}"/>
    <hyperlink ref="E5814" location="A128059854C" display="A128059854C" xr:uid="{00000000-0004-0000-0000-0000AB160000}"/>
    <hyperlink ref="E5815" location="A128040314R" display="A128040314R" xr:uid="{00000000-0004-0000-0000-0000AC160000}"/>
    <hyperlink ref="E5816" location="A128040318X" display="A128040318X" xr:uid="{00000000-0004-0000-0000-0000AD160000}"/>
    <hyperlink ref="E5817" location="A128040322R" display="A128040322R" xr:uid="{00000000-0004-0000-0000-0000AE160000}"/>
    <hyperlink ref="E5818" location="A128040326X" display="A128040326X" xr:uid="{00000000-0004-0000-0000-0000AF160000}"/>
    <hyperlink ref="E5819" location="A128040330R" display="A128040330R" xr:uid="{00000000-0004-0000-0000-0000B0160000}"/>
    <hyperlink ref="E5820" location="A127962886R" display="A127962886R" xr:uid="{00000000-0004-0000-0000-0000B1160000}"/>
    <hyperlink ref="E5821" location="A128001586T" display="A128001586T" xr:uid="{00000000-0004-0000-0000-0000B2160000}"/>
    <hyperlink ref="E5822" location="A127982250F" display="A127982250F" xr:uid="{00000000-0004-0000-0000-0000B3160000}"/>
    <hyperlink ref="E5823" location="A128079306L" display="A128079306L" xr:uid="{00000000-0004-0000-0000-0000B4160000}"/>
    <hyperlink ref="E5824" location="A128040338J" display="A128040338J" xr:uid="{00000000-0004-0000-0000-0000B5160000}"/>
    <hyperlink ref="E5825" location="A128020662L" display="A128020662L" xr:uid="{00000000-0004-0000-0000-0000B6160000}"/>
    <hyperlink ref="E5826" location="A128040002C" display="A128040002C" xr:uid="{00000000-0004-0000-0000-0000B7160000}"/>
    <hyperlink ref="E5827" location="A128020654L" display="A128020654L" xr:uid="{00000000-0004-0000-0000-0000B8160000}"/>
    <hyperlink ref="E5828" location="A127962538V" display="A127962538V" xr:uid="{00000000-0004-0000-0000-0000B9160000}"/>
    <hyperlink ref="E5829" location="A127962542K" display="A127962542K" xr:uid="{00000000-0004-0000-0000-0000BA160000}"/>
    <hyperlink ref="E5830" location="A128059562A" display="A128059562A" xr:uid="{00000000-0004-0000-0000-0000BB160000}"/>
    <hyperlink ref="E5831" location="A128001262W" display="A128001262W" xr:uid="{00000000-0004-0000-0000-0000BC160000}"/>
    <hyperlink ref="E5832" location="A127981926A" display="A127981926A" xr:uid="{00000000-0004-0000-0000-0000BD160000}"/>
    <hyperlink ref="E5833" location="A127981930T" display="A127981930T" xr:uid="{00000000-0004-0000-0000-0000BE160000}"/>
    <hyperlink ref="E5834" location="A128040014L" display="A128040014L" xr:uid="{00000000-0004-0000-0000-0000BF160000}"/>
    <hyperlink ref="E5835" location="A127981918A" display="A127981918A" xr:uid="{00000000-0004-0000-0000-0000C0160000}"/>
    <hyperlink ref="E5836" location="A128059534T" display="A128059534T" xr:uid="{00000000-0004-0000-0000-0000C1160000}"/>
    <hyperlink ref="E5837" location="A128001246W" display="A128001246W" xr:uid="{00000000-0004-0000-0000-0000C2160000}"/>
    <hyperlink ref="E5838" location="A127962518K" display="A127962518K" xr:uid="{00000000-0004-0000-0000-0000C3160000}"/>
    <hyperlink ref="E5839" location="A127981922T" display="A127981922T" xr:uid="{00000000-0004-0000-0000-0000C4160000}"/>
    <hyperlink ref="E5840" location="A128098122X" display="A128098122X" xr:uid="{00000000-0004-0000-0000-0000C5160000}"/>
    <hyperlink ref="E5841" location="A128040006L" display="A128040006L" xr:uid="{00000000-0004-0000-0000-0000C6160000}"/>
    <hyperlink ref="E5842" location="A128059538A" display="A128059538A" xr:uid="{00000000-0004-0000-0000-0000C7160000}"/>
    <hyperlink ref="E5843" location="A128001250L" display="A128001250L" xr:uid="{00000000-0004-0000-0000-0000C8160000}"/>
    <hyperlink ref="E5844" location="A128040010C" display="A128040010C" xr:uid="{00000000-0004-0000-0000-0000C9160000}"/>
    <hyperlink ref="E5845" location="A128020658W" display="A128020658W" xr:uid="{00000000-0004-0000-0000-0000CA160000}"/>
    <hyperlink ref="E5846" location="A128059542T" display="A128059542T" xr:uid="{00000000-0004-0000-0000-0000CB160000}"/>
    <hyperlink ref="E5847" location="A127962522A" display="A127962522A" xr:uid="{00000000-0004-0000-0000-0000CC160000}"/>
    <hyperlink ref="E5848" location="A128059546A" display="A128059546A" xr:uid="{00000000-0004-0000-0000-0000CD160000}"/>
    <hyperlink ref="E5849" location="A127962526K" display="A127962526K" xr:uid="{00000000-0004-0000-0000-0000CE160000}"/>
    <hyperlink ref="E5850" location="A127962530A" display="A127962530A" xr:uid="{00000000-0004-0000-0000-0000CF160000}"/>
    <hyperlink ref="E5851" location="A128059550T" display="A128059550T" xr:uid="{00000000-0004-0000-0000-0000D0160000}"/>
    <hyperlink ref="E5852" location="A127962534K" display="A127962534K" xr:uid="{00000000-0004-0000-0000-0000D1160000}"/>
    <hyperlink ref="E5853" location="A128059554A" display="A128059554A" xr:uid="{00000000-0004-0000-0000-0000D2160000}"/>
    <hyperlink ref="E5854" location="A128079030K" display="A128079030K" xr:uid="{00000000-0004-0000-0000-0000D3160000}"/>
    <hyperlink ref="E5855" location="A128001254W" display="A128001254W" xr:uid="{00000000-0004-0000-0000-0000D4160000}"/>
    <hyperlink ref="E5856" location="A128001258F" display="A128001258F" xr:uid="{00000000-0004-0000-0000-0000D5160000}"/>
    <hyperlink ref="E5857" location="A128020666W" display="A128020666W" xr:uid="{00000000-0004-0000-0000-0000D6160000}"/>
    <hyperlink ref="E5858" location="A128079034V" display="A128079034V" xr:uid="{00000000-0004-0000-0000-0000D7160000}"/>
    <hyperlink ref="E5859" location="A128040026W" display="A128040026W" xr:uid="{00000000-0004-0000-0000-0000D8160000}"/>
    <hyperlink ref="E5860" location="A128059566K" display="A128059566K" xr:uid="{00000000-0004-0000-0000-0000D9160000}"/>
    <hyperlink ref="E5861" location="A127962554V" display="A127962554V" xr:uid="{00000000-0004-0000-0000-0000DA160000}"/>
    <hyperlink ref="E5862" location="A127962562V" display="A127962562V" xr:uid="{00000000-0004-0000-0000-0000DB160000}"/>
    <hyperlink ref="E5863" location="A127962566C" display="A127962566C" xr:uid="{00000000-0004-0000-0000-0000DC160000}"/>
    <hyperlink ref="E5864" location="A128098146T" display="A128098146T" xr:uid="{00000000-0004-0000-0000-0000DD160000}"/>
    <hyperlink ref="E5865" location="A128020682W" display="A128020682W" xr:uid="{00000000-0004-0000-0000-0000DE160000}"/>
    <hyperlink ref="E5866" location="A127962570V" display="A127962570V" xr:uid="{00000000-0004-0000-0000-0000DF160000}"/>
    <hyperlink ref="E5867" location="A128020686F" display="A128020686F" xr:uid="{00000000-0004-0000-0000-0000E0160000}"/>
    <hyperlink ref="E5868" location="A128001274F" display="A128001274F" xr:uid="{00000000-0004-0000-0000-0000E1160000}"/>
    <hyperlink ref="E5869" location="A128020670L" display="A128020670L" xr:uid="{00000000-0004-0000-0000-0000E2160000}"/>
    <hyperlink ref="E5870" location="A127981934A" display="A127981934A" xr:uid="{00000000-0004-0000-0000-0000E3160000}"/>
    <hyperlink ref="E5871" location="A128098126J" display="A128098126J" xr:uid="{00000000-0004-0000-0000-0000E4160000}"/>
    <hyperlink ref="E5872" location="A127962546V" display="A127962546V" xr:uid="{00000000-0004-0000-0000-0000E5160000}"/>
    <hyperlink ref="E5873" location="A128020674W" display="A128020674W" xr:uid="{00000000-0004-0000-0000-0000E6160000}"/>
    <hyperlink ref="E5874" location="A128020678F" display="A128020678F" xr:uid="{00000000-0004-0000-0000-0000E7160000}"/>
    <hyperlink ref="E5875" location="A128001266F" display="A128001266F" xr:uid="{00000000-0004-0000-0000-0000E8160000}"/>
    <hyperlink ref="E5876" location="A127962550K" display="A127962550K" xr:uid="{00000000-0004-0000-0000-0000E9160000}"/>
    <hyperlink ref="E5877" location="A128059570A" display="A128059570A" xr:uid="{00000000-0004-0000-0000-0000EA160000}"/>
    <hyperlink ref="E5878" location="A128098130X" display="A128098130X" xr:uid="{00000000-0004-0000-0000-0000EB160000}"/>
    <hyperlink ref="E5879" location="A127981938K" display="A127981938K" xr:uid="{00000000-0004-0000-0000-0000EC160000}"/>
    <hyperlink ref="E5880" location="A128040018W" display="A128040018W" xr:uid="{00000000-0004-0000-0000-0000ED160000}"/>
    <hyperlink ref="E5881" location="A127981942A" display="A127981942A" xr:uid="{00000000-0004-0000-0000-0000EE160000}"/>
    <hyperlink ref="E5882" location="A128001270W" display="A128001270W" xr:uid="{00000000-0004-0000-0000-0000EF160000}"/>
    <hyperlink ref="E5883" location="A127981946K" display="A127981946K" xr:uid="{00000000-0004-0000-0000-0000F0160000}"/>
    <hyperlink ref="E5884" location="A128040022L" display="A128040022L" xr:uid="{00000000-0004-0000-0000-0000F1160000}"/>
    <hyperlink ref="E5885" location="A127981950A" display="A127981950A" xr:uid="{00000000-0004-0000-0000-0000F2160000}"/>
    <hyperlink ref="E5886" location="A127981954K" display="A127981954K" xr:uid="{00000000-0004-0000-0000-0000F3160000}"/>
    <hyperlink ref="E5887" location="A127962558C" display="A127962558C" xr:uid="{00000000-0004-0000-0000-0000F4160000}"/>
    <hyperlink ref="E5888" location="A128098134J" display="A128098134J" xr:uid="{00000000-0004-0000-0000-0000F5160000}"/>
    <hyperlink ref="E5889" location="A128098138T" display="A128098138T" xr:uid="{00000000-0004-0000-0000-0000F6160000}"/>
    <hyperlink ref="E5890" location="A127981958V" display="A127981958V" xr:uid="{00000000-0004-0000-0000-0000F7160000}"/>
    <hyperlink ref="E5891" location="A127981966V" display="A127981966V" xr:uid="{00000000-0004-0000-0000-0000F8160000}"/>
    <hyperlink ref="E5892" location="A128098142J" display="A128098142J" xr:uid="{00000000-0004-0000-0000-0000F9160000}"/>
    <hyperlink ref="E5893" location="A128079042V" display="A128079042V" xr:uid="{00000000-0004-0000-0000-0000FA160000}"/>
    <hyperlink ref="E5894" location="A127962574C" display="A127962574C" xr:uid="{00000000-0004-0000-0000-0000FB160000}"/>
    <hyperlink ref="E5895" location="A128020690W" display="A128020690W" xr:uid="{00000000-0004-0000-0000-0000FC160000}"/>
    <hyperlink ref="E5896" location="A127981978C" display="A127981978C" xr:uid="{00000000-0004-0000-0000-0000FD160000}"/>
    <hyperlink ref="E5897" location="A128001294R" display="A128001294R" xr:uid="{00000000-0004-0000-0000-0000FE160000}"/>
    <hyperlink ref="E5898" location="A128079046C" display="A128079046C" xr:uid="{00000000-0004-0000-0000-0000FF160000}"/>
    <hyperlink ref="E5899" location="A127962594L" display="A127962594L" xr:uid="{00000000-0004-0000-0000-000000170000}"/>
    <hyperlink ref="E5900" location="A128040034W" display="A128040034W" xr:uid="{00000000-0004-0000-0000-000001170000}"/>
    <hyperlink ref="E5901" location="A128020710V" display="A128020710V" xr:uid="{00000000-0004-0000-0000-000002170000}"/>
    <hyperlink ref="E5902" location="A127962598W" display="A127962598W" xr:uid="{00000000-0004-0000-0000-000003170000}"/>
    <hyperlink ref="E5903" location="A128098150J" display="A128098150J" xr:uid="{00000000-0004-0000-0000-000004170000}"/>
    <hyperlink ref="E5904" location="A128001278R" display="A128001278R" xr:uid="{00000000-0004-0000-0000-000005170000}"/>
    <hyperlink ref="E5905" location="A128059574K" display="A128059574K" xr:uid="{00000000-0004-0000-0000-000006170000}"/>
    <hyperlink ref="E5906" location="A127962578L" display="A127962578L" xr:uid="{00000000-0004-0000-0000-000007170000}"/>
    <hyperlink ref="E5907" location="A128001282F" display="A128001282F" xr:uid="{00000000-0004-0000-0000-000008170000}"/>
    <hyperlink ref="E5908" location="A128059578V" display="A128059578V" xr:uid="{00000000-0004-0000-0000-000009170000}"/>
    <hyperlink ref="E5909" location="A128001286R" display="A128001286R" xr:uid="{00000000-0004-0000-0000-00000A170000}"/>
    <hyperlink ref="E5910" location="A128098154T" display="A128098154T" xr:uid="{00000000-0004-0000-0000-00000B170000}"/>
    <hyperlink ref="E5911" location="A127981970K" display="A127981970K" xr:uid="{00000000-0004-0000-0000-00000C170000}"/>
    <hyperlink ref="E5912" location="A128059582K" display="A128059582K" xr:uid="{00000000-0004-0000-0000-00000D170000}"/>
    <hyperlink ref="E5913" location="A128001290F" display="A128001290F" xr:uid="{00000000-0004-0000-0000-00000E170000}"/>
    <hyperlink ref="E5914" location="A127981974V" display="A127981974V" xr:uid="{00000000-0004-0000-0000-00000F170000}"/>
    <hyperlink ref="E5915" location="A128098158A" display="A128098158A" xr:uid="{00000000-0004-0000-0000-000010170000}"/>
    <hyperlink ref="E5916" location="A128059586V" display="A128059586V" xr:uid="{00000000-0004-0000-0000-000011170000}"/>
    <hyperlink ref="E5917" location="A127962582C" display="A127962582C" xr:uid="{00000000-0004-0000-0000-000012170000}"/>
    <hyperlink ref="E5918" location="A127962586L" display="A127962586L" xr:uid="{00000000-0004-0000-0000-000013170000}"/>
    <hyperlink ref="E5919" location="A128020694F" display="A128020694F" xr:uid="{00000000-0004-0000-0000-000014170000}"/>
    <hyperlink ref="E5920" location="A128098162T" display="A128098162T" xr:uid="{00000000-0004-0000-0000-000015170000}"/>
    <hyperlink ref="E5921" location="A128079038C" display="A128079038C" xr:uid="{00000000-0004-0000-0000-000016170000}"/>
    <hyperlink ref="E5922" location="A128020698R" display="A128020698R" xr:uid="{00000000-0004-0000-0000-000017170000}"/>
    <hyperlink ref="E5923" location="A127962590C" display="A127962590C" xr:uid="{00000000-0004-0000-0000-000018170000}"/>
    <hyperlink ref="E5924" location="A128020702V" display="A128020702V" xr:uid="{00000000-0004-0000-0000-000019170000}"/>
    <hyperlink ref="E5925" location="A128020706C" display="A128020706C" xr:uid="{00000000-0004-0000-0000-00001A170000}"/>
    <hyperlink ref="E5926" location="A127981982V" display="A127981982V" xr:uid="{00000000-0004-0000-0000-00001B170000}"/>
    <hyperlink ref="E5927" location="A128001302C" display="A128001302C" xr:uid="{00000000-0004-0000-0000-00001C170000}"/>
    <hyperlink ref="E5928" location="A128020714C" display="A128020714C" xr:uid="{00000000-0004-0000-0000-00001D170000}"/>
    <hyperlink ref="E5929" location="A128020730C" display="A128020730C" xr:uid="{00000000-0004-0000-0000-00001E170000}"/>
    <hyperlink ref="E5930" location="A128079054C" display="A128079054C" xr:uid="{00000000-0004-0000-0000-00001F170000}"/>
    <hyperlink ref="E5931" location="A128001306L" display="A128001306L" xr:uid="{00000000-0004-0000-0000-000020170000}"/>
    <hyperlink ref="E5932" location="A127981998L" display="A127981998L" xr:uid="{00000000-0004-0000-0000-000021170000}"/>
    <hyperlink ref="E5933" location="A128059602J" display="A128059602J" xr:uid="{00000000-0004-0000-0000-000022170000}"/>
    <hyperlink ref="E5934" location="A127962618V" display="A127962618V" xr:uid="{00000000-0004-0000-0000-000023170000}"/>
    <hyperlink ref="E5935" location="A128098178K" display="A128098178K" xr:uid="{00000000-0004-0000-0000-000024170000}"/>
    <hyperlink ref="E5936" location="A128040054F" display="A128040054F" xr:uid="{00000000-0004-0000-0000-000025170000}"/>
    <hyperlink ref="E5937" location="A128020718L" display="A128020718L" xr:uid="{00000000-0004-0000-0000-000026170000}"/>
    <hyperlink ref="E5938" location="A128098166A" display="A128098166A" xr:uid="{00000000-0004-0000-0000-000027170000}"/>
    <hyperlink ref="E5939" location="A127981986C" display="A127981986C" xr:uid="{00000000-0004-0000-0000-000028170000}"/>
    <hyperlink ref="E5940" location="A127962602A" display="A127962602A" xr:uid="{00000000-0004-0000-0000-000029170000}"/>
    <hyperlink ref="E5941" location="A128020722C" display="A128020722C" xr:uid="{00000000-0004-0000-0000-00002A170000}"/>
    <hyperlink ref="E5942" location="A128040038F" display="A128040038F" xr:uid="{00000000-0004-0000-0000-00002B170000}"/>
    <hyperlink ref="E5943" location="A128059590K" display="A128059590K" xr:uid="{00000000-0004-0000-0000-00002C170000}"/>
    <hyperlink ref="E5944" location="A128040042W" display="A128040042W" xr:uid="{00000000-0004-0000-0000-00002D170000}"/>
    <hyperlink ref="E5945" location="A127962606K" display="A127962606K" xr:uid="{00000000-0004-0000-0000-00002E170000}"/>
    <hyperlink ref="E5946" location="A128020726L" display="A128020726L" xr:uid="{00000000-0004-0000-0000-00002F170000}"/>
    <hyperlink ref="E5947" location="A127981990V" display="A127981990V" xr:uid="{00000000-0004-0000-0000-000030170000}"/>
    <hyperlink ref="E5948" location="A127962610A" display="A127962610A" xr:uid="{00000000-0004-0000-0000-000031170000}"/>
    <hyperlink ref="E5949" location="A128098170T" display="A128098170T" xr:uid="{00000000-0004-0000-0000-000032170000}"/>
    <hyperlink ref="E5950" location="A128059594V" display="A128059594V" xr:uid="{00000000-0004-0000-0000-000033170000}"/>
    <hyperlink ref="E5951" location="A128040046F" display="A128040046F" xr:uid="{00000000-0004-0000-0000-000034170000}"/>
    <hyperlink ref="E5952" location="A127981994C" display="A127981994C" xr:uid="{00000000-0004-0000-0000-000035170000}"/>
    <hyperlink ref="E5953" location="A128001298X" display="A128001298X" xr:uid="{00000000-0004-0000-0000-000036170000}"/>
    <hyperlink ref="E5954" location="A128020734L" display="A128020734L" xr:uid="{00000000-0004-0000-0000-000037170000}"/>
    <hyperlink ref="E5955" location="A128079050V" display="A128079050V" xr:uid="{00000000-0004-0000-0000-000038170000}"/>
    <hyperlink ref="E5956" location="A127962614K" display="A127962614K" xr:uid="{00000000-0004-0000-0000-000039170000}"/>
    <hyperlink ref="E5957" location="A128079058L" display="A128079058L" xr:uid="{00000000-0004-0000-0000-00003A170000}"/>
    <hyperlink ref="E5958" location="A128059598C" display="A128059598C" xr:uid="{00000000-0004-0000-0000-00003B170000}"/>
    <hyperlink ref="E5959" location="A128001310C" display="A128001310C" xr:uid="{00000000-0004-0000-0000-00003C170000}"/>
    <hyperlink ref="E5960" location="A128040050W" display="A128040050W" xr:uid="{00000000-0004-0000-0000-00003D170000}"/>
    <hyperlink ref="E5961" location="A128001326W" display="A128001326W" xr:uid="{00000000-0004-0000-0000-00003E170000}"/>
    <hyperlink ref="E5962" location="A127962622K" display="A127962622K" xr:uid="{00000000-0004-0000-0000-00003F170000}"/>
    <hyperlink ref="E5963" location="A128040062F" display="A128040062F" xr:uid="{00000000-0004-0000-0000-000040170000}"/>
    <hyperlink ref="E5964" location="A128098190A" display="A128098190A" xr:uid="{00000000-0004-0000-0000-000041170000}"/>
    <hyperlink ref="E5965" location="A128040070F" display="A128040070F" xr:uid="{00000000-0004-0000-0000-000042170000}"/>
    <hyperlink ref="E5966" location="A127982018L" display="A127982018L" xr:uid="{00000000-0004-0000-0000-000043170000}"/>
    <hyperlink ref="E5967" location="A128020754W" display="A128020754W" xr:uid="{00000000-0004-0000-0000-000044170000}"/>
    <hyperlink ref="E5968" location="A127982022C" display="A127982022C" xr:uid="{00000000-0004-0000-0000-000045170000}"/>
    <hyperlink ref="E5969" location="A128059618A" display="A128059618A" xr:uid="{00000000-0004-0000-0000-000046170000}"/>
    <hyperlink ref="E5970" location="A128020758F" display="A128020758F" xr:uid="{00000000-0004-0000-0000-000047170000}"/>
    <hyperlink ref="E5971" location="A128001314L" display="A128001314L" xr:uid="{00000000-0004-0000-0000-000048170000}"/>
    <hyperlink ref="E5972" location="A128059606T" display="A128059606T" xr:uid="{00000000-0004-0000-0000-000049170000}"/>
    <hyperlink ref="E5973" location="A128079062C" display="A128079062C" xr:uid="{00000000-0004-0000-0000-00004A170000}"/>
    <hyperlink ref="E5974" location="A128001318W" display="A128001318W" xr:uid="{00000000-0004-0000-0000-00004B170000}"/>
    <hyperlink ref="E5975" location="A128059610J" display="A128059610J" xr:uid="{00000000-0004-0000-0000-00004C170000}"/>
    <hyperlink ref="E5976" location="A128001322L" display="A128001322L" xr:uid="{00000000-0004-0000-0000-00004D170000}"/>
    <hyperlink ref="E5977" location="A128040058R" display="A128040058R" xr:uid="{00000000-0004-0000-0000-00004E170000}"/>
    <hyperlink ref="E5978" location="A127962626V" display="A127962626V" xr:uid="{00000000-0004-0000-0000-00004F170000}"/>
    <hyperlink ref="E5979" location="A128098182A" display="A128098182A" xr:uid="{00000000-0004-0000-0000-000050170000}"/>
    <hyperlink ref="E5980" location="A127982002V" display="A127982002V" xr:uid="{00000000-0004-0000-0000-000051170000}"/>
    <hyperlink ref="E5981" location="A128020738W" display="A128020738W" xr:uid="{00000000-0004-0000-0000-000052170000}"/>
    <hyperlink ref="E5982" location="A127982006C" display="A127982006C" xr:uid="{00000000-0004-0000-0000-000053170000}"/>
    <hyperlink ref="E5983" location="A128020742L" display="A128020742L" xr:uid="{00000000-0004-0000-0000-000054170000}"/>
    <hyperlink ref="E5984" location="A128098186K" display="A128098186K" xr:uid="{00000000-0004-0000-0000-000055170000}"/>
    <hyperlink ref="E5985" location="A128079066L" display="A128079066L" xr:uid="{00000000-0004-0000-0000-000056170000}"/>
    <hyperlink ref="E5986" location="A128059614T" display="A128059614T" xr:uid="{00000000-0004-0000-0000-000057170000}"/>
    <hyperlink ref="E5987" location="A127962630K" display="A127962630K" xr:uid="{00000000-0004-0000-0000-000058170000}"/>
    <hyperlink ref="E5988" location="A128020746W" display="A128020746W" xr:uid="{00000000-0004-0000-0000-000059170000}"/>
    <hyperlink ref="E5989" location="A127962634V" display="A127962634V" xr:uid="{00000000-0004-0000-0000-00005A170000}"/>
    <hyperlink ref="E5990" location="A127982010V" display="A127982010V" xr:uid="{00000000-0004-0000-0000-00005B170000}"/>
    <hyperlink ref="E5991" location="A128040066R" display="A128040066R" xr:uid="{00000000-0004-0000-0000-00005C170000}"/>
    <hyperlink ref="E5992" location="A127962638C" display="A127962638C" xr:uid="{00000000-0004-0000-0000-00005D170000}"/>
    <hyperlink ref="E5993" location="A128079070C" display="A128079070C" xr:uid="{00000000-0004-0000-0000-00005E170000}"/>
    <hyperlink ref="E5994" location="A128020750L" display="A128020750L" xr:uid="{00000000-0004-0000-0000-00005F170000}"/>
    <hyperlink ref="E5995" location="A128040098J" display="A128040098J" xr:uid="{00000000-0004-0000-0000-000060170000}"/>
    <hyperlink ref="E5996" location="A128098194K" display="A128098194K" xr:uid="{00000000-0004-0000-0000-000061170000}"/>
    <hyperlink ref="E5997" location="A128040078X" display="A128040078X" xr:uid="{00000000-0004-0000-0000-000062170000}"/>
    <hyperlink ref="E5998" location="A128098210X" display="A128098210X" xr:uid="{00000000-0004-0000-0000-000063170000}"/>
    <hyperlink ref="E5999" location="A127962654C" display="A127962654C" xr:uid="{00000000-0004-0000-0000-000064170000}"/>
    <hyperlink ref="E6000" location="A128040106W" display="A128040106W" xr:uid="{00000000-0004-0000-0000-000065170000}"/>
    <hyperlink ref="E6001" location="A127982030C" display="A127982030C" xr:uid="{00000000-0004-0000-0000-000066170000}"/>
    <hyperlink ref="E6002" location="A128098218T" display="A128098218T" xr:uid="{00000000-0004-0000-0000-000067170000}"/>
    <hyperlink ref="E6003" location="A128098222J" display="A128098222J" xr:uid="{00000000-0004-0000-0000-000068170000}"/>
    <hyperlink ref="E6004" location="A128059634A" display="A128059634A" xr:uid="{00000000-0004-0000-0000-000069170000}"/>
    <hyperlink ref="E6005" location="A128001330L" display="A128001330L" xr:uid="{00000000-0004-0000-0000-00006A170000}"/>
    <hyperlink ref="E6006" location="A128059622T" display="A128059622T" xr:uid="{00000000-0004-0000-0000-00006B170000}"/>
    <hyperlink ref="E6007" location="A128098198V" display="A128098198V" xr:uid="{00000000-0004-0000-0000-00006C170000}"/>
    <hyperlink ref="E6008" location="A128059626A" display="A128059626A" xr:uid="{00000000-0004-0000-0000-00006D170000}"/>
    <hyperlink ref="E6009" location="A127962642V" display="A127962642V" xr:uid="{00000000-0004-0000-0000-00006E170000}"/>
    <hyperlink ref="E6010" location="A128040074R" display="A128040074R" xr:uid="{00000000-0004-0000-0000-00006F170000}"/>
    <hyperlink ref="E6011" location="A128020762W" display="A128020762W" xr:uid="{00000000-0004-0000-0000-000070170000}"/>
    <hyperlink ref="E6012" location="A128020766F" display="A128020766F" xr:uid="{00000000-0004-0000-0000-000071170000}"/>
    <hyperlink ref="E6013" location="A127982026L" display="A127982026L" xr:uid="{00000000-0004-0000-0000-000072170000}"/>
    <hyperlink ref="E6014" location="A128079074L" display="A128079074L" xr:uid="{00000000-0004-0000-0000-000073170000}"/>
    <hyperlink ref="E6015" location="A127962646C" display="A127962646C" xr:uid="{00000000-0004-0000-0000-000074170000}"/>
    <hyperlink ref="E6016" location="A128059630T" display="A128059630T" xr:uid="{00000000-0004-0000-0000-000075170000}"/>
    <hyperlink ref="E6017" location="A128040082R" display="A128040082R" xr:uid="{00000000-0004-0000-0000-000076170000}"/>
    <hyperlink ref="E6018" location="A128020770W" display="A128020770W" xr:uid="{00000000-0004-0000-0000-000077170000}"/>
    <hyperlink ref="E6019" location="A128040086X" display="A128040086X" xr:uid="{00000000-0004-0000-0000-000078170000}"/>
    <hyperlink ref="E6020" location="A128079078W" display="A128079078W" xr:uid="{00000000-0004-0000-0000-000079170000}"/>
    <hyperlink ref="E6021" location="A128098202X" display="A128098202X" xr:uid="{00000000-0004-0000-0000-00007A170000}"/>
    <hyperlink ref="E6022" location="A127962650V" display="A127962650V" xr:uid="{00000000-0004-0000-0000-00007B170000}"/>
    <hyperlink ref="E6023" location="A128098206J" display="A128098206J" xr:uid="{00000000-0004-0000-0000-00007C170000}"/>
    <hyperlink ref="E6024" location="A128040090R" display="A128040090R" xr:uid="{00000000-0004-0000-0000-00007D170000}"/>
    <hyperlink ref="E6025" location="A128040094X" display="A128040094X" xr:uid="{00000000-0004-0000-0000-00007E170000}"/>
    <hyperlink ref="E6026" location="A128098214J" display="A128098214J" xr:uid="{00000000-0004-0000-0000-00007F170000}"/>
    <hyperlink ref="E6027" location="A127962658L" display="A127962658L" xr:uid="{00000000-0004-0000-0000-000080170000}"/>
    <hyperlink ref="E6028" location="A128040102L" display="A128040102L" xr:uid="{00000000-0004-0000-0000-000081170000}"/>
    <hyperlink ref="E6029" location="A128059642A" display="A128059642A" xr:uid="{00000000-0004-0000-0000-000082170000}"/>
    <hyperlink ref="E6030" location="A127962662C" display="A127962662C" xr:uid="{00000000-0004-0000-0000-000083170000}"/>
    <hyperlink ref="E6031" location="A127982038W" display="A127982038W" xr:uid="{00000000-0004-0000-0000-000084170000}"/>
    <hyperlink ref="E6032" location="A128098238A" display="A128098238A" xr:uid="{00000000-0004-0000-0000-000085170000}"/>
    <hyperlink ref="E6033" location="A128020782F" display="A128020782F" xr:uid="{00000000-0004-0000-0000-000086170000}"/>
    <hyperlink ref="E6034" location="A128079098F" display="A128079098F" xr:uid="{00000000-0004-0000-0000-000087170000}"/>
    <hyperlink ref="E6035" location="A128079102K" display="A128079102K" xr:uid="{00000000-0004-0000-0000-000088170000}"/>
    <hyperlink ref="E6036" location="A128040114W" display="A128040114W" xr:uid="{00000000-0004-0000-0000-000089170000}"/>
    <hyperlink ref="E6037" location="A127982054W" display="A127982054W" xr:uid="{00000000-0004-0000-0000-00008A170000}"/>
    <hyperlink ref="E6038" location="A128098246A" display="A128098246A" xr:uid="{00000000-0004-0000-0000-00008B170000}"/>
    <hyperlink ref="E6039" location="A128059638K" display="A128059638K" xr:uid="{00000000-0004-0000-0000-00008C170000}"/>
    <hyperlink ref="E6040" location="A128098226T" display="A128098226T" xr:uid="{00000000-0004-0000-0000-00008D170000}"/>
    <hyperlink ref="E6041" location="A127982034L" display="A127982034L" xr:uid="{00000000-0004-0000-0000-00008E170000}"/>
    <hyperlink ref="E6042" location="A128079082L" display="A128079082L" xr:uid="{00000000-0004-0000-0000-00008F170000}"/>
    <hyperlink ref="E6043" location="A128020774F" display="A128020774F" xr:uid="{00000000-0004-0000-0000-000090170000}"/>
    <hyperlink ref="E6044" location="A128001338F" display="A128001338F" xr:uid="{00000000-0004-0000-0000-000091170000}"/>
    <hyperlink ref="E6045" location="A127962666L" display="A127962666L" xr:uid="{00000000-0004-0000-0000-000092170000}"/>
    <hyperlink ref="E6046" location="A128001342W" display="A128001342W" xr:uid="{00000000-0004-0000-0000-000093170000}"/>
    <hyperlink ref="E6047" location="A128079086W" display="A128079086W" xr:uid="{00000000-0004-0000-0000-000094170000}"/>
    <hyperlink ref="E6048" location="A128079090L" display="A128079090L" xr:uid="{00000000-0004-0000-0000-000095170000}"/>
    <hyperlink ref="E6049" location="A128098230J" display="A128098230J" xr:uid="{00000000-0004-0000-0000-000096170000}"/>
    <hyperlink ref="E6050" location="A127982042L" display="A127982042L" xr:uid="{00000000-0004-0000-0000-000097170000}"/>
    <hyperlink ref="E6051" location="A127982046W" display="A127982046W" xr:uid="{00000000-0004-0000-0000-000098170000}"/>
    <hyperlink ref="E6052" location="A128001346F" display="A128001346F" xr:uid="{00000000-0004-0000-0000-000099170000}"/>
    <hyperlink ref="E6053" location="A128020778R" display="A128020778R" xr:uid="{00000000-0004-0000-0000-00009A170000}"/>
    <hyperlink ref="E6054" location="A128001350W" display="A128001350W" xr:uid="{00000000-0004-0000-0000-00009B170000}"/>
    <hyperlink ref="E6055" location="A128001354F" display="A128001354F" xr:uid="{00000000-0004-0000-0000-00009C170000}"/>
    <hyperlink ref="E6056" location="A128098234T" display="A128098234T" xr:uid="{00000000-0004-0000-0000-00009D170000}"/>
    <hyperlink ref="E6057" location="A128001358R" display="A128001358R" xr:uid="{00000000-0004-0000-0000-00009E170000}"/>
    <hyperlink ref="E6058" location="A128001362F" display="A128001362F" xr:uid="{00000000-0004-0000-0000-00009F170000}"/>
    <hyperlink ref="E6059" location="A127982050L" display="A127982050L" xr:uid="{00000000-0004-0000-0000-0000A0170000}"/>
    <hyperlink ref="E6060" location="A128098242T" display="A128098242T" xr:uid="{00000000-0004-0000-0000-0000A1170000}"/>
    <hyperlink ref="E6061" location="A128079094W" display="A128079094W" xr:uid="{00000000-0004-0000-0000-0000A2170000}"/>
    <hyperlink ref="E6062" location="A128040110L" display="A128040110L" xr:uid="{00000000-0004-0000-0000-0000A3170000}"/>
    <hyperlink ref="E6063" location="A128059662K" display="A128059662K" xr:uid="{00000000-0004-0000-0000-0000A4170000}"/>
    <hyperlink ref="E6064" location="A128040118F" display="A128040118F" xr:uid="{00000000-0004-0000-0000-0000A5170000}"/>
    <hyperlink ref="E6065" location="A127962674L" display="A127962674L" xr:uid="{00000000-0004-0000-0000-0000A6170000}"/>
    <hyperlink ref="E6066" location="A128001382R" display="A128001382R" xr:uid="{00000000-0004-0000-0000-0000A7170000}"/>
    <hyperlink ref="E6067" location="A128098250T" display="A128098250T" xr:uid="{00000000-0004-0000-0000-0000A8170000}"/>
    <hyperlink ref="E6068" location="A127962694W" display="A127962694W" xr:uid="{00000000-0004-0000-0000-0000A9170000}"/>
    <hyperlink ref="E6069" location="A128020798X" display="A128020798X" xr:uid="{00000000-0004-0000-0000-0000AA170000}"/>
    <hyperlink ref="E6070" location="A128079114V" display="A128079114V" xr:uid="{00000000-0004-0000-0000-0000AB170000}"/>
    <hyperlink ref="E6071" location="A128001390R" display="A128001390R" xr:uid="{00000000-0004-0000-0000-0000AC170000}"/>
    <hyperlink ref="E6072" location="A128059666V" display="A128059666V" xr:uid="{00000000-0004-0000-0000-0000AD170000}"/>
    <hyperlink ref="E6073" location="A128040122W" display="A128040122W" xr:uid="{00000000-0004-0000-0000-0000AE170000}"/>
    <hyperlink ref="E6074" location="A128001366R" display="A128001366R" xr:uid="{00000000-0004-0000-0000-0000AF170000}"/>
    <hyperlink ref="E6075" location="A128059646K" display="A128059646K" xr:uid="{00000000-0004-0000-0000-0000B0170000}"/>
    <hyperlink ref="E6076" location="A127982058F" display="A127982058F" xr:uid="{00000000-0004-0000-0000-0000B1170000}"/>
    <hyperlink ref="E6077" location="A128001370F" display="A128001370F" xr:uid="{00000000-0004-0000-0000-0000B2170000}"/>
    <hyperlink ref="E6078" location="A128020786R" display="A128020786R" xr:uid="{00000000-0004-0000-0000-0000B3170000}"/>
    <hyperlink ref="E6079" location="A127982062W" display="A127982062W" xr:uid="{00000000-0004-0000-0000-0000B4170000}"/>
    <hyperlink ref="E6080" location="A128040126F" display="A128040126F" xr:uid="{00000000-0004-0000-0000-0000B5170000}"/>
    <hyperlink ref="E6081" location="A128059650A" display="A128059650A" xr:uid="{00000000-0004-0000-0000-0000B6170000}"/>
    <hyperlink ref="E6082" location="A128059654K" display="A128059654K" xr:uid="{00000000-0004-0000-0000-0000B7170000}"/>
    <hyperlink ref="E6083" location="A128079106V" display="A128079106V" xr:uid="{00000000-0004-0000-0000-0000B8170000}"/>
    <hyperlink ref="E6084" location="A128020790F" display="A128020790F" xr:uid="{00000000-0004-0000-0000-0000B9170000}"/>
    <hyperlink ref="E6085" location="A127962678W" display="A127962678W" xr:uid="{00000000-0004-0000-0000-0000BA170000}"/>
    <hyperlink ref="E6086" location="A127962682L" display="A127962682L" xr:uid="{00000000-0004-0000-0000-0000BB170000}"/>
    <hyperlink ref="E6087" location="A128020794R" display="A128020794R" xr:uid="{00000000-0004-0000-0000-0000BC170000}"/>
    <hyperlink ref="E6088" location="A128001374R" display="A128001374R" xr:uid="{00000000-0004-0000-0000-0000BD170000}"/>
    <hyperlink ref="E6089" location="A128001378X" display="A128001378X" xr:uid="{00000000-0004-0000-0000-0000BE170000}"/>
    <hyperlink ref="E6090" location="A128079110K" display="A128079110K" xr:uid="{00000000-0004-0000-0000-0000BF170000}"/>
    <hyperlink ref="E6091" location="A127962686W" display="A127962686W" xr:uid="{00000000-0004-0000-0000-0000C0170000}"/>
    <hyperlink ref="E6092" location="A127982066F" display="A127982066F" xr:uid="{00000000-0004-0000-0000-0000C1170000}"/>
    <hyperlink ref="E6093" location="A127982070W" display="A127982070W" xr:uid="{00000000-0004-0000-0000-0000C2170000}"/>
    <hyperlink ref="E6094" location="A128059658V" display="A128059658V" xr:uid="{00000000-0004-0000-0000-0000C3170000}"/>
    <hyperlink ref="E6095" location="A128001386X" display="A128001386X" xr:uid="{00000000-0004-0000-0000-0000C4170000}"/>
    <hyperlink ref="E6096" location="A128040130W" display="A128040130W" xr:uid="{00000000-0004-0000-0000-0000C5170000}"/>
    <hyperlink ref="E6097" location="A128040146R" display="A128040146R" xr:uid="{00000000-0004-0000-0000-0000C6170000}"/>
    <hyperlink ref="E6098" location="A127962698F" display="A127962698F" xr:uid="{00000000-0004-0000-0000-0000C7170000}"/>
    <hyperlink ref="E6099" location="A128059674V" display="A128059674V" xr:uid="{00000000-0004-0000-0000-0000C8170000}"/>
    <hyperlink ref="E6100" location="A128040138R" display="A128040138R" xr:uid="{00000000-0004-0000-0000-0000C9170000}"/>
    <hyperlink ref="E6101" location="A127982090F" display="A127982090F" xr:uid="{00000000-0004-0000-0000-0000CA170000}"/>
    <hyperlink ref="E6102" location="A128040154R" display="A128040154R" xr:uid="{00000000-0004-0000-0000-0000CB170000}"/>
    <hyperlink ref="E6103" location="A127982094R" display="A127982094R" xr:uid="{00000000-0004-0000-0000-0000CC170000}"/>
    <hyperlink ref="E6104" location="A128001410L" display="A128001410L" xr:uid="{00000000-0004-0000-0000-0000CD170000}"/>
    <hyperlink ref="E6105" location="A128040158X" display="A128040158X" xr:uid="{00000000-0004-0000-0000-0000CE170000}"/>
    <hyperlink ref="E6106" location="A128079130V" display="A128079130V" xr:uid="{00000000-0004-0000-0000-0000CF170000}"/>
    <hyperlink ref="E6107" location="A127962702K" display="A127962702K" xr:uid="{00000000-0004-0000-0000-0000D0170000}"/>
    <hyperlink ref="E6108" location="A128001394X" display="A128001394X" xr:uid="{00000000-0004-0000-0000-0000D1170000}"/>
    <hyperlink ref="E6109" location="A128079118C" display="A128079118C" xr:uid="{00000000-0004-0000-0000-0000D2170000}"/>
    <hyperlink ref="E6110" location="A128001398J" display="A128001398J" xr:uid="{00000000-0004-0000-0000-0000D3170000}"/>
    <hyperlink ref="E6111" location="A128059670K" display="A128059670K" xr:uid="{00000000-0004-0000-0000-0000D4170000}"/>
    <hyperlink ref="E6112" location="A127982074F" display="A127982074F" xr:uid="{00000000-0004-0000-0000-0000D5170000}"/>
    <hyperlink ref="E6113" location="A127962706V" display="A127962706V" xr:uid="{00000000-0004-0000-0000-0000D6170000}"/>
    <hyperlink ref="E6114" location="A127982078R" display="A127982078R" xr:uid="{00000000-0004-0000-0000-0000D7170000}"/>
    <hyperlink ref="E6115" location="A128001402L" display="A128001402L" xr:uid="{00000000-0004-0000-0000-0000D8170000}"/>
    <hyperlink ref="E6116" location="A128020802C" display="A128020802C" xr:uid="{00000000-0004-0000-0000-0000D9170000}"/>
    <hyperlink ref="E6117" location="A128079122V" display="A128079122V" xr:uid="{00000000-0004-0000-0000-0000DA170000}"/>
    <hyperlink ref="E6118" location="A127982082F" display="A127982082F" xr:uid="{00000000-0004-0000-0000-0000DB170000}"/>
    <hyperlink ref="E6119" location="A128001406W" display="A128001406W" xr:uid="{00000000-0004-0000-0000-0000DC170000}"/>
    <hyperlink ref="E6120" location="A128098254A" display="A128098254A" xr:uid="{00000000-0004-0000-0000-0000DD170000}"/>
    <hyperlink ref="E6121" location="A127982086R" display="A127982086R" xr:uid="{00000000-0004-0000-0000-0000DE170000}"/>
    <hyperlink ref="E6122" location="A128098258K" display="A128098258K" xr:uid="{00000000-0004-0000-0000-0000DF170000}"/>
    <hyperlink ref="E6123" location="A128040134F" display="A128040134F" xr:uid="{00000000-0004-0000-0000-0000E0170000}"/>
    <hyperlink ref="E6124" location="A128079126C" display="A128079126C" xr:uid="{00000000-0004-0000-0000-0000E1170000}"/>
    <hyperlink ref="E6125" location="A127962710K" display="A127962710K" xr:uid="{00000000-0004-0000-0000-0000E2170000}"/>
    <hyperlink ref="E6126" location="A128020806L" display="A128020806L" xr:uid="{00000000-0004-0000-0000-0000E3170000}"/>
    <hyperlink ref="E6127" location="A128020810C" display="A128020810C" xr:uid="{00000000-0004-0000-0000-0000E4170000}"/>
    <hyperlink ref="E6128" location="A128040142F" display="A128040142F" xr:uid="{00000000-0004-0000-0000-0000E5170000}"/>
    <hyperlink ref="E6129" location="A128059678C" display="A128059678C" xr:uid="{00000000-0004-0000-0000-0000E6170000}"/>
    <hyperlink ref="E6130" location="A128040150F" display="A128040150F" xr:uid="{00000000-0004-0000-0000-0000E7170000}"/>
    <hyperlink ref="E6131" location="A127982106L" display="A127982106L" xr:uid="{00000000-0004-0000-0000-0000E8170000}"/>
    <hyperlink ref="E6132" location="A128001414W" display="A128001414W" xr:uid="{00000000-0004-0000-0000-0000E9170000}"/>
    <hyperlink ref="E6133" location="A128059686C" display="A128059686C" xr:uid="{00000000-0004-0000-0000-0000EA170000}"/>
    <hyperlink ref="E6134" location="A128079150C" display="A128079150C" xr:uid="{00000000-0004-0000-0000-0000EB170000}"/>
    <hyperlink ref="E6135" location="A128059698L" display="A128059698L" xr:uid="{00000000-0004-0000-0000-0000EC170000}"/>
    <hyperlink ref="E6136" location="A128079154L" display="A128079154L" xr:uid="{00000000-0004-0000-0000-0000ED170000}"/>
    <hyperlink ref="E6137" location="A128001426F" display="A128001426F" xr:uid="{00000000-0004-0000-0000-0000EE170000}"/>
    <hyperlink ref="E6138" location="A127962722V" display="A127962722V" xr:uid="{00000000-0004-0000-0000-0000EF170000}"/>
    <hyperlink ref="E6139" location="A128059702T" display="A128059702T" xr:uid="{00000000-0004-0000-0000-0000F0170000}"/>
    <hyperlink ref="E6140" location="A128098290K" display="A128098290K" xr:uid="{00000000-0004-0000-0000-0000F1170000}"/>
    <hyperlink ref="E6141" location="A128098266K" display="A128098266K" xr:uid="{00000000-0004-0000-0000-0000F2170000}"/>
    <hyperlink ref="E6142" location="A128079134C" display="A128079134C" xr:uid="{00000000-0004-0000-0000-0000F3170000}"/>
    <hyperlink ref="E6143" location="A128098270A" display="A128098270A" xr:uid="{00000000-0004-0000-0000-0000F4170000}"/>
    <hyperlink ref="E6144" location="A128020814L" display="A128020814L" xr:uid="{00000000-0004-0000-0000-0000F5170000}"/>
    <hyperlink ref="E6145" location="A128079138L" display="A128079138L" xr:uid="{00000000-0004-0000-0000-0000F6170000}"/>
    <hyperlink ref="E6146" location="A128059682V" display="A128059682V" xr:uid="{00000000-0004-0000-0000-0000F7170000}"/>
    <hyperlink ref="E6147" location="A127962714V" display="A127962714V" xr:uid="{00000000-0004-0000-0000-0000F8170000}"/>
    <hyperlink ref="E6148" location="A127962718C" display="A127962718C" xr:uid="{00000000-0004-0000-0000-0000F9170000}"/>
    <hyperlink ref="E6149" location="A128001418F" display="A128001418F" xr:uid="{00000000-0004-0000-0000-0000FA170000}"/>
    <hyperlink ref="E6150" location="A128079142C" display="A128079142C" xr:uid="{00000000-0004-0000-0000-0000FB170000}"/>
    <hyperlink ref="E6151" location="A128001422W" display="A128001422W" xr:uid="{00000000-0004-0000-0000-0000FC170000}"/>
    <hyperlink ref="E6152" location="A128059690V" display="A128059690V" xr:uid="{00000000-0004-0000-0000-0000FD170000}"/>
    <hyperlink ref="E6153" location="A128040162R" display="A128040162R" xr:uid="{00000000-0004-0000-0000-0000FE170000}"/>
    <hyperlink ref="E6154" location="A128040166X" display="A128040166X" xr:uid="{00000000-0004-0000-0000-0000FF170000}"/>
    <hyperlink ref="E6155" location="A128020818W" display="A128020818W" xr:uid="{00000000-0004-0000-0000-000000180000}"/>
    <hyperlink ref="E6156" location="A128020822L" display="A128020822L" xr:uid="{00000000-0004-0000-0000-000001180000}"/>
    <hyperlink ref="E6157" location="A128079146L" display="A128079146L" xr:uid="{00000000-0004-0000-0000-000002180000}"/>
    <hyperlink ref="E6158" location="A128059694C" display="A128059694C" xr:uid="{00000000-0004-0000-0000-000003180000}"/>
    <hyperlink ref="E6159" location="A127982098X" display="A127982098X" xr:uid="{00000000-0004-0000-0000-000004180000}"/>
    <hyperlink ref="E6160" location="A128098274K" display="A128098274K" xr:uid="{00000000-0004-0000-0000-000005180000}"/>
    <hyperlink ref="E6161" location="A127982102C" display="A127982102C" xr:uid="{00000000-0004-0000-0000-000006180000}"/>
    <hyperlink ref="E6162" location="A128098278V" display="A128098278V" xr:uid="{00000000-0004-0000-0000-000007180000}"/>
    <hyperlink ref="E6163" location="A128040170R" display="A128040170R" xr:uid="{00000000-0004-0000-0000-000008180000}"/>
    <hyperlink ref="E6164" location="A128098286V" display="A128098286V" xr:uid="{00000000-0004-0000-0000-000009180000}"/>
    <hyperlink ref="E6165" location="A127962750C" display="A127962750C" xr:uid="{00000000-0004-0000-0000-00000A180000}"/>
    <hyperlink ref="E6166" location="A128040226R" display="A128040226R" xr:uid="{00000000-0004-0000-0000-00000B180000}"/>
    <hyperlink ref="E6167" location="A127962754L" display="A127962754L" xr:uid="{00000000-0004-0000-0000-00000C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315.10199999999998</v>
      </c>
      <c r="AL11" s="9">
        <v>315.10199999999998</v>
      </c>
      <c r="AM11" s="9">
        <v>34.697000000000003</v>
      </c>
      <c r="AN11" s="9">
        <v>18.143000000000001</v>
      </c>
      <c r="AO11" s="9">
        <v>7.24</v>
      </c>
      <c r="AP11" s="9">
        <v>9.4350000000000005</v>
      </c>
      <c r="AQ11" s="9">
        <v>9.2460000000000004</v>
      </c>
      <c r="AR11" s="9">
        <v>7.4279999999999999</v>
      </c>
      <c r="AS11" s="9">
        <v>8.7439999999999998</v>
      </c>
      <c r="AT11" s="9">
        <v>3.7160000000000002</v>
      </c>
      <c r="AU11" s="9">
        <v>3.3730000000000002</v>
      </c>
      <c r="AV11" s="9">
        <v>3.3119999999999998</v>
      </c>
      <c r="AW11" s="9">
        <v>7.49</v>
      </c>
      <c r="AX11" s="9">
        <v>5.8730000000000002</v>
      </c>
      <c r="AY11" s="9">
        <v>8.984</v>
      </c>
      <c r="AZ11" s="9">
        <v>7.69</v>
      </c>
      <c r="BA11" s="9">
        <v>16.553000000000001</v>
      </c>
      <c r="BB11" s="9">
        <v>280.40600000000001</v>
      </c>
      <c r="BC11" s="9">
        <v>96.192999999999998</v>
      </c>
      <c r="BD11" s="9">
        <v>94.138999999999996</v>
      </c>
      <c r="BE11" s="9">
        <v>1.4239999999999999</v>
      </c>
      <c r="BF11" s="9">
        <v>0.63</v>
      </c>
      <c r="BG11" s="9">
        <v>1.4239999999999999</v>
      </c>
      <c r="BH11" s="9">
        <v>0</v>
      </c>
      <c r="BI11" s="9">
        <v>0.31900000000000001</v>
      </c>
      <c r="BJ11" s="9">
        <v>68.418000000000006</v>
      </c>
      <c r="BK11" s="9">
        <v>2.5219999999999998</v>
      </c>
      <c r="BL11" s="9">
        <v>4.0179999999999998</v>
      </c>
      <c r="BM11" s="9">
        <v>21.234000000000002</v>
      </c>
      <c r="BN11" s="9">
        <v>8.8010000000000002</v>
      </c>
      <c r="BO11" s="9">
        <v>87.391999999999996</v>
      </c>
      <c r="BP11" s="9">
        <v>184.21299999999999</v>
      </c>
      <c r="BQ11" s="9">
        <v>299.613</v>
      </c>
      <c r="BR11" s="9">
        <v>15.49</v>
      </c>
      <c r="BS11" s="9">
        <v>211.69200000000001</v>
      </c>
      <c r="BT11" s="9">
        <v>211.69200000000001</v>
      </c>
      <c r="BU11" s="9">
        <v>35.075000000000003</v>
      </c>
      <c r="BV11" s="9">
        <v>23.158000000000001</v>
      </c>
      <c r="BW11" s="9">
        <v>12.752000000000001</v>
      </c>
      <c r="BX11" s="9">
        <v>8.734</v>
      </c>
      <c r="BY11" s="9">
        <v>19.114999999999998</v>
      </c>
      <c r="BZ11" s="9">
        <v>2.371</v>
      </c>
      <c r="CA11" s="9">
        <v>17.327000000000002</v>
      </c>
      <c r="CB11" s="9">
        <v>0.876</v>
      </c>
      <c r="CC11" s="9">
        <v>1.635</v>
      </c>
      <c r="CD11" s="9">
        <v>6.0979999999999999</v>
      </c>
      <c r="CE11" s="9">
        <v>7.4740000000000002</v>
      </c>
      <c r="CF11" s="9">
        <v>7.9139999999999997</v>
      </c>
      <c r="CG11" s="9">
        <v>16.088000000000001</v>
      </c>
      <c r="CH11" s="9">
        <v>5.3979999999999997</v>
      </c>
      <c r="CI11" s="9">
        <v>11.917</v>
      </c>
      <c r="CJ11" s="9">
        <v>176.61699999999999</v>
      </c>
      <c r="CK11" s="9">
        <v>172.429</v>
      </c>
      <c r="CL11" s="9">
        <v>164.71100000000001</v>
      </c>
      <c r="CM11" s="9">
        <v>2.4630000000000001</v>
      </c>
      <c r="CN11" s="9">
        <v>5.2549999999999999</v>
      </c>
      <c r="CO11" s="9">
        <v>1.7070000000000001</v>
      </c>
      <c r="CP11" s="9">
        <v>2.1819999999999999</v>
      </c>
      <c r="CQ11" s="9">
        <v>2.4580000000000002</v>
      </c>
      <c r="CR11" s="9">
        <v>144.55699999999999</v>
      </c>
      <c r="CS11" s="9">
        <v>6.5410000000000004</v>
      </c>
      <c r="CT11" s="9">
        <v>5.0620000000000003</v>
      </c>
      <c r="CU11" s="9">
        <v>16.268999999999998</v>
      </c>
      <c r="CV11" s="9">
        <v>32.271999999999998</v>
      </c>
      <c r="CW11" s="9">
        <v>140.15799999999999</v>
      </c>
      <c r="CX11" s="9">
        <v>4.1879999999999997</v>
      </c>
      <c r="CY11" s="9">
        <v>199.85300000000001</v>
      </c>
      <c r="CZ11" s="9">
        <v>11.837999999999999</v>
      </c>
      <c r="DA11" s="9">
        <v>927.46400000000006</v>
      </c>
      <c r="DB11" s="9">
        <v>927.46400000000006</v>
      </c>
      <c r="DC11" s="9">
        <v>137.721</v>
      </c>
      <c r="DD11" s="9">
        <v>60.834000000000003</v>
      </c>
      <c r="DE11" s="9">
        <v>16.513999999999999</v>
      </c>
      <c r="DF11" s="9">
        <v>35.985999999999997</v>
      </c>
      <c r="DG11" s="9">
        <v>31.875</v>
      </c>
      <c r="DH11" s="9">
        <v>20.625</v>
      </c>
      <c r="DI11" s="9">
        <v>31.082000000000001</v>
      </c>
      <c r="DJ11" s="9">
        <v>10.653</v>
      </c>
      <c r="DK11" s="9">
        <v>8.6690000000000005</v>
      </c>
      <c r="DL11" s="9">
        <v>17.853000000000002</v>
      </c>
      <c r="DM11" s="9">
        <v>18.085999999999999</v>
      </c>
      <c r="DN11" s="9">
        <v>16.559999999999999</v>
      </c>
      <c r="DO11" s="9">
        <v>36.015000000000001</v>
      </c>
      <c r="DP11" s="9">
        <v>16.484999999999999</v>
      </c>
      <c r="DQ11" s="9">
        <v>76.887</v>
      </c>
      <c r="DR11" s="9">
        <v>789.74300000000005</v>
      </c>
      <c r="DS11" s="9">
        <v>670.11400000000003</v>
      </c>
      <c r="DT11" s="9">
        <v>635.923</v>
      </c>
      <c r="DU11" s="9">
        <v>12.257</v>
      </c>
      <c r="DV11" s="9">
        <v>21.933</v>
      </c>
      <c r="DW11" s="9">
        <v>12.632999999999999</v>
      </c>
      <c r="DX11" s="9">
        <v>10.388999999999999</v>
      </c>
      <c r="DY11" s="9">
        <v>7.665</v>
      </c>
      <c r="DZ11" s="9">
        <v>534.57799999999997</v>
      </c>
      <c r="EA11" s="9">
        <v>34.893999999999998</v>
      </c>
      <c r="EB11" s="9">
        <v>33.621000000000002</v>
      </c>
      <c r="EC11" s="9">
        <v>67.02</v>
      </c>
      <c r="ED11" s="9">
        <v>94.459000000000003</v>
      </c>
      <c r="EE11" s="9">
        <v>575.65499999999997</v>
      </c>
      <c r="EF11" s="9">
        <v>119.629</v>
      </c>
      <c r="EG11" s="9">
        <v>848.40300000000002</v>
      </c>
      <c r="EH11" s="9">
        <v>79.061000000000007</v>
      </c>
      <c r="EI11" s="9">
        <v>143.649</v>
      </c>
      <c r="EJ11" s="9">
        <v>143.649</v>
      </c>
      <c r="EK11" s="9">
        <v>16.22</v>
      </c>
      <c r="EL11" s="9">
        <v>6.21</v>
      </c>
      <c r="EM11" s="9">
        <v>0.153</v>
      </c>
      <c r="EN11" s="9">
        <v>4.8719999999999999</v>
      </c>
      <c r="EO11" s="9">
        <v>3.68</v>
      </c>
      <c r="EP11" s="9">
        <v>1.345</v>
      </c>
      <c r="EQ11" s="9">
        <v>3.68</v>
      </c>
      <c r="ER11" s="9">
        <v>0.60899999999999999</v>
      </c>
      <c r="ES11" s="9">
        <v>0.73599999999999999</v>
      </c>
      <c r="ET11" s="9">
        <v>0.73599999999999999</v>
      </c>
      <c r="EU11" s="9">
        <v>2.9420000000000002</v>
      </c>
      <c r="EV11" s="9">
        <v>1.347</v>
      </c>
      <c r="EW11" s="9">
        <v>3.448</v>
      </c>
      <c r="EX11" s="9">
        <v>1.5780000000000001</v>
      </c>
      <c r="EY11" s="9">
        <v>10.01</v>
      </c>
      <c r="EZ11" s="9">
        <v>127.429</v>
      </c>
      <c r="FA11" s="9">
        <v>119.43899999999999</v>
      </c>
      <c r="FB11" s="9">
        <v>107.32299999999999</v>
      </c>
      <c r="FC11" s="9">
        <v>7.2329999999999997</v>
      </c>
      <c r="FD11" s="9">
        <v>4.8840000000000003</v>
      </c>
      <c r="FE11" s="9">
        <v>6.5990000000000002</v>
      </c>
      <c r="FF11" s="9">
        <v>1.873</v>
      </c>
      <c r="FG11" s="9">
        <v>3.165</v>
      </c>
      <c r="FH11" s="9">
        <v>98.153999999999996</v>
      </c>
      <c r="FI11" s="9">
        <v>7.8109999999999999</v>
      </c>
      <c r="FJ11" s="9">
        <v>4.1109999999999998</v>
      </c>
      <c r="FK11" s="9">
        <v>9.3640000000000008</v>
      </c>
      <c r="FL11" s="9">
        <v>28.689</v>
      </c>
      <c r="FM11" s="9">
        <v>90.75</v>
      </c>
      <c r="FN11" s="9">
        <v>7.9889999999999999</v>
      </c>
      <c r="FO11" s="9">
        <v>134.78100000000001</v>
      </c>
      <c r="FP11" s="9">
        <v>8.8680000000000003</v>
      </c>
      <c r="FQ11" s="9">
        <v>1002.3630000000001</v>
      </c>
      <c r="FR11" s="9">
        <v>1002.3630000000001</v>
      </c>
      <c r="FS11" s="9">
        <v>206.32400000000001</v>
      </c>
      <c r="FT11" s="9">
        <v>111.301</v>
      </c>
      <c r="FU11" s="9">
        <v>60.581000000000003</v>
      </c>
      <c r="FV11" s="9">
        <v>44.295999999999999</v>
      </c>
      <c r="FW11" s="9">
        <v>73.337000000000003</v>
      </c>
      <c r="FX11" s="9">
        <v>31.539000000000001</v>
      </c>
      <c r="FY11" s="9">
        <v>73.325999999999993</v>
      </c>
      <c r="FZ11" s="9">
        <v>15.115</v>
      </c>
      <c r="GA11" s="9">
        <v>13.19</v>
      </c>
      <c r="GB11" s="9">
        <v>27.172000000000001</v>
      </c>
      <c r="GC11" s="9">
        <v>39.005000000000003</v>
      </c>
      <c r="GD11" s="9">
        <v>38.698999999999998</v>
      </c>
      <c r="GE11" s="9">
        <v>58.619</v>
      </c>
      <c r="GF11" s="9">
        <v>46.258000000000003</v>
      </c>
      <c r="GG11" s="9">
        <v>95.022999999999996</v>
      </c>
      <c r="GH11" s="9">
        <v>796.04</v>
      </c>
      <c r="GI11" s="9">
        <v>464.34899999999999</v>
      </c>
      <c r="GJ11" s="9">
        <v>445.96600000000001</v>
      </c>
      <c r="GK11" s="9">
        <v>11.238</v>
      </c>
      <c r="GL11" s="9">
        <v>7.1449999999999996</v>
      </c>
      <c r="GM11" s="9">
        <v>8.6950000000000003</v>
      </c>
      <c r="GN11" s="9">
        <v>4.0449999999999999</v>
      </c>
      <c r="GO11" s="9">
        <v>3.4790000000000001</v>
      </c>
      <c r="GP11" s="9">
        <v>370.68400000000003</v>
      </c>
      <c r="GQ11" s="9">
        <v>15.569000000000001</v>
      </c>
      <c r="GR11" s="9">
        <v>10.826000000000001</v>
      </c>
      <c r="GS11" s="9">
        <v>67.271000000000001</v>
      </c>
      <c r="GT11" s="9">
        <v>65.885999999999996</v>
      </c>
      <c r="GU11" s="9">
        <v>398.464</v>
      </c>
      <c r="GV11" s="9">
        <v>331.69</v>
      </c>
      <c r="GW11" s="9">
        <v>911.16600000000005</v>
      </c>
      <c r="GX11" s="9">
        <v>91.197000000000003</v>
      </c>
      <c r="GY11" s="9">
        <v>372.923</v>
      </c>
      <c r="GZ11" s="9">
        <v>372.923</v>
      </c>
      <c r="HA11" s="9">
        <v>61.96</v>
      </c>
      <c r="HB11" s="9">
        <v>34.904000000000003</v>
      </c>
      <c r="HC11" s="9">
        <v>5.3940000000000001</v>
      </c>
      <c r="HD11" s="9">
        <v>26.873000000000001</v>
      </c>
      <c r="HE11" s="9">
        <v>18.111000000000001</v>
      </c>
      <c r="HF11" s="9">
        <v>14.156000000000001</v>
      </c>
      <c r="HG11" s="9">
        <v>19.318999999999999</v>
      </c>
      <c r="HH11" s="9">
        <v>6.12</v>
      </c>
      <c r="HI11" s="9">
        <v>2.2320000000000002</v>
      </c>
      <c r="HJ11" s="9">
        <v>8.3689999999999998</v>
      </c>
      <c r="HK11" s="9">
        <v>13.782</v>
      </c>
      <c r="HL11" s="9">
        <v>10.116</v>
      </c>
      <c r="HM11" s="9">
        <v>21.934999999999999</v>
      </c>
      <c r="HN11" s="9">
        <v>10.332000000000001</v>
      </c>
      <c r="HO11" s="9">
        <v>27.056999999999999</v>
      </c>
      <c r="HP11" s="9">
        <v>310.96199999999999</v>
      </c>
      <c r="HQ11" s="9">
        <v>257.00900000000001</v>
      </c>
      <c r="HR11" s="9">
        <v>245.92400000000001</v>
      </c>
      <c r="HS11" s="9">
        <v>3.3050000000000002</v>
      </c>
      <c r="HT11" s="9">
        <v>7.78</v>
      </c>
      <c r="HU11" s="9">
        <v>4.3280000000000003</v>
      </c>
      <c r="HV11" s="9">
        <v>4.7619999999999996</v>
      </c>
      <c r="HW11" s="9">
        <v>0.621</v>
      </c>
      <c r="HX11" s="9">
        <v>215.68199999999999</v>
      </c>
      <c r="HY11" s="9">
        <v>10.625</v>
      </c>
      <c r="HZ11" s="9">
        <v>6.633</v>
      </c>
      <c r="IA11" s="9">
        <v>24.068999999999999</v>
      </c>
      <c r="IB11" s="9">
        <v>33.064</v>
      </c>
      <c r="IC11" s="9">
        <v>223.94399999999999</v>
      </c>
      <c r="ID11" s="9">
        <v>53.954000000000001</v>
      </c>
      <c r="IE11" s="9">
        <v>345.685</v>
      </c>
      <c r="IF11" s="9">
        <v>27.238</v>
      </c>
      <c r="IG11" s="9">
        <v>1244.2529999999999</v>
      </c>
      <c r="IH11" s="9">
        <v>1244.2529999999999</v>
      </c>
      <c r="II11" s="9">
        <v>264.17599999999999</v>
      </c>
      <c r="IJ11" s="9">
        <v>84.197000000000003</v>
      </c>
      <c r="IK11" s="9">
        <v>34.927</v>
      </c>
      <c r="IL11" s="9">
        <v>42.023000000000003</v>
      </c>
      <c r="IM11" s="9">
        <v>46.743000000000002</v>
      </c>
      <c r="IN11" s="9">
        <v>30.206</v>
      </c>
      <c r="IO11" s="9">
        <v>46.057000000000002</v>
      </c>
      <c r="IP11" s="9">
        <v>10.988</v>
      </c>
      <c r="IQ11" s="9">
        <v>16.611000000000001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333.29399999999998</v>
      </c>
      <c r="AL12" s="9">
        <v>333.29399999999998</v>
      </c>
      <c r="AM12" s="9">
        <v>48.737000000000002</v>
      </c>
      <c r="AN12" s="9">
        <v>18.562000000000001</v>
      </c>
      <c r="AO12" s="9">
        <v>6.8609999999999998</v>
      </c>
      <c r="AP12" s="9">
        <v>8.5419999999999998</v>
      </c>
      <c r="AQ12" s="9">
        <v>7.3840000000000003</v>
      </c>
      <c r="AR12" s="9">
        <v>8.0180000000000007</v>
      </c>
      <c r="AS12" s="9">
        <v>6.3040000000000003</v>
      </c>
      <c r="AT12" s="9">
        <v>1.7090000000000001</v>
      </c>
      <c r="AU12" s="9">
        <v>5.5430000000000001</v>
      </c>
      <c r="AV12" s="9">
        <v>3.464</v>
      </c>
      <c r="AW12" s="9">
        <v>1.526</v>
      </c>
      <c r="AX12" s="9">
        <v>10.413</v>
      </c>
      <c r="AY12" s="9">
        <v>7.2809999999999997</v>
      </c>
      <c r="AZ12" s="9">
        <v>8.1219999999999999</v>
      </c>
      <c r="BA12" s="9">
        <v>30.173999999999999</v>
      </c>
      <c r="BB12" s="9">
        <v>284.55700000000002</v>
      </c>
      <c r="BC12" s="9">
        <v>105.23399999999999</v>
      </c>
      <c r="BD12" s="9">
        <v>102.979</v>
      </c>
      <c r="BE12" s="9">
        <v>0.39500000000000002</v>
      </c>
      <c r="BF12" s="9">
        <v>1.86</v>
      </c>
      <c r="BG12" s="9">
        <v>0.39500000000000002</v>
      </c>
      <c r="BH12" s="9">
        <v>1.1950000000000001</v>
      </c>
      <c r="BI12" s="9">
        <v>0.48299999999999998</v>
      </c>
      <c r="BJ12" s="9">
        <v>78.340999999999994</v>
      </c>
      <c r="BK12" s="9">
        <v>1.7350000000000001</v>
      </c>
      <c r="BL12" s="9">
        <v>4.6289999999999996</v>
      </c>
      <c r="BM12" s="9">
        <v>20.53</v>
      </c>
      <c r="BN12" s="9">
        <v>10.397</v>
      </c>
      <c r="BO12" s="9">
        <v>94.837000000000003</v>
      </c>
      <c r="BP12" s="9">
        <v>179.32300000000001</v>
      </c>
      <c r="BQ12" s="9">
        <v>302.464</v>
      </c>
      <c r="BR12" s="9">
        <v>30.83</v>
      </c>
      <c r="BS12" s="9">
        <v>215.05500000000001</v>
      </c>
      <c r="BT12" s="9">
        <v>215.05500000000001</v>
      </c>
      <c r="BU12" s="9">
        <v>34.890999999999998</v>
      </c>
      <c r="BV12" s="9">
        <v>22.981999999999999</v>
      </c>
      <c r="BW12" s="9">
        <v>12.631</v>
      </c>
      <c r="BX12" s="9">
        <v>8.3350000000000009</v>
      </c>
      <c r="BY12" s="9">
        <v>15.442</v>
      </c>
      <c r="BZ12" s="9">
        <v>5.5250000000000004</v>
      </c>
      <c r="CA12" s="9">
        <v>15.417999999999999</v>
      </c>
      <c r="CB12" s="9">
        <v>1.1539999999999999</v>
      </c>
      <c r="CC12" s="9">
        <v>2.66</v>
      </c>
      <c r="CD12" s="9">
        <v>3.944</v>
      </c>
      <c r="CE12" s="9">
        <v>7.3959999999999999</v>
      </c>
      <c r="CF12" s="9">
        <v>9.6270000000000007</v>
      </c>
      <c r="CG12" s="9">
        <v>15.664</v>
      </c>
      <c r="CH12" s="9">
        <v>5.3029999999999999</v>
      </c>
      <c r="CI12" s="9">
        <v>11.909000000000001</v>
      </c>
      <c r="CJ12" s="9">
        <v>180.16399999999999</v>
      </c>
      <c r="CK12" s="9">
        <v>177.398</v>
      </c>
      <c r="CL12" s="9">
        <v>167.86099999999999</v>
      </c>
      <c r="CM12" s="9">
        <v>4.3150000000000004</v>
      </c>
      <c r="CN12" s="9">
        <v>5.2229999999999999</v>
      </c>
      <c r="CO12" s="9">
        <v>5.2880000000000003</v>
      </c>
      <c r="CP12" s="9">
        <v>1.2909999999999999</v>
      </c>
      <c r="CQ12" s="9">
        <v>2.3439999999999999</v>
      </c>
      <c r="CR12" s="9">
        <v>148.702</v>
      </c>
      <c r="CS12" s="9">
        <v>5.9080000000000004</v>
      </c>
      <c r="CT12" s="9">
        <v>12.227</v>
      </c>
      <c r="CU12" s="9">
        <v>10.561</v>
      </c>
      <c r="CV12" s="9">
        <v>29.548999999999999</v>
      </c>
      <c r="CW12" s="9">
        <v>147.85</v>
      </c>
      <c r="CX12" s="9">
        <v>2.766</v>
      </c>
      <c r="CY12" s="9">
        <v>202.02500000000001</v>
      </c>
      <c r="CZ12" s="9">
        <v>13.031000000000001</v>
      </c>
      <c r="DA12" s="9">
        <v>895.803</v>
      </c>
      <c r="DB12" s="9">
        <v>895.803</v>
      </c>
      <c r="DC12" s="9">
        <v>145.34100000000001</v>
      </c>
      <c r="DD12" s="9">
        <v>67.891000000000005</v>
      </c>
      <c r="DE12" s="9">
        <v>25.266999999999999</v>
      </c>
      <c r="DF12" s="9">
        <v>37.549999999999997</v>
      </c>
      <c r="DG12" s="9">
        <v>37.768000000000001</v>
      </c>
      <c r="DH12" s="9">
        <v>24.614000000000001</v>
      </c>
      <c r="DI12" s="9">
        <v>36.655000000000001</v>
      </c>
      <c r="DJ12" s="9">
        <v>9.7200000000000006</v>
      </c>
      <c r="DK12" s="9">
        <v>10.461</v>
      </c>
      <c r="DL12" s="9">
        <v>25.273</v>
      </c>
      <c r="DM12" s="9">
        <v>15.289</v>
      </c>
      <c r="DN12" s="9">
        <v>22.254000000000001</v>
      </c>
      <c r="DO12" s="9">
        <v>39.988999999999997</v>
      </c>
      <c r="DP12" s="9">
        <v>22.827000000000002</v>
      </c>
      <c r="DQ12" s="9">
        <v>77.448999999999998</v>
      </c>
      <c r="DR12" s="9">
        <v>750.46299999999997</v>
      </c>
      <c r="DS12" s="9">
        <v>655.65099999999995</v>
      </c>
      <c r="DT12" s="9">
        <v>623.62099999999998</v>
      </c>
      <c r="DU12" s="9">
        <v>15.69</v>
      </c>
      <c r="DV12" s="9">
        <v>16.34</v>
      </c>
      <c r="DW12" s="9">
        <v>13.771000000000001</v>
      </c>
      <c r="DX12" s="9">
        <v>10.590999999999999</v>
      </c>
      <c r="DY12" s="9">
        <v>3.67</v>
      </c>
      <c r="DZ12" s="9">
        <v>530.779</v>
      </c>
      <c r="EA12" s="9">
        <v>37.558</v>
      </c>
      <c r="EB12" s="9">
        <v>29.195</v>
      </c>
      <c r="EC12" s="9">
        <v>58.119</v>
      </c>
      <c r="ED12" s="9">
        <v>82.572000000000003</v>
      </c>
      <c r="EE12" s="9">
        <v>573.07899999999995</v>
      </c>
      <c r="EF12" s="9">
        <v>94.811999999999998</v>
      </c>
      <c r="EG12" s="9">
        <v>818.21500000000003</v>
      </c>
      <c r="EH12" s="9">
        <v>77.587999999999994</v>
      </c>
      <c r="EI12" s="9">
        <v>146.72499999999999</v>
      </c>
      <c r="EJ12" s="9">
        <v>146.72499999999999</v>
      </c>
      <c r="EK12" s="9">
        <v>20.53</v>
      </c>
      <c r="EL12" s="9">
        <v>9.4670000000000005</v>
      </c>
      <c r="EM12" s="9">
        <v>1.258</v>
      </c>
      <c r="EN12" s="9">
        <v>6.8490000000000002</v>
      </c>
      <c r="EO12" s="9">
        <v>6.1109999999999998</v>
      </c>
      <c r="EP12" s="9">
        <v>1.996</v>
      </c>
      <c r="EQ12" s="9">
        <v>5.81</v>
      </c>
      <c r="ER12" s="9">
        <v>1.516</v>
      </c>
      <c r="ES12" s="9">
        <v>0.78100000000000003</v>
      </c>
      <c r="ET12" s="9">
        <v>4.101</v>
      </c>
      <c r="EU12" s="9">
        <v>2.121</v>
      </c>
      <c r="EV12" s="9">
        <v>1.885</v>
      </c>
      <c r="EW12" s="9">
        <v>5.8120000000000003</v>
      </c>
      <c r="EX12" s="9">
        <v>2.2949999999999999</v>
      </c>
      <c r="EY12" s="9">
        <v>11.063000000000001</v>
      </c>
      <c r="EZ12" s="9">
        <v>126.194</v>
      </c>
      <c r="FA12" s="9">
        <v>115.08799999999999</v>
      </c>
      <c r="FB12" s="9">
        <v>107.233</v>
      </c>
      <c r="FC12" s="9">
        <v>3.2629999999999999</v>
      </c>
      <c r="FD12" s="9">
        <v>4.5919999999999996</v>
      </c>
      <c r="FE12" s="9">
        <v>3.16</v>
      </c>
      <c r="FF12" s="9">
        <v>3.238</v>
      </c>
      <c r="FG12" s="9">
        <v>1.4570000000000001</v>
      </c>
      <c r="FH12" s="9">
        <v>93.251999999999995</v>
      </c>
      <c r="FI12" s="9">
        <v>6.3920000000000003</v>
      </c>
      <c r="FJ12" s="9">
        <v>4.25</v>
      </c>
      <c r="FK12" s="9">
        <v>11.193</v>
      </c>
      <c r="FL12" s="9">
        <v>23.460999999999999</v>
      </c>
      <c r="FM12" s="9">
        <v>91.626999999999995</v>
      </c>
      <c r="FN12" s="9">
        <v>11.106</v>
      </c>
      <c r="FO12" s="9">
        <v>134.755</v>
      </c>
      <c r="FP12" s="9">
        <v>11.968999999999999</v>
      </c>
      <c r="FQ12" s="9">
        <v>1032.2329999999999</v>
      </c>
      <c r="FR12" s="9">
        <v>1032.2329999999999</v>
      </c>
      <c r="FS12" s="9">
        <v>198.74</v>
      </c>
      <c r="FT12" s="9">
        <v>103.53400000000001</v>
      </c>
      <c r="FU12" s="9">
        <v>51.826000000000001</v>
      </c>
      <c r="FV12" s="9">
        <v>41.359000000000002</v>
      </c>
      <c r="FW12" s="9">
        <v>64.983999999999995</v>
      </c>
      <c r="FX12" s="9">
        <v>28.201000000000001</v>
      </c>
      <c r="FY12" s="9">
        <v>61.728999999999999</v>
      </c>
      <c r="FZ12" s="9">
        <v>17.303999999999998</v>
      </c>
      <c r="GA12" s="9">
        <v>10.782999999999999</v>
      </c>
      <c r="GB12" s="9">
        <v>36.308999999999997</v>
      </c>
      <c r="GC12" s="9">
        <v>31.132999999999999</v>
      </c>
      <c r="GD12" s="9">
        <v>25.742999999999999</v>
      </c>
      <c r="GE12" s="9">
        <v>51.451999999999998</v>
      </c>
      <c r="GF12" s="9">
        <v>41.734000000000002</v>
      </c>
      <c r="GG12" s="9">
        <v>95.206000000000003</v>
      </c>
      <c r="GH12" s="9">
        <v>833.49300000000005</v>
      </c>
      <c r="GI12" s="9">
        <v>438.77199999999999</v>
      </c>
      <c r="GJ12" s="9">
        <v>421.65699999999998</v>
      </c>
      <c r="GK12" s="9">
        <v>8.9280000000000008</v>
      </c>
      <c r="GL12" s="9">
        <v>8.1859999999999999</v>
      </c>
      <c r="GM12" s="9">
        <v>9.4589999999999996</v>
      </c>
      <c r="GN12" s="9">
        <v>3.778</v>
      </c>
      <c r="GO12" s="9">
        <v>2.246</v>
      </c>
      <c r="GP12" s="9">
        <v>350.51799999999997</v>
      </c>
      <c r="GQ12" s="9">
        <v>16.844999999999999</v>
      </c>
      <c r="GR12" s="9">
        <v>17.506</v>
      </c>
      <c r="GS12" s="9">
        <v>53.904000000000003</v>
      </c>
      <c r="GT12" s="9">
        <v>63.142000000000003</v>
      </c>
      <c r="GU12" s="9">
        <v>375.63</v>
      </c>
      <c r="GV12" s="9">
        <v>394.721</v>
      </c>
      <c r="GW12" s="9">
        <v>935.90800000000002</v>
      </c>
      <c r="GX12" s="9">
        <v>96.325000000000003</v>
      </c>
      <c r="GY12" s="9">
        <v>348.14100000000002</v>
      </c>
      <c r="GZ12" s="9">
        <v>348.14100000000002</v>
      </c>
      <c r="HA12" s="9">
        <v>58.277000000000001</v>
      </c>
      <c r="HB12" s="9">
        <v>26.321999999999999</v>
      </c>
      <c r="HC12" s="9">
        <v>4.8949999999999996</v>
      </c>
      <c r="HD12" s="9">
        <v>20.277999999999999</v>
      </c>
      <c r="HE12" s="9">
        <v>12.831</v>
      </c>
      <c r="HF12" s="9">
        <v>12.340999999999999</v>
      </c>
      <c r="HG12" s="9">
        <v>13.49</v>
      </c>
      <c r="HH12" s="9">
        <v>5.6280000000000001</v>
      </c>
      <c r="HI12" s="9">
        <v>4.8179999999999996</v>
      </c>
      <c r="HJ12" s="9">
        <v>6.07</v>
      </c>
      <c r="HK12" s="9">
        <v>10.004</v>
      </c>
      <c r="HL12" s="9">
        <v>9.0990000000000002</v>
      </c>
      <c r="HM12" s="9">
        <v>15.744999999999999</v>
      </c>
      <c r="HN12" s="9">
        <v>9.4280000000000008</v>
      </c>
      <c r="HO12" s="9">
        <v>31.954999999999998</v>
      </c>
      <c r="HP12" s="9">
        <v>289.86399999999998</v>
      </c>
      <c r="HQ12" s="9">
        <v>256.00400000000002</v>
      </c>
      <c r="HR12" s="9">
        <v>242.13499999999999</v>
      </c>
      <c r="HS12" s="9">
        <v>6.492</v>
      </c>
      <c r="HT12" s="9">
        <v>7.3780000000000001</v>
      </c>
      <c r="HU12" s="9">
        <v>6.7469999999999999</v>
      </c>
      <c r="HV12" s="9">
        <v>4.7149999999999999</v>
      </c>
      <c r="HW12" s="9">
        <v>2.2269999999999999</v>
      </c>
      <c r="HX12" s="9">
        <v>211.28200000000001</v>
      </c>
      <c r="HY12" s="9">
        <v>11.566000000000001</v>
      </c>
      <c r="HZ12" s="9">
        <v>7.4050000000000002</v>
      </c>
      <c r="IA12" s="9">
        <v>25.751000000000001</v>
      </c>
      <c r="IB12" s="9">
        <v>33.017000000000003</v>
      </c>
      <c r="IC12" s="9">
        <v>222.98699999999999</v>
      </c>
      <c r="ID12" s="9">
        <v>33.859000000000002</v>
      </c>
      <c r="IE12" s="9">
        <v>317.94099999999997</v>
      </c>
      <c r="IF12" s="9">
        <v>30.2</v>
      </c>
      <c r="IG12" s="9">
        <v>1285.883</v>
      </c>
      <c r="IH12" s="9">
        <v>1285.883</v>
      </c>
      <c r="II12" s="9">
        <v>275.863</v>
      </c>
      <c r="IJ12" s="9">
        <v>100.708</v>
      </c>
      <c r="IK12" s="9">
        <v>38.421999999999997</v>
      </c>
      <c r="IL12" s="9">
        <v>46.802999999999997</v>
      </c>
      <c r="IM12" s="9">
        <v>55.567</v>
      </c>
      <c r="IN12" s="9">
        <v>29.658000000000001</v>
      </c>
      <c r="IO12" s="9">
        <v>54.822000000000003</v>
      </c>
      <c r="IP12" s="9">
        <v>8.1</v>
      </c>
      <c r="IQ12" s="9">
        <v>19.847000000000001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297.65300000000002</v>
      </c>
      <c r="AL13" s="9">
        <v>297.65300000000002</v>
      </c>
      <c r="AM13" s="9">
        <v>40.764000000000003</v>
      </c>
      <c r="AN13" s="9">
        <v>12.28</v>
      </c>
      <c r="AO13" s="9">
        <v>3.0059999999999998</v>
      </c>
      <c r="AP13" s="9">
        <v>6.6719999999999997</v>
      </c>
      <c r="AQ13" s="9">
        <v>4.4189999999999996</v>
      </c>
      <c r="AR13" s="9">
        <v>5.2590000000000003</v>
      </c>
      <c r="AS13" s="9">
        <v>4.91</v>
      </c>
      <c r="AT13" s="9">
        <v>3.4340000000000002</v>
      </c>
      <c r="AU13" s="9">
        <v>1.335</v>
      </c>
      <c r="AV13" s="9">
        <v>3.7360000000000002</v>
      </c>
      <c r="AW13" s="9">
        <v>2.6110000000000002</v>
      </c>
      <c r="AX13" s="9">
        <v>3.331</v>
      </c>
      <c r="AY13" s="9">
        <v>4.375</v>
      </c>
      <c r="AZ13" s="9">
        <v>5.3029999999999999</v>
      </c>
      <c r="BA13" s="9">
        <v>28.484000000000002</v>
      </c>
      <c r="BB13" s="9">
        <v>256.89</v>
      </c>
      <c r="BC13" s="9">
        <v>111.172</v>
      </c>
      <c r="BD13" s="9">
        <v>107.187</v>
      </c>
      <c r="BE13" s="9">
        <v>2.343</v>
      </c>
      <c r="BF13" s="9">
        <v>1.643</v>
      </c>
      <c r="BG13" s="9">
        <v>1.8740000000000001</v>
      </c>
      <c r="BH13" s="9">
        <v>0.48499999999999999</v>
      </c>
      <c r="BI13" s="9">
        <v>1.1759999999999999</v>
      </c>
      <c r="BJ13" s="9">
        <v>82.027000000000001</v>
      </c>
      <c r="BK13" s="9">
        <v>2.3180000000000001</v>
      </c>
      <c r="BL13" s="9">
        <v>1.899</v>
      </c>
      <c r="BM13" s="9">
        <v>24.928999999999998</v>
      </c>
      <c r="BN13" s="9">
        <v>5.1520000000000001</v>
      </c>
      <c r="BO13" s="9">
        <v>106.02</v>
      </c>
      <c r="BP13" s="9">
        <v>145.71700000000001</v>
      </c>
      <c r="BQ13" s="9">
        <v>268.142</v>
      </c>
      <c r="BR13" s="9">
        <v>29.510999999999999</v>
      </c>
      <c r="BS13" s="9">
        <v>224.24799999999999</v>
      </c>
      <c r="BT13" s="9">
        <v>224.24799999999999</v>
      </c>
      <c r="BU13" s="9">
        <v>35.238999999999997</v>
      </c>
      <c r="BV13" s="9">
        <v>21.378</v>
      </c>
      <c r="BW13" s="9">
        <v>6.9509999999999996</v>
      </c>
      <c r="BX13" s="9">
        <v>13.544</v>
      </c>
      <c r="BY13" s="9">
        <v>15.122</v>
      </c>
      <c r="BZ13" s="9">
        <v>5.3730000000000002</v>
      </c>
      <c r="CA13" s="9">
        <v>14.054</v>
      </c>
      <c r="CB13" s="9">
        <v>2.4319999999999999</v>
      </c>
      <c r="CC13" s="9">
        <v>2.3610000000000002</v>
      </c>
      <c r="CD13" s="9">
        <v>8.1999999999999993</v>
      </c>
      <c r="CE13" s="9">
        <v>8.3040000000000003</v>
      </c>
      <c r="CF13" s="9">
        <v>3.9910000000000001</v>
      </c>
      <c r="CG13" s="9">
        <v>10.259</v>
      </c>
      <c r="CH13" s="9">
        <v>10.236000000000001</v>
      </c>
      <c r="CI13" s="9">
        <v>13.862</v>
      </c>
      <c r="CJ13" s="9">
        <v>189.00899999999999</v>
      </c>
      <c r="CK13" s="9">
        <v>181.86699999999999</v>
      </c>
      <c r="CL13" s="9">
        <v>171.358</v>
      </c>
      <c r="CM13" s="9">
        <v>6.57</v>
      </c>
      <c r="CN13" s="9">
        <v>3.9390000000000001</v>
      </c>
      <c r="CO13" s="9">
        <v>6.2069999999999999</v>
      </c>
      <c r="CP13" s="9">
        <v>1.304</v>
      </c>
      <c r="CQ13" s="9">
        <v>1.774</v>
      </c>
      <c r="CR13" s="9">
        <v>160.28399999999999</v>
      </c>
      <c r="CS13" s="9">
        <v>8.1669999999999998</v>
      </c>
      <c r="CT13" s="9">
        <v>2.1659999999999999</v>
      </c>
      <c r="CU13" s="9">
        <v>11.25</v>
      </c>
      <c r="CV13" s="9">
        <v>26.484000000000002</v>
      </c>
      <c r="CW13" s="9">
        <v>155.38300000000001</v>
      </c>
      <c r="CX13" s="9">
        <v>7.1420000000000003</v>
      </c>
      <c r="CY13" s="9">
        <v>211.73599999999999</v>
      </c>
      <c r="CZ13" s="9">
        <v>12.512</v>
      </c>
      <c r="DA13" s="9">
        <v>912.41800000000001</v>
      </c>
      <c r="DB13" s="9">
        <v>912.41800000000001</v>
      </c>
      <c r="DC13" s="9">
        <v>154.17599999999999</v>
      </c>
      <c r="DD13" s="9">
        <v>67.164000000000001</v>
      </c>
      <c r="DE13" s="9">
        <v>24.948</v>
      </c>
      <c r="DF13" s="9">
        <v>34.365000000000002</v>
      </c>
      <c r="DG13" s="9">
        <v>36.752000000000002</v>
      </c>
      <c r="DH13" s="9">
        <v>22.561</v>
      </c>
      <c r="DI13" s="9">
        <v>35.499000000000002</v>
      </c>
      <c r="DJ13" s="9">
        <v>10.907</v>
      </c>
      <c r="DK13" s="9">
        <v>10.936</v>
      </c>
      <c r="DL13" s="9">
        <v>23.06</v>
      </c>
      <c r="DM13" s="9">
        <v>21.748999999999999</v>
      </c>
      <c r="DN13" s="9">
        <v>14.503</v>
      </c>
      <c r="DO13" s="9">
        <v>36.610999999999997</v>
      </c>
      <c r="DP13" s="9">
        <v>22.702000000000002</v>
      </c>
      <c r="DQ13" s="9">
        <v>87.012</v>
      </c>
      <c r="DR13" s="9">
        <v>758.24099999999999</v>
      </c>
      <c r="DS13" s="9">
        <v>642.61</v>
      </c>
      <c r="DT13" s="9">
        <v>619.45799999999997</v>
      </c>
      <c r="DU13" s="9">
        <v>10.834</v>
      </c>
      <c r="DV13" s="9">
        <v>12.318</v>
      </c>
      <c r="DW13" s="9">
        <v>12.026999999999999</v>
      </c>
      <c r="DX13" s="9">
        <v>6.984</v>
      </c>
      <c r="DY13" s="9">
        <v>2.9</v>
      </c>
      <c r="DZ13" s="9">
        <v>529.82799999999997</v>
      </c>
      <c r="EA13" s="9">
        <v>19.774999999999999</v>
      </c>
      <c r="EB13" s="9">
        <v>24.3</v>
      </c>
      <c r="EC13" s="9">
        <v>68.706999999999994</v>
      </c>
      <c r="ED13" s="9">
        <v>82.977000000000004</v>
      </c>
      <c r="EE13" s="9">
        <v>559.63300000000004</v>
      </c>
      <c r="EF13" s="9">
        <v>115.631</v>
      </c>
      <c r="EG13" s="9">
        <v>820.89400000000001</v>
      </c>
      <c r="EH13" s="9">
        <v>91.524000000000001</v>
      </c>
      <c r="EI13" s="9">
        <v>130.61699999999999</v>
      </c>
      <c r="EJ13" s="9">
        <v>130.61699999999999</v>
      </c>
      <c r="EK13" s="9">
        <v>14.164</v>
      </c>
      <c r="EL13" s="9">
        <v>6.351</v>
      </c>
      <c r="EM13" s="9">
        <v>1.1379999999999999</v>
      </c>
      <c r="EN13" s="9">
        <v>4.1340000000000003</v>
      </c>
      <c r="EO13" s="9">
        <v>1.349</v>
      </c>
      <c r="EP13" s="9">
        <v>3.923</v>
      </c>
      <c r="EQ13" s="9">
        <v>1.94</v>
      </c>
      <c r="ER13" s="9">
        <v>1.913</v>
      </c>
      <c r="ES13" s="9">
        <v>1.42</v>
      </c>
      <c r="ET13" s="9">
        <v>0.77700000000000002</v>
      </c>
      <c r="EU13" s="9">
        <v>1.827</v>
      </c>
      <c r="EV13" s="9">
        <v>2.669</v>
      </c>
      <c r="EW13" s="9">
        <v>4.3620000000000001</v>
      </c>
      <c r="EX13" s="9">
        <v>0.91100000000000003</v>
      </c>
      <c r="EY13" s="9">
        <v>7.8129999999999997</v>
      </c>
      <c r="EZ13" s="9">
        <v>116.453</v>
      </c>
      <c r="FA13" s="9">
        <v>109.133</v>
      </c>
      <c r="FB13" s="9">
        <v>102.883</v>
      </c>
      <c r="FC13" s="9">
        <v>3.33</v>
      </c>
      <c r="FD13" s="9">
        <v>2.92</v>
      </c>
      <c r="FE13" s="9">
        <v>3.5489999999999999</v>
      </c>
      <c r="FF13" s="9">
        <v>1.5149999999999999</v>
      </c>
      <c r="FG13" s="9">
        <v>1.1859999999999999</v>
      </c>
      <c r="FH13" s="9">
        <v>95.215999999999994</v>
      </c>
      <c r="FI13" s="9">
        <v>3.444</v>
      </c>
      <c r="FJ13" s="9">
        <v>2.867</v>
      </c>
      <c r="FK13" s="9">
        <v>7.6050000000000004</v>
      </c>
      <c r="FL13" s="9">
        <v>17.997</v>
      </c>
      <c r="FM13" s="9">
        <v>91.135999999999996</v>
      </c>
      <c r="FN13" s="9">
        <v>7.32</v>
      </c>
      <c r="FO13" s="9">
        <v>122.316</v>
      </c>
      <c r="FP13" s="9">
        <v>8.3010000000000002</v>
      </c>
      <c r="FQ13" s="9">
        <v>1100.8219999999999</v>
      </c>
      <c r="FR13" s="9">
        <v>1100.8219999999999</v>
      </c>
      <c r="FS13" s="9">
        <v>206.458</v>
      </c>
      <c r="FT13" s="9">
        <v>108.45</v>
      </c>
      <c r="FU13" s="9">
        <v>57.767000000000003</v>
      </c>
      <c r="FV13" s="9">
        <v>42.59</v>
      </c>
      <c r="FW13" s="9">
        <v>75.647000000000006</v>
      </c>
      <c r="FX13" s="9">
        <v>24.71</v>
      </c>
      <c r="FY13" s="9">
        <v>68.858000000000004</v>
      </c>
      <c r="FZ13" s="9">
        <v>14.981999999999999</v>
      </c>
      <c r="GA13" s="9">
        <v>9.3460000000000001</v>
      </c>
      <c r="GB13" s="9">
        <v>34.652000000000001</v>
      </c>
      <c r="GC13" s="9">
        <v>28.718</v>
      </c>
      <c r="GD13" s="9">
        <v>36.987000000000002</v>
      </c>
      <c r="GE13" s="9">
        <v>56.161999999999999</v>
      </c>
      <c r="GF13" s="9">
        <v>44.195</v>
      </c>
      <c r="GG13" s="9">
        <v>98.009</v>
      </c>
      <c r="GH13" s="9">
        <v>894.36400000000003</v>
      </c>
      <c r="GI13" s="9">
        <v>516.23599999999999</v>
      </c>
      <c r="GJ13" s="9">
        <v>503.65300000000002</v>
      </c>
      <c r="GK13" s="9">
        <v>7.181</v>
      </c>
      <c r="GL13" s="9">
        <v>5.4020000000000001</v>
      </c>
      <c r="GM13" s="9">
        <v>4.9880000000000004</v>
      </c>
      <c r="GN13" s="9">
        <v>2.5569999999999999</v>
      </c>
      <c r="GO13" s="9">
        <v>3.4860000000000002</v>
      </c>
      <c r="GP13" s="9">
        <v>411.55</v>
      </c>
      <c r="GQ13" s="9">
        <v>18.312999999999999</v>
      </c>
      <c r="GR13" s="9">
        <v>15.417999999999999</v>
      </c>
      <c r="GS13" s="9">
        <v>70.954999999999998</v>
      </c>
      <c r="GT13" s="9">
        <v>56.612000000000002</v>
      </c>
      <c r="GU13" s="9">
        <v>459.62400000000002</v>
      </c>
      <c r="GV13" s="9">
        <v>378.12799999999999</v>
      </c>
      <c r="GW13" s="9">
        <v>999.64</v>
      </c>
      <c r="GX13" s="9">
        <v>101.18300000000001</v>
      </c>
      <c r="GY13" s="9">
        <v>359.25299999999999</v>
      </c>
      <c r="GZ13" s="9">
        <v>359.25299999999999</v>
      </c>
      <c r="HA13" s="9">
        <v>63.685000000000002</v>
      </c>
      <c r="HB13" s="9">
        <v>29.66</v>
      </c>
      <c r="HC13" s="9">
        <v>4.7430000000000003</v>
      </c>
      <c r="HD13" s="9">
        <v>22.082999999999998</v>
      </c>
      <c r="HE13" s="9">
        <v>19.241</v>
      </c>
      <c r="HF13" s="9">
        <v>7.585</v>
      </c>
      <c r="HG13" s="9">
        <v>19.391999999999999</v>
      </c>
      <c r="HH13" s="9">
        <v>5.2359999999999998</v>
      </c>
      <c r="HI13" s="9">
        <v>2.198</v>
      </c>
      <c r="HJ13" s="9">
        <v>9.0269999999999992</v>
      </c>
      <c r="HK13" s="9">
        <v>8.1180000000000003</v>
      </c>
      <c r="HL13" s="9">
        <v>9.68</v>
      </c>
      <c r="HM13" s="9">
        <v>19.518000000000001</v>
      </c>
      <c r="HN13" s="9">
        <v>7.3079999999999998</v>
      </c>
      <c r="HO13" s="9">
        <v>34.024999999999999</v>
      </c>
      <c r="HP13" s="9">
        <v>295.56799999999998</v>
      </c>
      <c r="HQ13" s="9">
        <v>238.46</v>
      </c>
      <c r="HR13" s="9">
        <v>227.41399999999999</v>
      </c>
      <c r="HS13" s="9">
        <v>4.8600000000000003</v>
      </c>
      <c r="HT13" s="9">
        <v>6.1859999999999999</v>
      </c>
      <c r="HU13" s="9">
        <v>4.6589999999999998</v>
      </c>
      <c r="HV13" s="9">
        <v>3.996</v>
      </c>
      <c r="HW13" s="9">
        <v>2.391</v>
      </c>
      <c r="HX13" s="9">
        <v>206.49799999999999</v>
      </c>
      <c r="HY13" s="9">
        <v>7.9550000000000001</v>
      </c>
      <c r="HZ13" s="9">
        <v>7.3019999999999996</v>
      </c>
      <c r="IA13" s="9">
        <v>16.704999999999998</v>
      </c>
      <c r="IB13" s="9">
        <v>31.457000000000001</v>
      </c>
      <c r="IC13" s="9">
        <v>207.00399999999999</v>
      </c>
      <c r="ID13" s="9">
        <v>57.107999999999997</v>
      </c>
      <c r="IE13" s="9">
        <v>324.11399999999998</v>
      </c>
      <c r="IF13" s="9">
        <v>35.139000000000003</v>
      </c>
      <c r="IG13" s="9">
        <v>1236.9010000000001</v>
      </c>
      <c r="IH13" s="9">
        <v>1236.9010000000001</v>
      </c>
      <c r="II13" s="9">
        <v>266.185</v>
      </c>
      <c r="IJ13" s="9">
        <v>81.778999999999996</v>
      </c>
      <c r="IK13" s="9">
        <v>31.193999999999999</v>
      </c>
      <c r="IL13" s="9">
        <v>41.738</v>
      </c>
      <c r="IM13" s="9">
        <v>38.378</v>
      </c>
      <c r="IN13" s="9">
        <v>34.554000000000002</v>
      </c>
      <c r="IO13" s="9">
        <v>46.286000000000001</v>
      </c>
      <c r="IP13" s="9">
        <v>6.8079999999999998</v>
      </c>
      <c r="IQ13" s="9">
        <v>14.442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330.24900000000002</v>
      </c>
      <c r="AL14" s="9">
        <v>330.24900000000002</v>
      </c>
      <c r="AM14" s="9">
        <v>35.479999999999997</v>
      </c>
      <c r="AN14" s="9">
        <v>11.898</v>
      </c>
      <c r="AO14" s="9">
        <v>2.448</v>
      </c>
      <c r="AP14" s="9">
        <v>6.8540000000000001</v>
      </c>
      <c r="AQ14" s="9">
        <v>6.1929999999999996</v>
      </c>
      <c r="AR14" s="9">
        <v>3.2189999999999999</v>
      </c>
      <c r="AS14" s="9">
        <v>6.4340000000000002</v>
      </c>
      <c r="AT14" s="9">
        <v>0.77600000000000002</v>
      </c>
      <c r="AU14" s="9">
        <v>0.66400000000000003</v>
      </c>
      <c r="AV14" s="9">
        <v>2.698</v>
      </c>
      <c r="AW14" s="9">
        <v>3.198</v>
      </c>
      <c r="AX14" s="9">
        <v>3.6429999999999998</v>
      </c>
      <c r="AY14" s="9">
        <v>4.7590000000000003</v>
      </c>
      <c r="AZ14" s="9">
        <v>4.7809999999999997</v>
      </c>
      <c r="BA14" s="9">
        <v>23.582000000000001</v>
      </c>
      <c r="BB14" s="9">
        <v>294.77</v>
      </c>
      <c r="BC14" s="9">
        <v>123.955</v>
      </c>
      <c r="BD14" s="9">
        <v>120.149</v>
      </c>
      <c r="BE14" s="9">
        <v>0.247</v>
      </c>
      <c r="BF14" s="9">
        <v>3.56</v>
      </c>
      <c r="BG14" s="9">
        <v>0.85199999999999998</v>
      </c>
      <c r="BH14" s="9">
        <v>1.49</v>
      </c>
      <c r="BI14" s="9">
        <v>1.4630000000000001</v>
      </c>
      <c r="BJ14" s="9">
        <v>92.683999999999997</v>
      </c>
      <c r="BK14" s="9">
        <v>6.6749999999999998</v>
      </c>
      <c r="BL14" s="9">
        <v>4.298</v>
      </c>
      <c r="BM14" s="9">
        <v>20.298999999999999</v>
      </c>
      <c r="BN14" s="9">
        <v>15.435</v>
      </c>
      <c r="BO14" s="9">
        <v>108.52</v>
      </c>
      <c r="BP14" s="9">
        <v>170.81399999999999</v>
      </c>
      <c r="BQ14" s="9">
        <v>304.66500000000002</v>
      </c>
      <c r="BR14" s="9">
        <v>25.585000000000001</v>
      </c>
      <c r="BS14" s="9">
        <v>216.33699999999999</v>
      </c>
      <c r="BT14" s="9">
        <v>216.33699999999999</v>
      </c>
      <c r="BU14" s="9">
        <v>42.718000000000004</v>
      </c>
      <c r="BV14" s="9">
        <v>24.428999999999998</v>
      </c>
      <c r="BW14" s="9">
        <v>10.269</v>
      </c>
      <c r="BX14" s="9">
        <v>11.25</v>
      </c>
      <c r="BY14" s="9">
        <v>17.837</v>
      </c>
      <c r="BZ14" s="9">
        <v>3.6819999999999999</v>
      </c>
      <c r="CA14" s="9">
        <v>16.315999999999999</v>
      </c>
      <c r="CB14" s="9">
        <v>3.0880000000000001</v>
      </c>
      <c r="CC14" s="9">
        <v>1.153</v>
      </c>
      <c r="CD14" s="9">
        <v>9.3710000000000004</v>
      </c>
      <c r="CE14" s="9">
        <v>5.3310000000000004</v>
      </c>
      <c r="CF14" s="9">
        <v>6.8170000000000002</v>
      </c>
      <c r="CG14" s="9">
        <v>12.784000000000001</v>
      </c>
      <c r="CH14" s="9">
        <v>8.734</v>
      </c>
      <c r="CI14" s="9">
        <v>18.288</v>
      </c>
      <c r="CJ14" s="9">
        <v>173.62</v>
      </c>
      <c r="CK14" s="9">
        <v>170.46199999999999</v>
      </c>
      <c r="CL14" s="9">
        <v>157.904</v>
      </c>
      <c r="CM14" s="9">
        <v>6.2469999999999999</v>
      </c>
      <c r="CN14" s="9">
        <v>6.3120000000000003</v>
      </c>
      <c r="CO14" s="9">
        <v>7.0860000000000003</v>
      </c>
      <c r="CP14" s="9">
        <v>2.641</v>
      </c>
      <c r="CQ14" s="9">
        <v>0.496</v>
      </c>
      <c r="CR14" s="9">
        <v>149.36699999999999</v>
      </c>
      <c r="CS14" s="9">
        <v>6.8540000000000001</v>
      </c>
      <c r="CT14" s="9">
        <v>5.58</v>
      </c>
      <c r="CU14" s="9">
        <v>8.6620000000000008</v>
      </c>
      <c r="CV14" s="9">
        <v>31.003</v>
      </c>
      <c r="CW14" s="9">
        <v>139.459</v>
      </c>
      <c r="CX14" s="9">
        <v>3.157</v>
      </c>
      <c r="CY14" s="9">
        <v>197.06100000000001</v>
      </c>
      <c r="CZ14" s="9">
        <v>19.277000000000001</v>
      </c>
      <c r="DA14" s="9">
        <v>916.30499999999995</v>
      </c>
      <c r="DB14" s="9">
        <v>916.30499999999995</v>
      </c>
      <c r="DC14" s="9">
        <v>159.97</v>
      </c>
      <c r="DD14" s="9">
        <v>75.271000000000001</v>
      </c>
      <c r="DE14" s="9">
        <v>26.675000000000001</v>
      </c>
      <c r="DF14" s="9">
        <v>40.640999999999998</v>
      </c>
      <c r="DG14" s="9">
        <v>47.296999999999997</v>
      </c>
      <c r="DH14" s="9">
        <v>19.498999999999999</v>
      </c>
      <c r="DI14" s="9">
        <v>46.073</v>
      </c>
      <c r="DJ14" s="9">
        <v>9.1639999999999997</v>
      </c>
      <c r="DK14" s="9">
        <v>9.0519999999999996</v>
      </c>
      <c r="DL14" s="9">
        <v>20.937999999999999</v>
      </c>
      <c r="DM14" s="9">
        <v>19.945</v>
      </c>
      <c r="DN14" s="9">
        <v>27.088000000000001</v>
      </c>
      <c r="DO14" s="9">
        <v>46.744999999999997</v>
      </c>
      <c r="DP14" s="9">
        <v>21.227</v>
      </c>
      <c r="DQ14" s="9">
        <v>84.697999999999993</v>
      </c>
      <c r="DR14" s="9">
        <v>756.33500000000004</v>
      </c>
      <c r="DS14" s="9">
        <v>640.35</v>
      </c>
      <c r="DT14" s="9">
        <v>608.14200000000005</v>
      </c>
      <c r="DU14" s="9">
        <v>13.278</v>
      </c>
      <c r="DV14" s="9">
        <v>18.256</v>
      </c>
      <c r="DW14" s="9">
        <v>12.795</v>
      </c>
      <c r="DX14" s="9">
        <v>10.032</v>
      </c>
      <c r="DY14" s="9">
        <v>6.4989999999999997</v>
      </c>
      <c r="DZ14" s="9">
        <v>516.96299999999997</v>
      </c>
      <c r="EA14" s="9">
        <v>31.24</v>
      </c>
      <c r="EB14" s="9">
        <v>23.675000000000001</v>
      </c>
      <c r="EC14" s="9">
        <v>68.471999999999994</v>
      </c>
      <c r="ED14" s="9">
        <v>80.417000000000002</v>
      </c>
      <c r="EE14" s="9">
        <v>559.93299999999999</v>
      </c>
      <c r="EF14" s="9">
        <v>115.985</v>
      </c>
      <c r="EG14" s="9">
        <v>828.48099999999999</v>
      </c>
      <c r="EH14" s="9">
        <v>87.823999999999998</v>
      </c>
      <c r="EI14" s="9">
        <v>161.32599999999999</v>
      </c>
      <c r="EJ14" s="9">
        <v>161.32599999999999</v>
      </c>
      <c r="EK14" s="9">
        <v>28.591999999999999</v>
      </c>
      <c r="EL14" s="9">
        <v>13.651999999999999</v>
      </c>
      <c r="EM14" s="9">
        <v>3.1469999999999998</v>
      </c>
      <c r="EN14" s="9">
        <v>9.077</v>
      </c>
      <c r="EO14" s="9">
        <v>9.9570000000000007</v>
      </c>
      <c r="EP14" s="9">
        <v>2.2669999999999999</v>
      </c>
      <c r="EQ14" s="9">
        <v>9.5180000000000007</v>
      </c>
      <c r="ER14" s="9">
        <v>1.0669999999999999</v>
      </c>
      <c r="ES14" s="9">
        <v>1.639</v>
      </c>
      <c r="ET14" s="9">
        <v>6.7519999999999998</v>
      </c>
      <c r="EU14" s="9">
        <v>1.131</v>
      </c>
      <c r="EV14" s="9">
        <v>4.34</v>
      </c>
      <c r="EW14" s="9">
        <v>9.3919999999999995</v>
      </c>
      <c r="EX14" s="9">
        <v>2.8319999999999999</v>
      </c>
      <c r="EY14" s="9">
        <v>14.94</v>
      </c>
      <c r="EZ14" s="9">
        <v>132.73500000000001</v>
      </c>
      <c r="FA14" s="9">
        <v>125.541</v>
      </c>
      <c r="FB14" s="9">
        <v>117.453</v>
      </c>
      <c r="FC14" s="9">
        <v>1.827</v>
      </c>
      <c r="FD14" s="9">
        <v>5.9969999999999999</v>
      </c>
      <c r="FE14" s="9">
        <v>4.0609999999999999</v>
      </c>
      <c r="FF14" s="9">
        <v>1.92</v>
      </c>
      <c r="FG14" s="9">
        <v>1.32</v>
      </c>
      <c r="FH14" s="9">
        <v>102.523</v>
      </c>
      <c r="FI14" s="9">
        <v>4.266</v>
      </c>
      <c r="FJ14" s="9">
        <v>5.1189999999999998</v>
      </c>
      <c r="FK14" s="9">
        <v>13.634</v>
      </c>
      <c r="FL14" s="9">
        <v>24.667000000000002</v>
      </c>
      <c r="FM14" s="9">
        <v>100.874</v>
      </c>
      <c r="FN14" s="9">
        <v>7.1929999999999996</v>
      </c>
      <c r="FO14" s="9">
        <v>148.07599999999999</v>
      </c>
      <c r="FP14" s="9">
        <v>13.25</v>
      </c>
      <c r="FQ14" s="9">
        <v>1191.9359999999999</v>
      </c>
      <c r="FR14" s="9">
        <v>1191.9359999999999</v>
      </c>
      <c r="FS14" s="9">
        <v>239.05500000000001</v>
      </c>
      <c r="FT14" s="9">
        <v>121.482</v>
      </c>
      <c r="FU14" s="9">
        <v>59.652999999999999</v>
      </c>
      <c r="FV14" s="9">
        <v>51.241999999999997</v>
      </c>
      <c r="FW14" s="9">
        <v>80.552000000000007</v>
      </c>
      <c r="FX14" s="9">
        <v>30.343</v>
      </c>
      <c r="FY14" s="9">
        <v>78.057000000000002</v>
      </c>
      <c r="FZ14" s="9">
        <v>20.18</v>
      </c>
      <c r="GA14" s="9">
        <v>11.372999999999999</v>
      </c>
      <c r="GB14" s="9">
        <v>46.009</v>
      </c>
      <c r="GC14" s="9">
        <v>41.180999999999997</v>
      </c>
      <c r="GD14" s="9">
        <v>23.704999999999998</v>
      </c>
      <c r="GE14" s="9">
        <v>68.915999999999997</v>
      </c>
      <c r="GF14" s="9">
        <v>41.98</v>
      </c>
      <c r="GG14" s="9">
        <v>117.574</v>
      </c>
      <c r="GH14" s="9">
        <v>952.88</v>
      </c>
      <c r="GI14" s="9">
        <v>567.70500000000004</v>
      </c>
      <c r="GJ14" s="9">
        <v>549.67200000000003</v>
      </c>
      <c r="GK14" s="9">
        <v>11.849</v>
      </c>
      <c r="GL14" s="9">
        <v>6.1840000000000002</v>
      </c>
      <c r="GM14" s="9">
        <v>9.1989999999999998</v>
      </c>
      <c r="GN14" s="9">
        <v>4.9320000000000004</v>
      </c>
      <c r="GO14" s="9">
        <v>2.0569999999999999</v>
      </c>
      <c r="GP14" s="9">
        <v>460.26100000000002</v>
      </c>
      <c r="GQ14" s="9">
        <v>19.192</v>
      </c>
      <c r="GR14" s="9">
        <v>11.143000000000001</v>
      </c>
      <c r="GS14" s="9">
        <v>77.108999999999995</v>
      </c>
      <c r="GT14" s="9">
        <v>67.933000000000007</v>
      </c>
      <c r="GU14" s="9">
        <v>499.77199999999999</v>
      </c>
      <c r="GV14" s="9">
        <v>385.17500000000001</v>
      </c>
      <c r="GW14" s="9">
        <v>1068.8140000000001</v>
      </c>
      <c r="GX14" s="9">
        <v>123.122</v>
      </c>
      <c r="GY14" s="9">
        <v>354.35</v>
      </c>
      <c r="GZ14" s="9">
        <v>354.35</v>
      </c>
      <c r="HA14" s="9">
        <v>66.5</v>
      </c>
      <c r="HB14" s="9">
        <v>32.085999999999999</v>
      </c>
      <c r="HC14" s="9">
        <v>5.8639999999999999</v>
      </c>
      <c r="HD14" s="9">
        <v>24.279</v>
      </c>
      <c r="HE14" s="9">
        <v>16.971</v>
      </c>
      <c r="HF14" s="9">
        <v>13.172000000000001</v>
      </c>
      <c r="HG14" s="9">
        <v>19.279</v>
      </c>
      <c r="HH14" s="9">
        <v>7.8410000000000002</v>
      </c>
      <c r="HI14" s="9">
        <v>2.6480000000000001</v>
      </c>
      <c r="HJ14" s="9">
        <v>7.5880000000000001</v>
      </c>
      <c r="HK14" s="9">
        <v>12.475</v>
      </c>
      <c r="HL14" s="9">
        <v>10.08</v>
      </c>
      <c r="HM14" s="9">
        <v>22.812999999999999</v>
      </c>
      <c r="HN14" s="9">
        <v>7.33</v>
      </c>
      <c r="HO14" s="9">
        <v>34.414000000000001</v>
      </c>
      <c r="HP14" s="9">
        <v>287.851</v>
      </c>
      <c r="HQ14" s="9">
        <v>234.227</v>
      </c>
      <c r="HR14" s="9">
        <v>225.31100000000001</v>
      </c>
      <c r="HS14" s="9">
        <v>4.3360000000000003</v>
      </c>
      <c r="HT14" s="9">
        <v>4.58</v>
      </c>
      <c r="HU14" s="9">
        <v>4.577</v>
      </c>
      <c r="HV14" s="9">
        <v>1.796</v>
      </c>
      <c r="HW14" s="9">
        <v>2.5430000000000001</v>
      </c>
      <c r="HX14" s="9">
        <v>201.43799999999999</v>
      </c>
      <c r="HY14" s="9">
        <v>9.5340000000000007</v>
      </c>
      <c r="HZ14" s="9">
        <v>5.2619999999999996</v>
      </c>
      <c r="IA14" s="9">
        <v>17.992999999999999</v>
      </c>
      <c r="IB14" s="9">
        <v>29.169</v>
      </c>
      <c r="IC14" s="9">
        <v>205.05799999999999</v>
      </c>
      <c r="ID14" s="9">
        <v>53.622999999999998</v>
      </c>
      <c r="IE14" s="9">
        <v>318.75</v>
      </c>
      <c r="IF14" s="9">
        <v>35.600999999999999</v>
      </c>
      <c r="IG14" s="9">
        <v>1306.6859999999999</v>
      </c>
      <c r="IH14" s="9">
        <v>1306.6859999999999</v>
      </c>
      <c r="II14" s="9">
        <v>296.36700000000002</v>
      </c>
      <c r="IJ14" s="9">
        <v>85.674999999999997</v>
      </c>
      <c r="IK14" s="9">
        <v>27.228999999999999</v>
      </c>
      <c r="IL14" s="9">
        <v>47.865000000000002</v>
      </c>
      <c r="IM14" s="9">
        <v>45.15</v>
      </c>
      <c r="IN14" s="9">
        <v>30.597000000000001</v>
      </c>
      <c r="IO14" s="9">
        <v>48.402000000000001</v>
      </c>
      <c r="IP14" s="9">
        <v>8.4359999999999999</v>
      </c>
      <c r="IQ14" s="9">
        <v>16.545999999999999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341.21800000000002</v>
      </c>
      <c r="AL15" s="9">
        <v>341.21800000000002</v>
      </c>
      <c r="AM15" s="9">
        <v>42.942999999999998</v>
      </c>
      <c r="AN15" s="9">
        <v>17.167000000000002</v>
      </c>
      <c r="AO15" s="9">
        <v>9.0719999999999992</v>
      </c>
      <c r="AP15" s="9">
        <v>6.3920000000000003</v>
      </c>
      <c r="AQ15" s="9">
        <v>10.109</v>
      </c>
      <c r="AR15" s="9">
        <v>5.3550000000000004</v>
      </c>
      <c r="AS15" s="9">
        <v>9.5459999999999994</v>
      </c>
      <c r="AT15" s="9">
        <v>3.504</v>
      </c>
      <c r="AU15" s="9">
        <v>1.948</v>
      </c>
      <c r="AV15" s="9">
        <v>5.173</v>
      </c>
      <c r="AW15" s="9">
        <v>5.2649999999999997</v>
      </c>
      <c r="AX15" s="9">
        <v>5.0259999999999998</v>
      </c>
      <c r="AY15" s="9">
        <v>9.3539999999999992</v>
      </c>
      <c r="AZ15" s="9">
        <v>6.11</v>
      </c>
      <c r="BA15" s="9">
        <v>25.776</v>
      </c>
      <c r="BB15" s="9">
        <v>298.274</v>
      </c>
      <c r="BC15" s="9">
        <v>107.748</v>
      </c>
      <c r="BD15" s="9">
        <v>102.014</v>
      </c>
      <c r="BE15" s="9">
        <v>3.488</v>
      </c>
      <c r="BF15" s="9">
        <v>2.2450000000000001</v>
      </c>
      <c r="BG15" s="9">
        <v>3.109</v>
      </c>
      <c r="BH15" s="9">
        <v>2.1309999999999998</v>
      </c>
      <c r="BI15" s="9">
        <v>0.114</v>
      </c>
      <c r="BJ15" s="9">
        <v>76.064999999999998</v>
      </c>
      <c r="BK15" s="9">
        <v>4.0579999999999998</v>
      </c>
      <c r="BL15" s="9">
        <v>3.129</v>
      </c>
      <c r="BM15" s="9">
        <v>24.495000000000001</v>
      </c>
      <c r="BN15" s="9">
        <v>11.733000000000001</v>
      </c>
      <c r="BO15" s="9">
        <v>96.015000000000001</v>
      </c>
      <c r="BP15" s="9">
        <v>190.52699999999999</v>
      </c>
      <c r="BQ15" s="9">
        <v>315.31</v>
      </c>
      <c r="BR15" s="9">
        <v>25.908000000000001</v>
      </c>
      <c r="BS15" s="9">
        <v>236.13</v>
      </c>
      <c r="BT15" s="9">
        <v>236.13</v>
      </c>
      <c r="BU15" s="9">
        <v>43.158000000000001</v>
      </c>
      <c r="BV15" s="9">
        <v>23.332000000000001</v>
      </c>
      <c r="BW15" s="9">
        <v>8.5009999999999994</v>
      </c>
      <c r="BX15" s="9">
        <v>14.452999999999999</v>
      </c>
      <c r="BY15" s="9">
        <v>16.052</v>
      </c>
      <c r="BZ15" s="9">
        <v>6.9009999999999998</v>
      </c>
      <c r="CA15" s="9">
        <v>16.006</v>
      </c>
      <c r="CB15" s="9">
        <v>0.88200000000000001</v>
      </c>
      <c r="CC15" s="9">
        <v>5.7240000000000002</v>
      </c>
      <c r="CD15" s="9">
        <v>6.5540000000000003</v>
      </c>
      <c r="CE15" s="9">
        <v>12.628</v>
      </c>
      <c r="CF15" s="9">
        <v>3.7709999999999999</v>
      </c>
      <c r="CG15" s="9">
        <v>15.66</v>
      </c>
      <c r="CH15" s="9">
        <v>7.2939999999999996</v>
      </c>
      <c r="CI15" s="9">
        <v>19.826000000000001</v>
      </c>
      <c r="CJ15" s="9">
        <v>192.97300000000001</v>
      </c>
      <c r="CK15" s="9">
        <v>187.73</v>
      </c>
      <c r="CL15" s="9">
        <v>178.256</v>
      </c>
      <c r="CM15" s="9">
        <v>6.484</v>
      </c>
      <c r="CN15" s="9">
        <v>2.9889999999999999</v>
      </c>
      <c r="CO15" s="9">
        <v>6.7279999999999998</v>
      </c>
      <c r="CP15" s="9">
        <v>0.98399999999999999</v>
      </c>
      <c r="CQ15" s="9">
        <v>0.88300000000000001</v>
      </c>
      <c r="CR15" s="9">
        <v>165.71199999999999</v>
      </c>
      <c r="CS15" s="9">
        <v>6.32</v>
      </c>
      <c r="CT15" s="9">
        <v>2.9510000000000001</v>
      </c>
      <c r="CU15" s="9">
        <v>12.747999999999999</v>
      </c>
      <c r="CV15" s="9">
        <v>31.312999999999999</v>
      </c>
      <c r="CW15" s="9">
        <v>156.417</v>
      </c>
      <c r="CX15" s="9">
        <v>5.2430000000000003</v>
      </c>
      <c r="CY15" s="9">
        <v>216.96199999999999</v>
      </c>
      <c r="CZ15" s="9">
        <v>19.167999999999999</v>
      </c>
      <c r="DA15" s="9">
        <v>842.46199999999999</v>
      </c>
      <c r="DB15" s="9">
        <v>842.46199999999999</v>
      </c>
      <c r="DC15" s="9">
        <v>140.69999999999999</v>
      </c>
      <c r="DD15" s="9">
        <v>66.343999999999994</v>
      </c>
      <c r="DE15" s="9">
        <v>19.373999999999999</v>
      </c>
      <c r="DF15" s="9">
        <v>42.326000000000001</v>
      </c>
      <c r="DG15" s="9">
        <v>38.755000000000003</v>
      </c>
      <c r="DH15" s="9">
        <v>22.945</v>
      </c>
      <c r="DI15" s="9">
        <v>37.037999999999997</v>
      </c>
      <c r="DJ15" s="9">
        <v>12.141999999999999</v>
      </c>
      <c r="DK15" s="9">
        <v>10.442</v>
      </c>
      <c r="DL15" s="9">
        <v>18.712</v>
      </c>
      <c r="DM15" s="9">
        <v>21.661000000000001</v>
      </c>
      <c r="DN15" s="9">
        <v>21.327000000000002</v>
      </c>
      <c r="DO15" s="9">
        <v>47.316000000000003</v>
      </c>
      <c r="DP15" s="9">
        <v>14.384</v>
      </c>
      <c r="DQ15" s="9">
        <v>74.355999999999995</v>
      </c>
      <c r="DR15" s="9">
        <v>701.76199999999994</v>
      </c>
      <c r="DS15" s="9">
        <v>608.70100000000002</v>
      </c>
      <c r="DT15" s="9">
        <v>575.83600000000001</v>
      </c>
      <c r="DU15" s="9">
        <v>16.48</v>
      </c>
      <c r="DV15" s="9">
        <v>16.385000000000002</v>
      </c>
      <c r="DW15" s="9">
        <v>16.876000000000001</v>
      </c>
      <c r="DX15" s="9">
        <v>10.521000000000001</v>
      </c>
      <c r="DY15" s="9">
        <v>4.702</v>
      </c>
      <c r="DZ15" s="9">
        <v>516.04399999999998</v>
      </c>
      <c r="EA15" s="9">
        <v>19.736999999999998</v>
      </c>
      <c r="EB15" s="9">
        <v>20.780999999999999</v>
      </c>
      <c r="EC15" s="9">
        <v>52.139000000000003</v>
      </c>
      <c r="ED15" s="9">
        <v>86.009</v>
      </c>
      <c r="EE15" s="9">
        <v>522.69100000000003</v>
      </c>
      <c r="EF15" s="9">
        <v>93.061000000000007</v>
      </c>
      <c r="EG15" s="9">
        <v>766.66099999999994</v>
      </c>
      <c r="EH15" s="9">
        <v>75.8</v>
      </c>
      <c r="EI15" s="9">
        <v>155.352</v>
      </c>
      <c r="EJ15" s="9">
        <v>155.352</v>
      </c>
      <c r="EK15" s="9">
        <v>28.998999999999999</v>
      </c>
      <c r="EL15" s="9">
        <v>18.074000000000002</v>
      </c>
      <c r="EM15" s="9">
        <v>1.708</v>
      </c>
      <c r="EN15" s="9">
        <v>14.715</v>
      </c>
      <c r="EO15" s="9">
        <v>8.2539999999999996</v>
      </c>
      <c r="EP15" s="9">
        <v>8.1690000000000005</v>
      </c>
      <c r="EQ15" s="9">
        <v>9.5619999999999994</v>
      </c>
      <c r="ER15" s="9">
        <v>3.9740000000000002</v>
      </c>
      <c r="ES15" s="9">
        <v>2.887</v>
      </c>
      <c r="ET15" s="9">
        <v>4.8639999999999999</v>
      </c>
      <c r="EU15" s="9">
        <v>6.7720000000000002</v>
      </c>
      <c r="EV15" s="9">
        <v>4.7869999999999999</v>
      </c>
      <c r="EW15" s="9">
        <v>8.9250000000000007</v>
      </c>
      <c r="EX15" s="9">
        <v>7.4969999999999999</v>
      </c>
      <c r="EY15" s="9">
        <v>10.925000000000001</v>
      </c>
      <c r="EZ15" s="9">
        <v>126.354</v>
      </c>
      <c r="FA15" s="9">
        <v>117.75700000000001</v>
      </c>
      <c r="FB15" s="9">
        <v>109.428</v>
      </c>
      <c r="FC15" s="9">
        <v>5.069</v>
      </c>
      <c r="FD15" s="9">
        <v>3.26</v>
      </c>
      <c r="FE15" s="9">
        <v>4.5620000000000003</v>
      </c>
      <c r="FF15" s="9">
        <v>3.4140000000000001</v>
      </c>
      <c r="FG15" s="9">
        <v>0.35299999999999998</v>
      </c>
      <c r="FH15" s="9">
        <v>95.203999999999994</v>
      </c>
      <c r="FI15" s="9">
        <v>3.5619999999999998</v>
      </c>
      <c r="FJ15" s="9">
        <v>5.8090000000000002</v>
      </c>
      <c r="FK15" s="9">
        <v>13.182</v>
      </c>
      <c r="FL15" s="9">
        <v>27.806999999999999</v>
      </c>
      <c r="FM15" s="9">
        <v>89.95</v>
      </c>
      <c r="FN15" s="9">
        <v>8.5969999999999995</v>
      </c>
      <c r="FO15" s="9">
        <v>142.77600000000001</v>
      </c>
      <c r="FP15" s="9">
        <v>12.576000000000001</v>
      </c>
      <c r="FQ15" s="9">
        <v>1145.6469999999999</v>
      </c>
      <c r="FR15" s="9">
        <v>1145.6469999999999</v>
      </c>
      <c r="FS15" s="9">
        <v>222.72399999999999</v>
      </c>
      <c r="FT15" s="9">
        <v>117.874</v>
      </c>
      <c r="FU15" s="9">
        <v>60.741999999999997</v>
      </c>
      <c r="FV15" s="9">
        <v>44.712000000000003</v>
      </c>
      <c r="FW15" s="9">
        <v>76.715000000000003</v>
      </c>
      <c r="FX15" s="9">
        <v>28.739000000000001</v>
      </c>
      <c r="FY15" s="9">
        <v>76.001999999999995</v>
      </c>
      <c r="FZ15" s="9">
        <v>12.705</v>
      </c>
      <c r="GA15" s="9">
        <v>15.134</v>
      </c>
      <c r="GB15" s="9">
        <v>37.883000000000003</v>
      </c>
      <c r="GC15" s="9">
        <v>38.183</v>
      </c>
      <c r="GD15" s="9">
        <v>29.847999999999999</v>
      </c>
      <c r="GE15" s="9">
        <v>63.277000000000001</v>
      </c>
      <c r="GF15" s="9">
        <v>42.637</v>
      </c>
      <c r="GG15" s="9">
        <v>104.849</v>
      </c>
      <c r="GH15" s="9">
        <v>922.923</v>
      </c>
      <c r="GI15" s="9">
        <v>554.19399999999996</v>
      </c>
      <c r="GJ15" s="9">
        <v>536.798</v>
      </c>
      <c r="GK15" s="9">
        <v>8.891</v>
      </c>
      <c r="GL15" s="9">
        <v>8.5050000000000008</v>
      </c>
      <c r="GM15" s="9">
        <v>9.4190000000000005</v>
      </c>
      <c r="GN15" s="9">
        <v>7.3029999999999999</v>
      </c>
      <c r="GO15" s="9">
        <v>0.67400000000000004</v>
      </c>
      <c r="GP15" s="9">
        <v>446.06799999999998</v>
      </c>
      <c r="GQ15" s="9">
        <v>15.702</v>
      </c>
      <c r="GR15" s="9">
        <v>20.468</v>
      </c>
      <c r="GS15" s="9">
        <v>71.956000000000003</v>
      </c>
      <c r="GT15" s="9">
        <v>69.603999999999999</v>
      </c>
      <c r="GU15" s="9">
        <v>484.59</v>
      </c>
      <c r="GV15" s="9">
        <v>368.72899999999998</v>
      </c>
      <c r="GW15" s="9">
        <v>1037.597</v>
      </c>
      <c r="GX15" s="9">
        <v>108.05</v>
      </c>
      <c r="GY15" s="9">
        <v>384.34100000000001</v>
      </c>
      <c r="GZ15" s="9">
        <v>384.34100000000001</v>
      </c>
      <c r="HA15" s="9">
        <v>61.908000000000001</v>
      </c>
      <c r="HB15" s="9">
        <v>31.015000000000001</v>
      </c>
      <c r="HC15" s="9">
        <v>5.3529999999999998</v>
      </c>
      <c r="HD15" s="9">
        <v>23.363</v>
      </c>
      <c r="HE15" s="9">
        <v>16.119</v>
      </c>
      <c r="HF15" s="9">
        <v>12.597</v>
      </c>
      <c r="HG15" s="9">
        <v>16.991</v>
      </c>
      <c r="HH15" s="9">
        <v>5.8689999999999998</v>
      </c>
      <c r="HI15" s="9">
        <v>5.04</v>
      </c>
      <c r="HJ15" s="9">
        <v>8.8819999999999997</v>
      </c>
      <c r="HK15" s="9">
        <v>7.8369999999999997</v>
      </c>
      <c r="HL15" s="9">
        <v>11.996</v>
      </c>
      <c r="HM15" s="9">
        <v>22.271000000000001</v>
      </c>
      <c r="HN15" s="9">
        <v>6.4450000000000003</v>
      </c>
      <c r="HO15" s="9">
        <v>30.893000000000001</v>
      </c>
      <c r="HP15" s="9">
        <v>322.43299999999999</v>
      </c>
      <c r="HQ15" s="9">
        <v>268.58800000000002</v>
      </c>
      <c r="HR15" s="9">
        <v>254.06</v>
      </c>
      <c r="HS15" s="9">
        <v>5.8470000000000004</v>
      </c>
      <c r="HT15" s="9">
        <v>8.6820000000000004</v>
      </c>
      <c r="HU15" s="9">
        <v>6.415</v>
      </c>
      <c r="HV15" s="9">
        <v>6.1619999999999999</v>
      </c>
      <c r="HW15" s="9">
        <v>0.89400000000000002</v>
      </c>
      <c r="HX15" s="9">
        <v>232.21700000000001</v>
      </c>
      <c r="HY15" s="9">
        <v>10.191000000000001</v>
      </c>
      <c r="HZ15" s="9">
        <v>3.3580000000000001</v>
      </c>
      <c r="IA15" s="9">
        <v>22.821999999999999</v>
      </c>
      <c r="IB15" s="9">
        <v>37.798999999999999</v>
      </c>
      <c r="IC15" s="9">
        <v>230.78899999999999</v>
      </c>
      <c r="ID15" s="9">
        <v>53.844999999999999</v>
      </c>
      <c r="IE15" s="9">
        <v>352.01400000000001</v>
      </c>
      <c r="IF15" s="9">
        <v>32.326999999999998</v>
      </c>
      <c r="IG15" s="9">
        <v>1303.492</v>
      </c>
      <c r="IH15" s="9">
        <v>1303.492</v>
      </c>
      <c r="II15" s="9">
        <v>280.47000000000003</v>
      </c>
      <c r="IJ15" s="9">
        <v>102.985</v>
      </c>
      <c r="IK15" s="9">
        <v>33.441000000000003</v>
      </c>
      <c r="IL15" s="9">
        <v>53.948</v>
      </c>
      <c r="IM15" s="9">
        <v>50.523000000000003</v>
      </c>
      <c r="IN15" s="9">
        <v>36.866</v>
      </c>
      <c r="IO15" s="9">
        <v>51.234000000000002</v>
      </c>
      <c r="IP15" s="9">
        <v>10.721</v>
      </c>
      <c r="IQ15" s="9">
        <v>23.242999999999999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337.52699999999999</v>
      </c>
      <c r="AL16" s="9">
        <v>337.52699999999999</v>
      </c>
      <c r="AM16" s="9">
        <v>35.274000000000001</v>
      </c>
      <c r="AN16" s="9">
        <v>11.957000000000001</v>
      </c>
      <c r="AO16" s="9">
        <v>2.1110000000000002</v>
      </c>
      <c r="AP16" s="9">
        <v>9.8460000000000001</v>
      </c>
      <c r="AQ16" s="9">
        <v>6.5979999999999999</v>
      </c>
      <c r="AR16" s="9">
        <v>5.359</v>
      </c>
      <c r="AS16" s="9">
        <v>5.742</v>
      </c>
      <c r="AT16" s="9">
        <v>3.4079999999999999</v>
      </c>
      <c r="AU16" s="9">
        <v>2.206</v>
      </c>
      <c r="AV16" s="9">
        <v>3.9729999999999999</v>
      </c>
      <c r="AW16" s="9">
        <v>4.2039999999999997</v>
      </c>
      <c r="AX16" s="9">
        <v>3.7789999999999999</v>
      </c>
      <c r="AY16" s="9">
        <v>5.976</v>
      </c>
      <c r="AZ16" s="9">
        <v>5.9809999999999999</v>
      </c>
      <c r="BA16" s="9">
        <v>23.317</v>
      </c>
      <c r="BB16" s="9">
        <v>302.25299999999999</v>
      </c>
      <c r="BC16" s="9">
        <v>122.753</v>
      </c>
      <c r="BD16" s="9">
        <v>119.21599999999999</v>
      </c>
      <c r="BE16" s="9">
        <v>2.4279999999999999</v>
      </c>
      <c r="BF16" s="9">
        <v>1.109</v>
      </c>
      <c r="BG16" s="9">
        <v>2.4279999999999999</v>
      </c>
      <c r="BH16" s="9">
        <v>0.86599999999999999</v>
      </c>
      <c r="BI16" s="9">
        <v>0.24299999999999999</v>
      </c>
      <c r="BJ16" s="9">
        <v>81.004000000000005</v>
      </c>
      <c r="BK16" s="9">
        <v>4.8410000000000002</v>
      </c>
      <c r="BL16" s="9">
        <v>3.4910000000000001</v>
      </c>
      <c r="BM16" s="9">
        <v>33.417999999999999</v>
      </c>
      <c r="BN16" s="9">
        <v>11.032</v>
      </c>
      <c r="BO16" s="9">
        <v>111.721</v>
      </c>
      <c r="BP16" s="9">
        <v>179.5</v>
      </c>
      <c r="BQ16" s="9">
        <v>317.435</v>
      </c>
      <c r="BR16" s="9">
        <v>20.091999999999999</v>
      </c>
      <c r="BS16" s="9">
        <v>233.96799999999999</v>
      </c>
      <c r="BT16" s="9">
        <v>233.96799999999999</v>
      </c>
      <c r="BU16" s="9">
        <v>44.994999999999997</v>
      </c>
      <c r="BV16" s="9">
        <v>30.285</v>
      </c>
      <c r="BW16" s="9">
        <v>14.662000000000001</v>
      </c>
      <c r="BX16" s="9">
        <v>14.093999999999999</v>
      </c>
      <c r="BY16" s="9">
        <v>18.786000000000001</v>
      </c>
      <c r="BZ16" s="9">
        <v>9.9700000000000006</v>
      </c>
      <c r="CA16" s="9">
        <v>18.72</v>
      </c>
      <c r="CB16" s="9">
        <v>3.0019999999999998</v>
      </c>
      <c r="CC16" s="9">
        <v>6.27</v>
      </c>
      <c r="CD16" s="9">
        <v>9.0470000000000006</v>
      </c>
      <c r="CE16" s="9">
        <v>11.281000000000001</v>
      </c>
      <c r="CF16" s="9">
        <v>8.4290000000000003</v>
      </c>
      <c r="CG16" s="9">
        <v>17.745999999999999</v>
      </c>
      <c r="CH16" s="9">
        <v>11.01</v>
      </c>
      <c r="CI16" s="9">
        <v>14.71</v>
      </c>
      <c r="CJ16" s="9">
        <v>188.97300000000001</v>
      </c>
      <c r="CK16" s="9">
        <v>184.12899999999999</v>
      </c>
      <c r="CL16" s="9">
        <v>171.19</v>
      </c>
      <c r="CM16" s="9">
        <v>4.9470000000000001</v>
      </c>
      <c r="CN16" s="9">
        <v>7.992</v>
      </c>
      <c r="CO16" s="9">
        <v>6.5049999999999999</v>
      </c>
      <c r="CP16" s="9">
        <v>2.92</v>
      </c>
      <c r="CQ16" s="9">
        <v>1.923</v>
      </c>
      <c r="CR16" s="9">
        <v>155.602</v>
      </c>
      <c r="CS16" s="9">
        <v>8.1449999999999996</v>
      </c>
      <c r="CT16" s="9">
        <v>3.7480000000000002</v>
      </c>
      <c r="CU16" s="9">
        <v>16.634</v>
      </c>
      <c r="CV16" s="9">
        <v>38.667000000000002</v>
      </c>
      <c r="CW16" s="9">
        <v>145.46199999999999</v>
      </c>
      <c r="CX16" s="9">
        <v>4.8440000000000003</v>
      </c>
      <c r="CY16" s="9">
        <v>218.685</v>
      </c>
      <c r="CZ16" s="9">
        <v>15.282999999999999</v>
      </c>
      <c r="DA16" s="9">
        <v>907.12199999999996</v>
      </c>
      <c r="DB16" s="9">
        <v>907.12199999999996</v>
      </c>
      <c r="DC16" s="9">
        <v>134.95699999999999</v>
      </c>
      <c r="DD16" s="9">
        <v>64.138999999999996</v>
      </c>
      <c r="DE16" s="9">
        <v>23.552</v>
      </c>
      <c r="DF16" s="9">
        <v>35.453000000000003</v>
      </c>
      <c r="DG16" s="9">
        <v>35.743000000000002</v>
      </c>
      <c r="DH16" s="9">
        <v>23.262</v>
      </c>
      <c r="DI16" s="9">
        <v>37.898000000000003</v>
      </c>
      <c r="DJ16" s="9">
        <v>11.946999999999999</v>
      </c>
      <c r="DK16" s="9">
        <v>6.2519999999999998</v>
      </c>
      <c r="DL16" s="9">
        <v>18.963999999999999</v>
      </c>
      <c r="DM16" s="9">
        <v>20.616</v>
      </c>
      <c r="DN16" s="9">
        <v>19.425000000000001</v>
      </c>
      <c r="DO16" s="9">
        <v>36.770000000000003</v>
      </c>
      <c r="DP16" s="9">
        <v>22.234999999999999</v>
      </c>
      <c r="DQ16" s="9">
        <v>70.816999999999993</v>
      </c>
      <c r="DR16" s="9">
        <v>772.16600000000005</v>
      </c>
      <c r="DS16" s="9">
        <v>670.21100000000001</v>
      </c>
      <c r="DT16" s="9">
        <v>636.44500000000005</v>
      </c>
      <c r="DU16" s="9">
        <v>15.81</v>
      </c>
      <c r="DV16" s="9">
        <v>17.643000000000001</v>
      </c>
      <c r="DW16" s="9">
        <v>16.158999999999999</v>
      </c>
      <c r="DX16" s="9">
        <v>11.749000000000001</v>
      </c>
      <c r="DY16" s="9">
        <v>4.6120000000000001</v>
      </c>
      <c r="DZ16" s="9">
        <v>535.81700000000001</v>
      </c>
      <c r="EA16" s="9">
        <v>26.785</v>
      </c>
      <c r="EB16" s="9">
        <v>22.86</v>
      </c>
      <c r="EC16" s="9">
        <v>84.748999999999995</v>
      </c>
      <c r="ED16" s="9">
        <v>91.034000000000006</v>
      </c>
      <c r="EE16" s="9">
        <v>579.17700000000002</v>
      </c>
      <c r="EF16" s="9">
        <v>101.955</v>
      </c>
      <c r="EG16" s="9">
        <v>835.61500000000001</v>
      </c>
      <c r="EH16" s="9">
        <v>71.507999999999996</v>
      </c>
      <c r="EI16" s="9">
        <v>132.82599999999999</v>
      </c>
      <c r="EJ16" s="9">
        <v>132.82599999999999</v>
      </c>
      <c r="EK16" s="9">
        <v>18.611000000000001</v>
      </c>
      <c r="EL16" s="9">
        <v>7.7249999999999996</v>
      </c>
      <c r="EM16" s="9">
        <v>2.4430000000000001</v>
      </c>
      <c r="EN16" s="9">
        <v>5.282</v>
      </c>
      <c r="EO16" s="9">
        <v>4.6050000000000004</v>
      </c>
      <c r="EP16" s="9">
        <v>3.12</v>
      </c>
      <c r="EQ16" s="9">
        <v>5.9690000000000003</v>
      </c>
      <c r="ER16" s="9">
        <v>1.224</v>
      </c>
      <c r="ES16" s="9">
        <v>0.53200000000000003</v>
      </c>
      <c r="ET16" s="9">
        <v>2.8620000000000001</v>
      </c>
      <c r="EU16" s="9">
        <v>3.0059999999999998</v>
      </c>
      <c r="EV16" s="9">
        <v>1.8580000000000001</v>
      </c>
      <c r="EW16" s="9">
        <v>5.6989999999999998</v>
      </c>
      <c r="EX16" s="9">
        <v>2.0259999999999998</v>
      </c>
      <c r="EY16" s="9">
        <v>10.885999999999999</v>
      </c>
      <c r="EZ16" s="9">
        <v>114.214</v>
      </c>
      <c r="FA16" s="9">
        <v>108.038</v>
      </c>
      <c r="FB16" s="9">
        <v>100.371</v>
      </c>
      <c r="FC16" s="9">
        <v>2.9670000000000001</v>
      </c>
      <c r="FD16" s="9">
        <v>4.7</v>
      </c>
      <c r="FE16" s="9">
        <v>3.8839999999999999</v>
      </c>
      <c r="FF16" s="9">
        <v>1.5980000000000001</v>
      </c>
      <c r="FG16" s="9">
        <v>1.593</v>
      </c>
      <c r="FH16" s="9">
        <v>92.076999999999998</v>
      </c>
      <c r="FI16" s="9">
        <v>0.752</v>
      </c>
      <c r="FJ16" s="9">
        <v>5.6749999999999998</v>
      </c>
      <c r="FK16" s="9">
        <v>9.5340000000000007</v>
      </c>
      <c r="FL16" s="9">
        <v>20.821999999999999</v>
      </c>
      <c r="FM16" s="9">
        <v>87.215000000000003</v>
      </c>
      <c r="FN16" s="9">
        <v>6.1769999999999996</v>
      </c>
      <c r="FO16" s="9">
        <v>122.86799999999999</v>
      </c>
      <c r="FP16" s="9">
        <v>9.9580000000000002</v>
      </c>
      <c r="FQ16" s="9">
        <v>1187.2139999999999</v>
      </c>
      <c r="FR16" s="9">
        <v>1187.2139999999999</v>
      </c>
      <c r="FS16" s="9">
        <v>214.721</v>
      </c>
      <c r="FT16" s="9">
        <v>112.714</v>
      </c>
      <c r="FU16" s="9">
        <v>68.754999999999995</v>
      </c>
      <c r="FV16" s="9">
        <v>36.472000000000001</v>
      </c>
      <c r="FW16" s="9">
        <v>80.725999999999999</v>
      </c>
      <c r="FX16" s="9">
        <v>24.501999999999999</v>
      </c>
      <c r="FY16" s="9">
        <v>76.942999999999998</v>
      </c>
      <c r="FZ16" s="9">
        <v>13.619</v>
      </c>
      <c r="GA16" s="9">
        <v>12.574999999999999</v>
      </c>
      <c r="GB16" s="9">
        <v>45.584000000000003</v>
      </c>
      <c r="GC16" s="9">
        <v>28.768999999999998</v>
      </c>
      <c r="GD16" s="9">
        <v>30.873999999999999</v>
      </c>
      <c r="GE16" s="9">
        <v>68.081000000000003</v>
      </c>
      <c r="GF16" s="9">
        <v>37.146000000000001</v>
      </c>
      <c r="GG16" s="9">
        <v>102.00700000000001</v>
      </c>
      <c r="GH16" s="9">
        <v>972.49199999999996</v>
      </c>
      <c r="GI16" s="9">
        <v>582.90300000000002</v>
      </c>
      <c r="GJ16" s="9">
        <v>563.75800000000004</v>
      </c>
      <c r="GK16" s="9">
        <v>8.1609999999999996</v>
      </c>
      <c r="GL16" s="9">
        <v>10.753</v>
      </c>
      <c r="GM16" s="9">
        <v>5.3490000000000002</v>
      </c>
      <c r="GN16" s="9">
        <v>9.3829999999999991</v>
      </c>
      <c r="GO16" s="9">
        <v>2.851</v>
      </c>
      <c r="GP16" s="9">
        <v>457.66199999999998</v>
      </c>
      <c r="GQ16" s="9">
        <v>17.766999999999999</v>
      </c>
      <c r="GR16" s="9">
        <v>18.893999999999998</v>
      </c>
      <c r="GS16" s="9">
        <v>88.58</v>
      </c>
      <c r="GT16" s="9">
        <v>65.117000000000004</v>
      </c>
      <c r="GU16" s="9">
        <v>517.78599999999994</v>
      </c>
      <c r="GV16" s="9">
        <v>389.589</v>
      </c>
      <c r="GW16" s="9">
        <v>1079.81</v>
      </c>
      <c r="GX16" s="9">
        <v>107.404</v>
      </c>
      <c r="GY16" s="9">
        <v>379.17599999999999</v>
      </c>
      <c r="GZ16" s="9">
        <v>379.17599999999999</v>
      </c>
      <c r="HA16" s="9">
        <v>68.475999999999999</v>
      </c>
      <c r="HB16" s="9">
        <v>35.421999999999997</v>
      </c>
      <c r="HC16" s="9">
        <v>7.58</v>
      </c>
      <c r="HD16" s="9">
        <v>26.151</v>
      </c>
      <c r="HE16" s="9">
        <v>22.670999999999999</v>
      </c>
      <c r="HF16" s="9">
        <v>11.06</v>
      </c>
      <c r="HG16" s="9">
        <v>21.289000000000001</v>
      </c>
      <c r="HH16" s="9">
        <v>5.7629999999999999</v>
      </c>
      <c r="HI16" s="9">
        <v>5.6139999999999999</v>
      </c>
      <c r="HJ16" s="9">
        <v>14.257999999999999</v>
      </c>
      <c r="HK16" s="9">
        <v>10.489000000000001</v>
      </c>
      <c r="HL16" s="9">
        <v>8.984</v>
      </c>
      <c r="HM16" s="9">
        <v>28.274000000000001</v>
      </c>
      <c r="HN16" s="9">
        <v>5.4569999999999999</v>
      </c>
      <c r="HO16" s="9">
        <v>33.055</v>
      </c>
      <c r="HP16" s="9">
        <v>310.7</v>
      </c>
      <c r="HQ16" s="9">
        <v>252.49299999999999</v>
      </c>
      <c r="HR16" s="9">
        <v>244.99799999999999</v>
      </c>
      <c r="HS16" s="9">
        <v>3.1269999999999998</v>
      </c>
      <c r="HT16" s="9">
        <v>4.3680000000000003</v>
      </c>
      <c r="HU16" s="9">
        <v>3.2730000000000001</v>
      </c>
      <c r="HV16" s="9">
        <v>1.518</v>
      </c>
      <c r="HW16" s="9">
        <v>2.7040000000000002</v>
      </c>
      <c r="HX16" s="9">
        <v>211.34700000000001</v>
      </c>
      <c r="HY16" s="9">
        <v>6.8049999999999997</v>
      </c>
      <c r="HZ16" s="9">
        <v>9.8219999999999992</v>
      </c>
      <c r="IA16" s="9">
        <v>24.518999999999998</v>
      </c>
      <c r="IB16" s="9">
        <v>31.792999999999999</v>
      </c>
      <c r="IC16" s="9">
        <v>220.7</v>
      </c>
      <c r="ID16" s="9">
        <v>58.207000000000001</v>
      </c>
      <c r="IE16" s="9">
        <v>345.00299999999999</v>
      </c>
      <c r="IF16" s="9">
        <v>34.173999999999999</v>
      </c>
      <c r="IG16" s="9">
        <v>1261.29</v>
      </c>
      <c r="IH16" s="9">
        <v>1261.29</v>
      </c>
      <c r="II16" s="9">
        <v>260.69900000000001</v>
      </c>
      <c r="IJ16" s="9">
        <v>93.713999999999999</v>
      </c>
      <c r="IK16" s="9">
        <v>36.826999999999998</v>
      </c>
      <c r="IL16" s="9">
        <v>48.508000000000003</v>
      </c>
      <c r="IM16" s="9">
        <v>54.786000000000001</v>
      </c>
      <c r="IN16" s="9">
        <v>30.548999999999999</v>
      </c>
      <c r="IO16" s="9">
        <v>55.073</v>
      </c>
      <c r="IP16" s="9">
        <v>9.9879999999999995</v>
      </c>
      <c r="IQ16" s="9">
        <v>19.672999999999998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332.19</v>
      </c>
      <c r="AL17" s="9">
        <v>332.19</v>
      </c>
      <c r="AM17" s="9">
        <v>41.48</v>
      </c>
      <c r="AN17" s="9">
        <v>16.806999999999999</v>
      </c>
      <c r="AO17" s="9">
        <v>4.157</v>
      </c>
      <c r="AP17" s="9">
        <v>11.817</v>
      </c>
      <c r="AQ17" s="9">
        <v>8.0530000000000008</v>
      </c>
      <c r="AR17" s="9">
        <v>7.9210000000000003</v>
      </c>
      <c r="AS17" s="9">
        <v>6.7670000000000003</v>
      </c>
      <c r="AT17" s="9">
        <v>3.9009999999999998</v>
      </c>
      <c r="AU17" s="9">
        <v>4.851</v>
      </c>
      <c r="AV17" s="9">
        <v>3.1850000000000001</v>
      </c>
      <c r="AW17" s="9">
        <v>6.6379999999999999</v>
      </c>
      <c r="AX17" s="9">
        <v>6.1509999999999998</v>
      </c>
      <c r="AY17" s="9">
        <v>7.5039999999999996</v>
      </c>
      <c r="AZ17" s="9">
        <v>8.4700000000000006</v>
      </c>
      <c r="BA17" s="9">
        <v>24.672000000000001</v>
      </c>
      <c r="BB17" s="9">
        <v>290.70999999999998</v>
      </c>
      <c r="BC17" s="9">
        <v>99.418000000000006</v>
      </c>
      <c r="BD17" s="9">
        <v>97.245999999999995</v>
      </c>
      <c r="BE17" s="9">
        <v>0.73</v>
      </c>
      <c r="BF17" s="9">
        <v>1.4419999999999999</v>
      </c>
      <c r="BG17" s="9">
        <v>0.73</v>
      </c>
      <c r="BH17" s="9">
        <v>1.0649999999999999</v>
      </c>
      <c r="BI17" s="9">
        <v>0.378</v>
      </c>
      <c r="BJ17" s="9">
        <v>71.62</v>
      </c>
      <c r="BK17" s="9">
        <v>4.2830000000000004</v>
      </c>
      <c r="BL17" s="9">
        <v>3.0609999999999999</v>
      </c>
      <c r="BM17" s="9">
        <v>20.454000000000001</v>
      </c>
      <c r="BN17" s="9">
        <v>5.0970000000000004</v>
      </c>
      <c r="BO17" s="9">
        <v>94.320999999999998</v>
      </c>
      <c r="BP17" s="9">
        <v>191.292</v>
      </c>
      <c r="BQ17" s="9">
        <v>309.64299999999997</v>
      </c>
      <c r="BR17" s="9">
        <v>22.547999999999998</v>
      </c>
      <c r="BS17" s="9">
        <v>246.32300000000001</v>
      </c>
      <c r="BT17" s="9">
        <v>246.32300000000001</v>
      </c>
      <c r="BU17" s="9">
        <v>48.167999999999999</v>
      </c>
      <c r="BV17" s="9">
        <v>28.643000000000001</v>
      </c>
      <c r="BW17" s="9">
        <v>11.78</v>
      </c>
      <c r="BX17" s="9">
        <v>12.455</v>
      </c>
      <c r="BY17" s="9">
        <v>16.600000000000001</v>
      </c>
      <c r="BZ17" s="9">
        <v>7.6349999999999998</v>
      </c>
      <c r="CA17" s="9">
        <v>16.943000000000001</v>
      </c>
      <c r="CB17" s="9">
        <v>2.214</v>
      </c>
      <c r="CC17" s="9">
        <v>4.3099999999999996</v>
      </c>
      <c r="CD17" s="9">
        <v>10.996</v>
      </c>
      <c r="CE17" s="9">
        <v>9.2970000000000006</v>
      </c>
      <c r="CF17" s="9">
        <v>3.9420000000000002</v>
      </c>
      <c r="CG17" s="9">
        <v>17.443999999999999</v>
      </c>
      <c r="CH17" s="9">
        <v>6.7910000000000004</v>
      </c>
      <c r="CI17" s="9">
        <v>19.524999999999999</v>
      </c>
      <c r="CJ17" s="9">
        <v>198.155</v>
      </c>
      <c r="CK17" s="9">
        <v>195.21799999999999</v>
      </c>
      <c r="CL17" s="9">
        <v>183.52</v>
      </c>
      <c r="CM17" s="9">
        <v>6.6840000000000002</v>
      </c>
      <c r="CN17" s="9">
        <v>5.0129999999999999</v>
      </c>
      <c r="CO17" s="9">
        <v>5.8659999999999997</v>
      </c>
      <c r="CP17" s="9">
        <v>3.6240000000000001</v>
      </c>
      <c r="CQ17" s="9">
        <v>1.841</v>
      </c>
      <c r="CR17" s="9">
        <v>172.227</v>
      </c>
      <c r="CS17" s="9">
        <v>3.0659999999999998</v>
      </c>
      <c r="CT17" s="9">
        <v>7.1079999999999997</v>
      </c>
      <c r="CU17" s="9">
        <v>12.818</v>
      </c>
      <c r="CV17" s="9">
        <v>36.481999999999999</v>
      </c>
      <c r="CW17" s="9">
        <v>158.73599999999999</v>
      </c>
      <c r="CX17" s="9">
        <v>2.9369999999999998</v>
      </c>
      <c r="CY17" s="9">
        <v>222.696</v>
      </c>
      <c r="CZ17" s="9">
        <v>23.626000000000001</v>
      </c>
      <c r="DA17" s="9">
        <v>879.44899999999996</v>
      </c>
      <c r="DB17" s="9">
        <v>879.44899999999996</v>
      </c>
      <c r="DC17" s="9">
        <v>136.49600000000001</v>
      </c>
      <c r="DD17" s="9">
        <v>64.915999999999997</v>
      </c>
      <c r="DE17" s="9">
        <v>10.618</v>
      </c>
      <c r="DF17" s="9">
        <v>45.164999999999999</v>
      </c>
      <c r="DG17" s="9">
        <v>37.508000000000003</v>
      </c>
      <c r="DH17" s="9">
        <v>18.274999999999999</v>
      </c>
      <c r="DI17" s="9">
        <v>37.542999999999999</v>
      </c>
      <c r="DJ17" s="9">
        <v>10.098000000000001</v>
      </c>
      <c r="DK17" s="9">
        <v>7.1310000000000002</v>
      </c>
      <c r="DL17" s="9">
        <v>13.61</v>
      </c>
      <c r="DM17" s="9">
        <v>20.260999999999999</v>
      </c>
      <c r="DN17" s="9">
        <v>21.911999999999999</v>
      </c>
      <c r="DO17" s="9">
        <v>37.688000000000002</v>
      </c>
      <c r="DP17" s="9">
        <v>18.094000000000001</v>
      </c>
      <c r="DQ17" s="9">
        <v>71.58</v>
      </c>
      <c r="DR17" s="9">
        <v>742.95299999999997</v>
      </c>
      <c r="DS17" s="9">
        <v>620.78099999999995</v>
      </c>
      <c r="DT17" s="9">
        <v>595.63199999999995</v>
      </c>
      <c r="DU17" s="9">
        <v>14.217000000000001</v>
      </c>
      <c r="DV17" s="9">
        <v>10.446</v>
      </c>
      <c r="DW17" s="9">
        <v>12.936999999999999</v>
      </c>
      <c r="DX17" s="9">
        <v>5.9550000000000001</v>
      </c>
      <c r="DY17" s="9">
        <v>3.6349999999999998</v>
      </c>
      <c r="DZ17" s="9">
        <v>478.96100000000001</v>
      </c>
      <c r="EA17" s="9">
        <v>38.959000000000003</v>
      </c>
      <c r="EB17" s="9">
        <v>26.042000000000002</v>
      </c>
      <c r="EC17" s="9">
        <v>76.819000000000003</v>
      </c>
      <c r="ED17" s="9">
        <v>68.433999999999997</v>
      </c>
      <c r="EE17" s="9">
        <v>552.34699999999998</v>
      </c>
      <c r="EF17" s="9">
        <v>122.172</v>
      </c>
      <c r="EG17" s="9">
        <v>804.78899999999999</v>
      </c>
      <c r="EH17" s="9">
        <v>74.66</v>
      </c>
      <c r="EI17" s="9">
        <v>149.34299999999999</v>
      </c>
      <c r="EJ17" s="9">
        <v>149.34299999999999</v>
      </c>
      <c r="EK17" s="9">
        <v>24.451000000000001</v>
      </c>
      <c r="EL17" s="9">
        <v>12.961</v>
      </c>
      <c r="EM17" s="9">
        <v>0.90700000000000003</v>
      </c>
      <c r="EN17" s="9">
        <v>10.654999999999999</v>
      </c>
      <c r="EO17" s="9">
        <v>7.617</v>
      </c>
      <c r="EP17" s="9">
        <v>4.4349999999999996</v>
      </c>
      <c r="EQ17" s="9">
        <v>7.2729999999999997</v>
      </c>
      <c r="ER17" s="9">
        <v>1.677</v>
      </c>
      <c r="ES17" s="9">
        <v>2.19</v>
      </c>
      <c r="ET17" s="9">
        <v>4.827</v>
      </c>
      <c r="EU17" s="9">
        <v>4.5910000000000002</v>
      </c>
      <c r="EV17" s="9">
        <v>2.6349999999999998</v>
      </c>
      <c r="EW17" s="9">
        <v>7.59</v>
      </c>
      <c r="EX17" s="9">
        <v>4.4619999999999997</v>
      </c>
      <c r="EY17" s="9">
        <v>11.49</v>
      </c>
      <c r="EZ17" s="9">
        <v>124.892</v>
      </c>
      <c r="FA17" s="9">
        <v>117.26</v>
      </c>
      <c r="FB17" s="9">
        <v>110.18</v>
      </c>
      <c r="FC17" s="9">
        <v>3.8849999999999998</v>
      </c>
      <c r="FD17" s="9">
        <v>3.1949999999999998</v>
      </c>
      <c r="FE17" s="9">
        <v>4.9340000000000002</v>
      </c>
      <c r="FF17" s="9">
        <v>1.103</v>
      </c>
      <c r="FG17" s="9">
        <v>0.96799999999999997</v>
      </c>
      <c r="FH17" s="9">
        <v>97.316999999999993</v>
      </c>
      <c r="FI17" s="9">
        <v>4.0940000000000003</v>
      </c>
      <c r="FJ17" s="9">
        <v>2.5299999999999998</v>
      </c>
      <c r="FK17" s="9">
        <v>13.319000000000001</v>
      </c>
      <c r="FL17" s="9">
        <v>20.524000000000001</v>
      </c>
      <c r="FM17" s="9">
        <v>96.736000000000004</v>
      </c>
      <c r="FN17" s="9">
        <v>7.6310000000000002</v>
      </c>
      <c r="FO17" s="9">
        <v>137.333</v>
      </c>
      <c r="FP17" s="9">
        <v>12.01</v>
      </c>
      <c r="FQ17" s="9">
        <v>1152.0999999999999</v>
      </c>
      <c r="FR17" s="9">
        <v>1152.0999999999999</v>
      </c>
      <c r="FS17" s="9">
        <v>183.61199999999999</v>
      </c>
      <c r="FT17" s="9">
        <v>87.460999999999999</v>
      </c>
      <c r="FU17" s="9">
        <v>41.194000000000003</v>
      </c>
      <c r="FV17" s="9">
        <v>38.79</v>
      </c>
      <c r="FW17" s="9">
        <v>55.622</v>
      </c>
      <c r="FX17" s="9">
        <v>24.85</v>
      </c>
      <c r="FY17" s="9">
        <v>55.238999999999997</v>
      </c>
      <c r="FZ17" s="9">
        <v>13.691000000000001</v>
      </c>
      <c r="GA17" s="9">
        <v>11.542</v>
      </c>
      <c r="GB17" s="9">
        <v>28.116</v>
      </c>
      <c r="GC17" s="9">
        <v>25.254000000000001</v>
      </c>
      <c r="GD17" s="9">
        <v>27.102</v>
      </c>
      <c r="GE17" s="9">
        <v>51.48</v>
      </c>
      <c r="GF17" s="9">
        <v>28.992000000000001</v>
      </c>
      <c r="GG17" s="9">
        <v>96.150999999999996</v>
      </c>
      <c r="GH17" s="9">
        <v>968.48800000000006</v>
      </c>
      <c r="GI17" s="9">
        <v>591.06299999999999</v>
      </c>
      <c r="GJ17" s="9">
        <v>572.37300000000005</v>
      </c>
      <c r="GK17" s="9">
        <v>9.3580000000000005</v>
      </c>
      <c r="GL17" s="9">
        <v>8.7910000000000004</v>
      </c>
      <c r="GM17" s="9">
        <v>8.9209999999999994</v>
      </c>
      <c r="GN17" s="9">
        <v>6.1150000000000002</v>
      </c>
      <c r="GO17" s="9">
        <v>3.1120000000000001</v>
      </c>
      <c r="GP17" s="9">
        <v>460.245</v>
      </c>
      <c r="GQ17" s="9">
        <v>21.803999999999998</v>
      </c>
      <c r="GR17" s="9">
        <v>23.817</v>
      </c>
      <c r="GS17" s="9">
        <v>85.197000000000003</v>
      </c>
      <c r="GT17" s="9">
        <v>65.352000000000004</v>
      </c>
      <c r="GU17" s="9">
        <v>525.71199999999999</v>
      </c>
      <c r="GV17" s="9">
        <v>377.42500000000001</v>
      </c>
      <c r="GW17" s="9">
        <v>1055.268</v>
      </c>
      <c r="GX17" s="9">
        <v>96.831999999999994</v>
      </c>
      <c r="GY17" s="9">
        <v>374.447</v>
      </c>
      <c r="GZ17" s="9">
        <v>374.447</v>
      </c>
      <c r="HA17" s="9">
        <v>54.954000000000001</v>
      </c>
      <c r="HB17" s="9">
        <v>25.052</v>
      </c>
      <c r="HC17" s="9">
        <v>5.7889999999999997</v>
      </c>
      <c r="HD17" s="9">
        <v>18.038</v>
      </c>
      <c r="HE17" s="9">
        <v>12.965999999999999</v>
      </c>
      <c r="HF17" s="9">
        <v>10.861000000000001</v>
      </c>
      <c r="HG17" s="9">
        <v>13.737</v>
      </c>
      <c r="HH17" s="9">
        <v>7.1509999999999998</v>
      </c>
      <c r="HI17" s="9">
        <v>2.9390000000000001</v>
      </c>
      <c r="HJ17" s="9">
        <v>9.1129999999999995</v>
      </c>
      <c r="HK17" s="9">
        <v>10.36</v>
      </c>
      <c r="HL17" s="9">
        <v>4.3550000000000004</v>
      </c>
      <c r="HM17" s="9">
        <v>18.943999999999999</v>
      </c>
      <c r="HN17" s="9">
        <v>4.883</v>
      </c>
      <c r="HO17" s="9">
        <v>29.902000000000001</v>
      </c>
      <c r="HP17" s="9">
        <v>319.49299999999999</v>
      </c>
      <c r="HQ17" s="9">
        <v>271.63900000000001</v>
      </c>
      <c r="HR17" s="9">
        <v>259.589</v>
      </c>
      <c r="HS17" s="9">
        <v>7.8419999999999996</v>
      </c>
      <c r="HT17" s="9">
        <v>4.2080000000000002</v>
      </c>
      <c r="HU17" s="9">
        <v>8.3030000000000008</v>
      </c>
      <c r="HV17" s="9">
        <v>2.7410000000000001</v>
      </c>
      <c r="HW17" s="9">
        <v>1.006</v>
      </c>
      <c r="HX17" s="9">
        <v>210.64</v>
      </c>
      <c r="HY17" s="9">
        <v>12.065</v>
      </c>
      <c r="HZ17" s="9">
        <v>19.469000000000001</v>
      </c>
      <c r="IA17" s="9">
        <v>29.465</v>
      </c>
      <c r="IB17" s="9">
        <v>31.832999999999998</v>
      </c>
      <c r="IC17" s="9">
        <v>239.80600000000001</v>
      </c>
      <c r="ID17" s="9">
        <v>47.853999999999999</v>
      </c>
      <c r="IE17" s="9">
        <v>345.7</v>
      </c>
      <c r="IF17" s="9">
        <v>28.747</v>
      </c>
      <c r="IG17" s="9">
        <v>1317.569</v>
      </c>
      <c r="IH17" s="9">
        <v>1317.569</v>
      </c>
      <c r="II17" s="9">
        <v>265.39699999999999</v>
      </c>
      <c r="IJ17" s="9">
        <v>96.64</v>
      </c>
      <c r="IK17" s="9">
        <v>36.56</v>
      </c>
      <c r="IL17" s="9">
        <v>53.546999999999997</v>
      </c>
      <c r="IM17" s="9">
        <v>49.365000000000002</v>
      </c>
      <c r="IN17" s="9">
        <v>39.664000000000001</v>
      </c>
      <c r="IO17" s="9">
        <v>56.186</v>
      </c>
      <c r="IP17" s="9">
        <v>10.175000000000001</v>
      </c>
      <c r="IQ17" s="9">
        <v>22.669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21.469000000000001</v>
      </c>
      <c r="C11" s="9">
        <v>27.893999999999998</v>
      </c>
      <c r="D11" s="9">
        <v>27.587</v>
      </c>
      <c r="E11" s="9">
        <v>53.027000000000001</v>
      </c>
      <c r="F11" s="9">
        <v>23.922999999999998</v>
      </c>
      <c r="G11" s="9">
        <v>179.97900000000001</v>
      </c>
      <c r="H11" s="9">
        <v>980.077</v>
      </c>
      <c r="I11" s="9">
        <v>846.93799999999999</v>
      </c>
      <c r="J11" s="9">
        <v>802.66600000000005</v>
      </c>
      <c r="K11" s="9">
        <v>20.648</v>
      </c>
      <c r="L11" s="9">
        <v>23.623999999999999</v>
      </c>
      <c r="M11" s="9">
        <v>19.760999999999999</v>
      </c>
      <c r="N11" s="9">
        <v>11.571999999999999</v>
      </c>
      <c r="O11" s="9">
        <v>9.1910000000000007</v>
      </c>
      <c r="P11" s="9">
        <v>595.04899999999998</v>
      </c>
      <c r="Q11" s="9">
        <v>52.061999999999998</v>
      </c>
      <c r="R11" s="9">
        <v>60.244999999999997</v>
      </c>
      <c r="S11" s="9">
        <v>139.58199999999999</v>
      </c>
      <c r="T11" s="9">
        <v>130.429</v>
      </c>
      <c r="U11" s="9">
        <v>716.50900000000001</v>
      </c>
      <c r="V11" s="9">
        <v>133.13900000000001</v>
      </c>
      <c r="W11" s="9">
        <v>1070.2750000000001</v>
      </c>
      <c r="X11" s="9">
        <v>173.977</v>
      </c>
      <c r="Y11" s="9">
        <v>830.13800000000003</v>
      </c>
      <c r="Z11" s="9">
        <v>830.13800000000003</v>
      </c>
      <c r="AA11" s="9">
        <v>272.536</v>
      </c>
      <c r="AB11" s="9">
        <v>83.683000000000007</v>
      </c>
      <c r="AC11" s="9">
        <v>47.158999999999999</v>
      </c>
      <c r="AD11" s="9">
        <v>25.376000000000001</v>
      </c>
      <c r="AE11" s="9">
        <v>45.356000000000002</v>
      </c>
      <c r="AF11" s="9">
        <v>27.18</v>
      </c>
      <c r="AG11" s="9">
        <v>47.374000000000002</v>
      </c>
      <c r="AH11" s="9">
        <v>9.4329999999999998</v>
      </c>
      <c r="AI11" s="9">
        <v>12.394</v>
      </c>
      <c r="AJ11" s="9">
        <v>11.342000000000001</v>
      </c>
      <c r="AK11" s="9">
        <v>28.391999999999999</v>
      </c>
      <c r="AL11" s="9">
        <v>32.801000000000002</v>
      </c>
      <c r="AM11" s="9">
        <v>45.048999999999999</v>
      </c>
      <c r="AN11" s="9">
        <v>27.486999999999998</v>
      </c>
      <c r="AO11" s="9">
        <v>188.85300000000001</v>
      </c>
      <c r="AP11" s="9">
        <v>557.60299999999995</v>
      </c>
      <c r="AQ11" s="9">
        <v>480.69499999999999</v>
      </c>
      <c r="AR11" s="9">
        <v>457.077</v>
      </c>
      <c r="AS11" s="9">
        <v>8.15</v>
      </c>
      <c r="AT11" s="9">
        <v>15.467000000000001</v>
      </c>
      <c r="AU11" s="9">
        <v>9.9269999999999996</v>
      </c>
      <c r="AV11" s="9">
        <v>8.1679999999999993</v>
      </c>
      <c r="AW11" s="9">
        <v>2.9889999999999999</v>
      </c>
      <c r="AX11" s="9">
        <v>307.92099999999999</v>
      </c>
      <c r="AY11" s="9">
        <v>35.204000000000001</v>
      </c>
      <c r="AZ11" s="9">
        <v>23.378</v>
      </c>
      <c r="BA11" s="9">
        <v>114.19199999999999</v>
      </c>
      <c r="BB11" s="9">
        <v>70.507999999999996</v>
      </c>
      <c r="BC11" s="9">
        <v>410.18700000000001</v>
      </c>
      <c r="BD11" s="9">
        <v>76.908000000000001</v>
      </c>
      <c r="BE11" s="9">
        <v>649.61800000000005</v>
      </c>
      <c r="BF11" s="9">
        <v>180.52</v>
      </c>
      <c r="BG11" s="9">
        <v>603.87300000000005</v>
      </c>
      <c r="BH11" s="9">
        <v>603.87300000000005</v>
      </c>
      <c r="BI11" s="9">
        <v>103.524</v>
      </c>
      <c r="BJ11" s="9">
        <v>49.642000000000003</v>
      </c>
      <c r="BK11" s="9">
        <v>18.957999999999998</v>
      </c>
      <c r="BL11" s="9">
        <v>25.928999999999998</v>
      </c>
      <c r="BM11" s="9">
        <v>31.318000000000001</v>
      </c>
      <c r="BN11" s="9">
        <v>13.569000000000001</v>
      </c>
      <c r="BO11" s="9">
        <v>31.925999999999998</v>
      </c>
      <c r="BP11" s="9">
        <v>4.9210000000000003</v>
      </c>
      <c r="BQ11" s="9">
        <v>6.5839999999999996</v>
      </c>
      <c r="BR11" s="9">
        <v>7.6269999999999998</v>
      </c>
      <c r="BS11" s="9">
        <v>20.196000000000002</v>
      </c>
      <c r="BT11" s="9">
        <v>17.064</v>
      </c>
      <c r="BU11" s="9">
        <v>25.35</v>
      </c>
      <c r="BV11" s="9">
        <v>19.536999999999999</v>
      </c>
      <c r="BW11" s="9">
        <v>53.881999999999998</v>
      </c>
      <c r="BX11" s="9">
        <v>500.35</v>
      </c>
      <c r="BY11" s="9">
        <v>404.88400000000001</v>
      </c>
      <c r="BZ11" s="9">
        <v>382.50799999999998</v>
      </c>
      <c r="CA11" s="9">
        <v>8.8070000000000004</v>
      </c>
      <c r="CB11" s="9">
        <v>13.57</v>
      </c>
      <c r="CC11" s="9">
        <v>11.961</v>
      </c>
      <c r="CD11" s="9">
        <v>6.5650000000000004</v>
      </c>
      <c r="CE11" s="9">
        <v>3.5049999999999999</v>
      </c>
      <c r="CF11" s="9">
        <v>307.149</v>
      </c>
      <c r="CG11" s="9">
        <v>14.587</v>
      </c>
      <c r="CH11" s="9">
        <v>21.591000000000001</v>
      </c>
      <c r="CI11" s="9">
        <v>61.557000000000002</v>
      </c>
      <c r="CJ11" s="9">
        <v>60.719000000000001</v>
      </c>
      <c r="CK11" s="9">
        <v>344.16500000000002</v>
      </c>
      <c r="CL11" s="9">
        <v>95.465000000000003</v>
      </c>
      <c r="CM11" s="9">
        <v>550.23900000000003</v>
      </c>
      <c r="CN11" s="9">
        <v>53.634999999999998</v>
      </c>
      <c r="CO11" s="9">
        <v>206.99</v>
      </c>
      <c r="CP11" s="9">
        <v>206.99</v>
      </c>
      <c r="CQ11" s="9">
        <v>38.963000000000001</v>
      </c>
      <c r="CR11" s="9">
        <v>16.603000000000002</v>
      </c>
      <c r="CS11" s="9">
        <v>5.0819999999999999</v>
      </c>
      <c r="CT11" s="9">
        <v>9.4819999999999993</v>
      </c>
      <c r="CU11" s="9">
        <v>9.9559999999999995</v>
      </c>
      <c r="CV11" s="9">
        <v>4.6079999999999997</v>
      </c>
      <c r="CW11" s="9">
        <v>9.9809999999999999</v>
      </c>
      <c r="CX11" s="9">
        <v>1.829</v>
      </c>
      <c r="CY11" s="9">
        <v>2.754</v>
      </c>
      <c r="CZ11" s="9">
        <v>6.5810000000000004</v>
      </c>
      <c r="DA11" s="9">
        <v>3.835</v>
      </c>
      <c r="DB11" s="9">
        <v>4.1479999999999997</v>
      </c>
      <c r="DC11" s="9">
        <v>9.4030000000000005</v>
      </c>
      <c r="DD11" s="9">
        <v>5.16</v>
      </c>
      <c r="DE11" s="9">
        <v>22.36</v>
      </c>
      <c r="DF11" s="9">
        <v>168.02600000000001</v>
      </c>
      <c r="DG11" s="9">
        <v>147.44</v>
      </c>
      <c r="DH11" s="9">
        <v>137.52600000000001</v>
      </c>
      <c r="DI11" s="9">
        <v>3.9220000000000002</v>
      </c>
      <c r="DJ11" s="9">
        <v>5.9909999999999997</v>
      </c>
      <c r="DK11" s="9">
        <v>4.3029999999999999</v>
      </c>
      <c r="DL11" s="9">
        <v>3.4860000000000002</v>
      </c>
      <c r="DM11" s="9">
        <v>1.544</v>
      </c>
      <c r="DN11" s="9">
        <v>118.699</v>
      </c>
      <c r="DO11" s="9">
        <v>8.8780000000000001</v>
      </c>
      <c r="DP11" s="9">
        <v>6.9539999999999997</v>
      </c>
      <c r="DQ11" s="9">
        <v>12.907999999999999</v>
      </c>
      <c r="DR11" s="9">
        <v>37.863999999999997</v>
      </c>
      <c r="DS11" s="9">
        <v>109.57599999999999</v>
      </c>
      <c r="DT11" s="9">
        <v>20.585999999999999</v>
      </c>
      <c r="DU11" s="9">
        <v>184.97200000000001</v>
      </c>
      <c r="DV11" s="9">
        <v>22.018000000000001</v>
      </c>
      <c r="DW11" s="9">
        <v>406.54199999999997</v>
      </c>
      <c r="DX11" s="9">
        <v>406.54199999999997</v>
      </c>
      <c r="DY11" s="9">
        <v>54.493000000000002</v>
      </c>
      <c r="DZ11" s="9">
        <v>28.164000000000001</v>
      </c>
      <c r="EA11" s="9">
        <v>12.215</v>
      </c>
      <c r="EB11" s="9">
        <v>12.964</v>
      </c>
      <c r="EC11" s="9">
        <v>16.277999999999999</v>
      </c>
      <c r="ED11" s="9">
        <v>8.5980000000000008</v>
      </c>
      <c r="EE11" s="9">
        <v>17.509</v>
      </c>
      <c r="EF11" s="9">
        <v>3.58</v>
      </c>
      <c r="EG11" s="9">
        <v>3.5070000000000001</v>
      </c>
      <c r="EH11" s="9">
        <v>11.63</v>
      </c>
      <c r="EI11" s="9">
        <v>7.2089999999999996</v>
      </c>
      <c r="EJ11" s="9">
        <v>6.8689999999999998</v>
      </c>
      <c r="EK11" s="9">
        <v>17.463999999999999</v>
      </c>
      <c r="EL11" s="9">
        <v>8.2439999999999998</v>
      </c>
      <c r="EM11" s="9">
        <v>26.329000000000001</v>
      </c>
      <c r="EN11" s="9">
        <v>352.04899999999998</v>
      </c>
      <c r="EO11" s="9">
        <v>311.24799999999999</v>
      </c>
      <c r="EP11" s="9">
        <v>285.27100000000002</v>
      </c>
      <c r="EQ11" s="9">
        <v>13.412000000000001</v>
      </c>
      <c r="ER11" s="9">
        <v>12.337</v>
      </c>
      <c r="ES11" s="9">
        <v>12.831</v>
      </c>
      <c r="ET11" s="9">
        <v>6.3769999999999998</v>
      </c>
      <c r="EU11" s="9">
        <v>5.4930000000000003</v>
      </c>
      <c r="EV11" s="9">
        <v>260.42399999999998</v>
      </c>
      <c r="EW11" s="9">
        <v>16.728000000000002</v>
      </c>
      <c r="EX11" s="9">
        <v>12.481</v>
      </c>
      <c r="EY11" s="9">
        <v>21.614000000000001</v>
      </c>
      <c r="EZ11" s="9">
        <v>79.263999999999996</v>
      </c>
      <c r="FA11" s="9">
        <v>231.98400000000001</v>
      </c>
      <c r="FB11" s="9">
        <v>40.801000000000002</v>
      </c>
      <c r="FC11" s="9">
        <v>382.58699999999999</v>
      </c>
      <c r="FD11" s="9">
        <v>23.954999999999998</v>
      </c>
      <c r="FE11" s="9">
        <v>204.58199999999999</v>
      </c>
      <c r="FF11" s="9">
        <v>204.58199999999999</v>
      </c>
      <c r="FG11" s="9">
        <v>49.335999999999999</v>
      </c>
      <c r="FH11" s="9">
        <v>24.667000000000002</v>
      </c>
      <c r="FI11" s="9">
        <v>9.9550000000000001</v>
      </c>
      <c r="FJ11" s="9">
        <v>13.407999999999999</v>
      </c>
      <c r="FK11" s="9">
        <v>17.106000000000002</v>
      </c>
      <c r="FL11" s="9">
        <v>6.2569999999999997</v>
      </c>
      <c r="FM11" s="9">
        <v>16.608000000000001</v>
      </c>
      <c r="FN11" s="9">
        <v>3.0680000000000001</v>
      </c>
      <c r="FO11" s="9">
        <v>3.6869999999999998</v>
      </c>
      <c r="FP11" s="9">
        <v>6.0430000000000001</v>
      </c>
      <c r="FQ11" s="9">
        <v>9.1029999999999998</v>
      </c>
      <c r="FR11" s="9">
        <v>8.2170000000000005</v>
      </c>
      <c r="FS11" s="9">
        <v>17.074000000000002</v>
      </c>
      <c r="FT11" s="9">
        <v>6.2889999999999997</v>
      </c>
      <c r="FU11" s="9">
        <v>24.669</v>
      </c>
      <c r="FV11" s="9">
        <v>155.24600000000001</v>
      </c>
      <c r="FW11" s="9">
        <v>108.995</v>
      </c>
      <c r="FX11" s="9">
        <v>101.194</v>
      </c>
      <c r="FY11" s="9">
        <v>1.7969999999999999</v>
      </c>
      <c r="FZ11" s="9">
        <v>6.0039999999999996</v>
      </c>
      <c r="GA11" s="9">
        <v>2.3929999999999998</v>
      </c>
      <c r="GB11" s="9">
        <v>3.9430000000000001</v>
      </c>
      <c r="GC11" s="9">
        <v>1.1739999999999999</v>
      </c>
      <c r="GD11" s="9">
        <v>90.600999999999999</v>
      </c>
      <c r="GE11" s="9">
        <v>4.242</v>
      </c>
      <c r="GF11" s="9">
        <v>3.4430000000000001</v>
      </c>
      <c r="GG11" s="9">
        <v>10.708</v>
      </c>
      <c r="GH11" s="9">
        <v>15.672000000000001</v>
      </c>
      <c r="GI11" s="9">
        <v>93.322999999999993</v>
      </c>
      <c r="GJ11" s="9">
        <v>46.252000000000002</v>
      </c>
      <c r="GK11" s="9">
        <v>181.32900000000001</v>
      </c>
      <c r="GL11" s="9">
        <v>23.253</v>
      </c>
      <c r="GM11" s="9">
        <v>974.41499999999996</v>
      </c>
      <c r="GN11" s="9">
        <v>974.41499999999996</v>
      </c>
      <c r="GO11" s="9">
        <v>166.37799999999999</v>
      </c>
      <c r="GP11" s="9">
        <v>80.834999999999994</v>
      </c>
      <c r="GQ11" s="9">
        <v>34.055</v>
      </c>
      <c r="GR11" s="9">
        <v>40.457000000000001</v>
      </c>
      <c r="GS11" s="9">
        <v>53.228999999999999</v>
      </c>
      <c r="GT11" s="9">
        <v>21.283000000000001</v>
      </c>
      <c r="GU11" s="9">
        <v>51.698</v>
      </c>
      <c r="GV11" s="9">
        <v>17.545000000000002</v>
      </c>
      <c r="GW11" s="9">
        <v>4.4470000000000001</v>
      </c>
      <c r="GX11" s="9">
        <v>27.748999999999999</v>
      </c>
      <c r="GY11" s="9">
        <v>25.885999999999999</v>
      </c>
      <c r="GZ11" s="9">
        <v>20.876000000000001</v>
      </c>
      <c r="HA11" s="9">
        <v>54.226999999999997</v>
      </c>
      <c r="HB11" s="9">
        <v>20.285</v>
      </c>
      <c r="HC11" s="9">
        <v>85.543000000000006</v>
      </c>
      <c r="HD11" s="9">
        <v>808.03700000000003</v>
      </c>
      <c r="HE11" s="9">
        <v>561.95000000000005</v>
      </c>
      <c r="HF11" s="9">
        <v>534.59</v>
      </c>
      <c r="HG11" s="9">
        <v>15.535</v>
      </c>
      <c r="HH11" s="9">
        <v>11.824999999999999</v>
      </c>
      <c r="HI11" s="9">
        <v>16.481000000000002</v>
      </c>
      <c r="HJ11" s="9">
        <v>6.9240000000000004</v>
      </c>
      <c r="HK11" s="9">
        <v>1.718</v>
      </c>
      <c r="HL11" s="9">
        <v>462.024</v>
      </c>
      <c r="HM11" s="9">
        <v>30.791</v>
      </c>
      <c r="HN11" s="9">
        <v>17.204999999999998</v>
      </c>
      <c r="HO11" s="9">
        <v>51.93</v>
      </c>
      <c r="HP11" s="9">
        <v>112.913</v>
      </c>
      <c r="HQ11" s="9">
        <v>449.03699999999998</v>
      </c>
      <c r="HR11" s="9">
        <v>246.08699999999999</v>
      </c>
      <c r="HS11" s="9">
        <v>890.98</v>
      </c>
      <c r="HT11" s="9">
        <v>83.435000000000002</v>
      </c>
      <c r="HU11" s="9">
        <v>400.88799999999998</v>
      </c>
      <c r="HV11" s="9">
        <v>400.88799999999998</v>
      </c>
      <c r="HW11" s="9">
        <v>99.947999999999993</v>
      </c>
      <c r="HX11" s="9">
        <v>40.847000000000001</v>
      </c>
      <c r="HY11" s="9">
        <v>8.1110000000000007</v>
      </c>
      <c r="HZ11" s="9">
        <v>25.248999999999999</v>
      </c>
      <c r="IA11" s="9">
        <v>18.571000000000002</v>
      </c>
      <c r="IB11" s="9">
        <v>14.788</v>
      </c>
      <c r="IC11" s="9">
        <v>18.472999999999999</v>
      </c>
      <c r="ID11" s="9">
        <v>4.4379999999999997</v>
      </c>
      <c r="IE11" s="9">
        <v>8.532</v>
      </c>
      <c r="IF11" s="9">
        <v>6.5949999999999998</v>
      </c>
      <c r="IG11" s="9">
        <v>15.516</v>
      </c>
      <c r="IH11" s="9">
        <v>11.249000000000001</v>
      </c>
      <c r="II11" s="9">
        <v>18.84</v>
      </c>
      <c r="IJ11" s="9">
        <v>14.52</v>
      </c>
      <c r="IK11" s="9">
        <v>59.100999999999999</v>
      </c>
      <c r="IL11" s="9">
        <v>300.94</v>
      </c>
      <c r="IM11" s="9">
        <v>187.94800000000001</v>
      </c>
      <c r="IN11" s="9">
        <v>180.637</v>
      </c>
      <c r="IO11" s="9">
        <v>3.3959999999999999</v>
      </c>
      <c r="IP11" s="9">
        <v>3.9159999999999999</v>
      </c>
      <c r="IQ11" s="9">
        <v>2.798</v>
      </c>
    </row>
    <row r="12" spans="1:251">
      <c r="A12" s="10">
        <v>42401</v>
      </c>
      <c r="B12" s="9">
        <v>21.597000000000001</v>
      </c>
      <c r="C12" s="9">
        <v>30.312000000000001</v>
      </c>
      <c r="D12" s="9">
        <v>33.316000000000003</v>
      </c>
      <c r="E12" s="9">
        <v>57.134999999999998</v>
      </c>
      <c r="F12" s="9">
        <v>28.09</v>
      </c>
      <c r="G12" s="9">
        <v>175.155</v>
      </c>
      <c r="H12" s="9">
        <v>1010.019</v>
      </c>
      <c r="I12" s="9">
        <v>878.51</v>
      </c>
      <c r="J12" s="9">
        <v>834.54499999999996</v>
      </c>
      <c r="K12" s="9">
        <v>20.608000000000001</v>
      </c>
      <c r="L12" s="9">
        <v>22.87</v>
      </c>
      <c r="M12" s="9">
        <v>16.2</v>
      </c>
      <c r="N12" s="9">
        <v>12.715</v>
      </c>
      <c r="O12" s="9">
        <v>12.183</v>
      </c>
      <c r="P12" s="9">
        <v>617.35</v>
      </c>
      <c r="Q12" s="9">
        <v>57.722000000000001</v>
      </c>
      <c r="R12" s="9">
        <v>59.249000000000002</v>
      </c>
      <c r="S12" s="9">
        <v>144.18799999999999</v>
      </c>
      <c r="T12" s="9">
        <v>129.23500000000001</v>
      </c>
      <c r="U12" s="9">
        <v>749.274</v>
      </c>
      <c r="V12" s="9">
        <v>131.51</v>
      </c>
      <c r="W12" s="9">
        <v>1105.9670000000001</v>
      </c>
      <c r="X12" s="9">
        <v>179.916</v>
      </c>
      <c r="Y12" s="9">
        <v>850.93799999999999</v>
      </c>
      <c r="Z12" s="9">
        <v>850.93799999999999</v>
      </c>
      <c r="AA12" s="9">
        <v>286.84699999999998</v>
      </c>
      <c r="AB12" s="9">
        <v>85.528999999999996</v>
      </c>
      <c r="AC12" s="9">
        <v>40.408999999999999</v>
      </c>
      <c r="AD12" s="9">
        <v>28.893999999999998</v>
      </c>
      <c r="AE12" s="9">
        <v>47.478000000000002</v>
      </c>
      <c r="AF12" s="9">
        <v>21.824999999999999</v>
      </c>
      <c r="AG12" s="9">
        <v>47.76</v>
      </c>
      <c r="AH12" s="9">
        <v>7.5810000000000004</v>
      </c>
      <c r="AI12" s="9">
        <v>12.772</v>
      </c>
      <c r="AJ12" s="9">
        <v>11.706</v>
      </c>
      <c r="AK12" s="9">
        <v>29.78</v>
      </c>
      <c r="AL12" s="9">
        <v>27.981000000000002</v>
      </c>
      <c r="AM12" s="9">
        <v>44.643000000000001</v>
      </c>
      <c r="AN12" s="9">
        <v>24.824000000000002</v>
      </c>
      <c r="AO12" s="9">
        <v>201.31800000000001</v>
      </c>
      <c r="AP12" s="9">
        <v>564.09100000000001</v>
      </c>
      <c r="AQ12" s="9">
        <v>482.54199999999997</v>
      </c>
      <c r="AR12" s="9">
        <v>459.42099999999999</v>
      </c>
      <c r="AS12" s="9">
        <v>9.1289999999999996</v>
      </c>
      <c r="AT12" s="9">
        <v>13.991</v>
      </c>
      <c r="AU12" s="9">
        <v>7.8810000000000002</v>
      </c>
      <c r="AV12" s="9">
        <v>9.7040000000000006</v>
      </c>
      <c r="AW12" s="9">
        <v>2.7519999999999998</v>
      </c>
      <c r="AX12" s="9">
        <v>311.483</v>
      </c>
      <c r="AY12" s="9">
        <v>27.856999999999999</v>
      </c>
      <c r="AZ12" s="9">
        <v>29.797999999999998</v>
      </c>
      <c r="BA12" s="9">
        <v>113.40300000000001</v>
      </c>
      <c r="BB12" s="9">
        <v>64.947999999999993</v>
      </c>
      <c r="BC12" s="9">
        <v>417.59300000000002</v>
      </c>
      <c r="BD12" s="9">
        <v>81.55</v>
      </c>
      <c r="BE12" s="9">
        <v>646.529</v>
      </c>
      <c r="BF12" s="9">
        <v>204.40899999999999</v>
      </c>
      <c r="BG12" s="9">
        <v>639.97699999999998</v>
      </c>
      <c r="BH12" s="9">
        <v>639.97699999999998</v>
      </c>
      <c r="BI12" s="9">
        <v>110.667</v>
      </c>
      <c r="BJ12" s="9">
        <v>43.865000000000002</v>
      </c>
      <c r="BK12" s="9">
        <v>14.814</v>
      </c>
      <c r="BL12" s="9">
        <v>25.140999999999998</v>
      </c>
      <c r="BM12" s="9">
        <v>23.645</v>
      </c>
      <c r="BN12" s="9">
        <v>16.309999999999999</v>
      </c>
      <c r="BO12" s="9">
        <v>25.280999999999999</v>
      </c>
      <c r="BP12" s="9">
        <v>7.383</v>
      </c>
      <c r="BQ12" s="9">
        <v>5.2309999999999999</v>
      </c>
      <c r="BR12" s="9">
        <v>9.4459999999999997</v>
      </c>
      <c r="BS12" s="9">
        <v>14.231999999999999</v>
      </c>
      <c r="BT12" s="9">
        <v>16.277000000000001</v>
      </c>
      <c r="BU12" s="9">
        <v>23.06</v>
      </c>
      <c r="BV12" s="9">
        <v>16.895</v>
      </c>
      <c r="BW12" s="9">
        <v>66.802000000000007</v>
      </c>
      <c r="BX12" s="9">
        <v>529.31100000000004</v>
      </c>
      <c r="BY12" s="9">
        <v>408.98099999999999</v>
      </c>
      <c r="BZ12" s="9">
        <v>397.15600000000001</v>
      </c>
      <c r="CA12" s="9">
        <v>3.0049999999999999</v>
      </c>
      <c r="CB12" s="9">
        <v>8.3360000000000003</v>
      </c>
      <c r="CC12" s="9">
        <v>5.6319999999999997</v>
      </c>
      <c r="CD12" s="9">
        <v>2.8780000000000001</v>
      </c>
      <c r="CE12" s="9">
        <v>2.278</v>
      </c>
      <c r="CF12" s="9">
        <v>313.75400000000002</v>
      </c>
      <c r="CG12" s="9">
        <v>16.57</v>
      </c>
      <c r="CH12" s="9">
        <v>14.57</v>
      </c>
      <c r="CI12" s="9">
        <v>64.087999999999994</v>
      </c>
      <c r="CJ12" s="9">
        <v>46.957000000000001</v>
      </c>
      <c r="CK12" s="9">
        <v>362.024</v>
      </c>
      <c r="CL12" s="9">
        <v>120.32899999999999</v>
      </c>
      <c r="CM12" s="9">
        <v>573.63300000000004</v>
      </c>
      <c r="CN12" s="9">
        <v>66.343999999999994</v>
      </c>
      <c r="CO12" s="9">
        <v>207.09899999999999</v>
      </c>
      <c r="CP12" s="9">
        <v>207.09899999999999</v>
      </c>
      <c r="CQ12" s="9">
        <v>33.100999999999999</v>
      </c>
      <c r="CR12" s="9">
        <v>20.518000000000001</v>
      </c>
      <c r="CS12" s="9">
        <v>2.9769999999999999</v>
      </c>
      <c r="CT12" s="9">
        <v>15.345000000000001</v>
      </c>
      <c r="CU12" s="9">
        <v>11.615</v>
      </c>
      <c r="CV12" s="9">
        <v>6.7069999999999999</v>
      </c>
      <c r="CW12" s="9">
        <v>13.702999999999999</v>
      </c>
      <c r="CX12" s="9">
        <v>1.5620000000000001</v>
      </c>
      <c r="CY12" s="9">
        <v>3.0569999999999999</v>
      </c>
      <c r="CZ12" s="9">
        <v>6.0259999999999998</v>
      </c>
      <c r="DA12" s="9">
        <v>6.2309999999999999</v>
      </c>
      <c r="DB12" s="9">
        <v>6.0650000000000004</v>
      </c>
      <c r="DC12" s="9">
        <v>14.603999999999999</v>
      </c>
      <c r="DD12" s="9">
        <v>3.7189999999999999</v>
      </c>
      <c r="DE12" s="9">
        <v>12.583</v>
      </c>
      <c r="DF12" s="9">
        <v>173.99799999999999</v>
      </c>
      <c r="DG12" s="9">
        <v>147.72499999999999</v>
      </c>
      <c r="DH12" s="9">
        <v>136.94499999999999</v>
      </c>
      <c r="DI12" s="9">
        <v>5.6059999999999999</v>
      </c>
      <c r="DJ12" s="9">
        <v>5.1740000000000004</v>
      </c>
      <c r="DK12" s="9">
        <v>6.282</v>
      </c>
      <c r="DL12" s="9">
        <v>2.5830000000000002</v>
      </c>
      <c r="DM12" s="9">
        <v>1.419</v>
      </c>
      <c r="DN12" s="9">
        <v>122.586</v>
      </c>
      <c r="DO12" s="9">
        <v>5.0339999999999998</v>
      </c>
      <c r="DP12" s="9">
        <v>3.9590000000000001</v>
      </c>
      <c r="DQ12" s="9">
        <v>16.145</v>
      </c>
      <c r="DR12" s="9">
        <v>36.738</v>
      </c>
      <c r="DS12" s="9">
        <v>110.98699999999999</v>
      </c>
      <c r="DT12" s="9">
        <v>26.273</v>
      </c>
      <c r="DU12" s="9">
        <v>192.767</v>
      </c>
      <c r="DV12" s="9">
        <v>14.332000000000001</v>
      </c>
      <c r="DW12" s="9">
        <v>419.06599999999997</v>
      </c>
      <c r="DX12" s="9">
        <v>419.06599999999997</v>
      </c>
      <c r="DY12" s="9">
        <v>59.137</v>
      </c>
      <c r="DZ12" s="9">
        <v>35.337000000000003</v>
      </c>
      <c r="EA12" s="9">
        <v>14.319000000000001</v>
      </c>
      <c r="EB12" s="9">
        <v>20.254000000000001</v>
      </c>
      <c r="EC12" s="9">
        <v>22.795999999999999</v>
      </c>
      <c r="ED12" s="9">
        <v>11.778</v>
      </c>
      <c r="EE12" s="9">
        <v>24.376000000000001</v>
      </c>
      <c r="EF12" s="9">
        <v>3.0590000000000002</v>
      </c>
      <c r="EG12" s="9">
        <v>7.14</v>
      </c>
      <c r="EH12" s="9">
        <v>15.073</v>
      </c>
      <c r="EI12" s="9">
        <v>11.273999999999999</v>
      </c>
      <c r="EJ12" s="9">
        <v>8.2270000000000003</v>
      </c>
      <c r="EK12" s="9">
        <v>24.667000000000002</v>
      </c>
      <c r="EL12" s="9">
        <v>9.907</v>
      </c>
      <c r="EM12" s="9">
        <v>23.800999999999998</v>
      </c>
      <c r="EN12" s="9">
        <v>359.92899999999997</v>
      </c>
      <c r="EO12" s="9">
        <v>314.548</v>
      </c>
      <c r="EP12" s="9">
        <v>289.83499999999998</v>
      </c>
      <c r="EQ12" s="9">
        <v>11.471</v>
      </c>
      <c r="ER12" s="9">
        <v>13.241</v>
      </c>
      <c r="ES12" s="9">
        <v>7.9379999999999997</v>
      </c>
      <c r="ET12" s="9">
        <v>7.9009999999999998</v>
      </c>
      <c r="EU12" s="9">
        <v>8.8740000000000006</v>
      </c>
      <c r="EV12" s="9">
        <v>265.30700000000002</v>
      </c>
      <c r="EW12" s="9">
        <v>19.808</v>
      </c>
      <c r="EX12" s="9">
        <v>13.705</v>
      </c>
      <c r="EY12" s="9">
        <v>15.728</v>
      </c>
      <c r="EZ12" s="9">
        <v>71.52</v>
      </c>
      <c r="FA12" s="9">
        <v>243.02799999999999</v>
      </c>
      <c r="FB12" s="9">
        <v>45.381</v>
      </c>
      <c r="FC12" s="9">
        <v>398.09</v>
      </c>
      <c r="FD12" s="9">
        <v>20.975999999999999</v>
      </c>
      <c r="FE12" s="9">
        <v>217.97399999999999</v>
      </c>
      <c r="FF12" s="9">
        <v>217.97399999999999</v>
      </c>
      <c r="FG12" s="9">
        <v>46.414999999999999</v>
      </c>
      <c r="FH12" s="9">
        <v>23.614999999999998</v>
      </c>
      <c r="FI12" s="9">
        <v>8.7189999999999994</v>
      </c>
      <c r="FJ12" s="9">
        <v>11.331</v>
      </c>
      <c r="FK12" s="9">
        <v>13.364000000000001</v>
      </c>
      <c r="FL12" s="9">
        <v>6.6859999999999999</v>
      </c>
      <c r="FM12" s="9">
        <v>12.474</v>
      </c>
      <c r="FN12" s="9">
        <v>5.1520000000000001</v>
      </c>
      <c r="FO12" s="9">
        <v>2.4239999999999999</v>
      </c>
      <c r="FP12" s="9">
        <v>4.3449999999999998</v>
      </c>
      <c r="FQ12" s="9">
        <v>8.7210000000000001</v>
      </c>
      <c r="FR12" s="9">
        <v>6.984</v>
      </c>
      <c r="FS12" s="9">
        <v>11.162000000000001</v>
      </c>
      <c r="FT12" s="9">
        <v>8.8879999999999999</v>
      </c>
      <c r="FU12" s="9">
        <v>22.8</v>
      </c>
      <c r="FV12" s="9">
        <v>171.559</v>
      </c>
      <c r="FW12" s="9">
        <v>120.871</v>
      </c>
      <c r="FX12" s="9">
        <v>112.348</v>
      </c>
      <c r="FY12" s="9">
        <v>4.0659999999999998</v>
      </c>
      <c r="FZ12" s="9">
        <v>4.4569999999999999</v>
      </c>
      <c r="GA12" s="9">
        <v>4.5869999999999997</v>
      </c>
      <c r="GB12" s="9">
        <v>2.456</v>
      </c>
      <c r="GC12" s="9">
        <v>1.4810000000000001</v>
      </c>
      <c r="GD12" s="9">
        <v>101.051</v>
      </c>
      <c r="GE12" s="9">
        <v>6.8250000000000002</v>
      </c>
      <c r="GF12" s="9">
        <v>2.39</v>
      </c>
      <c r="GG12" s="9">
        <v>10.605</v>
      </c>
      <c r="GH12" s="9">
        <v>24.663</v>
      </c>
      <c r="GI12" s="9">
        <v>96.207999999999998</v>
      </c>
      <c r="GJ12" s="9">
        <v>50.686999999999998</v>
      </c>
      <c r="GK12" s="9">
        <v>193.78</v>
      </c>
      <c r="GL12" s="9">
        <v>24.193000000000001</v>
      </c>
      <c r="GM12" s="9">
        <v>1015.701</v>
      </c>
      <c r="GN12" s="9">
        <v>1015.701</v>
      </c>
      <c r="GO12" s="9">
        <v>190.334</v>
      </c>
      <c r="GP12" s="9">
        <v>102.619</v>
      </c>
      <c r="GQ12" s="9">
        <v>45.933</v>
      </c>
      <c r="GR12" s="9">
        <v>50.628</v>
      </c>
      <c r="GS12" s="9">
        <v>61.054000000000002</v>
      </c>
      <c r="GT12" s="9">
        <v>34.924999999999997</v>
      </c>
      <c r="GU12" s="9">
        <v>61.512</v>
      </c>
      <c r="GV12" s="9">
        <v>20.614999999999998</v>
      </c>
      <c r="GW12" s="9">
        <v>10.939</v>
      </c>
      <c r="GX12" s="9">
        <v>30.405000000000001</v>
      </c>
      <c r="GY12" s="9">
        <v>34.807000000000002</v>
      </c>
      <c r="GZ12" s="9">
        <v>31.349</v>
      </c>
      <c r="HA12" s="9">
        <v>59.414000000000001</v>
      </c>
      <c r="HB12" s="9">
        <v>37.146999999999998</v>
      </c>
      <c r="HC12" s="9">
        <v>87.715000000000003</v>
      </c>
      <c r="HD12" s="9">
        <v>825.36800000000005</v>
      </c>
      <c r="HE12" s="9">
        <v>572.11699999999996</v>
      </c>
      <c r="HF12" s="9">
        <v>542.59799999999996</v>
      </c>
      <c r="HG12" s="9">
        <v>16.591000000000001</v>
      </c>
      <c r="HH12" s="9">
        <v>12.928000000000001</v>
      </c>
      <c r="HI12" s="9">
        <v>15.9</v>
      </c>
      <c r="HJ12" s="9">
        <v>10.37</v>
      </c>
      <c r="HK12" s="9">
        <v>2.694</v>
      </c>
      <c r="HL12" s="9">
        <v>459.35</v>
      </c>
      <c r="HM12" s="9">
        <v>22.984000000000002</v>
      </c>
      <c r="HN12" s="9">
        <v>23.907</v>
      </c>
      <c r="HO12" s="9">
        <v>65.876999999999995</v>
      </c>
      <c r="HP12" s="9">
        <v>115.22799999999999</v>
      </c>
      <c r="HQ12" s="9">
        <v>456.88900000000001</v>
      </c>
      <c r="HR12" s="9">
        <v>253.25</v>
      </c>
      <c r="HS12" s="9">
        <v>932.00099999999998</v>
      </c>
      <c r="HT12" s="9">
        <v>83.700999999999993</v>
      </c>
      <c r="HU12" s="9">
        <v>450.69400000000002</v>
      </c>
      <c r="HV12" s="9">
        <v>450.69400000000002</v>
      </c>
      <c r="HW12" s="9">
        <v>107.21899999999999</v>
      </c>
      <c r="HX12" s="9">
        <v>38.878999999999998</v>
      </c>
      <c r="HY12" s="9">
        <v>11.226000000000001</v>
      </c>
      <c r="HZ12" s="9">
        <v>23.841000000000001</v>
      </c>
      <c r="IA12" s="9">
        <v>22.577999999999999</v>
      </c>
      <c r="IB12" s="9">
        <v>12.489000000000001</v>
      </c>
      <c r="IC12" s="9">
        <v>19.802</v>
      </c>
      <c r="ID12" s="9">
        <v>6.2549999999999999</v>
      </c>
      <c r="IE12" s="9">
        <v>7.5949999999999998</v>
      </c>
      <c r="IF12" s="9">
        <v>9.83</v>
      </c>
      <c r="IG12" s="9">
        <v>9.6059999999999999</v>
      </c>
      <c r="IH12" s="9">
        <v>15.631</v>
      </c>
      <c r="II12" s="9">
        <v>18.841000000000001</v>
      </c>
      <c r="IJ12" s="9">
        <v>16.225999999999999</v>
      </c>
      <c r="IK12" s="9">
        <v>68.34</v>
      </c>
      <c r="IL12" s="9">
        <v>343.47500000000002</v>
      </c>
      <c r="IM12" s="9">
        <v>238.79599999999999</v>
      </c>
      <c r="IN12" s="9">
        <v>228.55600000000001</v>
      </c>
      <c r="IO12" s="9">
        <v>7.0739999999999998</v>
      </c>
      <c r="IP12" s="9">
        <v>3.1659999999999999</v>
      </c>
      <c r="IQ12" s="9">
        <v>4.6959999999999997</v>
      </c>
    </row>
    <row r="13" spans="1:251">
      <c r="A13" s="10">
        <v>42767</v>
      </c>
      <c r="B13" s="9">
        <v>21.042000000000002</v>
      </c>
      <c r="C13" s="9">
        <v>25.236000000000001</v>
      </c>
      <c r="D13" s="9">
        <v>26.654</v>
      </c>
      <c r="E13" s="9">
        <v>46.823</v>
      </c>
      <c r="F13" s="9">
        <v>26.108000000000001</v>
      </c>
      <c r="G13" s="9">
        <v>184.40600000000001</v>
      </c>
      <c r="H13" s="9">
        <v>970.71600000000001</v>
      </c>
      <c r="I13" s="9">
        <v>846.84400000000005</v>
      </c>
      <c r="J13" s="9">
        <v>807.82399999999996</v>
      </c>
      <c r="K13" s="9">
        <v>17.381</v>
      </c>
      <c r="L13" s="9">
        <v>20.786000000000001</v>
      </c>
      <c r="M13" s="9">
        <v>15.506</v>
      </c>
      <c r="N13" s="9">
        <v>12.973000000000001</v>
      </c>
      <c r="O13" s="9">
        <v>7.407</v>
      </c>
      <c r="P13" s="9">
        <v>610.01300000000003</v>
      </c>
      <c r="Q13" s="9">
        <v>54.558999999999997</v>
      </c>
      <c r="R13" s="9">
        <v>55.692999999999998</v>
      </c>
      <c r="S13" s="9">
        <v>126.57899999999999</v>
      </c>
      <c r="T13" s="9">
        <v>108.809</v>
      </c>
      <c r="U13" s="9">
        <v>738.03499999999997</v>
      </c>
      <c r="V13" s="9">
        <v>123.872</v>
      </c>
      <c r="W13" s="9">
        <v>1051.6849999999999</v>
      </c>
      <c r="X13" s="9">
        <v>185.21600000000001</v>
      </c>
      <c r="Y13" s="9">
        <v>865.60599999999999</v>
      </c>
      <c r="Z13" s="9">
        <v>865.60599999999999</v>
      </c>
      <c r="AA13" s="9">
        <v>294.90899999999999</v>
      </c>
      <c r="AB13" s="9">
        <v>93.203000000000003</v>
      </c>
      <c r="AC13" s="9">
        <v>56.154000000000003</v>
      </c>
      <c r="AD13" s="9">
        <v>27.030999999999999</v>
      </c>
      <c r="AE13" s="9">
        <v>55.156999999999996</v>
      </c>
      <c r="AF13" s="9">
        <v>28.027999999999999</v>
      </c>
      <c r="AG13" s="9">
        <v>55.710999999999999</v>
      </c>
      <c r="AH13" s="9">
        <v>16.716999999999999</v>
      </c>
      <c r="AI13" s="9">
        <v>6.8579999999999997</v>
      </c>
      <c r="AJ13" s="9">
        <v>16.234000000000002</v>
      </c>
      <c r="AK13" s="9">
        <v>30.158999999999999</v>
      </c>
      <c r="AL13" s="9">
        <v>36.792000000000002</v>
      </c>
      <c r="AM13" s="9">
        <v>61.281999999999996</v>
      </c>
      <c r="AN13" s="9">
        <v>21.902999999999999</v>
      </c>
      <c r="AO13" s="9">
        <v>201.70599999999999</v>
      </c>
      <c r="AP13" s="9">
        <v>570.697</v>
      </c>
      <c r="AQ13" s="9">
        <v>479.08</v>
      </c>
      <c r="AR13" s="9">
        <v>455.10399999999998</v>
      </c>
      <c r="AS13" s="9">
        <v>12.993</v>
      </c>
      <c r="AT13" s="9">
        <v>10.981999999999999</v>
      </c>
      <c r="AU13" s="9">
        <v>12.666</v>
      </c>
      <c r="AV13" s="9">
        <v>8.2110000000000003</v>
      </c>
      <c r="AW13" s="9">
        <v>3.0990000000000002</v>
      </c>
      <c r="AX13" s="9">
        <v>321.15600000000001</v>
      </c>
      <c r="AY13" s="9">
        <v>29.945</v>
      </c>
      <c r="AZ13" s="9">
        <v>30.712</v>
      </c>
      <c r="BA13" s="9">
        <v>97.266000000000005</v>
      </c>
      <c r="BB13" s="9">
        <v>71.094999999999999</v>
      </c>
      <c r="BC13" s="9">
        <v>407.98500000000001</v>
      </c>
      <c r="BD13" s="9">
        <v>91.617000000000004</v>
      </c>
      <c r="BE13" s="9">
        <v>659.65</v>
      </c>
      <c r="BF13" s="9">
        <v>205.95699999999999</v>
      </c>
      <c r="BG13" s="9">
        <v>601.01599999999996</v>
      </c>
      <c r="BH13" s="9">
        <v>601.01599999999996</v>
      </c>
      <c r="BI13" s="9">
        <v>121.54</v>
      </c>
      <c r="BJ13" s="9">
        <v>51.177999999999997</v>
      </c>
      <c r="BK13" s="9">
        <v>17.873999999999999</v>
      </c>
      <c r="BL13" s="9">
        <v>29.442</v>
      </c>
      <c r="BM13" s="9">
        <v>29.794</v>
      </c>
      <c r="BN13" s="9">
        <v>17.521999999999998</v>
      </c>
      <c r="BO13" s="9">
        <v>31.54</v>
      </c>
      <c r="BP13" s="9">
        <v>4.7539999999999996</v>
      </c>
      <c r="BQ13" s="9">
        <v>9.5220000000000002</v>
      </c>
      <c r="BR13" s="9">
        <v>15.472</v>
      </c>
      <c r="BS13" s="9">
        <v>15.263999999999999</v>
      </c>
      <c r="BT13" s="9">
        <v>16.579999999999998</v>
      </c>
      <c r="BU13" s="9">
        <v>26.847999999999999</v>
      </c>
      <c r="BV13" s="9">
        <v>20.468</v>
      </c>
      <c r="BW13" s="9">
        <v>70.361999999999995</v>
      </c>
      <c r="BX13" s="9">
        <v>479.476</v>
      </c>
      <c r="BY13" s="9">
        <v>394.976</v>
      </c>
      <c r="BZ13" s="9">
        <v>375.45400000000001</v>
      </c>
      <c r="CA13" s="9">
        <v>8.6890000000000001</v>
      </c>
      <c r="CB13" s="9">
        <v>10.050000000000001</v>
      </c>
      <c r="CC13" s="9">
        <v>11.638</v>
      </c>
      <c r="CD13" s="9">
        <v>3.274</v>
      </c>
      <c r="CE13" s="9">
        <v>3.8279999999999998</v>
      </c>
      <c r="CF13" s="9">
        <v>304.17700000000002</v>
      </c>
      <c r="CG13" s="9">
        <v>15.914</v>
      </c>
      <c r="CH13" s="9">
        <v>19.414999999999999</v>
      </c>
      <c r="CI13" s="9">
        <v>55.47</v>
      </c>
      <c r="CJ13" s="9">
        <v>43.298999999999999</v>
      </c>
      <c r="CK13" s="9">
        <v>351.678</v>
      </c>
      <c r="CL13" s="9">
        <v>84.498999999999995</v>
      </c>
      <c r="CM13" s="9">
        <v>528.721</v>
      </c>
      <c r="CN13" s="9">
        <v>72.295000000000002</v>
      </c>
      <c r="CO13" s="9">
        <v>212.804</v>
      </c>
      <c r="CP13" s="9">
        <v>212.804</v>
      </c>
      <c r="CQ13" s="9">
        <v>40.662999999999997</v>
      </c>
      <c r="CR13" s="9">
        <v>20.597999999999999</v>
      </c>
      <c r="CS13" s="9">
        <v>7.8710000000000004</v>
      </c>
      <c r="CT13" s="9">
        <v>10.241</v>
      </c>
      <c r="CU13" s="9">
        <v>12.26</v>
      </c>
      <c r="CV13" s="9">
        <v>5.8520000000000003</v>
      </c>
      <c r="CW13" s="9">
        <v>13.670999999999999</v>
      </c>
      <c r="CX13" s="9">
        <v>2.1309999999999998</v>
      </c>
      <c r="CY13" s="9">
        <v>1.014</v>
      </c>
      <c r="CZ13" s="9">
        <v>5.923</v>
      </c>
      <c r="DA13" s="9">
        <v>7.6879999999999997</v>
      </c>
      <c r="DB13" s="9">
        <v>4.5019999999999998</v>
      </c>
      <c r="DC13" s="9">
        <v>11.638</v>
      </c>
      <c r="DD13" s="9">
        <v>6.4729999999999999</v>
      </c>
      <c r="DE13" s="9">
        <v>20.065000000000001</v>
      </c>
      <c r="DF13" s="9">
        <v>172.14099999999999</v>
      </c>
      <c r="DG13" s="9">
        <v>150.11699999999999</v>
      </c>
      <c r="DH13" s="9">
        <v>137.988</v>
      </c>
      <c r="DI13" s="9">
        <v>5.9349999999999996</v>
      </c>
      <c r="DJ13" s="9">
        <v>5.4580000000000002</v>
      </c>
      <c r="DK13" s="9">
        <v>6.0060000000000002</v>
      </c>
      <c r="DL13" s="9">
        <v>4.0389999999999997</v>
      </c>
      <c r="DM13" s="9">
        <v>1.3480000000000001</v>
      </c>
      <c r="DN13" s="9">
        <v>124.08</v>
      </c>
      <c r="DO13" s="9">
        <v>6.734</v>
      </c>
      <c r="DP13" s="9">
        <v>5.7050000000000001</v>
      </c>
      <c r="DQ13" s="9">
        <v>13.598000000000001</v>
      </c>
      <c r="DR13" s="9">
        <v>34.536000000000001</v>
      </c>
      <c r="DS13" s="9">
        <v>115.58</v>
      </c>
      <c r="DT13" s="9">
        <v>22.024000000000001</v>
      </c>
      <c r="DU13" s="9">
        <v>191.64099999999999</v>
      </c>
      <c r="DV13" s="9">
        <v>21.163</v>
      </c>
      <c r="DW13" s="9">
        <v>464.93900000000002</v>
      </c>
      <c r="DX13" s="9">
        <v>464.93900000000002</v>
      </c>
      <c r="DY13" s="9">
        <v>60.444000000000003</v>
      </c>
      <c r="DZ13" s="9">
        <v>35.216999999999999</v>
      </c>
      <c r="EA13" s="9">
        <v>10.753</v>
      </c>
      <c r="EB13" s="9">
        <v>22.132000000000001</v>
      </c>
      <c r="EC13" s="9">
        <v>23.425999999999998</v>
      </c>
      <c r="ED13" s="9">
        <v>9.4589999999999996</v>
      </c>
      <c r="EE13" s="9">
        <v>18.305</v>
      </c>
      <c r="EF13" s="9">
        <v>4.9509999999999996</v>
      </c>
      <c r="EG13" s="9">
        <v>8.4670000000000005</v>
      </c>
      <c r="EH13" s="9">
        <v>15.215</v>
      </c>
      <c r="EI13" s="9">
        <v>9.9760000000000009</v>
      </c>
      <c r="EJ13" s="9">
        <v>7.694</v>
      </c>
      <c r="EK13" s="9">
        <v>21.419</v>
      </c>
      <c r="EL13" s="9">
        <v>11.465999999999999</v>
      </c>
      <c r="EM13" s="9">
        <v>25.227</v>
      </c>
      <c r="EN13" s="9">
        <v>404.495</v>
      </c>
      <c r="EO13" s="9">
        <v>355.72699999999998</v>
      </c>
      <c r="EP13" s="9">
        <v>331.94099999999997</v>
      </c>
      <c r="EQ13" s="9">
        <v>17.907</v>
      </c>
      <c r="ER13" s="9">
        <v>5.8789999999999996</v>
      </c>
      <c r="ES13" s="9">
        <v>14.09</v>
      </c>
      <c r="ET13" s="9">
        <v>2.694</v>
      </c>
      <c r="EU13" s="9">
        <v>5.2939999999999996</v>
      </c>
      <c r="EV13" s="9">
        <v>308.61200000000002</v>
      </c>
      <c r="EW13" s="9">
        <v>10.327</v>
      </c>
      <c r="EX13" s="9">
        <v>12.356999999999999</v>
      </c>
      <c r="EY13" s="9">
        <v>24.431000000000001</v>
      </c>
      <c r="EZ13" s="9">
        <v>64.064999999999998</v>
      </c>
      <c r="FA13" s="9">
        <v>291.66199999999998</v>
      </c>
      <c r="FB13" s="9">
        <v>48.768000000000001</v>
      </c>
      <c r="FC13" s="9">
        <v>438.26900000000001</v>
      </c>
      <c r="FD13" s="9">
        <v>26.67</v>
      </c>
      <c r="FE13" s="9">
        <v>200.91200000000001</v>
      </c>
      <c r="FF13" s="9">
        <v>200.91200000000001</v>
      </c>
      <c r="FG13" s="9">
        <v>34.695999999999998</v>
      </c>
      <c r="FH13" s="9">
        <v>17.07</v>
      </c>
      <c r="FI13" s="9">
        <v>5.5620000000000003</v>
      </c>
      <c r="FJ13" s="9">
        <v>9.6440000000000001</v>
      </c>
      <c r="FK13" s="9">
        <v>8.7460000000000004</v>
      </c>
      <c r="FL13" s="9">
        <v>6.4610000000000003</v>
      </c>
      <c r="FM13" s="9">
        <v>7.4039999999999999</v>
      </c>
      <c r="FN13" s="9">
        <v>5.9329999999999998</v>
      </c>
      <c r="FO13" s="9">
        <v>1.7290000000000001</v>
      </c>
      <c r="FP13" s="9">
        <v>3.0990000000000002</v>
      </c>
      <c r="FQ13" s="9">
        <v>7.5970000000000004</v>
      </c>
      <c r="FR13" s="9">
        <v>4.5110000000000001</v>
      </c>
      <c r="FS13" s="9">
        <v>10.702</v>
      </c>
      <c r="FT13" s="9">
        <v>4.5049999999999999</v>
      </c>
      <c r="FU13" s="9">
        <v>17.626000000000001</v>
      </c>
      <c r="FV13" s="9">
        <v>166.21600000000001</v>
      </c>
      <c r="FW13" s="9">
        <v>120.20099999999999</v>
      </c>
      <c r="FX13" s="9">
        <v>114.23099999999999</v>
      </c>
      <c r="FY13" s="9">
        <v>3.5430000000000001</v>
      </c>
      <c r="FZ13" s="9">
        <v>1.88</v>
      </c>
      <c r="GA13" s="9">
        <v>2.6749999999999998</v>
      </c>
      <c r="GB13" s="9">
        <v>2.3370000000000002</v>
      </c>
      <c r="GC13" s="9">
        <v>0.24299999999999999</v>
      </c>
      <c r="GD13" s="9">
        <v>98.364999999999995</v>
      </c>
      <c r="GE13" s="9">
        <v>7.601</v>
      </c>
      <c r="GF13" s="9">
        <v>3.5419999999999998</v>
      </c>
      <c r="GG13" s="9">
        <v>10.692</v>
      </c>
      <c r="GH13" s="9">
        <v>16.552</v>
      </c>
      <c r="GI13" s="9">
        <v>103.649</v>
      </c>
      <c r="GJ13" s="9">
        <v>46.015000000000001</v>
      </c>
      <c r="GK13" s="9">
        <v>183.68700000000001</v>
      </c>
      <c r="GL13" s="9">
        <v>17.225999999999999</v>
      </c>
      <c r="GM13" s="9">
        <v>995.904</v>
      </c>
      <c r="GN13" s="9">
        <v>995.904</v>
      </c>
      <c r="GO13" s="9">
        <v>171.76900000000001</v>
      </c>
      <c r="GP13" s="9">
        <v>88.974999999999994</v>
      </c>
      <c r="GQ13" s="9">
        <v>41.637999999999998</v>
      </c>
      <c r="GR13" s="9">
        <v>43.545999999999999</v>
      </c>
      <c r="GS13" s="9">
        <v>70.287000000000006</v>
      </c>
      <c r="GT13" s="9">
        <v>14.897</v>
      </c>
      <c r="GU13" s="9">
        <v>62.65</v>
      </c>
      <c r="GV13" s="9">
        <v>14.554</v>
      </c>
      <c r="GW13" s="9">
        <v>4.7990000000000004</v>
      </c>
      <c r="GX13" s="9">
        <v>33.329000000000001</v>
      </c>
      <c r="GY13" s="9">
        <v>24.094999999999999</v>
      </c>
      <c r="GZ13" s="9">
        <v>27.76</v>
      </c>
      <c r="HA13" s="9">
        <v>61.298999999999999</v>
      </c>
      <c r="HB13" s="9">
        <v>23.884</v>
      </c>
      <c r="HC13" s="9">
        <v>82.793000000000006</v>
      </c>
      <c r="HD13" s="9">
        <v>824.13499999999999</v>
      </c>
      <c r="HE13" s="9">
        <v>585.63099999999997</v>
      </c>
      <c r="HF13" s="9">
        <v>562.39300000000003</v>
      </c>
      <c r="HG13" s="9">
        <v>14.194000000000001</v>
      </c>
      <c r="HH13" s="9">
        <v>8.5459999999999994</v>
      </c>
      <c r="HI13" s="9">
        <v>13.23</v>
      </c>
      <c r="HJ13" s="9">
        <v>5.5759999999999996</v>
      </c>
      <c r="HK13" s="9">
        <v>2.681</v>
      </c>
      <c r="HL13" s="9">
        <v>477.56799999999998</v>
      </c>
      <c r="HM13" s="9">
        <v>27.009</v>
      </c>
      <c r="HN13" s="9">
        <v>26.65</v>
      </c>
      <c r="HO13" s="9">
        <v>54.404000000000003</v>
      </c>
      <c r="HP13" s="9">
        <v>110.089</v>
      </c>
      <c r="HQ13" s="9">
        <v>475.541</v>
      </c>
      <c r="HR13" s="9">
        <v>238.505</v>
      </c>
      <c r="HS13" s="9">
        <v>914.68</v>
      </c>
      <c r="HT13" s="9">
        <v>81.224000000000004</v>
      </c>
      <c r="HU13" s="9">
        <v>430.77</v>
      </c>
      <c r="HV13" s="9">
        <v>430.77</v>
      </c>
      <c r="HW13" s="9">
        <v>103.721</v>
      </c>
      <c r="HX13" s="9">
        <v>38.912999999999997</v>
      </c>
      <c r="HY13" s="9">
        <v>11.483000000000001</v>
      </c>
      <c r="HZ13" s="9">
        <v>20.780999999999999</v>
      </c>
      <c r="IA13" s="9">
        <v>20.081</v>
      </c>
      <c r="IB13" s="9">
        <v>12.183</v>
      </c>
      <c r="IC13" s="9">
        <v>16.783000000000001</v>
      </c>
      <c r="ID13" s="9">
        <v>3.3460000000000001</v>
      </c>
      <c r="IE13" s="9">
        <v>10.340999999999999</v>
      </c>
      <c r="IF13" s="9">
        <v>7.5170000000000003</v>
      </c>
      <c r="IG13" s="9">
        <v>8.5779999999999994</v>
      </c>
      <c r="IH13" s="9">
        <v>16.725999999999999</v>
      </c>
      <c r="II13" s="9">
        <v>19.273</v>
      </c>
      <c r="IJ13" s="9">
        <v>13.548</v>
      </c>
      <c r="IK13" s="9">
        <v>64.808000000000007</v>
      </c>
      <c r="IL13" s="9">
        <v>327.04899999999998</v>
      </c>
      <c r="IM13" s="9">
        <v>212.21199999999999</v>
      </c>
      <c r="IN13" s="9">
        <v>203.65700000000001</v>
      </c>
      <c r="IO13" s="9">
        <v>5.7640000000000002</v>
      </c>
      <c r="IP13" s="9">
        <v>2.7909999999999999</v>
      </c>
      <c r="IQ13" s="9">
        <v>5.016</v>
      </c>
    </row>
    <row r="14" spans="1:251">
      <c r="A14" s="10">
        <v>43132</v>
      </c>
      <c r="B14" s="9">
        <v>17.257999999999999</v>
      </c>
      <c r="C14" s="9">
        <v>31.675999999999998</v>
      </c>
      <c r="D14" s="9">
        <v>26.812999999999999</v>
      </c>
      <c r="E14" s="9">
        <v>51.991999999999997</v>
      </c>
      <c r="F14" s="9">
        <v>23.754000000000001</v>
      </c>
      <c r="G14" s="9">
        <v>210.69200000000001</v>
      </c>
      <c r="H14" s="9">
        <v>1010.319</v>
      </c>
      <c r="I14" s="9">
        <v>895.34900000000005</v>
      </c>
      <c r="J14" s="9">
        <v>856.87699999999995</v>
      </c>
      <c r="K14" s="9">
        <v>14.29</v>
      </c>
      <c r="L14" s="9">
        <v>22.407</v>
      </c>
      <c r="M14" s="9">
        <v>14.978</v>
      </c>
      <c r="N14" s="9">
        <v>12.827999999999999</v>
      </c>
      <c r="O14" s="9">
        <v>7.81</v>
      </c>
      <c r="P14" s="9">
        <v>642.94200000000001</v>
      </c>
      <c r="Q14" s="9">
        <v>61.436999999999998</v>
      </c>
      <c r="R14" s="9">
        <v>56.332000000000001</v>
      </c>
      <c r="S14" s="9">
        <v>134.63800000000001</v>
      </c>
      <c r="T14" s="9">
        <v>113.334</v>
      </c>
      <c r="U14" s="9">
        <v>782.01499999999999</v>
      </c>
      <c r="V14" s="9">
        <v>114.96899999999999</v>
      </c>
      <c r="W14" s="9">
        <v>1095.4739999999999</v>
      </c>
      <c r="X14" s="9">
        <v>211.21199999999999</v>
      </c>
      <c r="Y14" s="9">
        <v>881.75599999999997</v>
      </c>
      <c r="Z14" s="9">
        <v>881.75599999999997</v>
      </c>
      <c r="AA14" s="9">
        <v>309.95100000000002</v>
      </c>
      <c r="AB14" s="9">
        <v>99.161000000000001</v>
      </c>
      <c r="AC14" s="9">
        <v>54.057000000000002</v>
      </c>
      <c r="AD14" s="9">
        <v>28.344000000000001</v>
      </c>
      <c r="AE14" s="9">
        <v>52.65</v>
      </c>
      <c r="AF14" s="9">
        <v>29.751000000000001</v>
      </c>
      <c r="AG14" s="9">
        <v>55.798999999999999</v>
      </c>
      <c r="AH14" s="9">
        <v>15.928000000000001</v>
      </c>
      <c r="AI14" s="9">
        <v>9.3580000000000005</v>
      </c>
      <c r="AJ14" s="9">
        <v>19.587</v>
      </c>
      <c r="AK14" s="9">
        <v>30.957000000000001</v>
      </c>
      <c r="AL14" s="9">
        <v>31.856999999999999</v>
      </c>
      <c r="AM14" s="9">
        <v>60.616999999999997</v>
      </c>
      <c r="AN14" s="9">
        <v>21.783999999999999</v>
      </c>
      <c r="AO14" s="9">
        <v>210.791</v>
      </c>
      <c r="AP14" s="9">
        <v>571.80399999999997</v>
      </c>
      <c r="AQ14" s="9">
        <v>502.87700000000001</v>
      </c>
      <c r="AR14" s="9">
        <v>479.94400000000002</v>
      </c>
      <c r="AS14" s="9">
        <v>12.315</v>
      </c>
      <c r="AT14" s="9">
        <v>10.054</v>
      </c>
      <c r="AU14" s="9">
        <v>10.45</v>
      </c>
      <c r="AV14" s="9">
        <v>8.4499999999999993</v>
      </c>
      <c r="AW14" s="9">
        <v>1.78</v>
      </c>
      <c r="AX14" s="9">
        <v>336.87900000000002</v>
      </c>
      <c r="AY14" s="9">
        <v>32.142000000000003</v>
      </c>
      <c r="AZ14" s="9">
        <v>28.992000000000001</v>
      </c>
      <c r="BA14" s="9">
        <v>104.864</v>
      </c>
      <c r="BB14" s="9">
        <v>77.891999999999996</v>
      </c>
      <c r="BC14" s="9">
        <v>424.98500000000001</v>
      </c>
      <c r="BD14" s="9">
        <v>68.927999999999997</v>
      </c>
      <c r="BE14" s="9">
        <v>662.447</v>
      </c>
      <c r="BF14" s="9">
        <v>219.309</v>
      </c>
      <c r="BG14" s="9">
        <v>656.697</v>
      </c>
      <c r="BH14" s="9">
        <v>656.697</v>
      </c>
      <c r="BI14" s="9">
        <v>131.34</v>
      </c>
      <c r="BJ14" s="9">
        <v>61.323</v>
      </c>
      <c r="BK14" s="9">
        <v>21.317</v>
      </c>
      <c r="BL14" s="9">
        <v>32.390999999999998</v>
      </c>
      <c r="BM14" s="9">
        <v>32.847999999999999</v>
      </c>
      <c r="BN14" s="9">
        <v>20.86</v>
      </c>
      <c r="BO14" s="9">
        <v>36.395000000000003</v>
      </c>
      <c r="BP14" s="9">
        <v>9.0960000000000001</v>
      </c>
      <c r="BQ14" s="9">
        <v>6.9009999999999998</v>
      </c>
      <c r="BR14" s="9">
        <v>15.173999999999999</v>
      </c>
      <c r="BS14" s="9">
        <v>16.908999999999999</v>
      </c>
      <c r="BT14" s="9">
        <v>21.625</v>
      </c>
      <c r="BU14" s="9">
        <v>31.38</v>
      </c>
      <c r="BV14" s="9">
        <v>22.327999999999999</v>
      </c>
      <c r="BW14" s="9">
        <v>70.018000000000001</v>
      </c>
      <c r="BX14" s="9">
        <v>525.35599999999999</v>
      </c>
      <c r="BY14" s="9">
        <v>432.50799999999998</v>
      </c>
      <c r="BZ14" s="9">
        <v>416.38</v>
      </c>
      <c r="CA14" s="9">
        <v>6.1219999999999999</v>
      </c>
      <c r="CB14" s="9">
        <v>10.006</v>
      </c>
      <c r="CC14" s="9">
        <v>6.9429999999999996</v>
      </c>
      <c r="CD14" s="9">
        <v>6.3010000000000002</v>
      </c>
      <c r="CE14" s="9">
        <v>2.8849999999999998</v>
      </c>
      <c r="CF14" s="9">
        <v>342.41300000000001</v>
      </c>
      <c r="CG14" s="9">
        <v>13.077999999999999</v>
      </c>
      <c r="CH14" s="9">
        <v>13.407</v>
      </c>
      <c r="CI14" s="9">
        <v>63.609000000000002</v>
      </c>
      <c r="CJ14" s="9">
        <v>45.656999999999996</v>
      </c>
      <c r="CK14" s="9">
        <v>386.851</v>
      </c>
      <c r="CL14" s="9">
        <v>92.847999999999999</v>
      </c>
      <c r="CM14" s="9">
        <v>583.56700000000001</v>
      </c>
      <c r="CN14" s="9">
        <v>73.13</v>
      </c>
      <c r="CO14" s="9">
        <v>215.86500000000001</v>
      </c>
      <c r="CP14" s="9">
        <v>215.86500000000001</v>
      </c>
      <c r="CQ14" s="9">
        <v>35.807000000000002</v>
      </c>
      <c r="CR14" s="9">
        <v>18.754999999999999</v>
      </c>
      <c r="CS14" s="9">
        <v>7.7619999999999996</v>
      </c>
      <c r="CT14" s="9">
        <v>8.2119999999999997</v>
      </c>
      <c r="CU14" s="9">
        <v>9.6170000000000009</v>
      </c>
      <c r="CV14" s="9">
        <v>6.3559999999999999</v>
      </c>
      <c r="CW14" s="9">
        <v>9.5830000000000002</v>
      </c>
      <c r="CX14" s="9">
        <v>4.9169999999999998</v>
      </c>
      <c r="CY14" s="9">
        <v>1.0740000000000001</v>
      </c>
      <c r="CZ14" s="9">
        <v>6.93</v>
      </c>
      <c r="DA14" s="9">
        <v>6.8680000000000003</v>
      </c>
      <c r="DB14" s="9">
        <v>2.1760000000000002</v>
      </c>
      <c r="DC14" s="9">
        <v>9.8239999999999998</v>
      </c>
      <c r="DD14" s="9">
        <v>6.149</v>
      </c>
      <c r="DE14" s="9">
        <v>17.052</v>
      </c>
      <c r="DF14" s="9">
        <v>180.05799999999999</v>
      </c>
      <c r="DG14" s="9">
        <v>155.83600000000001</v>
      </c>
      <c r="DH14" s="9">
        <v>142.77000000000001</v>
      </c>
      <c r="DI14" s="9">
        <v>3.8919999999999999</v>
      </c>
      <c r="DJ14" s="9">
        <v>9.1739999999999995</v>
      </c>
      <c r="DK14" s="9">
        <v>5.9550000000000001</v>
      </c>
      <c r="DL14" s="9">
        <v>5.7270000000000003</v>
      </c>
      <c r="DM14" s="9">
        <v>1.1879999999999999</v>
      </c>
      <c r="DN14" s="9">
        <v>129.27799999999999</v>
      </c>
      <c r="DO14" s="9">
        <v>5.3159999999999998</v>
      </c>
      <c r="DP14" s="9">
        <v>6.407</v>
      </c>
      <c r="DQ14" s="9">
        <v>14.835000000000001</v>
      </c>
      <c r="DR14" s="9">
        <v>35.808</v>
      </c>
      <c r="DS14" s="9">
        <v>120.02800000000001</v>
      </c>
      <c r="DT14" s="9">
        <v>24.221</v>
      </c>
      <c r="DU14" s="9">
        <v>197.875</v>
      </c>
      <c r="DV14" s="9">
        <v>17.989000000000001</v>
      </c>
      <c r="DW14" s="9">
        <v>423.863</v>
      </c>
      <c r="DX14" s="9">
        <v>423.863</v>
      </c>
      <c r="DY14" s="9">
        <v>64.625</v>
      </c>
      <c r="DZ14" s="9">
        <v>33.091999999999999</v>
      </c>
      <c r="EA14" s="9">
        <v>12.874000000000001</v>
      </c>
      <c r="EB14" s="9">
        <v>17.853999999999999</v>
      </c>
      <c r="EC14" s="9">
        <v>22.466999999999999</v>
      </c>
      <c r="ED14" s="9">
        <v>8.2609999999999992</v>
      </c>
      <c r="EE14" s="9">
        <v>22.149000000000001</v>
      </c>
      <c r="EF14" s="9">
        <v>4.024</v>
      </c>
      <c r="EG14" s="9">
        <v>4.5549999999999997</v>
      </c>
      <c r="EH14" s="9">
        <v>10.66</v>
      </c>
      <c r="EI14" s="9">
        <v>13.2</v>
      </c>
      <c r="EJ14" s="9">
        <v>6.8680000000000003</v>
      </c>
      <c r="EK14" s="9">
        <v>19.861000000000001</v>
      </c>
      <c r="EL14" s="9">
        <v>10.867000000000001</v>
      </c>
      <c r="EM14" s="9">
        <v>31.533000000000001</v>
      </c>
      <c r="EN14" s="9">
        <v>359.23899999999998</v>
      </c>
      <c r="EO14" s="9">
        <v>314.12799999999999</v>
      </c>
      <c r="EP14" s="9">
        <v>293.78199999999998</v>
      </c>
      <c r="EQ14" s="9">
        <v>10.949</v>
      </c>
      <c r="ER14" s="9">
        <v>9.0190000000000001</v>
      </c>
      <c r="ES14" s="9">
        <v>7.6020000000000003</v>
      </c>
      <c r="ET14" s="9">
        <v>4.8499999999999996</v>
      </c>
      <c r="EU14" s="9">
        <v>7.516</v>
      </c>
      <c r="EV14" s="9">
        <v>271.214</v>
      </c>
      <c r="EW14" s="9">
        <v>12.446</v>
      </c>
      <c r="EX14" s="9">
        <v>14.499000000000001</v>
      </c>
      <c r="EY14" s="9">
        <v>15.968999999999999</v>
      </c>
      <c r="EZ14" s="9">
        <v>65.504000000000005</v>
      </c>
      <c r="FA14" s="9">
        <v>248.624</v>
      </c>
      <c r="FB14" s="9">
        <v>45.110999999999997</v>
      </c>
      <c r="FC14" s="9">
        <v>393.553</v>
      </c>
      <c r="FD14" s="9">
        <v>30.31</v>
      </c>
      <c r="FE14" s="9">
        <v>216.19399999999999</v>
      </c>
      <c r="FF14" s="9">
        <v>216.19399999999999</v>
      </c>
      <c r="FG14" s="9">
        <v>48.619</v>
      </c>
      <c r="FH14" s="9">
        <v>18.593</v>
      </c>
      <c r="FI14" s="9">
        <v>6.9450000000000003</v>
      </c>
      <c r="FJ14" s="9">
        <v>8.6910000000000007</v>
      </c>
      <c r="FK14" s="9">
        <v>12.515000000000001</v>
      </c>
      <c r="FL14" s="9">
        <v>3.121</v>
      </c>
      <c r="FM14" s="9">
        <v>12.324999999999999</v>
      </c>
      <c r="FN14" s="9">
        <v>1.895</v>
      </c>
      <c r="FO14" s="9">
        <v>1.4159999999999999</v>
      </c>
      <c r="FP14" s="9">
        <v>7.4180000000000001</v>
      </c>
      <c r="FQ14" s="9">
        <v>5.5289999999999999</v>
      </c>
      <c r="FR14" s="9">
        <v>2.6890000000000001</v>
      </c>
      <c r="FS14" s="9">
        <v>11.061999999999999</v>
      </c>
      <c r="FT14" s="9">
        <v>4.5739999999999998</v>
      </c>
      <c r="FU14" s="9">
        <v>30.026</v>
      </c>
      <c r="FV14" s="9">
        <v>167.57499999999999</v>
      </c>
      <c r="FW14" s="9">
        <v>119.45099999999999</v>
      </c>
      <c r="FX14" s="9">
        <v>113.434</v>
      </c>
      <c r="FY14" s="9">
        <v>3.0910000000000002</v>
      </c>
      <c r="FZ14" s="9">
        <v>2.9249999999999998</v>
      </c>
      <c r="GA14" s="9">
        <v>3.54</v>
      </c>
      <c r="GB14" s="9">
        <v>1.323</v>
      </c>
      <c r="GC14" s="9">
        <v>1.1539999999999999</v>
      </c>
      <c r="GD14" s="9">
        <v>95.54</v>
      </c>
      <c r="GE14" s="9">
        <v>6.7480000000000002</v>
      </c>
      <c r="GF14" s="9">
        <v>4.4729999999999999</v>
      </c>
      <c r="GG14" s="9">
        <v>12.69</v>
      </c>
      <c r="GH14" s="9">
        <v>18.802</v>
      </c>
      <c r="GI14" s="9">
        <v>100.649</v>
      </c>
      <c r="GJ14" s="9">
        <v>48.124000000000002</v>
      </c>
      <c r="GK14" s="9">
        <v>183.65100000000001</v>
      </c>
      <c r="GL14" s="9">
        <v>32.542999999999999</v>
      </c>
      <c r="GM14" s="9">
        <v>1041.8989999999999</v>
      </c>
      <c r="GN14" s="9">
        <v>1041.8989999999999</v>
      </c>
      <c r="GO14" s="9">
        <v>192.029</v>
      </c>
      <c r="GP14" s="9">
        <v>87.509</v>
      </c>
      <c r="GQ14" s="9">
        <v>36.284999999999997</v>
      </c>
      <c r="GR14" s="9">
        <v>44.566000000000003</v>
      </c>
      <c r="GS14" s="9">
        <v>58.28</v>
      </c>
      <c r="GT14" s="9">
        <v>22.571999999999999</v>
      </c>
      <c r="GU14" s="9">
        <v>55.225000000000001</v>
      </c>
      <c r="GV14" s="9">
        <v>17.951000000000001</v>
      </c>
      <c r="GW14" s="9">
        <v>7.5350000000000001</v>
      </c>
      <c r="GX14" s="9">
        <v>30.725999999999999</v>
      </c>
      <c r="GY14" s="9">
        <v>22.582999999999998</v>
      </c>
      <c r="GZ14" s="9">
        <v>27.542999999999999</v>
      </c>
      <c r="HA14" s="9">
        <v>58.887</v>
      </c>
      <c r="HB14" s="9">
        <v>21.963999999999999</v>
      </c>
      <c r="HC14" s="9">
        <v>104.52</v>
      </c>
      <c r="HD14" s="9">
        <v>849.87</v>
      </c>
      <c r="HE14" s="9">
        <v>595.20000000000005</v>
      </c>
      <c r="HF14" s="9">
        <v>566.38099999999997</v>
      </c>
      <c r="HG14" s="9">
        <v>13.234</v>
      </c>
      <c r="HH14" s="9">
        <v>14.805999999999999</v>
      </c>
      <c r="HI14" s="9">
        <v>13.577</v>
      </c>
      <c r="HJ14" s="9">
        <v>11.138</v>
      </c>
      <c r="HK14" s="9">
        <v>2.589</v>
      </c>
      <c r="HL14" s="9">
        <v>499.84100000000001</v>
      </c>
      <c r="HM14" s="9">
        <v>21.026</v>
      </c>
      <c r="HN14" s="9">
        <v>20.722999999999999</v>
      </c>
      <c r="HO14" s="9">
        <v>53.61</v>
      </c>
      <c r="HP14" s="9">
        <v>126.18</v>
      </c>
      <c r="HQ14" s="9">
        <v>469.02</v>
      </c>
      <c r="HR14" s="9">
        <v>254.67</v>
      </c>
      <c r="HS14" s="9">
        <v>935.68</v>
      </c>
      <c r="HT14" s="9">
        <v>106.21899999999999</v>
      </c>
      <c r="HU14" s="9">
        <v>417.69299999999998</v>
      </c>
      <c r="HV14" s="9">
        <v>417.69299999999998</v>
      </c>
      <c r="HW14" s="9">
        <v>95.992999999999995</v>
      </c>
      <c r="HX14" s="9">
        <v>35.537999999999997</v>
      </c>
      <c r="HY14" s="9">
        <v>9.0310000000000006</v>
      </c>
      <c r="HZ14" s="9">
        <v>22.187000000000001</v>
      </c>
      <c r="IA14" s="9">
        <v>21.140999999999998</v>
      </c>
      <c r="IB14" s="9">
        <v>10.076000000000001</v>
      </c>
      <c r="IC14" s="9">
        <v>20.225999999999999</v>
      </c>
      <c r="ID14" s="9">
        <v>5.173</v>
      </c>
      <c r="IE14" s="9">
        <v>4.1680000000000001</v>
      </c>
      <c r="IF14" s="9">
        <v>10.06</v>
      </c>
      <c r="IG14" s="9">
        <v>13.324</v>
      </c>
      <c r="IH14" s="9">
        <v>7.8339999999999996</v>
      </c>
      <c r="II14" s="9">
        <v>21.62</v>
      </c>
      <c r="IJ14" s="9">
        <v>9.5969999999999995</v>
      </c>
      <c r="IK14" s="9">
        <v>60.454999999999998</v>
      </c>
      <c r="IL14" s="9">
        <v>321.7</v>
      </c>
      <c r="IM14" s="9">
        <v>209.518</v>
      </c>
      <c r="IN14" s="9">
        <v>201.03399999999999</v>
      </c>
      <c r="IO14" s="9">
        <v>5.1459999999999999</v>
      </c>
      <c r="IP14" s="9">
        <v>3.3380000000000001</v>
      </c>
      <c r="IQ14" s="9">
        <v>4.4640000000000004</v>
      </c>
    </row>
    <row r="15" spans="1:251">
      <c r="A15" s="10">
        <v>43497</v>
      </c>
      <c r="B15" s="9">
        <v>21.727</v>
      </c>
      <c r="C15" s="9">
        <v>28.47</v>
      </c>
      <c r="D15" s="9">
        <v>37.192</v>
      </c>
      <c r="E15" s="9">
        <v>56.552</v>
      </c>
      <c r="F15" s="9">
        <v>30.837</v>
      </c>
      <c r="G15" s="9">
        <v>177.48500000000001</v>
      </c>
      <c r="H15" s="9">
        <v>1023.022</v>
      </c>
      <c r="I15" s="9">
        <v>901.80600000000004</v>
      </c>
      <c r="J15" s="9">
        <v>863.58699999999999</v>
      </c>
      <c r="K15" s="9">
        <v>11.196</v>
      </c>
      <c r="L15" s="9">
        <v>27.023</v>
      </c>
      <c r="M15" s="9">
        <v>18.846</v>
      </c>
      <c r="N15" s="9">
        <v>11.983000000000001</v>
      </c>
      <c r="O15" s="9">
        <v>7.39</v>
      </c>
      <c r="P15" s="9">
        <v>666.11099999999999</v>
      </c>
      <c r="Q15" s="9">
        <v>54.767000000000003</v>
      </c>
      <c r="R15" s="9">
        <v>44.258000000000003</v>
      </c>
      <c r="S15" s="9">
        <v>136.66900000000001</v>
      </c>
      <c r="T15" s="9">
        <v>125.069</v>
      </c>
      <c r="U15" s="9">
        <v>776.73699999999997</v>
      </c>
      <c r="V15" s="9">
        <v>121.21599999999999</v>
      </c>
      <c r="W15" s="9">
        <v>1118.144</v>
      </c>
      <c r="X15" s="9">
        <v>185.34800000000001</v>
      </c>
      <c r="Y15" s="9">
        <v>903.99699999999996</v>
      </c>
      <c r="Z15" s="9">
        <v>903.99699999999996</v>
      </c>
      <c r="AA15" s="9">
        <v>306.08199999999999</v>
      </c>
      <c r="AB15" s="9">
        <v>100.373</v>
      </c>
      <c r="AC15" s="9">
        <v>61.084000000000003</v>
      </c>
      <c r="AD15" s="9">
        <v>24.006</v>
      </c>
      <c r="AE15" s="9">
        <v>59.341999999999999</v>
      </c>
      <c r="AF15" s="9">
        <v>25.748000000000001</v>
      </c>
      <c r="AG15" s="9">
        <v>57.466000000000001</v>
      </c>
      <c r="AH15" s="9">
        <v>12.885999999999999</v>
      </c>
      <c r="AI15" s="9">
        <v>11.076000000000001</v>
      </c>
      <c r="AJ15" s="9">
        <v>14.288</v>
      </c>
      <c r="AK15" s="9">
        <v>34.975000000000001</v>
      </c>
      <c r="AL15" s="9">
        <v>35.828000000000003</v>
      </c>
      <c r="AM15" s="9">
        <v>61.064999999999998</v>
      </c>
      <c r="AN15" s="9">
        <v>24.026</v>
      </c>
      <c r="AO15" s="9">
        <v>205.709</v>
      </c>
      <c r="AP15" s="9">
        <v>597.91499999999996</v>
      </c>
      <c r="AQ15" s="9">
        <v>500.21100000000001</v>
      </c>
      <c r="AR15" s="9">
        <v>473.44799999999998</v>
      </c>
      <c r="AS15" s="9">
        <v>9.6370000000000005</v>
      </c>
      <c r="AT15" s="9">
        <v>16.923999999999999</v>
      </c>
      <c r="AU15" s="9">
        <v>9.2469999999999999</v>
      </c>
      <c r="AV15" s="9">
        <v>9.5440000000000005</v>
      </c>
      <c r="AW15" s="9">
        <v>6.7030000000000003</v>
      </c>
      <c r="AX15" s="9">
        <v>331.2</v>
      </c>
      <c r="AY15" s="9">
        <v>27.187999999999999</v>
      </c>
      <c r="AZ15" s="9">
        <v>26.192</v>
      </c>
      <c r="BA15" s="9">
        <v>115.63</v>
      </c>
      <c r="BB15" s="9">
        <v>72.793999999999997</v>
      </c>
      <c r="BC15" s="9">
        <v>427.41699999999997</v>
      </c>
      <c r="BD15" s="9">
        <v>97.703999999999994</v>
      </c>
      <c r="BE15" s="9">
        <v>690.33299999999997</v>
      </c>
      <c r="BF15" s="9">
        <v>213.66300000000001</v>
      </c>
      <c r="BG15" s="9">
        <v>671.875</v>
      </c>
      <c r="BH15" s="9">
        <v>671.875</v>
      </c>
      <c r="BI15" s="9">
        <v>144.447</v>
      </c>
      <c r="BJ15" s="9">
        <v>69.989999999999995</v>
      </c>
      <c r="BK15" s="9">
        <v>19.071999999999999</v>
      </c>
      <c r="BL15" s="9">
        <v>42.046999999999997</v>
      </c>
      <c r="BM15" s="9">
        <v>41.021000000000001</v>
      </c>
      <c r="BN15" s="9">
        <v>20.097000000000001</v>
      </c>
      <c r="BO15" s="9">
        <v>39.454000000000001</v>
      </c>
      <c r="BP15" s="9">
        <v>10.933</v>
      </c>
      <c r="BQ15" s="9">
        <v>9.6059999999999999</v>
      </c>
      <c r="BR15" s="9">
        <v>22.021999999999998</v>
      </c>
      <c r="BS15" s="9">
        <v>18.491</v>
      </c>
      <c r="BT15" s="9">
        <v>20.605</v>
      </c>
      <c r="BU15" s="9">
        <v>34.409999999999997</v>
      </c>
      <c r="BV15" s="9">
        <v>26.709</v>
      </c>
      <c r="BW15" s="9">
        <v>74.456999999999994</v>
      </c>
      <c r="BX15" s="9">
        <v>527.428</v>
      </c>
      <c r="BY15" s="9">
        <v>413.24299999999999</v>
      </c>
      <c r="BZ15" s="9">
        <v>394.02800000000002</v>
      </c>
      <c r="CA15" s="9">
        <v>11.255000000000001</v>
      </c>
      <c r="CB15" s="9">
        <v>7.96</v>
      </c>
      <c r="CC15" s="9">
        <v>11.821999999999999</v>
      </c>
      <c r="CD15" s="9">
        <v>3.4020000000000001</v>
      </c>
      <c r="CE15" s="9">
        <v>3.4020000000000001</v>
      </c>
      <c r="CF15" s="9">
        <v>305.82600000000002</v>
      </c>
      <c r="CG15" s="9">
        <v>19.050999999999998</v>
      </c>
      <c r="CH15" s="9">
        <v>20.347000000000001</v>
      </c>
      <c r="CI15" s="9">
        <v>68.019000000000005</v>
      </c>
      <c r="CJ15" s="9">
        <v>45.530999999999999</v>
      </c>
      <c r="CK15" s="9">
        <v>367.71100000000001</v>
      </c>
      <c r="CL15" s="9">
        <v>114.185</v>
      </c>
      <c r="CM15" s="9">
        <v>592.976</v>
      </c>
      <c r="CN15" s="9">
        <v>78.897999999999996</v>
      </c>
      <c r="CO15" s="9">
        <v>218.91900000000001</v>
      </c>
      <c r="CP15" s="9">
        <v>218.91900000000001</v>
      </c>
      <c r="CQ15" s="9">
        <v>36.539000000000001</v>
      </c>
      <c r="CR15" s="9">
        <v>20.573</v>
      </c>
      <c r="CS15" s="9">
        <v>6.1420000000000003</v>
      </c>
      <c r="CT15" s="9">
        <v>12.612</v>
      </c>
      <c r="CU15" s="9">
        <v>12.552</v>
      </c>
      <c r="CV15" s="9">
        <v>6.2030000000000003</v>
      </c>
      <c r="CW15" s="9">
        <v>11.731999999999999</v>
      </c>
      <c r="CX15" s="9">
        <v>5.5289999999999999</v>
      </c>
      <c r="CY15" s="9">
        <v>1.494</v>
      </c>
      <c r="CZ15" s="9">
        <v>5.8959999999999999</v>
      </c>
      <c r="DA15" s="9">
        <v>8.3360000000000003</v>
      </c>
      <c r="DB15" s="9">
        <v>4.5220000000000002</v>
      </c>
      <c r="DC15" s="9">
        <v>12.308999999999999</v>
      </c>
      <c r="DD15" s="9">
        <v>6.4459999999999997</v>
      </c>
      <c r="DE15" s="9">
        <v>15.965999999999999</v>
      </c>
      <c r="DF15" s="9">
        <v>182.38</v>
      </c>
      <c r="DG15" s="9">
        <v>157.322</v>
      </c>
      <c r="DH15" s="9">
        <v>147.16800000000001</v>
      </c>
      <c r="DI15" s="9">
        <v>5.8040000000000003</v>
      </c>
      <c r="DJ15" s="9">
        <v>4.2480000000000002</v>
      </c>
      <c r="DK15" s="9">
        <v>6.98</v>
      </c>
      <c r="DL15" s="9">
        <v>2.738</v>
      </c>
      <c r="DM15" s="9">
        <v>0.33400000000000002</v>
      </c>
      <c r="DN15" s="9">
        <v>127.742</v>
      </c>
      <c r="DO15" s="9">
        <v>6.3620000000000001</v>
      </c>
      <c r="DP15" s="9">
        <v>5.274</v>
      </c>
      <c r="DQ15" s="9">
        <v>17.945</v>
      </c>
      <c r="DR15" s="9">
        <v>33.314999999999998</v>
      </c>
      <c r="DS15" s="9">
        <v>124.006</v>
      </c>
      <c r="DT15" s="9">
        <v>25.058</v>
      </c>
      <c r="DU15" s="9">
        <v>203.03</v>
      </c>
      <c r="DV15" s="9">
        <v>15.888999999999999</v>
      </c>
      <c r="DW15" s="9">
        <v>442.00599999999997</v>
      </c>
      <c r="DX15" s="9">
        <v>442.00599999999997</v>
      </c>
      <c r="DY15" s="9">
        <v>74.36</v>
      </c>
      <c r="DZ15" s="9">
        <v>43.354999999999997</v>
      </c>
      <c r="EA15" s="9">
        <v>16.789000000000001</v>
      </c>
      <c r="EB15" s="9">
        <v>24.872</v>
      </c>
      <c r="EC15" s="9">
        <v>27.398</v>
      </c>
      <c r="ED15" s="9">
        <v>14.263</v>
      </c>
      <c r="EE15" s="9">
        <v>26.446999999999999</v>
      </c>
      <c r="EF15" s="9">
        <v>6.867</v>
      </c>
      <c r="EG15" s="9">
        <v>7.5309999999999997</v>
      </c>
      <c r="EH15" s="9">
        <v>20.364000000000001</v>
      </c>
      <c r="EI15" s="9">
        <v>14.46</v>
      </c>
      <c r="EJ15" s="9">
        <v>6.8369999999999997</v>
      </c>
      <c r="EK15" s="9">
        <v>33.843000000000004</v>
      </c>
      <c r="EL15" s="9">
        <v>7.8179999999999996</v>
      </c>
      <c r="EM15" s="9">
        <v>31.004999999999999</v>
      </c>
      <c r="EN15" s="9">
        <v>367.64600000000002</v>
      </c>
      <c r="EO15" s="9">
        <v>330.48099999999999</v>
      </c>
      <c r="EP15" s="9">
        <v>300.31700000000001</v>
      </c>
      <c r="EQ15" s="9">
        <v>11.542999999999999</v>
      </c>
      <c r="ER15" s="9">
        <v>18.620999999999999</v>
      </c>
      <c r="ES15" s="9">
        <v>11.105</v>
      </c>
      <c r="ET15" s="9">
        <v>7.609</v>
      </c>
      <c r="EU15" s="9">
        <v>11.449</v>
      </c>
      <c r="EV15" s="9">
        <v>281.012</v>
      </c>
      <c r="EW15" s="9">
        <v>16</v>
      </c>
      <c r="EX15" s="9">
        <v>9.7789999999999999</v>
      </c>
      <c r="EY15" s="9">
        <v>23.690999999999999</v>
      </c>
      <c r="EZ15" s="9">
        <v>91.537000000000006</v>
      </c>
      <c r="FA15" s="9">
        <v>238.94399999999999</v>
      </c>
      <c r="FB15" s="9">
        <v>37.164999999999999</v>
      </c>
      <c r="FC15" s="9">
        <v>411.80399999999997</v>
      </c>
      <c r="FD15" s="9">
        <v>30.202000000000002</v>
      </c>
      <c r="FE15" s="9">
        <v>207.78299999999999</v>
      </c>
      <c r="FF15" s="9">
        <v>207.78299999999999</v>
      </c>
      <c r="FG15" s="9">
        <v>43.037999999999997</v>
      </c>
      <c r="FH15" s="9">
        <v>22.584</v>
      </c>
      <c r="FI15" s="9">
        <v>6.6790000000000003</v>
      </c>
      <c r="FJ15" s="9">
        <v>12.311999999999999</v>
      </c>
      <c r="FK15" s="9">
        <v>11.9</v>
      </c>
      <c r="FL15" s="9">
        <v>7.0910000000000002</v>
      </c>
      <c r="FM15" s="9">
        <v>13.393000000000001</v>
      </c>
      <c r="FN15" s="9">
        <v>2.7959999999999998</v>
      </c>
      <c r="FO15" s="9">
        <v>2.802</v>
      </c>
      <c r="FP15" s="9">
        <v>6.2590000000000003</v>
      </c>
      <c r="FQ15" s="9">
        <v>6.532</v>
      </c>
      <c r="FR15" s="9">
        <v>6.2</v>
      </c>
      <c r="FS15" s="9">
        <v>11.307</v>
      </c>
      <c r="FT15" s="9">
        <v>7.6840000000000002</v>
      </c>
      <c r="FU15" s="9">
        <v>20.454000000000001</v>
      </c>
      <c r="FV15" s="9">
        <v>164.744</v>
      </c>
      <c r="FW15" s="9">
        <v>119.053</v>
      </c>
      <c r="FX15" s="9">
        <v>116.51</v>
      </c>
      <c r="FY15" s="9">
        <v>1.7709999999999999</v>
      </c>
      <c r="FZ15" s="9">
        <v>0.77300000000000002</v>
      </c>
      <c r="GA15" s="9">
        <v>1.7709999999999999</v>
      </c>
      <c r="GB15" s="9">
        <v>0.77300000000000002</v>
      </c>
      <c r="GC15" s="9">
        <v>0</v>
      </c>
      <c r="GD15" s="9">
        <v>96.647000000000006</v>
      </c>
      <c r="GE15" s="9">
        <v>5.2560000000000002</v>
      </c>
      <c r="GF15" s="9">
        <v>3.806</v>
      </c>
      <c r="GG15" s="9">
        <v>13.345000000000001</v>
      </c>
      <c r="GH15" s="9">
        <v>19.132999999999999</v>
      </c>
      <c r="GI15" s="9">
        <v>99.92</v>
      </c>
      <c r="GJ15" s="9">
        <v>45.691000000000003</v>
      </c>
      <c r="GK15" s="9">
        <v>185.01</v>
      </c>
      <c r="GL15" s="9">
        <v>22.771999999999998</v>
      </c>
      <c r="GM15" s="9">
        <v>1124.1379999999999</v>
      </c>
      <c r="GN15" s="9">
        <v>1124.1379999999999</v>
      </c>
      <c r="GO15" s="9">
        <v>197.58600000000001</v>
      </c>
      <c r="GP15" s="9">
        <v>100.876</v>
      </c>
      <c r="GQ15" s="9">
        <v>43.96</v>
      </c>
      <c r="GR15" s="9">
        <v>54.082999999999998</v>
      </c>
      <c r="GS15" s="9">
        <v>69.016000000000005</v>
      </c>
      <c r="GT15" s="9">
        <v>29.027000000000001</v>
      </c>
      <c r="GU15" s="9">
        <v>66.989000000000004</v>
      </c>
      <c r="GV15" s="9">
        <v>22.279</v>
      </c>
      <c r="GW15" s="9">
        <v>6.9809999999999999</v>
      </c>
      <c r="GX15" s="9">
        <v>35.985999999999997</v>
      </c>
      <c r="GY15" s="9">
        <v>32.857999999999997</v>
      </c>
      <c r="GZ15" s="9">
        <v>29.199000000000002</v>
      </c>
      <c r="HA15" s="9">
        <v>70.421000000000006</v>
      </c>
      <c r="HB15" s="9">
        <v>27.620999999999999</v>
      </c>
      <c r="HC15" s="9">
        <v>96.71</v>
      </c>
      <c r="HD15" s="9">
        <v>926.553</v>
      </c>
      <c r="HE15" s="9">
        <v>667.44799999999998</v>
      </c>
      <c r="HF15" s="9">
        <v>630.39499999999998</v>
      </c>
      <c r="HG15" s="9">
        <v>20.724</v>
      </c>
      <c r="HH15" s="9">
        <v>15.512</v>
      </c>
      <c r="HI15" s="9">
        <v>21.395</v>
      </c>
      <c r="HJ15" s="9">
        <v>7.99</v>
      </c>
      <c r="HK15" s="9">
        <v>6.6449999999999996</v>
      </c>
      <c r="HL15" s="9">
        <v>536.99900000000002</v>
      </c>
      <c r="HM15" s="9">
        <v>31.718</v>
      </c>
      <c r="HN15" s="9">
        <v>25.943999999999999</v>
      </c>
      <c r="HO15" s="9">
        <v>72.787000000000006</v>
      </c>
      <c r="HP15" s="9">
        <v>142.273</v>
      </c>
      <c r="HQ15" s="9">
        <v>525.17399999999998</v>
      </c>
      <c r="HR15" s="9">
        <v>259.10500000000002</v>
      </c>
      <c r="HS15" s="9">
        <v>1032.249</v>
      </c>
      <c r="HT15" s="9">
        <v>91.888999999999996</v>
      </c>
      <c r="HU15" s="9">
        <v>442.14600000000002</v>
      </c>
      <c r="HV15" s="9">
        <v>442.14600000000002</v>
      </c>
      <c r="HW15" s="9">
        <v>119.06100000000001</v>
      </c>
      <c r="HX15" s="9">
        <v>46.774999999999999</v>
      </c>
      <c r="HY15" s="9">
        <v>12.327999999999999</v>
      </c>
      <c r="HZ15" s="9">
        <v>28.341000000000001</v>
      </c>
      <c r="IA15" s="9">
        <v>24.067</v>
      </c>
      <c r="IB15" s="9">
        <v>16.603000000000002</v>
      </c>
      <c r="IC15" s="9">
        <v>25.504000000000001</v>
      </c>
      <c r="ID15" s="9">
        <v>4.5279999999999996</v>
      </c>
      <c r="IE15" s="9">
        <v>9.0709999999999997</v>
      </c>
      <c r="IF15" s="9">
        <v>12.852</v>
      </c>
      <c r="IG15" s="9">
        <v>13.256</v>
      </c>
      <c r="IH15" s="9">
        <v>14.561</v>
      </c>
      <c r="II15" s="9">
        <v>28.317</v>
      </c>
      <c r="IJ15" s="9">
        <v>12.352</v>
      </c>
      <c r="IK15" s="9">
        <v>72.286000000000001</v>
      </c>
      <c r="IL15" s="9">
        <v>323.08499999999998</v>
      </c>
      <c r="IM15" s="9">
        <v>227.04499999999999</v>
      </c>
      <c r="IN15" s="9">
        <v>208.69300000000001</v>
      </c>
      <c r="IO15" s="9">
        <v>9.1449999999999996</v>
      </c>
      <c r="IP15" s="9">
        <v>9.2070000000000007</v>
      </c>
      <c r="IQ15" s="9">
        <v>9.4269999999999996</v>
      </c>
    </row>
    <row r="16" spans="1:251">
      <c r="A16" s="10">
        <v>43862</v>
      </c>
      <c r="B16" s="9">
        <v>24.073</v>
      </c>
      <c r="C16" s="9">
        <v>30.256</v>
      </c>
      <c r="D16" s="9">
        <v>31.006</v>
      </c>
      <c r="E16" s="9">
        <v>57.515000000000001</v>
      </c>
      <c r="F16" s="9">
        <v>27.82</v>
      </c>
      <c r="G16" s="9">
        <v>166.98500000000001</v>
      </c>
      <c r="H16" s="9">
        <v>1000.592</v>
      </c>
      <c r="I16" s="9">
        <v>882.07399999999996</v>
      </c>
      <c r="J16" s="9">
        <v>842.56799999999998</v>
      </c>
      <c r="K16" s="9">
        <v>15.741</v>
      </c>
      <c r="L16" s="9">
        <v>23.765000000000001</v>
      </c>
      <c r="M16" s="9">
        <v>14.484</v>
      </c>
      <c r="N16" s="9">
        <v>17.027000000000001</v>
      </c>
      <c r="O16" s="9">
        <v>7.5049999999999999</v>
      </c>
      <c r="P16" s="9">
        <v>632.23800000000006</v>
      </c>
      <c r="Q16" s="9">
        <v>43.994999999999997</v>
      </c>
      <c r="R16" s="9">
        <v>49.003999999999998</v>
      </c>
      <c r="S16" s="9">
        <v>156.83699999999999</v>
      </c>
      <c r="T16" s="9">
        <v>118.721</v>
      </c>
      <c r="U16" s="9">
        <v>763.35299999999995</v>
      </c>
      <c r="V16" s="9">
        <v>118.517</v>
      </c>
      <c r="W16" s="9">
        <v>1096.4069999999999</v>
      </c>
      <c r="X16" s="9">
        <v>164.88300000000001</v>
      </c>
      <c r="Y16" s="9">
        <v>929.28300000000002</v>
      </c>
      <c r="Z16" s="9">
        <v>929.28300000000002</v>
      </c>
      <c r="AA16" s="9">
        <v>295.18299999999999</v>
      </c>
      <c r="AB16" s="9">
        <v>92.686000000000007</v>
      </c>
      <c r="AC16" s="9">
        <v>49.790999999999997</v>
      </c>
      <c r="AD16" s="9">
        <v>29.074000000000002</v>
      </c>
      <c r="AE16" s="9">
        <v>50.055999999999997</v>
      </c>
      <c r="AF16" s="9">
        <v>28.81</v>
      </c>
      <c r="AG16" s="9">
        <v>48.356999999999999</v>
      </c>
      <c r="AH16" s="9">
        <v>10.491</v>
      </c>
      <c r="AI16" s="9">
        <v>18.367000000000001</v>
      </c>
      <c r="AJ16" s="9">
        <v>16.443999999999999</v>
      </c>
      <c r="AK16" s="9">
        <v>28.731000000000002</v>
      </c>
      <c r="AL16" s="9">
        <v>33.691000000000003</v>
      </c>
      <c r="AM16" s="9">
        <v>54.228000000000002</v>
      </c>
      <c r="AN16" s="9">
        <v>24.637</v>
      </c>
      <c r="AO16" s="9">
        <v>202.49700000000001</v>
      </c>
      <c r="AP16" s="9">
        <v>634.1</v>
      </c>
      <c r="AQ16" s="9">
        <v>543.25300000000004</v>
      </c>
      <c r="AR16" s="9">
        <v>513.68399999999997</v>
      </c>
      <c r="AS16" s="9">
        <v>9.5120000000000005</v>
      </c>
      <c r="AT16" s="9">
        <v>20.058</v>
      </c>
      <c r="AU16" s="9">
        <v>11.817</v>
      </c>
      <c r="AV16" s="9">
        <v>10.688000000000001</v>
      </c>
      <c r="AW16" s="9">
        <v>7.0650000000000004</v>
      </c>
      <c r="AX16" s="9">
        <v>329.37099999999998</v>
      </c>
      <c r="AY16" s="9">
        <v>37.878</v>
      </c>
      <c r="AZ16" s="9">
        <v>32.698999999999998</v>
      </c>
      <c r="BA16" s="9">
        <v>143.30500000000001</v>
      </c>
      <c r="BB16" s="9">
        <v>85.305999999999997</v>
      </c>
      <c r="BC16" s="9">
        <v>457.947</v>
      </c>
      <c r="BD16" s="9">
        <v>90.846000000000004</v>
      </c>
      <c r="BE16" s="9">
        <v>720.26499999999999</v>
      </c>
      <c r="BF16" s="9">
        <v>209.017</v>
      </c>
      <c r="BG16" s="9">
        <v>659.41099999999994</v>
      </c>
      <c r="BH16" s="9">
        <v>659.41099999999994</v>
      </c>
      <c r="BI16" s="9">
        <v>119.627</v>
      </c>
      <c r="BJ16" s="9">
        <v>58.070999999999998</v>
      </c>
      <c r="BK16" s="9">
        <v>23.67</v>
      </c>
      <c r="BL16" s="9">
        <v>27.478000000000002</v>
      </c>
      <c r="BM16" s="9">
        <v>30.931999999999999</v>
      </c>
      <c r="BN16" s="9">
        <v>20.216000000000001</v>
      </c>
      <c r="BO16" s="9">
        <v>37.167999999999999</v>
      </c>
      <c r="BP16" s="9">
        <v>8.7219999999999995</v>
      </c>
      <c r="BQ16" s="9">
        <v>5.2569999999999997</v>
      </c>
      <c r="BR16" s="9">
        <v>17.27</v>
      </c>
      <c r="BS16" s="9">
        <v>18.573</v>
      </c>
      <c r="BT16" s="9">
        <v>15.304</v>
      </c>
      <c r="BU16" s="9">
        <v>28.768999999999998</v>
      </c>
      <c r="BV16" s="9">
        <v>22.379000000000001</v>
      </c>
      <c r="BW16" s="9">
        <v>61.555999999999997</v>
      </c>
      <c r="BX16" s="9">
        <v>539.78399999999999</v>
      </c>
      <c r="BY16" s="9">
        <v>422.91</v>
      </c>
      <c r="BZ16" s="9">
        <v>404.988</v>
      </c>
      <c r="CA16" s="9">
        <v>8.4809999999999999</v>
      </c>
      <c r="CB16" s="9">
        <v>9.4420000000000002</v>
      </c>
      <c r="CC16" s="9">
        <v>11.191000000000001</v>
      </c>
      <c r="CD16" s="9">
        <v>3.9620000000000002</v>
      </c>
      <c r="CE16" s="9">
        <v>2.032</v>
      </c>
      <c r="CF16" s="9">
        <v>308.09100000000001</v>
      </c>
      <c r="CG16" s="9">
        <v>16.536999999999999</v>
      </c>
      <c r="CH16" s="9">
        <v>22.469000000000001</v>
      </c>
      <c r="CI16" s="9">
        <v>75.813000000000002</v>
      </c>
      <c r="CJ16" s="9">
        <v>41.524000000000001</v>
      </c>
      <c r="CK16" s="9">
        <v>381.38600000000002</v>
      </c>
      <c r="CL16" s="9">
        <v>116.874</v>
      </c>
      <c r="CM16" s="9">
        <v>592.21100000000001</v>
      </c>
      <c r="CN16" s="9">
        <v>67.2</v>
      </c>
      <c r="CO16" s="9">
        <v>204.74799999999999</v>
      </c>
      <c r="CP16" s="9">
        <v>204.74799999999999</v>
      </c>
      <c r="CQ16" s="9">
        <v>28.074999999999999</v>
      </c>
      <c r="CR16" s="9">
        <v>14.598000000000001</v>
      </c>
      <c r="CS16" s="9">
        <v>3.1859999999999999</v>
      </c>
      <c r="CT16" s="9">
        <v>9.8520000000000003</v>
      </c>
      <c r="CU16" s="9">
        <v>8.4529999999999994</v>
      </c>
      <c r="CV16" s="9">
        <v>5.1609999999999996</v>
      </c>
      <c r="CW16" s="9">
        <v>9.0060000000000002</v>
      </c>
      <c r="CX16" s="9">
        <v>3.8759999999999999</v>
      </c>
      <c r="CY16" s="9">
        <v>0.73099999999999998</v>
      </c>
      <c r="CZ16" s="9">
        <v>4.5430000000000001</v>
      </c>
      <c r="DA16" s="9">
        <v>6.2450000000000001</v>
      </c>
      <c r="DB16" s="9">
        <v>2.8260000000000001</v>
      </c>
      <c r="DC16" s="9">
        <v>11.523</v>
      </c>
      <c r="DD16" s="9">
        <v>2.0910000000000002</v>
      </c>
      <c r="DE16" s="9">
        <v>13.477</v>
      </c>
      <c r="DF16" s="9">
        <v>176.673</v>
      </c>
      <c r="DG16" s="9">
        <v>155.315</v>
      </c>
      <c r="DH16" s="9">
        <v>140.55799999999999</v>
      </c>
      <c r="DI16" s="9">
        <v>5.899</v>
      </c>
      <c r="DJ16" s="9">
        <v>8.8580000000000005</v>
      </c>
      <c r="DK16" s="9">
        <v>5.5110000000000001</v>
      </c>
      <c r="DL16" s="9">
        <v>5.4249999999999998</v>
      </c>
      <c r="DM16" s="9">
        <v>3.1789999999999998</v>
      </c>
      <c r="DN16" s="9">
        <v>120.786</v>
      </c>
      <c r="DO16" s="9">
        <v>7.5490000000000004</v>
      </c>
      <c r="DP16" s="9">
        <v>6.3780000000000001</v>
      </c>
      <c r="DQ16" s="9">
        <v>20.602</v>
      </c>
      <c r="DR16" s="9">
        <v>25.382999999999999</v>
      </c>
      <c r="DS16" s="9">
        <v>129.93199999999999</v>
      </c>
      <c r="DT16" s="9">
        <v>21.356999999999999</v>
      </c>
      <c r="DU16" s="9">
        <v>191.09800000000001</v>
      </c>
      <c r="DV16" s="9">
        <v>13.65</v>
      </c>
      <c r="DW16" s="9">
        <v>469.988</v>
      </c>
      <c r="DX16" s="9">
        <v>469.988</v>
      </c>
      <c r="DY16" s="9">
        <v>66.025999999999996</v>
      </c>
      <c r="DZ16" s="9">
        <v>41.741</v>
      </c>
      <c r="EA16" s="9">
        <v>17.29</v>
      </c>
      <c r="EB16" s="9">
        <v>21.475000000000001</v>
      </c>
      <c r="EC16" s="9">
        <v>24.186</v>
      </c>
      <c r="ED16" s="9">
        <v>14.055999999999999</v>
      </c>
      <c r="EE16" s="9">
        <v>27.446999999999999</v>
      </c>
      <c r="EF16" s="9">
        <v>5.3609999999999998</v>
      </c>
      <c r="EG16" s="9">
        <v>5.4329999999999998</v>
      </c>
      <c r="EH16" s="9">
        <v>20.026</v>
      </c>
      <c r="EI16" s="9">
        <v>10.545</v>
      </c>
      <c r="EJ16" s="9">
        <v>8.1929999999999996</v>
      </c>
      <c r="EK16" s="9">
        <v>28.838999999999999</v>
      </c>
      <c r="EL16" s="9">
        <v>9.9250000000000007</v>
      </c>
      <c r="EM16" s="9">
        <v>24.285</v>
      </c>
      <c r="EN16" s="9">
        <v>403.96199999999999</v>
      </c>
      <c r="EO16" s="9">
        <v>358.90600000000001</v>
      </c>
      <c r="EP16" s="9">
        <v>329.84399999999999</v>
      </c>
      <c r="EQ16" s="9">
        <v>13.111000000000001</v>
      </c>
      <c r="ER16" s="9">
        <v>15.951000000000001</v>
      </c>
      <c r="ES16" s="9">
        <v>10.913</v>
      </c>
      <c r="ET16" s="9">
        <v>7.2869999999999999</v>
      </c>
      <c r="EU16" s="9">
        <v>9.6189999999999998</v>
      </c>
      <c r="EV16" s="9">
        <v>297.20400000000001</v>
      </c>
      <c r="EW16" s="9">
        <v>20.733000000000001</v>
      </c>
      <c r="EX16" s="9">
        <v>8.2669999999999995</v>
      </c>
      <c r="EY16" s="9">
        <v>32.701999999999998</v>
      </c>
      <c r="EZ16" s="9">
        <v>80.620999999999995</v>
      </c>
      <c r="FA16" s="9">
        <v>278.28500000000003</v>
      </c>
      <c r="FB16" s="9">
        <v>45.055999999999997</v>
      </c>
      <c r="FC16" s="9">
        <v>445.81900000000002</v>
      </c>
      <c r="FD16" s="9">
        <v>24.169</v>
      </c>
      <c r="FE16" s="9">
        <v>217.55699999999999</v>
      </c>
      <c r="FF16" s="9">
        <v>217.55699999999999</v>
      </c>
      <c r="FG16" s="9">
        <v>33.354999999999997</v>
      </c>
      <c r="FH16" s="9">
        <v>15.682</v>
      </c>
      <c r="FI16" s="9">
        <v>8.1910000000000007</v>
      </c>
      <c r="FJ16" s="9">
        <v>6.3019999999999996</v>
      </c>
      <c r="FK16" s="9">
        <v>10.324</v>
      </c>
      <c r="FL16" s="9">
        <v>4.1689999999999996</v>
      </c>
      <c r="FM16" s="9">
        <v>9.9260000000000002</v>
      </c>
      <c r="FN16" s="9">
        <v>1.5509999999999999</v>
      </c>
      <c r="FO16" s="9">
        <v>3.0150000000000001</v>
      </c>
      <c r="FP16" s="9">
        <v>4.7300000000000004</v>
      </c>
      <c r="FQ16" s="9">
        <v>4.2149999999999999</v>
      </c>
      <c r="FR16" s="9">
        <v>5.5490000000000004</v>
      </c>
      <c r="FS16" s="9">
        <v>10.945</v>
      </c>
      <c r="FT16" s="9">
        <v>3.5470000000000002</v>
      </c>
      <c r="FU16" s="9">
        <v>17.672999999999998</v>
      </c>
      <c r="FV16" s="9">
        <v>184.202</v>
      </c>
      <c r="FW16" s="9">
        <v>125.479</v>
      </c>
      <c r="FX16" s="9">
        <v>117.693</v>
      </c>
      <c r="FY16" s="9">
        <v>2.1419999999999999</v>
      </c>
      <c r="FZ16" s="9">
        <v>5.6440000000000001</v>
      </c>
      <c r="GA16" s="9">
        <v>2.1419999999999999</v>
      </c>
      <c r="GB16" s="9">
        <v>2.4870000000000001</v>
      </c>
      <c r="GC16" s="9">
        <v>3.1579999999999999</v>
      </c>
      <c r="GD16" s="9">
        <v>96.822000000000003</v>
      </c>
      <c r="GE16" s="9">
        <v>6.5030000000000001</v>
      </c>
      <c r="GF16" s="9">
        <v>6.2809999999999997</v>
      </c>
      <c r="GG16" s="9">
        <v>15.872999999999999</v>
      </c>
      <c r="GH16" s="9">
        <v>22.632000000000001</v>
      </c>
      <c r="GI16" s="9">
        <v>102.84699999999999</v>
      </c>
      <c r="GJ16" s="9">
        <v>58.722999999999999</v>
      </c>
      <c r="GK16" s="9">
        <v>199.375</v>
      </c>
      <c r="GL16" s="9">
        <v>18.181999999999999</v>
      </c>
      <c r="GM16" s="9">
        <v>1179.194</v>
      </c>
      <c r="GN16" s="9">
        <v>1179.194</v>
      </c>
      <c r="GO16" s="9">
        <v>223.84399999999999</v>
      </c>
      <c r="GP16" s="9">
        <v>115.881</v>
      </c>
      <c r="GQ16" s="9">
        <v>51.604999999999997</v>
      </c>
      <c r="GR16" s="9">
        <v>59.238</v>
      </c>
      <c r="GS16" s="9">
        <v>77.878</v>
      </c>
      <c r="GT16" s="9">
        <v>32.548999999999999</v>
      </c>
      <c r="GU16" s="9">
        <v>78.010999999999996</v>
      </c>
      <c r="GV16" s="9">
        <v>16.594999999999999</v>
      </c>
      <c r="GW16" s="9">
        <v>15.821</v>
      </c>
      <c r="GX16" s="9">
        <v>46.393999999999998</v>
      </c>
      <c r="GY16" s="9">
        <v>31.324000000000002</v>
      </c>
      <c r="GZ16" s="9">
        <v>33.125</v>
      </c>
      <c r="HA16" s="9">
        <v>80.304000000000002</v>
      </c>
      <c r="HB16" s="9">
        <v>30.538</v>
      </c>
      <c r="HC16" s="9">
        <v>107.96299999999999</v>
      </c>
      <c r="HD16" s="9">
        <v>955.35</v>
      </c>
      <c r="HE16" s="9">
        <v>680.76499999999999</v>
      </c>
      <c r="HF16" s="9">
        <v>651.54300000000001</v>
      </c>
      <c r="HG16" s="9">
        <v>14.128</v>
      </c>
      <c r="HH16" s="9">
        <v>14.59</v>
      </c>
      <c r="HI16" s="9">
        <v>19.233000000000001</v>
      </c>
      <c r="HJ16" s="9">
        <v>6.8659999999999997</v>
      </c>
      <c r="HK16" s="9">
        <v>2.62</v>
      </c>
      <c r="HL16" s="9">
        <v>530.03800000000001</v>
      </c>
      <c r="HM16" s="9">
        <v>33.997</v>
      </c>
      <c r="HN16" s="9">
        <v>26.681000000000001</v>
      </c>
      <c r="HO16" s="9">
        <v>90.05</v>
      </c>
      <c r="HP16" s="9">
        <v>121.774</v>
      </c>
      <c r="HQ16" s="9">
        <v>558.99199999999996</v>
      </c>
      <c r="HR16" s="9">
        <v>274.58499999999998</v>
      </c>
      <c r="HS16" s="9">
        <v>1074.432</v>
      </c>
      <c r="HT16" s="9">
        <v>104.762</v>
      </c>
      <c r="HU16" s="9">
        <v>444.30200000000002</v>
      </c>
      <c r="HV16" s="9">
        <v>444.30200000000002</v>
      </c>
      <c r="HW16" s="9">
        <v>118.405</v>
      </c>
      <c r="HX16" s="9">
        <v>53.325000000000003</v>
      </c>
      <c r="HY16" s="9">
        <v>13.606999999999999</v>
      </c>
      <c r="HZ16" s="9">
        <v>31.805</v>
      </c>
      <c r="IA16" s="9">
        <v>27.140999999999998</v>
      </c>
      <c r="IB16" s="9">
        <v>18.271000000000001</v>
      </c>
      <c r="IC16" s="9">
        <v>29.72</v>
      </c>
      <c r="ID16" s="9">
        <v>8.7520000000000007</v>
      </c>
      <c r="IE16" s="9">
        <v>5.609</v>
      </c>
      <c r="IF16" s="9">
        <v>13.603999999999999</v>
      </c>
      <c r="IG16" s="9">
        <v>17.465</v>
      </c>
      <c r="IH16" s="9">
        <v>14.343</v>
      </c>
      <c r="II16" s="9">
        <v>28.117999999999999</v>
      </c>
      <c r="IJ16" s="9">
        <v>17.294</v>
      </c>
      <c r="IK16" s="9">
        <v>65.08</v>
      </c>
      <c r="IL16" s="9">
        <v>325.89699999999999</v>
      </c>
      <c r="IM16" s="9">
        <v>224.51400000000001</v>
      </c>
      <c r="IN16" s="9">
        <v>211.59200000000001</v>
      </c>
      <c r="IO16" s="9">
        <v>7.5720000000000001</v>
      </c>
      <c r="IP16" s="9">
        <v>5.3490000000000002</v>
      </c>
      <c r="IQ16" s="9">
        <v>6.9240000000000004</v>
      </c>
    </row>
    <row r="17" spans="1:251">
      <c r="A17" s="10">
        <v>44228</v>
      </c>
      <c r="B17" s="9">
        <v>24.905999999999999</v>
      </c>
      <c r="C17" s="9">
        <v>36.003999999999998</v>
      </c>
      <c r="D17" s="9">
        <v>29.196999999999999</v>
      </c>
      <c r="E17" s="9">
        <v>61.652000000000001</v>
      </c>
      <c r="F17" s="9">
        <v>28.454999999999998</v>
      </c>
      <c r="G17" s="9">
        <v>168.75700000000001</v>
      </c>
      <c r="H17" s="9">
        <v>1052.173</v>
      </c>
      <c r="I17" s="9">
        <v>927.904</v>
      </c>
      <c r="J17" s="9">
        <v>874.07899999999995</v>
      </c>
      <c r="K17" s="9">
        <v>23.625</v>
      </c>
      <c r="L17" s="9">
        <v>29.716000000000001</v>
      </c>
      <c r="M17" s="9">
        <v>21.113</v>
      </c>
      <c r="N17" s="9">
        <v>16.204999999999998</v>
      </c>
      <c r="O17" s="9">
        <v>15.95</v>
      </c>
      <c r="P17" s="9">
        <v>601.75099999999998</v>
      </c>
      <c r="Q17" s="9">
        <v>78.537000000000006</v>
      </c>
      <c r="R17" s="9">
        <v>68.942999999999998</v>
      </c>
      <c r="S17" s="9">
        <v>178.673</v>
      </c>
      <c r="T17" s="9">
        <v>126.14100000000001</v>
      </c>
      <c r="U17" s="9">
        <v>801.76300000000003</v>
      </c>
      <c r="V17" s="9">
        <v>124.268</v>
      </c>
      <c r="W17" s="9">
        <v>1152.2650000000001</v>
      </c>
      <c r="X17" s="9">
        <v>165.30500000000001</v>
      </c>
      <c r="Y17" s="9">
        <v>851.45699999999999</v>
      </c>
      <c r="Z17" s="9">
        <v>851.45699999999999</v>
      </c>
      <c r="AA17" s="9">
        <v>274.01600000000002</v>
      </c>
      <c r="AB17" s="9">
        <v>82.768000000000001</v>
      </c>
      <c r="AC17" s="9">
        <v>45.805</v>
      </c>
      <c r="AD17" s="9">
        <v>20.765000000000001</v>
      </c>
      <c r="AE17" s="9">
        <v>43.53</v>
      </c>
      <c r="AF17" s="9">
        <v>22.821999999999999</v>
      </c>
      <c r="AG17" s="9">
        <v>47.097999999999999</v>
      </c>
      <c r="AH17" s="9">
        <v>12.164999999999999</v>
      </c>
      <c r="AI17" s="9">
        <v>5.1909999999999998</v>
      </c>
      <c r="AJ17" s="9">
        <v>17.611999999999998</v>
      </c>
      <c r="AK17" s="9">
        <v>25.448</v>
      </c>
      <c r="AL17" s="9">
        <v>23.51</v>
      </c>
      <c r="AM17" s="9">
        <v>47.598999999999997</v>
      </c>
      <c r="AN17" s="9">
        <v>18.971</v>
      </c>
      <c r="AO17" s="9">
        <v>191.24799999999999</v>
      </c>
      <c r="AP17" s="9">
        <v>577.44100000000003</v>
      </c>
      <c r="AQ17" s="9">
        <v>488.46800000000002</v>
      </c>
      <c r="AR17" s="9">
        <v>462.26499999999999</v>
      </c>
      <c r="AS17" s="9">
        <v>8.2880000000000003</v>
      </c>
      <c r="AT17" s="9">
        <v>17.914000000000001</v>
      </c>
      <c r="AU17" s="9">
        <v>11.861000000000001</v>
      </c>
      <c r="AV17" s="9">
        <v>8.89</v>
      </c>
      <c r="AW17" s="9">
        <v>5.452</v>
      </c>
      <c r="AX17" s="9">
        <v>268.06200000000001</v>
      </c>
      <c r="AY17" s="9">
        <v>44.91</v>
      </c>
      <c r="AZ17" s="9">
        <v>45.061999999999998</v>
      </c>
      <c r="BA17" s="9">
        <v>130.434</v>
      </c>
      <c r="BB17" s="9">
        <v>73.292000000000002</v>
      </c>
      <c r="BC17" s="9">
        <v>415.17500000000001</v>
      </c>
      <c r="BD17" s="9">
        <v>88.974000000000004</v>
      </c>
      <c r="BE17" s="9">
        <v>653.24300000000005</v>
      </c>
      <c r="BF17" s="9">
        <v>198.215</v>
      </c>
      <c r="BG17" s="9">
        <v>679.93100000000004</v>
      </c>
      <c r="BH17" s="9">
        <v>679.93100000000004</v>
      </c>
      <c r="BI17" s="9">
        <v>128.87200000000001</v>
      </c>
      <c r="BJ17" s="9">
        <v>60.994999999999997</v>
      </c>
      <c r="BK17" s="9">
        <v>19.727</v>
      </c>
      <c r="BL17" s="9">
        <v>34.941000000000003</v>
      </c>
      <c r="BM17" s="9">
        <v>33.392000000000003</v>
      </c>
      <c r="BN17" s="9">
        <v>20.591999999999999</v>
      </c>
      <c r="BO17" s="9">
        <v>35.883000000000003</v>
      </c>
      <c r="BP17" s="9">
        <v>9.4480000000000004</v>
      </c>
      <c r="BQ17" s="9">
        <v>8.6519999999999992</v>
      </c>
      <c r="BR17" s="9">
        <v>15.199</v>
      </c>
      <c r="BS17" s="9">
        <v>24.867999999999999</v>
      </c>
      <c r="BT17" s="9">
        <v>14.972</v>
      </c>
      <c r="BU17" s="9">
        <v>34.252000000000002</v>
      </c>
      <c r="BV17" s="9">
        <v>20.786999999999999</v>
      </c>
      <c r="BW17" s="9">
        <v>67.876999999999995</v>
      </c>
      <c r="BX17" s="9">
        <v>551.05899999999997</v>
      </c>
      <c r="BY17" s="9">
        <v>430.738</v>
      </c>
      <c r="BZ17" s="9">
        <v>416.30700000000002</v>
      </c>
      <c r="CA17" s="9">
        <v>8</v>
      </c>
      <c r="CB17" s="9">
        <v>5.899</v>
      </c>
      <c r="CC17" s="9">
        <v>9.7989999999999995</v>
      </c>
      <c r="CD17" s="9">
        <v>2.3039999999999998</v>
      </c>
      <c r="CE17" s="9">
        <v>1.7969999999999999</v>
      </c>
      <c r="CF17" s="9">
        <v>297.57600000000002</v>
      </c>
      <c r="CG17" s="9">
        <v>26.686</v>
      </c>
      <c r="CH17" s="9">
        <v>31.347000000000001</v>
      </c>
      <c r="CI17" s="9">
        <v>75.13</v>
      </c>
      <c r="CJ17" s="9">
        <v>48.387999999999998</v>
      </c>
      <c r="CK17" s="9">
        <v>382.351</v>
      </c>
      <c r="CL17" s="9">
        <v>120.321</v>
      </c>
      <c r="CM17" s="9">
        <v>612.61500000000001</v>
      </c>
      <c r="CN17" s="9">
        <v>67.316000000000003</v>
      </c>
      <c r="CO17" s="9">
        <v>202.071</v>
      </c>
      <c r="CP17" s="9">
        <v>202.071</v>
      </c>
      <c r="CQ17" s="9">
        <v>30.331</v>
      </c>
      <c r="CR17" s="9">
        <v>15.101000000000001</v>
      </c>
      <c r="CS17" s="9">
        <v>5.0359999999999996</v>
      </c>
      <c r="CT17" s="9">
        <v>9.0009999999999994</v>
      </c>
      <c r="CU17" s="9">
        <v>10.005000000000001</v>
      </c>
      <c r="CV17" s="9">
        <v>4.032</v>
      </c>
      <c r="CW17" s="9">
        <v>10.989000000000001</v>
      </c>
      <c r="CX17" s="9">
        <v>1.865</v>
      </c>
      <c r="CY17" s="9">
        <v>1.1830000000000001</v>
      </c>
      <c r="CZ17" s="9">
        <v>7.0229999999999997</v>
      </c>
      <c r="DA17" s="9">
        <v>0.79800000000000004</v>
      </c>
      <c r="DB17" s="9">
        <v>6.2160000000000002</v>
      </c>
      <c r="DC17" s="9">
        <v>12.272</v>
      </c>
      <c r="DD17" s="9">
        <v>1.766</v>
      </c>
      <c r="DE17" s="9">
        <v>15.23</v>
      </c>
      <c r="DF17" s="9">
        <v>171.739</v>
      </c>
      <c r="DG17" s="9">
        <v>148.31399999999999</v>
      </c>
      <c r="DH17" s="9">
        <v>143.72999999999999</v>
      </c>
      <c r="DI17" s="9">
        <v>3.0139999999999998</v>
      </c>
      <c r="DJ17" s="9">
        <v>0.60899999999999999</v>
      </c>
      <c r="DK17" s="9">
        <v>3.0139999999999998</v>
      </c>
      <c r="DL17" s="9">
        <v>0.60899999999999999</v>
      </c>
      <c r="DM17" s="9">
        <v>0</v>
      </c>
      <c r="DN17" s="9">
        <v>105.358</v>
      </c>
      <c r="DO17" s="9">
        <v>9.2110000000000003</v>
      </c>
      <c r="DP17" s="9">
        <v>6.7050000000000001</v>
      </c>
      <c r="DQ17" s="9">
        <v>27.04</v>
      </c>
      <c r="DR17" s="9">
        <v>19.670000000000002</v>
      </c>
      <c r="DS17" s="9">
        <v>128.64400000000001</v>
      </c>
      <c r="DT17" s="9">
        <v>23.425999999999998</v>
      </c>
      <c r="DU17" s="9">
        <v>189.667</v>
      </c>
      <c r="DV17" s="9">
        <v>12.404</v>
      </c>
      <c r="DW17" s="9">
        <v>480.79599999999999</v>
      </c>
      <c r="DX17" s="9">
        <v>480.79599999999999</v>
      </c>
      <c r="DY17" s="9">
        <v>61.677999999999997</v>
      </c>
      <c r="DZ17" s="9">
        <v>32.835000000000001</v>
      </c>
      <c r="EA17" s="9">
        <v>14.079000000000001</v>
      </c>
      <c r="EB17" s="9">
        <v>17.564</v>
      </c>
      <c r="EC17" s="9">
        <v>21.974</v>
      </c>
      <c r="ED17" s="9">
        <v>9.6690000000000005</v>
      </c>
      <c r="EE17" s="9">
        <v>22.803999999999998</v>
      </c>
      <c r="EF17" s="9">
        <v>5.3470000000000004</v>
      </c>
      <c r="EG17" s="9">
        <v>2.496</v>
      </c>
      <c r="EH17" s="9">
        <v>14.292</v>
      </c>
      <c r="EI17" s="9">
        <v>11.151999999999999</v>
      </c>
      <c r="EJ17" s="9">
        <v>6.1989999999999998</v>
      </c>
      <c r="EK17" s="9">
        <v>23.600999999999999</v>
      </c>
      <c r="EL17" s="9">
        <v>8.0419999999999998</v>
      </c>
      <c r="EM17" s="9">
        <v>28.841999999999999</v>
      </c>
      <c r="EN17" s="9">
        <v>419.11799999999999</v>
      </c>
      <c r="EO17" s="9">
        <v>373.26</v>
      </c>
      <c r="EP17" s="9">
        <v>343.15800000000002</v>
      </c>
      <c r="EQ17" s="9">
        <v>12.311</v>
      </c>
      <c r="ER17" s="9">
        <v>17.082999999999998</v>
      </c>
      <c r="ES17" s="9">
        <v>13.407</v>
      </c>
      <c r="ET17" s="9">
        <v>10.898</v>
      </c>
      <c r="EU17" s="9">
        <v>5.0890000000000004</v>
      </c>
      <c r="EV17" s="9">
        <v>318.15699999999998</v>
      </c>
      <c r="EW17" s="9">
        <v>16.417999999999999</v>
      </c>
      <c r="EX17" s="9">
        <v>11.297000000000001</v>
      </c>
      <c r="EY17" s="9">
        <v>27.388000000000002</v>
      </c>
      <c r="EZ17" s="9">
        <v>88.885000000000005</v>
      </c>
      <c r="FA17" s="9">
        <v>284.375</v>
      </c>
      <c r="FB17" s="9">
        <v>45.857999999999997</v>
      </c>
      <c r="FC17" s="9">
        <v>452.97800000000001</v>
      </c>
      <c r="FD17" s="9">
        <v>27.818000000000001</v>
      </c>
      <c r="FE17" s="9">
        <v>209.79900000000001</v>
      </c>
      <c r="FF17" s="9">
        <v>209.79900000000001</v>
      </c>
      <c r="FG17" s="9">
        <v>28.155999999999999</v>
      </c>
      <c r="FH17" s="9">
        <v>14.593999999999999</v>
      </c>
      <c r="FI17" s="9">
        <v>3.87</v>
      </c>
      <c r="FJ17" s="9">
        <v>8.8759999999999994</v>
      </c>
      <c r="FK17" s="9">
        <v>9.6910000000000007</v>
      </c>
      <c r="FL17" s="9">
        <v>3.056</v>
      </c>
      <c r="FM17" s="9">
        <v>9.0340000000000007</v>
      </c>
      <c r="FN17" s="9">
        <v>2.2749999999999999</v>
      </c>
      <c r="FO17" s="9">
        <v>1.4370000000000001</v>
      </c>
      <c r="FP17" s="9">
        <v>6.4119999999999999</v>
      </c>
      <c r="FQ17" s="9">
        <v>1.841</v>
      </c>
      <c r="FR17" s="9">
        <v>4.4939999999999998</v>
      </c>
      <c r="FS17" s="9">
        <v>10.645</v>
      </c>
      <c r="FT17" s="9">
        <v>2.101</v>
      </c>
      <c r="FU17" s="9">
        <v>13.561999999999999</v>
      </c>
      <c r="FV17" s="9">
        <v>181.643</v>
      </c>
      <c r="FW17" s="9">
        <v>117.423</v>
      </c>
      <c r="FX17" s="9">
        <v>112.886</v>
      </c>
      <c r="FY17" s="9">
        <v>1.9019999999999999</v>
      </c>
      <c r="FZ17" s="9">
        <v>2.6349999999999998</v>
      </c>
      <c r="GA17" s="9">
        <v>1.9019999999999999</v>
      </c>
      <c r="GB17" s="9">
        <v>1.9970000000000001</v>
      </c>
      <c r="GC17" s="9">
        <v>0.63700000000000001</v>
      </c>
      <c r="GD17" s="9">
        <v>85.144000000000005</v>
      </c>
      <c r="GE17" s="9">
        <v>9.5630000000000006</v>
      </c>
      <c r="GF17" s="9">
        <v>4.29</v>
      </c>
      <c r="GG17" s="9">
        <v>18.425000000000001</v>
      </c>
      <c r="GH17" s="9">
        <v>11.209</v>
      </c>
      <c r="GI17" s="9">
        <v>106.214</v>
      </c>
      <c r="GJ17" s="9">
        <v>64.221000000000004</v>
      </c>
      <c r="GK17" s="9">
        <v>195.09800000000001</v>
      </c>
      <c r="GL17" s="9">
        <v>14.702</v>
      </c>
      <c r="GM17" s="9">
        <v>1215.8499999999999</v>
      </c>
      <c r="GN17" s="9">
        <v>1215.8499999999999</v>
      </c>
      <c r="GO17" s="9">
        <v>213.19399999999999</v>
      </c>
      <c r="GP17" s="9">
        <v>99.025999999999996</v>
      </c>
      <c r="GQ17" s="9">
        <v>34.627000000000002</v>
      </c>
      <c r="GR17" s="9">
        <v>52.914999999999999</v>
      </c>
      <c r="GS17" s="9">
        <v>56.593000000000004</v>
      </c>
      <c r="GT17" s="9">
        <v>30.023</v>
      </c>
      <c r="GU17" s="9">
        <v>57.536000000000001</v>
      </c>
      <c r="GV17" s="9">
        <v>22.311</v>
      </c>
      <c r="GW17" s="9">
        <v>6.33</v>
      </c>
      <c r="GX17" s="9">
        <v>40.716000000000001</v>
      </c>
      <c r="GY17" s="9">
        <v>25.591999999999999</v>
      </c>
      <c r="GZ17" s="9">
        <v>21.233000000000001</v>
      </c>
      <c r="HA17" s="9">
        <v>54.12</v>
      </c>
      <c r="HB17" s="9">
        <v>33.420999999999999</v>
      </c>
      <c r="HC17" s="9">
        <v>114.16800000000001</v>
      </c>
      <c r="HD17" s="9">
        <v>1002.6559999999999</v>
      </c>
      <c r="HE17" s="9">
        <v>733.03</v>
      </c>
      <c r="HF17" s="9">
        <v>698.774</v>
      </c>
      <c r="HG17" s="9">
        <v>20.928000000000001</v>
      </c>
      <c r="HH17" s="9">
        <v>12.568</v>
      </c>
      <c r="HI17" s="9">
        <v>23.352</v>
      </c>
      <c r="HJ17" s="9">
        <v>5.6120000000000001</v>
      </c>
      <c r="HK17" s="9">
        <v>4.5309999999999997</v>
      </c>
      <c r="HL17" s="9">
        <v>572.35699999999997</v>
      </c>
      <c r="HM17" s="9">
        <v>46.496000000000002</v>
      </c>
      <c r="HN17" s="9">
        <v>35.161000000000001</v>
      </c>
      <c r="HO17" s="9">
        <v>79.016000000000005</v>
      </c>
      <c r="HP17" s="9">
        <v>139.738</v>
      </c>
      <c r="HQ17" s="9">
        <v>593.29200000000003</v>
      </c>
      <c r="HR17" s="9">
        <v>269.62599999999998</v>
      </c>
      <c r="HS17" s="9">
        <v>1100.502</v>
      </c>
      <c r="HT17" s="9">
        <v>115.348</v>
      </c>
      <c r="HU17" s="9">
        <v>385.07</v>
      </c>
      <c r="HV17" s="9">
        <v>385.07</v>
      </c>
      <c r="HW17" s="9">
        <v>84.34</v>
      </c>
      <c r="HX17" s="9">
        <v>29.863</v>
      </c>
      <c r="HY17" s="9">
        <v>9.1310000000000002</v>
      </c>
      <c r="HZ17" s="9">
        <v>19.571000000000002</v>
      </c>
      <c r="IA17" s="9">
        <v>16.094999999999999</v>
      </c>
      <c r="IB17" s="9">
        <v>12.606999999999999</v>
      </c>
      <c r="IC17" s="9">
        <v>17.138000000000002</v>
      </c>
      <c r="ID17" s="9">
        <v>3.4129999999999998</v>
      </c>
      <c r="IE17" s="9">
        <v>8.0269999999999992</v>
      </c>
      <c r="IF17" s="9">
        <v>9.6679999999999993</v>
      </c>
      <c r="IG17" s="9">
        <v>8.0280000000000005</v>
      </c>
      <c r="IH17" s="9">
        <v>11.006</v>
      </c>
      <c r="II17" s="9">
        <v>16.309999999999999</v>
      </c>
      <c r="IJ17" s="9">
        <v>12.391999999999999</v>
      </c>
      <c r="IK17" s="9">
        <v>54.476999999999997</v>
      </c>
      <c r="IL17" s="9">
        <v>300.73</v>
      </c>
      <c r="IM17" s="9">
        <v>189.53399999999999</v>
      </c>
      <c r="IN17" s="9">
        <v>181.48400000000001</v>
      </c>
      <c r="IO17" s="9">
        <v>4.1529999999999996</v>
      </c>
      <c r="IP17" s="9">
        <v>3.718</v>
      </c>
      <c r="IQ17" s="9">
        <v>4.99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2.0619999999999998</v>
      </c>
      <c r="C11" s="9">
        <v>1.956</v>
      </c>
      <c r="D11" s="9">
        <v>147.41300000000001</v>
      </c>
      <c r="E11" s="9">
        <v>8.6059999999999999</v>
      </c>
      <c r="F11" s="9">
        <v>8.8659999999999997</v>
      </c>
      <c r="G11" s="9">
        <v>23.062999999999999</v>
      </c>
      <c r="H11" s="9">
        <v>21.873000000000001</v>
      </c>
      <c r="I11" s="9">
        <v>166.07499999999999</v>
      </c>
      <c r="J11" s="9">
        <v>112.992</v>
      </c>
      <c r="K11" s="9">
        <v>339.28399999999999</v>
      </c>
      <c r="L11" s="9">
        <v>61.603999999999999</v>
      </c>
      <c r="M11" s="9">
        <v>735.71500000000003</v>
      </c>
      <c r="N11" s="9">
        <v>735.71500000000003</v>
      </c>
      <c r="O11" s="9">
        <v>96.43</v>
      </c>
      <c r="P11" s="9">
        <v>53.622</v>
      </c>
      <c r="Q11" s="9">
        <v>12.15</v>
      </c>
      <c r="R11" s="9">
        <v>38.304000000000002</v>
      </c>
      <c r="S11" s="9">
        <v>32.625999999999998</v>
      </c>
      <c r="T11" s="9">
        <v>17.827999999999999</v>
      </c>
      <c r="U11" s="9">
        <v>28.015999999999998</v>
      </c>
      <c r="V11" s="9">
        <v>8.9459999999999997</v>
      </c>
      <c r="W11" s="9">
        <v>9.6210000000000004</v>
      </c>
      <c r="X11" s="9">
        <v>17.640999999999998</v>
      </c>
      <c r="Y11" s="9">
        <v>16.812000000000001</v>
      </c>
      <c r="Z11" s="9">
        <v>16.001000000000001</v>
      </c>
      <c r="AA11" s="9">
        <v>34.537999999999997</v>
      </c>
      <c r="AB11" s="9">
        <v>15.916</v>
      </c>
      <c r="AC11" s="9">
        <v>42.808999999999997</v>
      </c>
      <c r="AD11" s="9">
        <v>639.28499999999997</v>
      </c>
      <c r="AE11" s="9">
        <v>630.50099999999998</v>
      </c>
      <c r="AF11" s="9">
        <v>593.53599999999994</v>
      </c>
      <c r="AG11" s="9">
        <v>16.751999999999999</v>
      </c>
      <c r="AH11" s="9">
        <v>20.213999999999999</v>
      </c>
      <c r="AI11" s="9">
        <v>17.477</v>
      </c>
      <c r="AJ11" s="9">
        <v>8.3710000000000004</v>
      </c>
      <c r="AK11" s="9">
        <v>9.7230000000000008</v>
      </c>
      <c r="AL11" s="9">
        <v>515.51199999999994</v>
      </c>
      <c r="AM11" s="9">
        <v>30.919</v>
      </c>
      <c r="AN11" s="9">
        <v>36.494999999999997</v>
      </c>
      <c r="AO11" s="9">
        <v>47.575000000000003</v>
      </c>
      <c r="AP11" s="9">
        <v>124.765</v>
      </c>
      <c r="AQ11" s="9">
        <v>505.73599999999999</v>
      </c>
      <c r="AR11" s="9">
        <v>8.7829999999999995</v>
      </c>
      <c r="AS11" s="9">
        <v>696.29200000000003</v>
      </c>
      <c r="AT11" s="9">
        <v>39.423000000000002</v>
      </c>
      <c r="AU11" s="9">
        <v>902.46</v>
      </c>
      <c r="AV11" s="9">
        <v>902.46</v>
      </c>
      <c r="AW11" s="9">
        <v>129.85499999999999</v>
      </c>
      <c r="AX11" s="9">
        <v>58.512999999999998</v>
      </c>
      <c r="AY11" s="9">
        <v>24.535</v>
      </c>
      <c r="AZ11" s="9">
        <v>25.096</v>
      </c>
      <c r="BA11" s="9">
        <v>35.706000000000003</v>
      </c>
      <c r="BB11" s="9">
        <v>13.925000000000001</v>
      </c>
      <c r="BC11" s="9">
        <v>33.622999999999998</v>
      </c>
      <c r="BD11" s="9">
        <v>8.7260000000000009</v>
      </c>
      <c r="BE11" s="9">
        <v>5.4210000000000003</v>
      </c>
      <c r="BF11" s="9">
        <v>14.319000000000001</v>
      </c>
      <c r="BG11" s="9">
        <v>17.896000000000001</v>
      </c>
      <c r="BH11" s="9">
        <v>17.416</v>
      </c>
      <c r="BI11" s="9">
        <v>29.738</v>
      </c>
      <c r="BJ11" s="9">
        <v>19.891999999999999</v>
      </c>
      <c r="BK11" s="9">
        <v>71.341999999999999</v>
      </c>
      <c r="BL11" s="9">
        <v>772.60500000000002</v>
      </c>
      <c r="BM11" s="9">
        <v>718.88499999999999</v>
      </c>
      <c r="BN11" s="9">
        <v>683.66200000000003</v>
      </c>
      <c r="BO11" s="9">
        <v>20.895</v>
      </c>
      <c r="BP11" s="9">
        <v>14.327999999999999</v>
      </c>
      <c r="BQ11" s="9">
        <v>22.663</v>
      </c>
      <c r="BR11" s="9">
        <v>6.0460000000000003</v>
      </c>
      <c r="BS11" s="9">
        <v>4.5640000000000001</v>
      </c>
      <c r="BT11" s="9">
        <v>537.25400000000002</v>
      </c>
      <c r="BU11" s="9">
        <v>66.114000000000004</v>
      </c>
      <c r="BV11" s="9">
        <v>50.44</v>
      </c>
      <c r="BW11" s="9">
        <v>65.075999999999993</v>
      </c>
      <c r="BX11" s="9">
        <v>114.628</v>
      </c>
      <c r="BY11" s="9">
        <v>604.25699999999995</v>
      </c>
      <c r="BZ11" s="9">
        <v>53.72</v>
      </c>
      <c r="CA11" s="9">
        <v>829.91700000000003</v>
      </c>
      <c r="CB11" s="9">
        <v>72.543000000000006</v>
      </c>
      <c r="CC11" s="9">
        <v>1451.894</v>
      </c>
      <c r="CD11" s="9">
        <v>1451.894</v>
      </c>
      <c r="CE11" s="9">
        <v>240.096</v>
      </c>
      <c r="CF11" s="9">
        <v>98.162999999999997</v>
      </c>
      <c r="CG11" s="9">
        <v>46.703000000000003</v>
      </c>
      <c r="CH11" s="9">
        <v>38.563000000000002</v>
      </c>
      <c r="CI11" s="9">
        <v>55.576000000000001</v>
      </c>
      <c r="CJ11" s="9">
        <v>29.69</v>
      </c>
      <c r="CK11" s="9">
        <v>53.73</v>
      </c>
      <c r="CL11" s="9">
        <v>15.366</v>
      </c>
      <c r="CM11" s="9">
        <v>13.26</v>
      </c>
      <c r="CN11" s="9">
        <v>27.913</v>
      </c>
      <c r="CO11" s="9">
        <v>29.062000000000001</v>
      </c>
      <c r="CP11" s="9">
        <v>28.29</v>
      </c>
      <c r="CQ11" s="9">
        <v>58.098999999999997</v>
      </c>
      <c r="CR11" s="9">
        <v>27.166</v>
      </c>
      <c r="CS11" s="9">
        <v>141.93299999999999</v>
      </c>
      <c r="CT11" s="9">
        <v>1211.798</v>
      </c>
      <c r="CU11" s="9">
        <v>1092.1189999999999</v>
      </c>
      <c r="CV11" s="9">
        <v>1048.373</v>
      </c>
      <c r="CW11" s="9">
        <v>28.266999999999999</v>
      </c>
      <c r="CX11" s="9">
        <v>15.478999999999999</v>
      </c>
      <c r="CY11" s="9">
        <v>28.015000000000001</v>
      </c>
      <c r="CZ11" s="9">
        <v>8.4499999999999993</v>
      </c>
      <c r="DA11" s="9">
        <v>5.5309999999999997</v>
      </c>
      <c r="DB11" s="9">
        <v>822.88099999999997</v>
      </c>
      <c r="DC11" s="9">
        <v>71.432000000000002</v>
      </c>
      <c r="DD11" s="9">
        <v>75.417000000000002</v>
      </c>
      <c r="DE11" s="9">
        <v>122.389</v>
      </c>
      <c r="DF11" s="9">
        <v>154.607</v>
      </c>
      <c r="DG11" s="9">
        <v>937.51199999999994</v>
      </c>
      <c r="DH11" s="9">
        <v>119.679</v>
      </c>
      <c r="DI11" s="9">
        <v>1320.105</v>
      </c>
      <c r="DJ11" s="9">
        <v>131.78899999999999</v>
      </c>
      <c r="DK11" s="9">
        <v>234.79599999999999</v>
      </c>
      <c r="DL11" s="9">
        <v>234.79599999999999</v>
      </c>
      <c r="DM11" s="9">
        <v>54.165999999999997</v>
      </c>
      <c r="DN11" s="9">
        <v>19.821999999999999</v>
      </c>
      <c r="DO11" s="9">
        <v>3.58</v>
      </c>
      <c r="DP11" s="9">
        <v>14.787000000000001</v>
      </c>
      <c r="DQ11" s="9">
        <v>9.9380000000000006</v>
      </c>
      <c r="DR11" s="9">
        <v>8.4280000000000008</v>
      </c>
      <c r="DS11" s="9">
        <v>9.7330000000000005</v>
      </c>
      <c r="DT11" s="9">
        <v>3.6970000000000001</v>
      </c>
      <c r="DU11" s="9">
        <v>4.4000000000000004</v>
      </c>
      <c r="DV11" s="9">
        <v>5.7190000000000003</v>
      </c>
      <c r="DW11" s="9">
        <v>4.5220000000000002</v>
      </c>
      <c r="DX11" s="9">
        <v>8.1259999999999994</v>
      </c>
      <c r="DY11" s="9">
        <v>13.949</v>
      </c>
      <c r="DZ11" s="9">
        <v>4.4180000000000001</v>
      </c>
      <c r="EA11" s="9">
        <v>34.344000000000001</v>
      </c>
      <c r="EB11" s="9">
        <v>180.63</v>
      </c>
      <c r="EC11" s="9">
        <v>142.11500000000001</v>
      </c>
      <c r="ED11" s="9">
        <v>133.79900000000001</v>
      </c>
      <c r="EE11" s="9">
        <v>3.91</v>
      </c>
      <c r="EF11" s="9">
        <v>4.4059999999999997</v>
      </c>
      <c r="EG11" s="9">
        <v>3.88</v>
      </c>
      <c r="EH11" s="9">
        <v>2.9780000000000002</v>
      </c>
      <c r="EI11" s="9">
        <v>1.4570000000000001</v>
      </c>
      <c r="EJ11" s="9">
        <v>95.912000000000006</v>
      </c>
      <c r="EK11" s="9">
        <v>10.898999999999999</v>
      </c>
      <c r="EL11" s="9">
        <v>9.9130000000000003</v>
      </c>
      <c r="EM11" s="9">
        <v>25.390999999999998</v>
      </c>
      <c r="EN11" s="9">
        <v>17.847999999999999</v>
      </c>
      <c r="EO11" s="9">
        <v>124.267</v>
      </c>
      <c r="EP11" s="9">
        <v>38.515000000000001</v>
      </c>
      <c r="EQ11" s="9">
        <v>204.392</v>
      </c>
      <c r="ER11" s="9">
        <v>30.404</v>
      </c>
      <c r="ES11" s="9">
        <v>491.95299999999997</v>
      </c>
      <c r="ET11" s="9">
        <v>491.95299999999997</v>
      </c>
      <c r="EU11" s="9">
        <v>85.542000000000002</v>
      </c>
      <c r="EV11" s="9">
        <v>32.067999999999998</v>
      </c>
      <c r="EW11" s="9">
        <v>13.38</v>
      </c>
      <c r="EX11" s="9">
        <v>15.558999999999999</v>
      </c>
      <c r="EY11" s="9">
        <v>20.969000000000001</v>
      </c>
      <c r="EZ11" s="9">
        <v>7.97</v>
      </c>
      <c r="FA11" s="9">
        <v>17.777000000000001</v>
      </c>
      <c r="FB11" s="9">
        <v>6.6520000000000001</v>
      </c>
      <c r="FC11" s="9">
        <v>3.5339999999999998</v>
      </c>
      <c r="FD11" s="9">
        <v>7.0869999999999997</v>
      </c>
      <c r="FE11" s="9">
        <v>12.432</v>
      </c>
      <c r="FF11" s="9">
        <v>9.4209999999999994</v>
      </c>
      <c r="FG11" s="9">
        <v>17.259</v>
      </c>
      <c r="FH11" s="9">
        <v>11.68</v>
      </c>
      <c r="FI11" s="9">
        <v>53.473999999999997</v>
      </c>
      <c r="FJ11" s="9">
        <v>406.411</v>
      </c>
      <c r="FK11" s="9">
        <v>272.53699999999998</v>
      </c>
      <c r="FL11" s="9">
        <v>261.83699999999999</v>
      </c>
      <c r="FM11" s="9">
        <v>4.9210000000000003</v>
      </c>
      <c r="FN11" s="9">
        <v>5.78</v>
      </c>
      <c r="FO11" s="9">
        <v>4.5010000000000003</v>
      </c>
      <c r="FP11" s="9">
        <v>2.0179999999999998</v>
      </c>
      <c r="FQ11" s="9">
        <v>3.0390000000000001</v>
      </c>
      <c r="FR11" s="9">
        <v>223.01</v>
      </c>
      <c r="FS11" s="9">
        <v>12.702</v>
      </c>
      <c r="FT11" s="9">
        <v>10.567</v>
      </c>
      <c r="FU11" s="9">
        <v>26.259</v>
      </c>
      <c r="FV11" s="9">
        <v>33.649000000000001</v>
      </c>
      <c r="FW11" s="9">
        <v>238.88800000000001</v>
      </c>
      <c r="FX11" s="9">
        <v>133.874</v>
      </c>
      <c r="FY11" s="9">
        <v>442.358</v>
      </c>
      <c r="FZ11" s="9">
        <v>49.595999999999997</v>
      </c>
      <c r="GA11" s="9">
        <v>909.524</v>
      </c>
      <c r="GB11" s="9">
        <v>689.91700000000003</v>
      </c>
      <c r="GC11" s="9">
        <v>219.607</v>
      </c>
      <c r="GD11" s="9">
        <v>3903.6550000000002</v>
      </c>
      <c r="GE11" s="9">
        <v>3645.2159999999999</v>
      </c>
      <c r="GF11" s="9">
        <v>639.71299999999997</v>
      </c>
      <c r="GG11" s="9">
        <v>268.89600000000002</v>
      </c>
      <c r="GH11" s="9">
        <v>123.36199999999999</v>
      </c>
      <c r="GI11" s="9">
        <v>124.03100000000001</v>
      </c>
      <c r="GJ11" s="9">
        <v>161.12299999999999</v>
      </c>
      <c r="GK11" s="9">
        <v>85.438000000000002</v>
      </c>
      <c r="GL11" s="9">
        <v>158.732</v>
      </c>
      <c r="GM11" s="9">
        <v>41.06</v>
      </c>
      <c r="GN11" s="9">
        <v>39.435000000000002</v>
      </c>
      <c r="GO11" s="9">
        <v>73.328999999999994</v>
      </c>
      <c r="GP11" s="9">
        <v>83.712999999999994</v>
      </c>
      <c r="GQ11" s="9">
        <v>90.35</v>
      </c>
      <c r="GR11" s="9">
        <v>168.45099999999999</v>
      </c>
      <c r="GS11" s="9">
        <v>78.941999999999993</v>
      </c>
      <c r="GT11" s="9">
        <v>370.81700000000001</v>
      </c>
      <c r="GU11" s="9">
        <v>3005.5030000000002</v>
      </c>
      <c r="GV11" s="9">
        <v>2433.9580000000001</v>
      </c>
      <c r="GW11" s="9">
        <v>2322.047</v>
      </c>
      <c r="GX11" s="9">
        <v>59.017000000000003</v>
      </c>
      <c r="GY11" s="9">
        <v>52.893999999999998</v>
      </c>
      <c r="GZ11" s="9">
        <v>60.353999999999999</v>
      </c>
      <c r="HA11" s="9">
        <v>26.998000000000001</v>
      </c>
      <c r="HB11" s="9">
        <v>16.745999999999999</v>
      </c>
      <c r="HC11" s="9">
        <v>1913.451</v>
      </c>
      <c r="HD11" s="9">
        <v>131.75899999999999</v>
      </c>
      <c r="HE11" s="9">
        <v>108.38200000000001</v>
      </c>
      <c r="HF11" s="9">
        <v>280.36599999999999</v>
      </c>
      <c r="HG11" s="9">
        <v>358.71</v>
      </c>
      <c r="HH11" s="9">
        <v>2075.248</v>
      </c>
      <c r="HI11" s="9">
        <v>571.54499999999996</v>
      </c>
      <c r="HJ11" s="9">
        <v>258.43900000000002</v>
      </c>
      <c r="HK11" s="9">
        <v>3495.7660000000001</v>
      </c>
      <c r="HL11" s="9">
        <v>407.88900000000001</v>
      </c>
      <c r="HM11" s="9">
        <v>78.566999999999993</v>
      </c>
      <c r="HN11" s="9">
        <v>78.566999999999993</v>
      </c>
      <c r="HO11" s="9">
        <v>11.379</v>
      </c>
      <c r="HP11" s="9">
        <v>6.7859999999999996</v>
      </c>
      <c r="HQ11" s="9">
        <v>3.081</v>
      </c>
      <c r="HR11" s="9">
        <v>2.7639999999999998</v>
      </c>
      <c r="HS11" s="9">
        <v>2.048</v>
      </c>
      <c r="HT11" s="9">
        <v>3.7970000000000002</v>
      </c>
      <c r="HU11" s="9">
        <v>1.3420000000000001</v>
      </c>
      <c r="HV11" s="9">
        <v>1.9730000000000001</v>
      </c>
      <c r="HW11" s="9">
        <v>1.8240000000000001</v>
      </c>
      <c r="HX11" s="9">
        <v>2.323</v>
      </c>
      <c r="HY11" s="9">
        <v>0.69899999999999995</v>
      </c>
      <c r="HZ11" s="9">
        <v>2.823</v>
      </c>
      <c r="IA11" s="9">
        <v>2.5640000000000001</v>
      </c>
      <c r="IB11" s="9">
        <v>3.2810000000000001</v>
      </c>
      <c r="IC11" s="9">
        <v>4.5919999999999996</v>
      </c>
      <c r="ID11" s="9">
        <v>67.188000000000002</v>
      </c>
      <c r="IE11" s="9">
        <v>29.375</v>
      </c>
      <c r="IF11" s="9">
        <v>28.231999999999999</v>
      </c>
      <c r="IG11" s="9">
        <v>1.143</v>
      </c>
      <c r="IH11" s="9">
        <v>0</v>
      </c>
      <c r="II11" s="9">
        <v>1.143</v>
      </c>
      <c r="IJ11" s="9">
        <v>0</v>
      </c>
      <c r="IK11" s="9">
        <v>0</v>
      </c>
      <c r="IL11" s="9">
        <v>21.802</v>
      </c>
      <c r="IM11" s="9">
        <v>0</v>
      </c>
      <c r="IN11" s="9">
        <v>1.649</v>
      </c>
      <c r="IO11" s="9">
        <v>5.9249999999999998</v>
      </c>
      <c r="IP11" s="9">
        <v>1.665</v>
      </c>
      <c r="IQ11" s="9">
        <v>27.71</v>
      </c>
    </row>
    <row r="12" spans="1:251">
      <c r="A12" s="10">
        <v>42401</v>
      </c>
      <c r="B12" s="9">
        <v>1.9390000000000001</v>
      </c>
      <c r="C12" s="9">
        <v>1.889</v>
      </c>
      <c r="D12" s="9">
        <v>183.53200000000001</v>
      </c>
      <c r="E12" s="9">
        <v>11.042</v>
      </c>
      <c r="F12" s="9">
        <v>15.411</v>
      </c>
      <c r="G12" s="9">
        <v>28.811</v>
      </c>
      <c r="H12" s="9">
        <v>34.691000000000003</v>
      </c>
      <c r="I12" s="9">
        <v>204.10499999999999</v>
      </c>
      <c r="J12" s="9">
        <v>104.679</v>
      </c>
      <c r="K12" s="9">
        <v>379.43799999999999</v>
      </c>
      <c r="L12" s="9">
        <v>71.256</v>
      </c>
      <c r="M12" s="9">
        <v>754.678</v>
      </c>
      <c r="N12" s="9">
        <v>754.678</v>
      </c>
      <c r="O12" s="9">
        <v>82.652000000000001</v>
      </c>
      <c r="P12" s="9">
        <v>46.710999999999999</v>
      </c>
      <c r="Q12" s="9">
        <v>18.882000000000001</v>
      </c>
      <c r="R12" s="9">
        <v>24.841999999999999</v>
      </c>
      <c r="S12" s="9">
        <v>30.382999999999999</v>
      </c>
      <c r="T12" s="9">
        <v>13.340999999999999</v>
      </c>
      <c r="U12" s="9">
        <v>25.954000000000001</v>
      </c>
      <c r="V12" s="9">
        <v>5.9470000000000001</v>
      </c>
      <c r="W12" s="9">
        <v>11.613</v>
      </c>
      <c r="X12" s="9">
        <v>14.438000000000001</v>
      </c>
      <c r="Y12" s="9">
        <v>11.625</v>
      </c>
      <c r="Z12" s="9">
        <v>17.661000000000001</v>
      </c>
      <c r="AA12" s="9">
        <v>33.515999999999998</v>
      </c>
      <c r="AB12" s="9">
        <v>10.208</v>
      </c>
      <c r="AC12" s="9">
        <v>35.942</v>
      </c>
      <c r="AD12" s="9">
        <v>672.02599999999995</v>
      </c>
      <c r="AE12" s="9">
        <v>664.45299999999997</v>
      </c>
      <c r="AF12" s="9">
        <v>623.92200000000003</v>
      </c>
      <c r="AG12" s="9">
        <v>20.167000000000002</v>
      </c>
      <c r="AH12" s="9">
        <v>20.227</v>
      </c>
      <c r="AI12" s="9">
        <v>21.382999999999999</v>
      </c>
      <c r="AJ12" s="9">
        <v>10.196999999999999</v>
      </c>
      <c r="AK12" s="9">
        <v>6.7919999999999998</v>
      </c>
      <c r="AL12" s="9">
        <v>555.19500000000005</v>
      </c>
      <c r="AM12" s="9">
        <v>26.510999999999999</v>
      </c>
      <c r="AN12" s="9">
        <v>27.417000000000002</v>
      </c>
      <c r="AO12" s="9">
        <v>55.33</v>
      </c>
      <c r="AP12" s="9">
        <v>133.32300000000001</v>
      </c>
      <c r="AQ12" s="9">
        <v>531.13099999999997</v>
      </c>
      <c r="AR12" s="9">
        <v>7.5720000000000001</v>
      </c>
      <c r="AS12" s="9">
        <v>719.73199999999997</v>
      </c>
      <c r="AT12" s="9">
        <v>34.947000000000003</v>
      </c>
      <c r="AU12" s="9">
        <v>895.53700000000003</v>
      </c>
      <c r="AV12" s="9">
        <v>895.53700000000003</v>
      </c>
      <c r="AW12" s="9">
        <v>111.941</v>
      </c>
      <c r="AX12" s="9">
        <v>46.37</v>
      </c>
      <c r="AY12" s="9">
        <v>19.442</v>
      </c>
      <c r="AZ12" s="9">
        <v>21.25</v>
      </c>
      <c r="BA12" s="9">
        <v>27.809000000000001</v>
      </c>
      <c r="BB12" s="9">
        <v>12.884</v>
      </c>
      <c r="BC12" s="9">
        <v>25.869</v>
      </c>
      <c r="BD12" s="9">
        <v>7.1</v>
      </c>
      <c r="BE12" s="9">
        <v>4.681</v>
      </c>
      <c r="BF12" s="9">
        <v>11.65</v>
      </c>
      <c r="BG12" s="9">
        <v>16.010999999999999</v>
      </c>
      <c r="BH12" s="9">
        <v>13.032</v>
      </c>
      <c r="BI12" s="9">
        <v>25.001999999999999</v>
      </c>
      <c r="BJ12" s="9">
        <v>15.691000000000001</v>
      </c>
      <c r="BK12" s="9">
        <v>65.570999999999998</v>
      </c>
      <c r="BL12" s="9">
        <v>783.596</v>
      </c>
      <c r="BM12" s="9">
        <v>735.58799999999997</v>
      </c>
      <c r="BN12" s="9">
        <v>703.47400000000005</v>
      </c>
      <c r="BO12" s="9">
        <v>21.346</v>
      </c>
      <c r="BP12" s="9">
        <v>10.768000000000001</v>
      </c>
      <c r="BQ12" s="9">
        <v>23.023</v>
      </c>
      <c r="BR12" s="9">
        <v>4.6319999999999997</v>
      </c>
      <c r="BS12" s="9">
        <v>3.665</v>
      </c>
      <c r="BT12" s="9">
        <v>538.12900000000002</v>
      </c>
      <c r="BU12" s="9">
        <v>68.489999999999995</v>
      </c>
      <c r="BV12" s="9">
        <v>53.201000000000001</v>
      </c>
      <c r="BW12" s="9">
        <v>75.766999999999996</v>
      </c>
      <c r="BX12" s="9">
        <v>104.379</v>
      </c>
      <c r="BY12" s="9">
        <v>631.20899999999995</v>
      </c>
      <c r="BZ12" s="9">
        <v>48.008000000000003</v>
      </c>
      <c r="CA12" s="9">
        <v>831.01099999999997</v>
      </c>
      <c r="CB12" s="9">
        <v>64.525999999999996</v>
      </c>
      <c r="CC12" s="9">
        <v>1498.3679999999999</v>
      </c>
      <c r="CD12" s="9">
        <v>1498.3679999999999</v>
      </c>
      <c r="CE12" s="9">
        <v>244.54300000000001</v>
      </c>
      <c r="CF12" s="9">
        <v>103.655</v>
      </c>
      <c r="CG12" s="9">
        <v>56.762</v>
      </c>
      <c r="CH12" s="9">
        <v>36.451000000000001</v>
      </c>
      <c r="CI12" s="9">
        <v>67.113</v>
      </c>
      <c r="CJ12" s="9">
        <v>26.303999999999998</v>
      </c>
      <c r="CK12" s="9">
        <v>65.206000000000003</v>
      </c>
      <c r="CL12" s="9">
        <v>10.794</v>
      </c>
      <c r="CM12" s="9">
        <v>12.597</v>
      </c>
      <c r="CN12" s="9">
        <v>24.263000000000002</v>
      </c>
      <c r="CO12" s="9">
        <v>34.825000000000003</v>
      </c>
      <c r="CP12" s="9">
        <v>34.329000000000001</v>
      </c>
      <c r="CQ12" s="9">
        <v>61.994999999999997</v>
      </c>
      <c r="CR12" s="9">
        <v>31.422000000000001</v>
      </c>
      <c r="CS12" s="9">
        <v>140.88800000000001</v>
      </c>
      <c r="CT12" s="9">
        <v>1253.825</v>
      </c>
      <c r="CU12" s="9">
        <v>1129.345</v>
      </c>
      <c r="CV12" s="9">
        <v>1079.338</v>
      </c>
      <c r="CW12" s="9">
        <v>31.341999999999999</v>
      </c>
      <c r="CX12" s="9">
        <v>18.122</v>
      </c>
      <c r="CY12" s="9">
        <v>28.033999999999999</v>
      </c>
      <c r="CZ12" s="9">
        <v>11.368</v>
      </c>
      <c r="DA12" s="9">
        <v>6.4139999999999997</v>
      </c>
      <c r="DB12" s="9">
        <v>873.61199999999997</v>
      </c>
      <c r="DC12" s="9">
        <v>76.971999999999994</v>
      </c>
      <c r="DD12" s="9">
        <v>67.837999999999994</v>
      </c>
      <c r="DE12" s="9">
        <v>110.923</v>
      </c>
      <c r="DF12" s="9">
        <v>158.964</v>
      </c>
      <c r="DG12" s="9">
        <v>970.38099999999997</v>
      </c>
      <c r="DH12" s="9">
        <v>124.48</v>
      </c>
      <c r="DI12" s="9">
        <v>1365.3789999999999</v>
      </c>
      <c r="DJ12" s="9">
        <v>132.989</v>
      </c>
      <c r="DK12" s="9">
        <v>242.40799999999999</v>
      </c>
      <c r="DL12" s="9">
        <v>242.40799999999999</v>
      </c>
      <c r="DM12" s="9">
        <v>47.741999999999997</v>
      </c>
      <c r="DN12" s="9">
        <v>20.323</v>
      </c>
      <c r="DO12" s="9">
        <v>6.1479999999999997</v>
      </c>
      <c r="DP12" s="9">
        <v>12.353999999999999</v>
      </c>
      <c r="DQ12" s="9">
        <v>11.593999999999999</v>
      </c>
      <c r="DR12" s="9">
        <v>6.907</v>
      </c>
      <c r="DS12" s="9">
        <v>11.864000000000001</v>
      </c>
      <c r="DT12" s="9">
        <v>4.1479999999999997</v>
      </c>
      <c r="DU12" s="9">
        <v>2.2890000000000001</v>
      </c>
      <c r="DV12" s="9">
        <v>6.5309999999999997</v>
      </c>
      <c r="DW12" s="9">
        <v>3.9409999999999998</v>
      </c>
      <c r="DX12" s="9">
        <v>8.0289999999999999</v>
      </c>
      <c r="DY12" s="9">
        <v>11.942</v>
      </c>
      <c r="DZ12" s="9">
        <v>6.5590000000000002</v>
      </c>
      <c r="EA12" s="9">
        <v>27.419</v>
      </c>
      <c r="EB12" s="9">
        <v>194.666</v>
      </c>
      <c r="EC12" s="9">
        <v>151.35599999999999</v>
      </c>
      <c r="ED12" s="9">
        <v>141.482</v>
      </c>
      <c r="EE12" s="9">
        <v>6.4889999999999999</v>
      </c>
      <c r="EF12" s="9">
        <v>2.9319999999999999</v>
      </c>
      <c r="EG12" s="9">
        <v>4.8460000000000001</v>
      </c>
      <c r="EH12" s="9">
        <v>1.8009999999999999</v>
      </c>
      <c r="EI12" s="9">
        <v>2.1549999999999998</v>
      </c>
      <c r="EJ12" s="9">
        <v>102.58499999999999</v>
      </c>
      <c r="EK12" s="9">
        <v>14.034000000000001</v>
      </c>
      <c r="EL12" s="9">
        <v>7.9889999999999999</v>
      </c>
      <c r="EM12" s="9">
        <v>26.748999999999999</v>
      </c>
      <c r="EN12" s="9">
        <v>28.869</v>
      </c>
      <c r="EO12" s="9">
        <v>122.48699999999999</v>
      </c>
      <c r="EP12" s="9">
        <v>43.308999999999997</v>
      </c>
      <c r="EQ12" s="9">
        <v>213.27</v>
      </c>
      <c r="ER12" s="9">
        <v>29.138000000000002</v>
      </c>
      <c r="ES12" s="9">
        <v>460.012</v>
      </c>
      <c r="ET12" s="9">
        <v>460.012</v>
      </c>
      <c r="EU12" s="9">
        <v>80.281999999999996</v>
      </c>
      <c r="EV12" s="9">
        <v>34.32</v>
      </c>
      <c r="EW12" s="9">
        <v>14.507</v>
      </c>
      <c r="EX12" s="9">
        <v>16.466000000000001</v>
      </c>
      <c r="EY12" s="9">
        <v>18.308</v>
      </c>
      <c r="EZ12" s="9">
        <v>12.157999999999999</v>
      </c>
      <c r="FA12" s="9">
        <v>17.963000000000001</v>
      </c>
      <c r="FB12" s="9">
        <v>8.2149999999999999</v>
      </c>
      <c r="FC12" s="9">
        <v>3.0910000000000002</v>
      </c>
      <c r="FD12" s="9">
        <v>7.4269999999999996</v>
      </c>
      <c r="FE12" s="9">
        <v>10.523</v>
      </c>
      <c r="FF12" s="9">
        <v>13.023</v>
      </c>
      <c r="FG12" s="9">
        <v>23.018000000000001</v>
      </c>
      <c r="FH12" s="9">
        <v>7.9550000000000001</v>
      </c>
      <c r="FI12" s="9">
        <v>45.962000000000003</v>
      </c>
      <c r="FJ12" s="9">
        <v>379.73</v>
      </c>
      <c r="FK12" s="9">
        <v>240.227</v>
      </c>
      <c r="FL12" s="9">
        <v>231.727</v>
      </c>
      <c r="FM12" s="9">
        <v>4.1950000000000003</v>
      </c>
      <c r="FN12" s="9">
        <v>4.3049999999999997</v>
      </c>
      <c r="FO12" s="9">
        <v>2.6190000000000002</v>
      </c>
      <c r="FP12" s="9">
        <v>4.5940000000000003</v>
      </c>
      <c r="FQ12" s="9">
        <v>0.72399999999999998</v>
      </c>
      <c r="FR12" s="9">
        <v>192.178</v>
      </c>
      <c r="FS12" s="9">
        <v>8.8460000000000001</v>
      </c>
      <c r="FT12" s="9">
        <v>7.4109999999999996</v>
      </c>
      <c r="FU12" s="9">
        <v>31.792999999999999</v>
      </c>
      <c r="FV12" s="9">
        <v>27.327999999999999</v>
      </c>
      <c r="FW12" s="9">
        <v>212.899</v>
      </c>
      <c r="FX12" s="9">
        <v>139.50299999999999</v>
      </c>
      <c r="FY12" s="9">
        <v>414.87</v>
      </c>
      <c r="FZ12" s="9">
        <v>45.143000000000001</v>
      </c>
      <c r="GA12" s="9">
        <v>909.98199999999997</v>
      </c>
      <c r="GB12" s="9">
        <v>662.399</v>
      </c>
      <c r="GC12" s="9">
        <v>247.583</v>
      </c>
      <c r="GD12" s="9">
        <v>4070.9650000000001</v>
      </c>
      <c r="GE12" s="9">
        <v>3789.6880000000001</v>
      </c>
      <c r="GF12" s="9">
        <v>698.93299999999999</v>
      </c>
      <c r="GG12" s="9">
        <v>308.63299999999998</v>
      </c>
      <c r="GH12" s="9">
        <v>129.01599999999999</v>
      </c>
      <c r="GI12" s="9">
        <v>146.13200000000001</v>
      </c>
      <c r="GJ12" s="9">
        <v>173.471</v>
      </c>
      <c r="GK12" s="9">
        <v>101.09399999999999</v>
      </c>
      <c r="GL12" s="9">
        <v>169.38499999999999</v>
      </c>
      <c r="GM12" s="9">
        <v>42.353000000000002</v>
      </c>
      <c r="GN12" s="9">
        <v>51.273000000000003</v>
      </c>
      <c r="GO12" s="9">
        <v>85.876000000000005</v>
      </c>
      <c r="GP12" s="9">
        <v>89.52</v>
      </c>
      <c r="GQ12" s="9">
        <v>99.751999999999995</v>
      </c>
      <c r="GR12" s="9">
        <v>176.19399999999999</v>
      </c>
      <c r="GS12" s="9">
        <v>98.953999999999994</v>
      </c>
      <c r="GT12" s="9">
        <v>390.3</v>
      </c>
      <c r="GU12" s="9">
        <v>3090.7550000000001</v>
      </c>
      <c r="GV12" s="9">
        <v>2492.0749999999998</v>
      </c>
      <c r="GW12" s="9">
        <v>2372.0219999999999</v>
      </c>
      <c r="GX12" s="9">
        <v>64.367999999999995</v>
      </c>
      <c r="GY12" s="9">
        <v>55.231000000000002</v>
      </c>
      <c r="GZ12" s="9">
        <v>56.317999999999998</v>
      </c>
      <c r="HA12" s="9">
        <v>34.917999999999999</v>
      </c>
      <c r="HB12" s="9">
        <v>22.152000000000001</v>
      </c>
      <c r="HC12" s="9">
        <v>1959.375</v>
      </c>
      <c r="HD12" s="9">
        <v>137.208</v>
      </c>
      <c r="HE12" s="9">
        <v>101.64400000000001</v>
      </c>
      <c r="HF12" s="9">
        <v>293.84800000000001</v>
      </c>
      <c r="HG12" s="9">
        <v>369.86</v>
      </c>
      <c r="HH12" s="9">
        <v>2122.2150000000001</v>
      </c>
      <c r="HI12" s="9">
        <v>598.67999999999995</v>
      </c>
      <c r="HJ12" s="9">
        <v>281.27699999999999</v>
      </c>
      <c r="HK12" s="9">
        <v>3597.3620000000001</v>
      </c>
      <c r="HL12" s="9">
        <v>473.60300000000001</v>
      </c>
      <c r="HM12" s="9">
        <v>104.871</v>
      </c>
      <c r="HN12" s="9">
        <v>104.871</v>
      </c>
      <c r="HO12" s="9">
        <v>18.545999999999999</v>
      </c>
      <c r="HP12" s="9">
        <v>5.7409999999999997</v>
      </c>
      <c r="HQ12" s="9">
        <v>2.1080000000000001</v>
      </c>
      <c r="HR12" s="9">
        <v>3.004</v>
      </c>
      <c r="HS12" s="9">
        <v>1.3029999999999999</v>
      </c>
      <c r="HT12" s="9">
        <v>3.8090000000000002</v>
      </c>
      <c r="HU12" s="9">
        <v>1.3029999999999999</v>
      </c>
      <c r="HV12" s="9">
        <v>0.64800000000000002</v>
      </c>
      <c r="HW12" s="9">
        <v>2.3220000000000001</v>
      </c>
      <c r="HX12" s="9">
        <v>0.621</v>
      </c>
      <c r="HY12" s="9">
        <v>0</v>
      </c>
      <c r="HZ12" s="9">
        <v>4.4909999999999997</v>
      </c>
      <c r="IA12" s="9">
        <v>3.6680000000000001</v>
      </c>
      <c r="IB12" s="9">
        <v>1.444</v>
      </c>
      <c r="IC12" s="9">
        <v>12.804</v>
      </c>
      <c r="ID12" s="9">
        <v>86.325000000000003</v>
      </c>
      <c r="IE12" s="9">
        <v>31.71</v>
      </c>
      <c r="IF12" s="9">
        <v>31.097999999999999</v>
      </c>
      <c r="IG12" s="9">
        <v>0</v>
      </c>
      <c r="IH12" s="9">
        <v>0.61199999999999999</v>
      </c>
      <c r="II12" s="9">
        <v>0</v>
      </c>
      <c r="IJ12" s="9">
        <v>0.61199999999999999</v>
      </c>
      <c r="IK12" s="9">
        <v>0</v>
      </c>
      <c r="IL12" s="9">
        <v>25.077000000000002</v>
      </c>
      <c r="IM12" s="9">
        <v>0.52400000000000002</v>
      </c>
      <c r="IN12" s="9">
        <v>2.387</v>
      </c>
      <c r="IO12" s="9">
        <v>3.7229999999999999</v>
      </c>
      <c r="IP12" s="9">
        <v>5.0869999999999997</v>
      </c>
      <c r="IQ12" s="9">
        <v>26.623000000000001</v>
      </c>
    </row>
    <row r="13" spans="1:251">
      <c r="A13" s="10">
        <v>42767</v>
      </c>
      <c r="B13" s="9">
        <v>1.597</v>
      </c>
      <c r="C13" s="9">
        <v>1.3160000000000001</v>
      </c>
      <c r="D13" s="9">
        <v>161.93899999999999</v>
      </c>
      <c r="E13" s="9">
        <v>9.5589999999999993</v>
      </c>
      <c r="F13" s="9">
        <v>10.266999999999999</v>
      </c>
      <c r="G13" s="9">
        <v>30.446999999999999</v>
      </c>
      <c r="H13" s="9">
        <v>34.765000000000001</v>
      </c>
      <c r="I13" s="9">
        <v>177.447</v>
      </c>
      <c r="J13" s="9">
        <v>114.837</v>
      </c>
      <c r="K13" s="9">
        <v>365.59699999999998</v>
      </c>
      <c r="L13" s="9">
        <v>65.173000000000002</v>
      </c>
      <c r="M13" s="9">
        <v>824.55899999999997</v>
      </c>
      <c r="N13" s="9">
        <v>824.55899999999997</v>
      </c>
      <c r="O13" s="9">
        <v>96.21</v>
      </c>
      <c r="P13" s="9">
        <v>45.671999999999997</v>
      </c>
      <c r="Q13" s="9">
        <v>12.385</v>
      </c>
      <c r="R13" s="9">
        <v>30.169</v>
      </c>
      <c r="S13" s="9">
        <v>30.715</v>
      </c>
      <c r="T13" s="9">
        <v>11.839</v>
      </c>
      <c r="U13" s="9">
        <v>28.405000000000001</v>
      </c>
      <c r="V13" s="9">
        <v>5.3540000000000001</v>
      </c>
      <c r="W13" s="9">
        <v>8.5030000000000001</v>
      </c>
      <c r="X13" s="9">
        <v>9.2530000000000001</v>
      </c>
      <c r="Y13" s="9">
        <v>19.454999999999998</v>
      </c>
      <c r="Z13" s="9">
        <v>13.846</v>
      </c>
      <c r="AA13" s="9">
        <v>28.126999999999999</v>
      </c>
      <c r="AB13" s="9">
        <v>14.427</v>
      </c>
      <c r="AC13" s="9">
        <v>50.537999999999997</v>
      </c>
      <c r="AD13" s="9">
        <v>728.34900000000005</v>
      </c>
      <c r="AE13" s="9">
        <v>720.28700000000003</v>
      </c>
      <c r="AF13" s="9">
        <v>677.44200000000001</v>
      </c>
      <c r="AG13" s="9">
        <v>19.690000000000001</v>
      </c>
      <c r="AH13" s="9">
        <v>23.154</v>
      </c>
      <c r="AI13" s="9">
        <v>21.969000000000001</v>
      </c>
      <c r="AJ13" s="9">
        <v>11.683</v>
      </c>
      <c r="AK13" s="9">
        <v>7.4950000000000001</v>
      </c>
      <c r="AL13" s="9">
        <v>585.221</v>
      </c>
      <c r="AM13" s="9">
        <v>36.414999999999999</v>
      </c>
      <c r="AN13" s="9">
        <v>39.113999999999997</v>
      </c>
      <c r="AO13" s="9">
        <v>59.536999999999999</v>
      </c>
      <c r="AP13" s="9">
        <v>156.82</v>
      </c>
      <c r="AQ13" s="9">
        <v>563.46699999999998</v>
      </c>
      <c r="AR13" s="9">
        <v>8.0630000000000006</v>
      </c>
      <c r="AS13" s="9">
        <v>773.76199999999994</v>
      </c>
      <c r="AT13" s="9">
        <v>50.796999999999997</v>
      </c>
      <c r="AU13" s="9">
        <v>952.42</v>
      </c>
      <c r="AV13" s="9">
        <v>952.42</v>
      </c>
      <c r="AW13" s="9">
        <v>122.66800000000001</v>
      </c>
      <c r="AX13" s="9">
        <v>53.805</v>
      </c>
      <c r="AY13" s="9">
        <v>23.032</v>
      </c>
      <c r="AZ13" s="9">
        <v>23.986999999999998</v>
      </c>
      <c r="BA13" s="9">
        <v>32.762999999999998</v>
      </c>
      <c r="BB13" s="9">
        <v>14.256</v>
      </c>
      <c r="BC13" s="9">
        <v>33.412999999999997</v>
      </c>
      <c r="BD13" s="9">
        <v>8.5419999999999998</v>
      </c>
      <c r="BE13" s="9">
        <v>3.4039999999999999</v>
      </c>
      <c r="BF13" s="9">
        <v>10.112</v>
      </c>
      <c r="BG13" s="9">
        <v>15.101000000000001</v>
      </c>
      <c r="BH13" s="9">
        <v>21.806999999999999</v>
      </c>
      <c r="BI13" s="9">
        <v>30.646999999999998</v>
      </c>
      <c r="BJ13" s="9">
        <v>16.373000000000001</v>
      </c>
      <c r="BK13" s="9">
        <v>68.861999999999995</v>
      </c>
      <c r="BL13" s="9">
        <v>829.75300000000004</v>
      </c>
      <c r="BM13" s="9">
        <v>775.70899999999995</v>
      </c>
      <c r="BN13" s="9">
        <v>738.78200000000004</v>
      </c>
      <c r="BO13" s="9">
        <v>22.309000000000001</v>
      </c>
      <c r="BP13" s="9">
        <v>14.619</v>
      </c>
      <c r="BQ13" s="9">
        <v>26.369</v>
      </c>
      <c r="BR13" s="9">
        <v>6.4930000000000003</v>
      </c>
      <c r="BS13" s="9">
        <v>3.706</v>
      </c>
      <c r="BT13" s="9">
        <v>601.71900000000005</v>
      </c>
      <c r="BU13" s="9">
        <v>68.141000000000005</v>
      </c>
      <c r="BV13" s="9">
        <v>42.841000000000001</v>
      </c>
      <c r="BW13" s="9">
        <v>63.008000000000003</v>
      </c>
      <c r="BX13" s="9">
        <v>113.982</v>
      </c>
      <c r="BY13" s="9">
        <v>661.72799999999995</v>
      </c>
      <c r="BZ13" s="9">
        <v>54.042999999999999</v>
      </c>
      <c r="CA13" s="9">
        <v>882.14</v>
      </c>
      <c r="CB13" s="9">
        <v>70.28</v>
      </c>
      <c r="CC13" s="9">
        <v>1537.3389999999999</v>
      </c>
      <c r="CD13" s="9">
        <v>1537.3389999999999</v>
      </c>
      <c r="CE13" s="9">
        <v>233.76599999999999</v>
      </c>
      <c r="CF13" s="9">
        <v>100.42</v>
      </c>
      <c r="CG13" s="9">
        <v>46.863999999999997</v>
      </c>
      <c r="CH13" s="9">
        <v>40.520000000000003</v>
      </c>
      <c r="CI13" s="9">
        <v>63.411000000000001</v>
      </c>
      <c r="CJ13" s="9">
        <v>23.972999999999999</v>
      </c>
      <c r="CK13" s="9">
        <v>55.878</v>
      </c>
      <c r="CL13" s="9">
        <v>13.853</v>
      </c>
      <c r="CM13" s="9">
        <v>11.698</v>
      </c>
      <c r="CN13" s="9">
        <v>21.399000000000001</v>
      </c>
      <c r="CO13" s="9">
        <v>31.518999999999998</v>
      </c>
      <c r="CP13" s="9">
        <v>34.466000000000001</v>
      </c>
      <c r="CQ13" s="9">
        <v>58.320999999999998</v>
      </c>
      <c r="CR13" s="9">
        <v>29.064</v>
      </c>
      <c r="CS13" s="9">
        <v>133.346</v>
      </c>
      <c r="CT13" s="9">
        <v>1303.5730000000001</v>
      </c>
      <c r="CU13" s="9">
        <v>1165.636</v>
      </c>
      <c r="CV13" s="9">
        <v>1128.329</v>
      </c>
      <c r="CW13" s="9">
        <v>25.01</v>
      </c>
      <c r="CX13" s="9">
        <v>12.297000000000001</v>
      </c>
      <c r="CY13" s="9">
        <v>23.298999999999999</v>
      </c>
      <c r="CZ13" s="9">
        <v>6.4610000000000003</v>
      </c>
      <c r="DA13" s="9">
        <v>6.3049999999999997</v>
      </c>
      <c r="DB13" s="9">
        <v>885.32100000000003</v>
      </c>
      <c r="DC13" s="9">
        <v>74.423000000000002</v>
      </c>
      <c r="DD13" s="9">
        <v>82.5</v>
      </c>
      <c r="DE13" s="9">
        <v>123.392</v>
      </c>
      <c r="DF13" s="9">
        <v>144.02199999999999</v>
      </c>
      <c r="DG13" s="9">
        <v>1021.614</v>
      </c>
      <c r="DH13" s="9">
        <v>137.93700000000001</v>
      </c>
      <c r="DI13" s="9">
        <v>1399.43</v>
      </c>
      <c r="DJ13" s="9">
        <v>137.90899999999999</v>
      </c>
      <c r="DK13" s="9">
        <v>214.905</v>
      </c>
      <c r="DL13" s="9">
        <v>214.905</v>
      </c>
      <c r="DM13" s="9">
        <v>46.718000000000004</v>
      </c>
      <c r="DN13" s="9">
        <v>13.179</v>
      </c>
      <c r="DO13" s="9">
        <v>3.613</v>
      </c>
      <c r="DP13" s="9">
        <v>8.0050000000000008</v>
      </c>
      <c r="DQ13" s="9">
        <v>7.5629999999999997</v>
      </c>
      <c r="DR13" s="9">
        <v>4.0549999999999997</v>
      </c>
      <c r="DS13" s="9">
        <v>8.1140000000000008</v>
      </c>
      <c r="DT13" s="9">
        <v>2.258</v>
      </c>
      <c r="DU13" s="9">
        <v>1.246</v>
      </c>
      <c r="DV13" s="9">
        <v>2.8420000000000001</v>
      </c>
      <c r="DW13" s="9">
        <v>6.0830000000000002</v>
      </c>
      <c r="DX13" s="9">
        <v>2.6930000000000001</v>
      </c>
      <c r="DY13" s="9">
        <v>9.9090000000000007</v>
      </c>
      <c r="DZ13" s="9">
        <v>1.71</v>
      </c>
      <c r="EA13" s="9">
        <v>33.537999999999997</v>
      </c>
      <c r="EB13" s="9">
        <v>168.18799999999999</v>
      </c>
      <c r="EC13" s="9">
        <v>128.63399999999999</v>
      </c>
      <c r="ED13" s="9">
        <v>123.453</v>
      </c>
      <c r="EE13" s="9">
        <v>2.246</v>
      </c>
      <c r="EF13" s="9">
        <v>2.9350000000000001</v>
      </c>
      <c r="EG13" s="9">
        <v>1.04</v>
      </c>
      <c r="EH13" s="9">
        <v>2.8079999999999998</v>
      </c>
      <c r="EI13" s="9">
        <v>1.3320000000000001</v>
      </c>
      <c r="EJ13" s="9">
        <v>90.462000000000003</v>
      </c>
      <c r="EK13" s="9">
        <v>9.77</v>
      </c>
      <c r="EL13" s="9">
        <v>5.4080000000000004</v>
      </c>
      <c r="EM13" s="9">
        <v>22.992999999999999</v>
      </c>
      <c r="EN13" s="9">
        <v>15.579000000000001</v>
      </c>
      <c r="EO13" s="9">
        <v>113.05500000000001</v>
      </c>
      <c r="EP13" s="9">
        <v>39.554000000000002</v>
      </c>
      <c r="EQ13" s="9">
        <v>182.53700000000001</v>
      </c>
      <c r="ER13" s="9">
        <v>32.368000000000002</v>
      </c>
      <c r="ES13" s="9">
        <v>474.274</v>
      </c>
      <c r="ET13" s="9">
        <v>474.274</v>
      </c>
      <c r="EU13" s="9">
        <v>87.474000000000004</v>
      </c>
      <c r="EV13" s="9">
        <v>41.569000000000003</v>
      </c>
      <c r="EW13" s="9">
        <v>16.187999999999999</v>
      </c>
      <c r="EX13" s="9">
        <v>20.876000000000001</v>
      </c>
      <c r="EY13" s="9">
        <v>28.841999999999999</v>
      </c>
      <c r="EZ13" s="9">
        <v>8.2210000000000001</v>
      </c>
      <c r="FA13" s="9">
        <v>27.635000000000002</v>
      </c>
      <c r="FB13" s="9">
        <v>4.6680000000000001</v>
      </c>
      <c r="FC13" s="9">
        <v>4.2809999999999997</v>
      </c>
      <c r="FD13" s="9">
        <v>11.131</v>
      </c>
      <c r="FE13" s="9">
        <v>12.943</v>
      </c>
      <c r="FF13" s="9">
        <v>12.99</v>
      </c>
      <c r="FG13" s="9">
        <v>21.571000000000002</v>
      </c>
      <c r="FH13" s="9">
        <v>15.493</v>
      </c>
      <c r="FI13" s="9">
        <v>45.905000000000001</v>
      </c>
      <c r="FJ13" s="9">
        <v>386.8</v>
      </c>
      <c r="FK13" s="9">
        <v>257.108</v>
      </c>
      <c r="FL13" s="9">
        <v>248.774</v>
      </c>
      <c r="FM13" s="9">
        <v>5.3559999999999999</v>
      </c>
      <c r="FN13" s="9">
        <v>2.4860000000000002</v>
      </c>
      <c r="FO13" s="9">
        <v>4.2930000000000001</v>
      </c>
      <c r="FP13" s="9">
        <v>0.79200000000000004</v>
      </c>
      <c r="FQ13" s="9">
        <v>1.9370000000000001</v>
      </c>
      <c r="FR13" s="9">
        <v>207.249</v>
      </c>
      <c r="FS13" s="9">
        <v>9.7629999999999999</v>
      </c>
      <c r="FT13" s="9">
        <v>10.346</v>
      </c>
      <c r="FU13" s="9">
        <v>29.751000000000001</v>
      </c>
      <c r="FV13" s="9">
        <v>24.724</v>
      </c>
      <c r="FW13" s="9">
        <v>232.38399999999999</v>
      </c>
      <c r="FX13" s="9">
        <v>129.69200000000001</v>
      </c>
      <c r="FY13" s="9">
        <v>425.36</v>
      </c>
      <c r="FZ13" s="9">
        <v>48.914999999999999</v>
      </c>
      <c r="GA13" s="9">
        <v>993.85699999999997</v>
      </c>
      <c r="GB13" s="9">
        <v>732.39200000000005</v>
      </c>
      <c r="GC13" s="9">
        <v>261.464</v>
      </c>
      <c r="GD13" s="9">
        <v>4109.6610000000001</v>
      </c>
      <c r="GE13" s="9">
        <v>3802.41</v>
      </c>
      <c r="GF13" s="9">
        <v>679.70699999999999</v>
      </c>
      <c r="GG13" s="9">
        <v>294.39999999999998</v>
      </c>
      <c r="GH13" s="9">
        <v>110.389</v>
      </c>
      <c r="GI13" s="9">
        <v>150.80000000000001</v>
      </c>
      <c r="GJ13" s="9">
        <v>181.02</v>
      </c>
      <c r="GK13" s="9">
        <v>80.17</v>
      </c>
      <c r="GL13" s="9">
        <v>169.05799999999999</v>
      </c>
      <c r="GM13" s="9">
        <v>37.725999999999999</v>
      </c>
      <c r="GN13" s="9">
        <v>37.619</v>
      </c>
      <c r="GO13" s="9">
        <v>86.674999999999997</v>
      </c>
      <c r="GP13" s="9">
        <v>74.674999999999997</v>
      </c>
      <c r="GQ13" s="9">
        <v>100.39700000000001</v>
      </c>
      <c r="GR13" s="9">
        <v>175.886</v>
      </c>
      <c r="GS13" s="9">
        <v>85.861000000000004</v>
      </c>
      <c r="GT13" s="9">
        <v>385.30799999999999</v>
      </c>
      <c r="GU13" s="9">
        <v>3122.7020000000002</v>
      </c>
      <c r="GV13" s="9">
        <v>2563.7710000000002</v>
      </c>
      <c r="GW13" s="9">
        <v>2461.3339999999998</v>
      </c>
      <c r="GX13" s="9">
        <v>56.289000000000001</v>
      </c>
      <c r="GY13" s="9">
        <v>44.354999999999997</v>
      </c>
      <c r="GZ13" s="9">
        <v>61.125999999999998</v>
      </c>
      <c r="HA13" s="9">
        <v>24.120999999999999</v>
      </c>
      <c r="HB13" s="9">
        <v>10.773999999999999</v>
      </c>
      <c r="HC13" s="9">
        <v>2045.825</v>
      </c>
      <c r="HD13" s="9">
        <v>115.77800000000001</v>
      </c>
      <c r="HE13" s="9">
        <v>118.967</v>
      </c>
      <c r="HF13" s="9">
        <v>283.20100000000002</v>
      </c>
      <c r="HG13" s="9">
        <v>374.67700000000002</v>
      </c>
      <c r="HH13" s="9">
        <v>2189.0940000000001</v>
      </c>
      <c r="HI13" s="9">
        <v>558.93100000000004</v>
      </c>
      <c r="HJ13" s="9">
        <v>307.25099999999998</v>
      </c>
      <c r="HK13" s="9">
        <v>3624.53</v>
      </c>
      <c r="HL13" s="9">
        <v>485.13099999999997</v>
      </c>
      <c r="HM13" s="9">
        <v>80.956999999999994</v>
      </c>
      <c r="HN13" s="9">
        <v>80.956999999999994</v>
      </c>
      <c r="HO13" s="9">
        <v>6.4619999999999997</v>
      </c>
      <c r="HP13" s="9">
        <v>1.7929999999999999</v>
      </c>
      <c r="HQ13" s="9">
        <v>0.56999999999999995</v>
      </c>
      <c r="HR13" s="9">
        <v>0.56599999999999995</v>
      </c>
      <c r="HS13" s="9">
        <v>0.56999999999999995</v>
      </c>
      <c r="HT13" s="9">
        <v>0.56599999999999995</v>
      </c>
      <c r="HU13" s="9">
        <v>0.56999999999999995</v>
      </c>
      <c r="HV13" s="9">
        <v>0.56599999999999995</v>
      </c>
      <c r="HW13" s="9">
        <v>0</v>
      </c>
      <c r="HX13" s="9">
        <v>0.56599999999999995</v>
      </c>
      <c r="HY13" s="9">
        <v>0.56999999999999995</v>
      </c>
      <c r="HZ13" s="9">
        <v>0</v>
      </c>
      <c r="IA13" s="9">
        <v>0.56599999999999995</v>
      </c>
      <c r="IB13" s="9">
        <v>0.56999999999999995</v>
      </c>
      <c r="IC13" s="9">
        <v>4.6680000000000001</v>
      </c>
      <c r="ID13" s="9">
        <v>74.495999999999995</v>
      </c>
      <c r="IE13" s="9">
        <v>36.113</v>
      </c>
      <c r="IF13" s="9">
        <v>35.316000000000003</v>
      </c>
      <c r="IG13" s="9">
        <v>0</v>
      </c>
      <c r="IH13" s="9">
        <v>0.79700000000000004</v>
      </c>
      <c r="II13" s="9">
        <v>0</v>
      </c>
      <c r="IJ13" s="9">
        <v>0</v>
      </c>
      <c r="IK13" s="9">
        <v>0.79700000000000004</v>
      </c>
      <c r="IL13" s="9">
        <v>26.966999999999999</v>
      </c>
      <c r="IM13" s="9">
        <v>0</v>
      </c>
      <c r="IN13" s="9">
        <v>1.395</v>
      </c>
      <c r="IO13" s="9">
        <v>7.7510000000000003</v>
      </c>
      <c r="IP13" s="9">
        <v>1.24</v>
      </c>
      <c r="IQ13" s="9">
        <v>34.872999999999998</v>
      </c>
    </row>
    <row r="14" spans="1:251">
      <c r="A14" s="10">
        <v>43132</v>
      </c>
      <c r="B14" s="9">
        <v>2.1480000000000001</v>
      </c>
      <c r="C14" s="9">
        <v>1.4930000000000001</v>
      </c>
      <c r="D14" s="9">
        <v>159.28100000000001</v>
      </c>
      <c r="E14" s="9">
        <v>7.6790000000000003</v>
      </c>
      <c r="F14" s="9">
        <v>12.901</v>
      </c>
      <c r="G14" s="9">
        <v>29.658000000000001</v>
      </c>
      <c r="H14" s="9">
        <v>26.623999999999999</v>
      </c>
      <c r="I14" s="9">
        <v>182.89400000000001</v>
      </c>
      <c r="J14" s="9">
        <v>112.181</v>
      </c>
      <c r="K14" s="9">
        <v>356.83</v>
      </c>
      <c r="L14" s="9">
        <v>60.863</v>
      </c>
      <c r="M14" s="9">
        <v>695.95299999999997</v>
      </c>
      <c r="N14" s="9">
        <v>695.95299999999997</v>
      </c>
      <c r="O14" s="9">
        <v>87.233999999999995</v>
      </c>
      <c r="P14" s="9">
        <v>47.326000000000001</v>
      </c>
      <c r="Q14" s="9">
        <v>13.750999999999999</v>
      </c>
      <c r="R14" s="9">
        <v>31.356000000000002</v>
      </c>
      <c r="S14" s="9">
        <v>26.692</v>
      </c>
      <c r="T14" s="9">
        <v>17.984000000000002</v>
      </c>
      <c r="U14" s="9">
        <v>23.588000000000001</v>
      </c>
      <c r="V14" s="9">
        <v>8.4459999999999997</v>
      </c>
      <c r="W14" s="9">
        <v>11.224</v>
      </c>
      <c r="X14" s="9">
        <v>13.942</v>
      </c>
      <c r="Y14" s="9">
        <v>13.359</v>
      </c>
      <c r="Z14" s="9">
        <v>17.895</v>
      </c>
      <c r="AA14" s="9">
        <v>32.942999999999998</v>
      </c>
      <c r="AB14" s="9">
        <v>12.253</v>
      </c>
      <c r="AC14" s="9">
        <v>39.908000000000001</v>
      </c>
      <c r="AD14" s="9">
        <v>608.71900000000005</v>
      </c>
      <c r="AE14" s="9">
        <v>595.90599999999995</v>
      </c>
      <c r="AF14" s="9">
        <v>560.10500000000002</v>
      </c>
      <c r="AG14" s="9">
        <v>18.898</v>
      </c>
      <c r="AH14" s="9">
        <v>16.062999999999999</v>
      </c>
      <c r="AI14" s="9">
        <v>17.899000000000001</v>
      </c>
      <c r="AJ14" s="9">
        <v>9.468</v>
      </c>
      <c r="AK14" s="9">
        <v>5.4960000000000004</v>
      </c>
      <c r="AL14" s="9">
        <v>506.60399999999998</v>
      </c>
      <c r="AM14" s="9">
        <v>30.132999999999999</v>
      </c>
      <c r="AN14" s="9">
        <v>16.827999999999999</v>
      </c>
      <c r="AO14" s="9">
        <v>42.341000000000001</v>
      </c>
      <c r="AP14" s="9">
        <v>133.131</v>
      </c>
      <c r="AQ14" s="9">
        <v>462.774</v>
      </c>
      <c r="AR14" s="9">
        <v>12.814</v>
      </c>
      <c r="AS14" s="9">
        <v>657.67899999999997</v>
      </c>
      <c r="AT14" s="9">
        <v>38.273000000000003</v>
      </c>
      <c r="AU14" s="9">
        <v>1009.086</v>
      </c>
      <c r="AV14" s="9">
        <v>1009.086</v>
      </c>
      <c r="AW14" s="9">
        <v>139.059</v>
      </c>
      <c r="AX14" s="9">
        <v>58.79</v>
      </c>
      <c r="AY14" s="9">
        <v>26.324999999999999</v>
      </c>
      <c r="AZ14" s="9">
        <v>25.315000000000001</v>
      </c>
      <c r="BA14" s="9">
        <v>41.036000000000001</v>
      </c>
      <c r="BB14" s="9">
        <v>10.603999999999999</v>
      </c>
      <c r="BC14" s="9">
        <v>39.287999999999997</v>
      </c>
      <c r="BD14" s="9">
        <v>7.4909999999999997</v>
      </c>
      <c r="BE14" s="9">
        <v>3.5550000000000002</v>
      </c>
      <c r="BF14" s="9">
        <v>13.715999999999999</v>
      </c>
      <c r="BG14" s="9">
        <v>21.135999999999999</v>
      </c>
      <c r="BH14" s="9">
        <v>16.789000000000001</v>
      </c>
      <c r="BI14" s="9">
        <v>30.029</v>
      </c>
      <c r="BJ14" s="9">
        <v>21.611999999999998</v>
      </c>
      <c r="BK14" s="9">
        <v>80.269000000000005</v>
      </c>
      <c r="BL14" s="9">
        <v>870.02700000000004</v>
      </c>
      <c r="BM14" s="9">
        <v>811.23800000000006</v>
      </c>
      <c r="BN14" s="9">
        <v>750.09900000000005</v>
      </c>
      <c r="BO14" s="9">
        <v>37.04</v>
      </c>
      <c r="BP14" s="9">
        <v>23.960999999999999</v>
      </c>
      <c r="BQ14" s="9">
        <v>41.652000000000001</v>
      </c>
      <c r="BR14" s="9">
        <v>14.151</v>
      </c>
      <c r="BS14" s="9">
        <v>5.1980000000000004</v>
      </c>
      <c r="BT14" s="9">
        <v>622.87</v>
      </c>
      <c r="BU14" s="9">
        <v>71.734999999999999</v>
      </c>
      <c r="BV14" s="9">
        <v>50.646000000000001</v>
      </c>
      <c r="BW14" s="9">
        <v>65.988</v>
      </c>
      <c r="BX14" s="9">
        <v>137.15600000000001</v>
      </c>
      <c r="BY14" s="9">
        <v>674.08199999999999</v>
      </c>
      <c r="BZ14" s="9">
        <v>58.787999999999997</v>
      </c>
      <c r="CA14" s="9">
        <v>930.154</v>
      </c>
      <c r="CB14" s="9">
        <v>78.932000000000002</v>
      </c>
      <c r="CC14" s="9">
        <v>1687.0029999999999</v>
      </c>
      <c r="CD14" s="9">
        <v>1687.0029999999999</v>
      </c>
      <c r="CE14" s="9">
        <v>291.73899999999998</v>
      </c>
      <c r="CF14" s="9">
        <v>120.80800000000001</v>
      </c>
      <c r="CG14" s="9">
        <v>57.662999999999997</v>
      </c>
      <c r="CH14" s="9">
        <v>50.679000000000002</v>
      </c>
      <c r="CI14" s="9">
        <v>83.793999999999997</v>
      </c>
      <c r="CJ14" s="9">
        <v>25.035</v>
      </c>
      <c r="CK14" s="9">
        <v>75.843999999999994</v>
      </c>
      <c r="CL14" s="9">
        <v>14.326000000000001</v>
      </c>
      <c r="CM14" s="9">
        <v>15.523999999999999</v>
      </c>
      <c r="CN14" s="9">
        <v>31.088000000000001</v>
      </c>
      <c r="CO14" s="9">
        <v>39.848999999999997</v>
      </c>
      <c r="CP14" s="9">
        <v>38.31</v>
      </c>
      <c r="CQ14" s="9">
        <v>67.302999999999997</v>
      </c>
      <c r="CR14" s="9">
        <v>41.944000000000003</v>
      </c>
      <c r="CS14" s="9">
        <v>170.93199999999999</v>
      </c>
      <c r="CT14" s="9">
        <v>1395.2639999999999</v>
      </c>
      <c r="CU14" s="9">
        <v>1260.6369999999999</v>
      </c>
      <c r="CV14" s="9">
        <v>1204.7139999999999</v>
      </c>
      <c r="CW14" s="9">
        <v>38.29</v>
      </c>
      <c r="CX14" s="9">
        <v>17.632999999999999</v>
      </c>
      <c r="CY14" s="9">
        <v>32.734000000000002</v>
      </c>
      <c r="CZ14" s="9">
        <v>9.7720000000000002</v>
      </c>
      <c r="DA14" s="9">
        <v>10.141</v>
      </c>
      <c r="DB14" s="9">
        <v>943.46</v>
      </c>
      <c r="DC14" s="9">
        <v>90.391999999999996</v>
      </c>
      <c r="DD14" s="9">
        <v>89.313999999999993</v>
      </c>
      <c r="DE14" s="9">
        <v>137.47200000000001</v>
      </c>
      <c r="DF14" s="9">
        <v>165.63</v>
      </c>
      <c r="DG14" s="9">
        <v>1095.0070000000001</v>
      </c>
      <c r="DH14" s="9">
        <v>134.62700000000001</v>
      </c>
      <c r="DI14" s="9">
        <v>1520.5060000000001</v>
      </c>
      <c r="DJ14" s="9">
        <v>166.49799999999999</v>
      </c>
      <c r="DK14" s="9">
        <v>257.71300000000002</v>
      </c>
      <c r="DL14" s="9">
        <v>257.71300000000002</v>
      </c>
      <c r="DM14" s="9">
        <v>51.741</v>
      </c>
      <c r="DN14" s="9">
        <v>21.620999999999999</v>
      </c>
      <c r="DO14" s="9">
        <v>6.6079999999999997</v>
      </c>
      <c r="DP14" s="9">
        <v>12.494999999999999</v>
      </c>
      <c r="DQ14" s="9">
        <v>12.603999999999999</v>
      </c>
      <c r="DR14" s="9">
        <v>6.4989999999999997</v>
      </c>
      <c r="DS14" s="9">
        <v>13.351000000000001</v>
      </c>
      <c r="DT14" s="9">
        <v>3.48</v>
      </c>
      <c r="DU14" s="9">
        <v>1.679</v>
      </c>
      <c r="DV14" s="9">
        <v>6.9050000000000002</v>
      </c>
      <c r="DW14" s="9">
        <v>7.0880000000000001</v>
      </c>
      <c r="DX14" s="9">
        <v>5.1100000000000003</v>
      </c>
      <c r="DY14" s="9">
        <v>12.86</v>
      </c>
      <c r="DZ14" s="9">
        <v>6.2430000000000003</v>
      </c>
      <c r="EA14" s="9">
        <v>30.12</v>
      </c>
      <c r="EB14" s="9">
        <v>205.97200000000001</v>
      </c>
      <c r="EC14" s="9">
        <v>155.71199999999999</v>
      </c>
      <c r="ED14" s="9">
        <v>147.88800000000001</v>
      </c>
      <c r="EE14" s="9">
        <v>3.073</v>
      </c>
      <c r="EF14" s="9">
        <v>4.75</v>
      </c>
      <c r="EG14" s="9">
        <v>2.8769999999999998</v>
      </c>
      <c r="EH14" s="9">
        <v>1.9630000000000001</v>
      </c>
      <c r="EI14" s="9">
        <v>2.3740000000000001</v>
      </c>
      <c r="EJ14" s="9">
        <v>101.738</v>
      </c>
      <c r="EK14" s="9">
        <v>9.6050000000000004</v>
      </c>
      <c r="EL14" s="9">
        <v>8.4380000000000006</v>
      </c>
      <c r="EM14" s="9">
        <v>35.930999999999997</v>
      </c>
      <c r="EN14" s="9">
        <v>21.559000000000001</v>
      </c>
      <c r="EO14" s="9">
        <v>134.15199999999999</v>
      </c>
      <c r="EP14" s="9">
        <v>50.26</v>
      </c>
      <c r="EQ14" s="9">
        <v>227.173</v>
      </c>
      <c r="ER14" s="9">
        <v>30.54</v>
      </c>
      <c r="ES14" s="9">
        <v>476.48700000000002</v>
      </c>
      <c r="ET14" s="9">
        <v>476.48700000000002</v>
      </c>
      <c r="EU14" s="9">
        <v>82.763000000000005</v>
      </c>
      <c r="EV14" s="9">
        <v>40.570999999999998</v>
      </c>
      <c r="EW14" s="9">
        <v>12.545999999999999</v>
      </c>
      <c r="EX14" s="9">
        <v>24.353999999999999</v>
      </c>
      <c r="EY14" s="9">
        <v>27.251000000000001</v>
      </c>
      <c r="EZ14" s="9">
        <v>9.6489999999999991</v>
      </c>
      <c r="FA14" s="9">
        <v>20.664999999999999</v>
      </c>
      <c r="FB14" s="9">
        <v>5.0659999999999998</v>
      </c>
      <c r="FC14" s="9">
        <v>9.5950000000000006</v>
      </c>
      <c r="FD14" s="9">
        <v>11.781000000000001</v>
      </c>
      <c r="FE14" s="9">
        <v>12.561999999999999</v>
      </c>
      <c r="FF14" s="9">
        <v>12.558</v>
      </c>
      <c r="FG14" s="9">
        <v>24.45</v>
      </c>
      <c r="FH14" s="9">
        <v>12.45</v>
      </c>
      <c r="FI14" s="9">
        <v>42.192</v>
      </c>
      <c r="FJ14" s="9">
        <v>393.72399999999999</v>
      </c>
      <c r="FK14" s="9">
        <v>255.32499999999999</v>
      </c>
      <c r="FL14" s="9">
        <v>248.12700000000001</v>
      </c>
      <c r="FM14" s="9">
        <v>4.4050000000000002</v>
      </c>
      <c r="FN14" s="9">
        <v>2.7919999999999998</v>
      </c>
      <c r="FO14" s="9">
        <v>4.8970000000000002</v>
      </c>
      <c r="FP14" s="9">
        <v>2.032</v>
      </c>
      <c r="FQ14" s="9">
        <v>0.26900000000000002</v>
      </c>
      <c r="FR14" s="9">
        <v>210.13900000000001</v>
      </c>
      <c r="FS14" s="9">
        <v>10.143000000000001</v>
      </c>
      <c r="FT14" s="9">
        <v>7.0030000000000001</v>
      </c>
      <c r="FU14" s="9">
        <v>28.04</v>
      </c>
      <c r="FV14" s="9">
        <v>27.74</v>
      </c>
      <c r="FW14" s="9">
        <v>227.584</v>
      </c>
      <c r="FX14" s="9">
        <v>138.399</v>
      </c>
      <c r="FY14" s="9">
        <v>432.45600000000002</v>
      </c>
      <c r="FZ14" s="9">
        <v>44.030999999999999</v>
      </c>
      <c r="GA14" s="9">
        <v>878.77599999999995</v>
      </c>
      <c r="GB14" s="9">
        <v>638.98099999999999</v>
      </c>
      <c r="GC14" s="9">
        <v>239.79499999999999</v>
      </c>
      <c r="GD14" s="9">
        <v>4219.9229999999998</v>
      </c>
      <c r="GE14" s="9">
        <v>3967.5619999999999</v>
      </c>
      <c r="GF14" s="9">
        <v>768.78300000000002</v>
      </c>
      <c r="GG14" s="9">
        <v>314.15899999999999</v>
      </c>
      <c r="GH14" s="9">
        <v>117.056</v>
      </c>
      <c r="GI14" s="9">
        <v>167.58799999999999</v>
      </c>
      <c r="GJ14" s="9">
        <v>209.87299999999999</v>
      </c>
      <c r="GK14" s="9">
        <v>74.251999999999995</v>
      </c>
      <c r="GL14" s="9">
        <v>205.476</v>
      </c>
      <c r="GM14" s="9">
        <v>39.359000000000002</v>
      </c>
      <c r="GN14" s="9">
        <v>31.399000000000001</v>
      </c>
      <c r="GO14" s="9">
        <v>103.15900000000001</v>
      </c>
      <c r="GP14" s="9">
        <v>106.277</v>
      </c>
      <c r="GQ14" s="9">
        <v>75.628</v>
      </c>
      <c r="GR14" s="9">
        <v>190.63300000000001</v>
      </c>
      <c r="GS14" s="9">
        <v>94.43</v>
      </c>
      <c r="GT14" s="9">
        <v>454.62400000000002</v>
      </c>
      <c r="GU14" s="9">
        <v>3198.779</v>
      </c>
      <c r="GV14" s="9">
        <v>2604.17</v>
      </c>
      <c r="GW14" s="9">
        <v>2470.7330000000002</v>
      </c>
      <c r="GX14" s="9">
        <v>62.704000000000001</v>
      </c>
      <c r="GY14" s="9">
        <v>68.051000000000002</v>
      </c>
      <c r="GZ14" s="9">
        <v>62.752000000000002</v>
      </c>
      <c r="HA14" s="9">
        <v>40.36</v>
      </c>
      <c r="HB14" s="9">
        <v>24.279</v>
      </c>
      <c r="HC14" s="9">
        <v>2043.99</v>
      </c>
      <c r="HD14" s="9">
        <v>136.339</v>
      </c>
      <c r="HE14" s="9">
        <v>116.764</v>
      </c>
      <c r="HF14" s="9">
        <v>307.07799999999997</v>
      </c>
      <c r="HG14" s="9">
        <v>404.38299999999998</v>
      </c>
      <c r="HH14" s="9">
        <v>2199.7869999999998</v>
      </c>
      <c r="HI14" s="9">
        <v>594.60900000000004</v>
      </c>
      <c r="HJ14" s="9">
        <v>252.36099999999999</v>
      </c>
      <c r="HK14" s="9">
        <v>3699.2159999999999</v>
      </c>
      <c r="HL14" s="9">
        <v>520.70699999999999</v>
      </c>
      <c r="HM14" s="9">
        <v>70.965000000000003</v>
      </c>
      <c r="HN14" s="9">
        <v>70.965000000000003</v>
      </c>
      <c r="HO14" s="9">
        <v>5.7969999999999997</v>
      </c>
      <c r="HP14" s="9">
        <v>1.8109999999999999</v>
      </c>
      <c r="HQ14" s="9">
        <v>0</v>
      </c>
      <c r="HR14" s="9">
        <v>1.8109999999999999</v>
      </c>
      <c r="HS14" s="9">
        <v>1.1819999999999999</v>
      </c>
      <c r="HT14" s="9">
        <v>0.629</v>
      </c>
      <c r="HU14" s="9">
        <v>1.8109999999999999</v>
      </c>
      <c r="HV14" s="9">
        <v>0</v>
      </c>
      <c r="HW14" s="9">
        <v>0</v>
      </c>
      <c r="HX14" s="9">
        <v>0</v>
      </c>
      <c r="HY14" s="9">
        <v>0.629</v>
      </c>
      <c r="HZ14" s="9">
        <v>1.1819999999999999</v>
      </c>
      <c r="IA14" s="9">
        <v>0.629</v>
      </c>
      <c r="IB14" s="9">
        <v>1.1819999999999999</v>
      </c>
      <c r="IC14" s="9">
        <v>3.9860000000000002</v>
      </c>
      <c r="ID14" s="9">
        <v>65.168999999999997</v>
      </c>
      <c r="IE14" s="9">
        <v>28.239000000000001</v>
      </c>
      <c r="IF14" s="9">
        <v>27.684000000000001</v>
      </c>
      <c r="IG14" s="9">
        <v>0</v>
      </c>
      <c r="IH14" s="9">
        <v>0.55500000000000005</v>
      </c>
      <c r="II14" s="9">
        <v>0</v>
      </c>
      <c r="IJ14" s="9">
        <v>0</v>
      </c>
      <c r="IK14" s="9">
        <v>0.55500000000000005</v>
      </c>
      <c r="IL14" s="9">
        <v>19.216000000000001</v>
      </c>
      <c r="IM14" s="9">
        <v>3.3220000000000001</v>
      </c>
      <c r="IN14" s="9">
        <v>0.55500000000000005</v>
      </c>
      <c r="IO14" s="9">
        <v>5.1459999999999999</v>
      </c>
      <c r="IP14" s="9">
        <v>2.012</v>
      </c>
      <c r="IQ14" s="9">
        <v>26.227</v>
      </c>
    </row>
    <row r="15" spans="1:251">
      <c r="A15" s="10">
        <v>43497</v>
      </c>
      <c r="B15" s="9">
        <v>5.26</v>
      </c>
      <c r="C15" s="9">
        <v>2.706</v>
      </c>
      <c r="D15" s="9">
        <v>184.005</v>
      </c>
      <c r="E15" s="9">
        <v>9.3149999999999995</v>
      </c>
      <c r="F15" s="9">
        <v>8.31</v>
      </c>
      <c r="G15" s="9">
        <v>25.414999999999999</v>
      </c>
      <c r="H15" s="9">
        <v>43.552</v>
      </c>
      <c r="I15" s="9">
        <v>183.49299999999999</v>
      </c>
      <c r="J15" s="9">
        <v>96.04</v>
      </c>
      <c r="K15" s="9">
        <v>367.173</v>
      </c>
      <c r="L15" s="9">
        <v>74.972999999999999</v>
      </c>
      <c r="M15" s="9">
        <v>842.15200000000004</v>
      </c>
      <c r="N15" s="9">
        <v>842.15200000000004</v>
      </c>
      <c r="O15" s="9">
        <v>109.60299999999999</v>
      </c>
      <c r="P15" s="9">
        <v>57.872</v>
      </c>
      <c r="Q15" s="9">
        <v>18.015000000000001</v>
      </c>
      <c r="R15" s="9">
        <v>37.134999999999998</v>
      </c>
      <c r="S15" s="9">
        <v>34.072000000000003</v>
      </c>
      <c r="T15" s="9">
        <v>21.077000000000002</v>
      </c>
      <c r="U15" s="9">
        <v>31.686</v>
      </c>
      <c r="V15" s="9">
        <v>11.167999999999999</v>
      </c>
      <c r="W15" s="9">
        <v>12.295999999999999</v>
      </c>
      <c r="X15" s="9">
        <v>17.937999999999999</v>
      </c>
      <c r="Y15" s="9">
        <v>17.277999999999999</v>
      </c>
      <c r="Z15" s="9">
        <v>19.933</v>
      </c>
      <c r="AA15" s="9">
        <v>41.026000000000003</v>
      </c>
      <c r="AB15" s="9">
        <v>14.124000000000001</v>
      </c>
      <c r="AC15" s="9">
        <v>51.731000000000002</v>
      </c>
      <c r="AD15" s="9">
        <v>732.54899999999998</v>
      </c>
      <c r="AE15" s="9">
        <v>722.154</v>
      </c>
      <c r="AF15" s="9">
        <v>670.84400000000005</v>
      </c>
      <c r="AG15" s="9">
        <v>26.983000000000001</v>
      </c>
      <c r="AH15" s="9">
        <v>24.094000000000001</v>
      </c>
      <c r="AI15" s="9">
        <v>25.274999999999999</v>
      </c>
      <c r="AJ15" s="9">
        <v>13.699</v>
      </c>
      <c r="AK15" s="9">
        <v>12.103</v>
      </c>
      <c r="AL15" s="9">
        <v>594.05100000000004</v>
      </c>
      <c r="AM15" s="9">
        <v>26.553999999999998</v>
      </c>
      <c r="AN15" s="9">
        <v>40.756999999999998</v>
      </c>
      <c r="AO15" s="9">
        <v>60.792000000000002</v>
      </c>
      <c r="AP15" s="9">
        <v>158.72300000000001</v>
      </c>
      <c r="AQ15" s="9">
        <v>563.43100000000004</v>
      </c>
      <c r="AR15" s="9">
        <v>10.395</v>
      </c>
      <c r="AS15" s="9">
        <v>789.98299999999995</v>
      </c>
      <c r="AT15" s="9">
        <v>52.168999999999997</v>
      </c>
      <c r="AU15" s="9">
        <v>1010.699</v>
      </c>
      <c r="AV15" s="9">
        <v>1010.699</v>
      </c>
      <c r="AW15" s="9">
        <v>141.81200000000001</v>
      </c>
      <c r="AX15" s="9">
        <v>60.152000000000001</v>
      </c>
      <c r="AY15" s="9">
        <v>27.116</v>
      </c>
      <c r="AZ15" s="9">
        <v>26.082000000000001</v>
      </c>
      <c r="BA15" s="9">
        <v>44.347000000000001</v>
      </c>
      <c r="BB15" s="9">
        <v>8.516</v>
      </c>
      <c r="BC15" s="9">
        <v>38.088000000000001</v>
      </c>
      <c r="BD15" s="9">
        <v>7.516</v>
      </c>
      <c r="BE15" s="9">
        <v>4.9109999999999996</v>
      </c>
      <c r="BF15" s="9">
        <v>15.784000000000001</v>
      </c>
      <c r="BG15" s="9">
        <v>20.704000000000001</v>
      </c>
      <c r="BH15" s="9">
        <v>16.71</v>
      </c>
      <c r="BI15" s="9">
        <v>39.302999999999997</v>
      </c>
      <c r="BJ15" s="9">
        <v>13.894</v>
      </c>
      <c r="BK15" s="9">
        <v>81.66</v>
      </c>
      <c r="BL15" s="9">
        <v>868.88699999999994</v>
      </c>
      <c r="BM15" s="9">
        <v>798.87400000000002</v>
      </c>
      <c r="BN15" s="9">
        <v>755.06399999999996</v>
      </c>
      <c r="BO15" s="9">
        <v>30.548999999999999</v>
      </c>
      <c r="BP15" s="9">
        <v>13.144</v>
      </c>
      <c r="BQ15" s="9">
        <v>36.667999999999999</v>
      </c>
      <c r="BR15" s="9">
        <v>3.5950000000000002</v>
      </c>
      <c r="BS15" s="9">
        <v>2.827</v>
      </c>
      <c r="BT15" s="9">
        <v>587.84799999999996</v>
      </c>
      <c r="BU15" s="9">
        <v>65.198999999999998</v>
      </c>
      <c r="BV15" s="9">
        <v>58.594000000000001</v>
      </c>
      <c r="BW15" s="9">
        <v>87.233000000000004</v>
      </c>
      <c r="BX15" s="9">
        <v>133.32599999999999</v>
      </c>
      <c r="BY15" s="9">
        <v>665.548</v>
      </c>
      <c r="BZ15" s="9">
        <v>70.013000000000005</v>
      </c>
      <c r="CA15" s="9">
        <v>933.69299999999998</v>
      </c>
      <c r="CB15" s="9">
        <v>77.006</v>
      </c>
      <c r="CC15" s="9">
        <v>1684.0609999999999</v>
      </c>
      <c r="CD15" s="9">
        <v>1684.0609999999999</v>
      </c>
      <c r="CE15" s="9">
        <v>302.464</v>
      </c>
      <c r="CF15" s="9">
        <v>126.855</v>
      </c>
      <c r="CG15" s="9">
        <v>68.275999999999996</v>
      </c>
      <c r="CH15" s="9">
        <v>50.957999999999998</v>
      </c>
      <c r="CI15" s="9">
        <v>78.194000000000003</v>
      </c>
      <c r="CJ15" s="9">
        <v>41.326000000000001</v>
      </c>
      <c r="CK15" s="9">
        <v>74.388000000000005</v>
      </c>
      <c r="CL15" s="9">
        <v>24.422000000000001</v>
      </c>
      <c r="CM15" s="9">
        <v>19.306000000000001</v>
      </c>
      <c r="CN15" s="9">
        <v>37.924999999999997</v>
      </c>
      <c r="CO15" s="9">
        <v>46.521000000000001</v>
      </c>
      <c r="CP15" s="9">
        <v>35.176000000000002</v>
      </c>
      <c r="CQ15" s="9">
        <v>73.337999999999994</v>
      </c>
      <c r="CR15" s="9">
        <v>46.283999999999999</v>
      </c>
      <c r="CS15" s="9">
        <v>175.60900000000001</v>
      </c>
      <c r="CT15" s="9">
        <v>1381.597</v>
      </c>
      <c r="CU15" s="9">
        <v>1232.8140000000001</v>
      </c>
      <c r="CV15" s="9">
        <v>1189.616</v>
      </c>
      <c r="CW15" s="9">
        <v>26.481999999999999</v>
      </c>
      <c r="CX15" s="9">
        <v>16.716999999999999</v>
      </c>
      <c r="CY15" s="9">
        <v>25.420999999999999</v>
      </c>
      <c r="CZ15" s="9">
        <v>10.193</v>
      </c>
      <c r="DA15" s="9">
        <v>7.0270000000000001</v>
      </c>
      <c r="DB15" s="9">
        <v>952.70100000000002</v>
      </c>
      <c r="DC15" s="9">
        <v>70.025000000000006</v>
      </c>
      <c r="DD15" s="9">
        <v>74.122</v>
      </c>
      <c r="DE15" s="9">
        <v>135.96600000000001</v>
      </c>
      <c r="DF15" s="9">
        <v>156.14699999999999</v>
      </c>
      <c r="DG15" s="9">
        <v>1076.6669999999999</v>
      </c>
      <c r="DH15" s="9">
        <v>148.78299999999999</v>
      </c>
      <c r="DI15" s="9">
        <v>1521.422</v>
      </c>
      <c r="DJ15" s="9">
        <v>162.63900000000001</v>
      </c>
      <c r="DK15" s="9">
        <v>255.17</v>
      </c>
      <c r="DL15" s="9">
        <v>255.17</v>
      </c>
      <c r="DM15" s="9">
        <v>43.423000000000002</v>
      </c>
      <c r="DN15" s="9">
        <v>16.716999999999999</v>
      </c>
      <c r="DO15" s="9">
        <v>2.5190000000000001</v>
      </c>
      <c r="DP15" s="9">
        <v>11.978</v>
      </c>
      <c r="DQ15" s="9">
        <v>8.7349999999999994</v>
      </c>
      <c r="DR15" s="9">
        <v>5.7629999999999999</v>
      </c>
      <c r="DS15" s="9">
        <v>8.1310000000000002</v>
      </c>
      <c r="DT15" s="9">
        <v>3.2909999999999999</v>
      </c>
      <c r="DU15" s="9">
        <v>3.0750000000000002</v>
      </c>
      <c r="DV15" s="9">
        <v>1.5680000000000001</v>
      </c>
      <c r="DW15" s="9">
        <v>5.9189999999999996</v>
      </c>
      <c r="DX15" s="9">
        <v>7.01</v>
      </c>
      <c r="DY15" s="9">
        <v>10.151999999999999</v>
      </c>
      <c r="DZ15" s="9">
        <v>4.3460000000000001</v>
      </c>
      <c r="EA15" s="9">
        <v>26.706</v>
      </c>
      <c r="EB15" s="9">
        <v>211.74600000000001</v>
      </c>
      <c r="EC15" s="9">
        <v>156.495</v>
      </c>
      <c r="ED15" s="9">
        <v>151.666</v>
      </c>
      <c r="EE15" s="9">
        <v>2.3620000000000001</v>
      </c>
      <c r="EF15" s="9">
        <v>2.4670000000000001</v>
      </c>
      <c r="EG15" s="9">
        <v>1.764</v>
      </c>
      <c r="EH15" s="9">
        <v>0.57299999999999995</v>
      </c>
      <c r="EI15" s="9">
        <v>2.4929999999999999</v>
      </c>
      <c r="EJ15" s="9">
        <v>106.883</v>
      </c>
      <c r="EK15" s="9">
        <v>10.487</v>
      </c>
      <c r="EL15" s="9">
        <v>9.2140000000000004</v>
      </c>
      <c r="EM15" s="9">
        <v>29.911000000000001</v>
      </c>
      <c r="EN15" s="9">
        <v>21.994</v>
      </c>
      <c r="EO15" s="9">
        <v>134.501</v>
      </c>
      <c r="EP15" s="9">
        <v>55.250999999999998</v>
      </c>
      <c r="EQ15" s="9">
        <v>227.25700000000001</v>
      </c>
      <c r="ER15" s="9">
        <v>27.913</v>
      </c>
      <c r="ES15" s="9">
        <v>517.76099999999997</v>
      </c>
      <c r="ET15" s="9">
        <v>517.76099999999997</v>
      </c>
      <c r="EU15" s="9">
        <v>83.986999999999995</v>
      </c>
      <c r="EV15" s="9">
        <v>33.073999999999998</v>
      </c>
      <c r="EW15" s="9">
        <v>10.531000000000001</v>
      </c>
      <c r="EX15" s="9">
        <v>17.251000000000001</v>
      </c>
      <c r="EY15" s="9">
        <v>19.22</v>
      </c>
      <c r="EZ15" s="9">
        <v>8.5609999999999999</v>
      </c>
      <c r="FA15" s="9">
        <v>17.175999999999998</v>
      </c>
      <c r="FB15" s="9">
        <v>3.423</v>
      </c>
      <c r="FC15" s="9">
        <v>6.6550000000000002</v>
      </c>
      <c r="FD15" s="9">
        <v>9.2620000000000005</v>
      </c>
      <c r="FE15" s="9">
        <v>10.257</v>
      </c>
      <c r="FF15" s="9">
        <v>8.2609999999999992</v>
      </c>
      <c r="FG15" s="9">
        <v>17.158000000000001</v>
      </c>
      <c r="FH15" s="9">
        <v>10.622999999999999</v>
      </c>
      <c r="FI15" s="9">
        <v>50.912999999999997</v>
      </c>
      <c r="FJ15" s="9">
        <v>433.774</v>
      </c>
      <c r="FK15" s="9">
        <v>274.85899999999998</v>
      </c>
      <c r="FL15" s="9">
        <v>266.80900000000003</v>
      </c>
      <c r="FM15" s="9">
        <v>5.2210000000000001</v>
      </c>
      <c r="FN15" s="9">
        <v>2.83</v>
      </c>
      <c r="FO15" s="9">
        <v>4.1150000000000002</v>
      </c>
      <c r="FP15" s="9">
        <v>0.97299999999999998</v>
      </c>
      <c r="FQ15" s="9">
        <v>2.9620000000000002</v>
      </c>
      <c r="FR15" s="9">
        <v>221.06</v>
      </c>
      <c r="FS15" s="9">
        <v>11.223000000000001</v>
      </c>
      <c r="FT15" s="9">
        <v>13.247999999999999</v>
      </c>
      <c r="FU15" s="9">
        <v>29.327000000000002</v>
      </c>
      <c r="FV15" s="9">
        <v>32.094000000000001</v>
      </c>
      <c r="FW15" s="9">
        <v>242.76499999999999</v>
      </c>
      <c r="FX15" s="9">
        <v>158.91499999999999</v>
      </c>
      <c r="FY15" s="9">
        <v>467.01</v>
      </c>
      <c r="FZ15" s="9">
        <v>50.750999999999998</v>
      </c>
      <c r="GA15" s="9">
        <v>903.803</v>
      </c>
      <c r="GB15" s="9">
        <v>674.58799999999997</v>
      </c>
      <c r="GC15" s="9">
        <v>229.214</v>
      </c>
      <c r="GD15" s="9">
        <v>4361.598</v>
      </c>
      <c r="GE15" s="9">
        <v>4090.89</v>
      </c>
      <c r="GF15" s="9">
        <v>755.20699999999999</v>
      </c>
      <c r="GG15" s="9">
        <v>340.536</v>
      </c>
      <c r="GH15" s="9">
        <v>139.018</v>
      </c>
      <c r="GI15" s="9">
        <v>171.209</v>
      </c>
      <c r="GJ15" s="9">
        <v>207.52</v>
      </c>
      <c r="GK15" s="9">
        <v>102.70699999999999</v>
      </c>
      <c r="GL15" s="9">
        <v>201.01</v>
      </c>
      <c r="GM15" s="9">
        <v>51.618000000000002</v>
      </c>
      <c r="GN15" s="9">
        <v>52.389000000000003</v>
      </c>
      <c r="GO15" s="9">
        <v>103.033</v>
      </c>
      <c r="GP15" s="9">
        <v>113.59099999999999</v>
      </c>
      <c r="GQ15" s="9">
        <v>93.602999999999994</v>
      </c>
      <c r="GR15" s="9">
        <v>212.74199999999999</v>
      </c>
      <c r="GS15" s="9">
        <v>97.484999999999999</v>
      </c>
      <c r="GT15" s="9">
        <v>414.67200000000003</v>
      </c>
      <c r="GU15" s="9">
        <v>3335.683</v>
      </c>
      <c r="GV15" s="9">
        <v>2677.241</v>
      </c>
      <c r="GW15" s="9">
        <v>2553.9740000000002</v>
      </c>
      <c r="GX15" s="9">
        <v>65.757000000000005</v>
      </c>
      <c r="GY15" s="9">
        <v>57.509</v>
      </c>
      <c r="GZ15" s="9">
        <v>73.137</v>
      </c>
      <c r="HA15" s="9">
        <v>32.24</v>
      </c>
      <c r="HB15" s="9">
        <v>17.286999999999999</v>
      </c>
      <c r="HC15" s="9">
        <v>2097.0259999999998</v>
      </c>
      <c r="HD15" s="9">
        <v>112.584</v>
      </c>
      <c r="HE15" s="9">
        <v>124.16</v>
      </c>
      <c r="HF15" s="9">
        <v>343.47</v>
      </c>
      <c r="HG15" s="9">
        <v>403.88499999999999</v>
      </c>
      <c r="HH15" s="9">
        <v>2273.3560000000002</v>
      </c>
      <c r="HI15" s="9">
        <v>658.44200000000001</v>
      </c>
      <c r="HJ15" s="9">
        <v>270.70800000000003</v>
      </c>
      <c r="HK15" s="9">
        <v>3887.6419999999998</v>
      </c>
      <c r="HL15" s="9">
        <v>473.95600000000002</v>
      </c>
      <c r="HM15" s="9">
        <v>95.034999999999997</v>
      </c>
      <c r="HN15" s="9">
        <v>95.034999999999997</v>
      </c>
      <c r="HO15" s="9">
        <v>13.192</v>
      </c>
      <c r="HP15" s="9">
        <v>5.1479999999999997</v>
      </c>
      <c r="HQ15" s="9">
        <v>2.0670000000000002</v>
      </c>
      <c r="HR15" s="9">
        <v>2.54</v>
      </c>
      <c r="HS15" s="9">
        <v>3.2949999999999999</v>
      </c>
      <c r="HT15" s="9">
        <v>1.3129999999999999</v>
      </c>
      <c r="HU15" s="9">
        <v>3.2949999999999999</v>
      </c>
      <c r="HV15" s="9">
        <v>0.61299999999999999</v>
      </c>
      <c r="HW15" s="9">
        <v>0.69899999999999995</v>
      </c>
      <c r="HX15" s="9">
        <v>1.3680000000000001</v>
      </c>
      <c r="HY15" s="9">
        <v>2.6560000000000001</v>
      </c>
      <c r="HZ15" s="9">
        <v>0.58399999999999996</v>
      </c>
      <c r="IA15" s="9">
        <v>2.6509999999999998</v>
      </c>
      <c r="IB15" s="9">
        <v>1.9570000000000001</v>
      </c>
      <c r="IC15" s="9">
        <v>8.0440000000000005</v>
      </c>
      <c r="ID15" s="9">
        <v>81.843000000000004</v>
      </c>
      <c r="IE15" s="9">
        <v>26.213000000000001</v>
      </c>
      <c r="IF15" s="9">
        <v>25.539000000000001</v>
      </c>
      <c r="IG15" s="9">
        <v>0</v>
      </c>
      <c r="IH15" s="9">
        <v>0.67500000000000004</v>
      </c>
      <c r="II15" s="9">
        <v>0</v>
      </c>
      <c r="IJ15" s="9">
        <v>0.67500000000000004</v>
      </c>
      <c r="IK15" s="9">
        <v>0</v>
      </c>
      <c r="IL15" s="9">
        <v>18.071999999999999</v>
      </c>
      <c r="IM15" s="9">
        <v>0</v>
      </c>
      <c r="IN15" s="9">
        <v>0.44400000000000001</v>
      </c>
      <c r="IO15" s="9">
        <v>7.6980000000000004</v>
      </c>
      <c r="IP15" s="9">
        <v>2.5790000000000002</v>
      </c>
      <c r="IQ15" s="9">
        <v>23.635000000000002</v>
      </c>
    </row>
    <row r="16" spans="1:251">
      <c r="A16" s="10">
        <v>43862</v>
      </c>
      <c r="B16" s="9">
        <v>3.9470000000000001</v>
      </c>
      <c r="C16" s="9">
        <v>2.0510000000000002</v>
      </c>
      <c r="D16" s="9">
        <v>166.32400000000001</v>
      </c>
      <c r="E16" s="9">
        <v>10.323</v>
      </c>
      <c r="F16" s="9">
        <v>12.548999999999999</v>
      </c>
      <c r="G16" s="9">
        <v>35.317999999999998</v>
      </c>
      <c r="H16" s="9">
        <v>34.784999999999997</v>
      </c>
      <c r="I16" s="9">
        <v>189.72900000000001</v>
      </c>
      <c r="J16" s="9">
        <v>101.384</v>
      </c>
      <c r="K16" s="9">
        <v>374.20600000000002</v>
      </c>
      <c r="L16" s="9">
        <v>70.096000000000004</v>
      </c>
      <c r="M16" s="9">
        <v>830.77499999999998</v>
      </c>
      <c r="N16" s="9">
        <v>830.77499999999998</v>
      </c>
      <c r="O16" s="9">
        <v>105.667</v>
      </c>
      <c r="P16" s="9">
        <v>50.658000000000001</v>
      </c>
      <c r="Q16" s="9">
        <v>13.736000000000001</v>
      </c>
      <c r="R16" s="9">
        <v>32.012</v>
      </c>
      <c r="S16" s="9">
        <v>27.033999999999999</v>
      </c>
      <c r="T16" s="9">
        <v>18.713999999999999</v>
      </c>
      <c r="U16" s="9">
        <v>27.215</v>
      </c>
      <c r="V16" s="9">
        <v>4.2480000000000002</v>
      </c>
      <c r="W16" s="9">
        <v>13.596</v>
      </c>
      <c r="X16" s="9">
        <v>22.135000000000002</v>
      </c>
      <c r="Y16" s="9">
        <v>10.933999999999999</v>
      </c>
      <c r="Z16" s="9">
        <v>12.679</v>
      </c>
      <c r="AA16" s="9">
        <v>35.082999999999998</v>
      </c>
      <c r="AB16" s="9">
        <v>10.664999999999999</v>
      </c>
      <c r="AC16" s="9">
        <v>55.009</v>
      </c>
      <c r="AD16" s="9">
        <v>725.10799999999995</v>
      </c>
      <c r="AE16" s="9">
        <v>717.47699999999998</v>
      </c>
      <c r="AF16" s="9">
        <v>667.25300000000004</v>
      </c>
      <c r="AG16" s="9">
        <v>23.161999999999999</v>
      </c>
      <c r="AH16" s="9">
        <v>26.346</v>
      </c>
      <c r="AI16" s="9">
        <v>23.657</v>
      </c>
      <c r="AJ16" s="9">
        <v>12.557</v>
      </c>
      <c r="AK16" s="9">
        <v>13.294</v>
      </c>
      <c r="AL16" s="9">
        <v>592.40899999999999</v>
      </c>
      <c r="AM16" s="9">
        <v>29.001000000000001</v>
      </c>
      <c r="AN16" s="9">
        <v>31.882999999999999</v>
      </c>
      <c r="AO16" s="9">
        <v>64.185000000000002</v>
      </c>
      <c r="AP16" s="9">
        <v>159.48099999999999</v>
      </c>
      <c r="AQ16" s="9">
        <v>557.99699999999996</v>
      </c>
      <c r="AR16" s="9">
        <v>7.6310000000000002</v>
      </c>
      <c r="AS16" s="9">
        <v>775.505</v>
      </c>
      <c r="AT16" s="9">
        <v>55.27</v>
      </c>
      <c r="AU16" s="9">
        <v>1096.0429999999999</v>
      </c>
      <c r="AV16" s="9">
        <v>1096.0429999999999</v>
      </c>
      <c r="AW16" s="9">
        <v>160.09100000000001</v>
      </c>
      <c r="AX16" s="9">
        <v>72.272000000000006</v>
      </c>
      <c r="AY16" s="9">
        <v>32.683999999999997</v>
      </c>
      <c r="AZ16" s="9">
        <v>32.753</v>
      </c>
      <c r="BA16" s="9">
        <v>46.122999999999998</v>
      </c>
      <c r="BB16" s="9">
        <v>19.314</v>
      </c>
      <c r="BC16" s="9">
        <v>41.113</v>
      </c>
      <c r="BD16" s="9">
        <v>13.747</v>
      </c>
      <c r="BE16" s="9">
        <v>8.6560000000000006</v>
      </c>
      <c r="BF16" s="9">
        <v>25.084</v>
      </c>
      <c r="BG16" s="9">
        <v>16.445</v>
      </c>
      <c r="BH16" s="9">
        <v>23.908999999999999</v>
      </c>
      <c r="BI16" s="9">
        <v>46.866999999999997</v>
      </c>
      <c r="BJ16" s="9">
        <v>18.57</v>
      </c>
      <c r="BK16" s="9">
        <v>87.819000000000003</v>
      </c>
      <c r="BL16" s="9">
        <v>935.952</v>
      </c>
      <c r="BM16" s="9">
        <v>868.89099999999996</v>
      </c>
      <c r="BN16" s="9">
        <v>825.74099999999999</v>
      </c>
      <c r="BO16" s="9">
        <v>28.829000000000001</v>
      </c>
      <c r="BP16" s="9">
        <v>13.664999999999999</v>
      </c>
      <c r="BQ16" s="9">
        <v>30.335999999999999</v>
      </c>
      <c r="BR16" s="9">
        <v>6.2050000000000001</v>
      </c>
      <c r="BS16" s="9">
        <v>5.9530000000000003</v>
      </c>
      <c r="BT16" s="9">
        <v>641.774</v>
      </c>
      <c r="BU16" s="9">
        <v>82.572999999999993</v>
      </c>
      <c r="BV16" s="9">
        <v>62.091999999999999</v>
      </c>
      <c r="BW16" s="9">
        <v>82.450999999999993</v>
      </c>
      <c r="BX16" s="9">
        <v>134.88499999999999</v>
      </c>
      <c r="BY16" s="9">
        <v>734.00599999999997</v>
      </c>
      <c r="BZ16" s="9">
        <v>67.061000000000007</v>
      </c>
      <c r="CA16" s="9">
        <v>1009.867</v>
      </c>
      <c r="CB16" s="9">
        <v>86.176000000000002</v>
      </c>
      <c r="CC16" s="9">
        <v>1770.838</v>
      </c>
      <c r="CD16" s="9">
        <v>1770.838</v>
      </c>
      <c r="CE16" s="9">
        <v>321.15800000000002</v>
      </c>
      <c r="CF16" s="9">
        <v>133.54599999999999</v>
      </c>
      <c r="CG16" s="9">
        <v>79.358000000000004</v>
      </c>
      <c r="CH16" s="9">
        <v>38.991</v>
      </c>
      <c r="CI16" s="9">
        <v>81.953999999999994</v>
      </c>
      <c r="CJ16" s="9">
        <v>36.393999999999998</v>
      </c>
      <c r="CK16" s="9">
        <v>76.441000000000003</v>
      </c>
      <c r="CL16" s="9">
        <v>23.227</v>
      </c>
      <c r="CM16" s="9">
        <v>16.690000000000001</v>
      </c>
      <c r="CN16" s="9">
        <v>31.905000000000001</v>
      </c>
      <c r="CO16" s="9">
        <v>45.28</v>
      </c>
      <c r="CP16" s="9">
        <v>41.164000000000001</v>
      </c>
      <c r="CQ16" s="9">
        <v>83.113</v>
      </c>
      <c r="CR16" s="9">
        <v>35.234999999999999</v>
      </c>
      <c r="CS16" s="9">
        <v>187.61199999999999</v>
      </c>
      <c r="CT16" s="9">
        <v>1449.68</v>
      </c>
      <c r="CU16" s="9">
        <v>1303.8040000000001</v>
      </c>
      <c r="CV16" s="9">
        <v>1248.442</v>
      </c>
      <c r="CW16" s="9">
        <v>32.625</v>
      </c>
      <c r="CX16" s="9">
        <v>21.881</v>
      </c>
      <c r="CY16" s="9">
        <v>31.76</v>
      </c>
      <c r="CZ16" s="9">
        <v>13.35</v>
      </c>
      <c r="DA16" s="9">
        <v>8.9049999999999994</v>
      </c>
      <c r="DB16" s="9">
        <v>956.13099999999997</v>
      </c>
      <c r="DC16" s="9">
        <v>93.724000000000004</v>
      </c>
      <c r="DD16" s="9">
        <v>86.548000000000002</v>
      </c>
      <c r="DE16" s="9">
        <v>167.40100000000001</v>
      </c>
      <c r="DF16" s="9">
        <v>178.63</v>
      </c>
      <c r="DG16" s="9">
        <v>1125.174</v>
      </c>
      <c r="DH16" s="9">
        <v>145.876</v>
      </c>
      <c r="DI16" s="9">
        <v>1585.2349999999999</v>
      </c>
      <c r="DJ16" s="9">
        <v>185.60300000000001</v>
      </c>
      <c r="DK16" s="9">
        <v>244.803</v>
      </c>
      <c r="DL16" s="9">
        <v>244.803</v>
      </c>
      <c r="DM16" s="9">
        <v>50.381999999999998</v>
      </c>
      <c r="DN16" s="9">
        <v>12.734</v>
      </c>
      <c r="DO16" s="9">
        <v>1.6419999999999999</v>
      </c>
      <c r="DP16" s="9">
        <v>9.9550000000000001</v>
      </c>
      <c r="DQ16" s="9">
        <v>5.8049999999999997</v>
      </c>
      <c r="DR16" s="9">
        <v>5.7910000000000004</v>
      </c>
      <c r="DS16" s="9">
        <v>5.9749999999999996</v>
      </c>
      <c r="DT16" s="9">
        <v>3.7639999999999998</v>
      </c>
      <c r="DU16" s="9">
        <v>1.212</v>
      </c>
      <c r="DV16" s="9">
        <v>2.3650000000000002</v>
      </c>
      <c r="DW16" s="9">
        <v>4.8310000000000004</v>
      </c>
      <c r="DX16" s="9">
        <v>4.4000000000000004</v>
      </c>
      <c r="DY16" s="9">
        <v>7.6109999999999998</v>
      </c>
      <c r="DZ16" s="9">
        <v>3.9860000000000002</v>
      </c>
      <c r="EA16" s="9">
        <v>37.648000000000003</v>
      </c>
      <c r="EB16" s="9">
        <v>194.42099999999999</v>
      </c>
      <c r="EC16" s="9">
        <v>151.04900000000001</v>
      </c>
      <c r="ED16" s="9">
        <v>144.964</v>
      </c>
      <c r="EE16" s="9">
        <v>3.4569999999999999</v>
      </c>
      <c r="EF16" s="9">
        <v>2.629</v>
      </c>
      <c r="EG16" s="9">
        <v>3.3159999999999998</v>
      </c>
      <c r="EH16" s="9">
        <v>0.85899999999999999</v>
      </c>
      <c r="EI16" s="9">
        <v>1.202</v>
      </c>
      <c r="EJ16" s="9">
        <v>105.343</v>
      </c>
      <c r="EK16" s="9">
        <v>7.7409999999999997</v>
      </c>
      <c r="EL16" s="9">
        <v>9.1120000000000001</v>
      </c>
      <c r="EM16" s="9">
        <v>28.853999999999999</v>
      </c>
      <c r="EN16" s="9">
        <v>19.725000000000001</v>
      </c>
      <c r="EO16" s="9">
        <v>131.32400000000001</v>
      </c>
      <c r="EP16" s="9">
        <v>43.372</v>
      </c>
      <c r="EQ16" s="9">
        <v>210.352</v>
      </c>
      <c r="ER16" s="9">
        <v>34.451000000000001</v>
      </c>
      <c r="ES16" s="9">
        <v>494.07</v>
      </c>
      <c r="ET16" s="9">
        <v>494.07</v>
      </c>
      <c r="EU16" s="9">
        <v>97.956000000000003</v>
      </c>
      <c r="EV16" s="9">
        <v>39.384</v>
      </c>
      <c r="EW16" s="9">
        <v>12.24</v>
      </c>
      <c r="EX16" s="9">
        <v>23.481000000000002</v>
      </c>
      <c r="EY16" s="9">
        <v>23.527000000000001</v>
      </c>
      <c r="EZ16" s="9">
        <v>12.194000000000001</v>
      </c>
      <c r="FA16" s="9">
        <v>19.263000000000002</v>
      </c>
      <c r="FB16" s="9">
        <v>7.3289999999999997</v>
      </c>
      <c r="FC16" s="9">
        <v>9.1289999999999996</v>
      </c>
      <c r="FD16" s="9">
        <v>8.0980000000000008</v>
      </c>
      <c r="FE16" s="9">
        <v>9.9440000000000008</v>
      </c>
      <c r="FF16" s="9">
        <v>17.678999999999998</v>
      </c>
      <c r="FG16" s="9">
        <v>25.242999999999999</v>
      </c>
      <c r="FH16" s="9">
        <v>10.478</v>
      </c>
      <c r="FI16" s="9">
        <v>58.572000000000003</v>
      </c>
      <c r="FJ16" s="9">
        <v>396.11399999999998</v>
      </c>
      <c r="FK16" s="9">
        <v>257.52699999999999</v>
      </c>
      <c r="FL16" s="9">
        <v>247.46700000000001</v>
      </c>
      <c r="FM16" s="9">
        <v>4.5330000000000004</v>
      </c>
      <c r="FN16" s="9">
        <v>5.5279999999999996</v>
      </c>
      <c r="FO16" s="9">
        <v>4.1109999999999998</v>
      </c>
      <c r="FP16" s="9">
        <v>3.8980000000000001</v>
      </c>
      <c r="FQ16" s="9">
        <v>2.0510000000000002</v>
      </c>
      <c r="FR16" s="9">
        <v>203.6</v>
      </c>
      <c r="FS16" s="9">
        <v>11.999000000000001</v>
      </c>
      <c r="FT16" s="9">
        <v>9.3160000000000007</v>
      </c>
      <c r="FU16" s="9">
        <v>32.612000000000002</v>
      </c>
      <c r="FV16" s="9">
        <v>30.434999999999999</v>
      </c>
      <c r="FW16" s="9">
        <v>227.09100000000001</v>
      </c>
      <c r="FX16" s="9">
        <v>138.58699999999999</v>
      </c>
      <c r="FY16" s="9">
        <v>440.06</v>
      </c>
      <c r="FZ16" s="9">
        <v>54.01</v>
      </c>
      <c r="GA16" s="9">
        <v>919.49099999999999</v>
      </c>
      <c r="GB16" s="9">
        <v>686.05399999999997</v>
      </c>
      <c r="GC16" s="9">
        <v>233.43700000000001</v>
      </c>
      <c r="GD16" s="9">
        <v>4408.0559999999996</v>
      </c>
      <c r="GE16" s="9">
        <v>4128.1440000000002</v>
      </c>
      <c r="GF16" s="9">
        <v>737.47900000000004</v>
      </c>
      <c r="GG16" s="9">
        <v>323.40699999999998</v>
      </c>
      <c r="GH16" s="9">
        <v>143.15600000000001</v>
      </c>
      <c r="GI16" s="9">
        <v>149.96600000000001</v>
      </c>
      <c r="GJ16" s="9">
        <v>203.458</v>
      </c>
      <c r="GK16" s="9">
        <v>89.662999999999997</v>
      </c>
      <c r="GL16" s="9">
        <v>204.06899999999999</v>
      </c>
      <c r="GM16" s="9">
        <v>43.177</v>
      </c>
      <c r="GN16" s="9">
        <v>44.317999999999998</v>
      </c>
      <c r="GO16" s="9">
        <v>110.61199999999999</v>
      </c>
      <c r="GP16" s="9">
        <v>87.492000000000004</v>
      </c>
      <c r="GQ16" s="9">
        <v>95.016999999999996</v>
      </c>
      <c r="GR16" s="9">
        <v>210.154</v>
      </c>
      <c r="GS16" s="9">
        <v>82.968000000000004</v>
      </c>
      <c r="GT16" s="9">
        <v>414.072</v>
      </c>
      <c r="GU16" s="9">
        <v>3390.665</v>
      </c>
      <c r="GV16" s="9">
        <v>2765.8690000000001</v>
      </c>
      <c r="GW16" s="9">
        <v>2622.4850000000001</v>
      </c>
      <c r="GX16" s="9">
        <v>65.441000000000003</v>
      </c>
      <c r="GY16" s="9">
        <v>77.942999999999998</v>
      </c>
      <c r="GZ16" s="9">
        <v>71.52</v>
      </c>
      <c r="HA16" s="9">
        <v>39.228999999999999</v>
      </c>
      <c r="HB16" s="9">
        <v>32.634999999999998</v>
      </c>
      <c r="HC16" s="9">
        <v>2126.9499999999998</v>
      </c>
      <c r="HD16" s="9">
        <v>136.64599999999999</v>
      </c>
      <c r="HE16" s="9">
        <v>115.673</v>
      </c>
      <c r="HF16" s="9">
        <v>386.6</v>
      </c>
      <c r="HG16" s="9">
        <v>437.16699999999997</v>
      </c>
      <c r="HH16" s="9">
        <v>2328.7020000000002</v>
      </c>
      <c r="HI16" s="9">
        <v>624.79600000000005</v>
      </c>
      <c r="HJ16" s="9">
        <v>279.91199999999998</v>
      </c>
      <c r="HK16" s="9">
        <v>3910.12</v>
      </c>
      <c r="HL16" s="9">
        <v>497.93700000000001</v>
      </c>
      <c r="HM16" s="9">
        <v>73.265000000000001</v>
      </c>
      <c r="HN16" s="9">
        <v>73.265000000000001</v>
      </c>
      <c r="HO16" s="9">
        <v>5.7919999999999998</v>
      </c>
      <c r="HP16" s="9">
        <v>1.8160000000000001</v>
      </c>
      <c r="HQ16" s="9">
        <v>0</v>
      </c>
      <c r="HR16" s="9">
        <v>1.8160000000000001</v>
      </c>
      <c r="HS16" s="9">
        <v>1.341</v>
      </c>
      <c r="HT16" s="9">
        <v>0.47499999999999998</v>
      </c>
      <c r="HU16" s="9">
        <v>1.341</v>
      </c>
      <c r="HV16" s="9">
        <v>0.47499999999999998</v>
      </c>
      <c r="HW16" s="9">
        <v>0</v>
      </c>
      <c r="HX16" s="9">
        <v>1.22</v>
      </c>
      <c r="HY16" s="9">
        <v>0</v>
      </c>
      <c r="HZ16" s="9">
        <v>0.59599999999999997</v>
      </c>
      <c r="IA16" s="9">
        <v>0.47499999999999998</v>
      </c>
      <c r="IB16" s="9">
        <v>1.341</v>
      </c>
      <c r="IC16" s="9">
        <v>3.976</v>
      </c>
      <c r="ID16" s="9">
        <v>67.472999999999999</v>
      </c>
      <c r="IE16" s="9">
        <v>27.908999999999999</v>
      </c>
      <c r="IF16" s="9">
        <v>27.254000000000001</v>
      </c>
      <c r="IG16" s="9">
        <v>0.65500000000000003</v>
      </c>
      <c r="IH16" s="9">
        <v>0</v>
      </c>
      <c r="II16" s="9">
        <v>0.65500000000000003</v>
      </c>
      <c r="IJ16" s="9">
        <v>0</v>
      </c>
      <c r="IK16" s="9">
        <v>0</v>
      </c>
      <c r="IL16" s="9">
        <v>18.896000000000001</v>
      </c>
      <c r="IM16" s="9">
        <v>0.66600000000000004</v>
      </c>
      <c r="IN16" s="9">
        <v>0.78600000000000003</v>
      </c>
      <c r="IO16" s="9">
        <v>7.5609999999999999</v>
      </c>
      <c r="IP16" s="9">
        <v>3.8119999999999998</v>
      </c>
      <c r="IQ16" s="9">
        <v>24.097000000000001</v>
      </c>
    </row>
    <row r="17" spans="1:251">
      <c r="A17" s="10">
        <v>44228</v>
      </c>
      <c r="B17" s="9">
        <v>1.0089999999999999</v>
      </c>
      <c r="C17" s="9">
        <v>1.8720000000000001</v>
      </c>
      <c r="D17" s="9">
        <v>128.935</v>
      </c>
      <c r="E17" s="9">
        <v>19.091000000000001</v>
      </c>
      <c r="F17" s="9">
        <v>18.076000000000001</v>
      </c>
      <c r="G17" s="9">
        <v>23.433</v>
      </c>
      <c r="H17" s="9">
        <v>27.312000000000001</v>
      </c>
      <c r="I17" s="9">
        <v>162.22200000000001</v>
      </c>
      <c r="J17" s="9">
        <v>111.196</v>
      </c>
      <c r="K17" s="9">
        <v>332.15699999999998</v>
      </c>
      <c r="L17" s="9">
        <v>52.912999999999997</v>
      </c>
      <c r="M17" s="9">
        <v>861.34400000000005</v>
      </c>
      <c r="N17" s="9">
        <v>861.34400000000005</v>
      </c>
      <c r="O17" s="9">
        <v>116.407</v>
      </c>
      <c r="P17" s="9">
        <v>57.085000000000001</v>
      </c>
      <c r="Q17" s="9">
        <v>18.074999999999999</v>
      </c>
      <c r="R17" s="9">
        <v>33.686999999999998</v>
      </c>
      <c r="S17" s="9">
        <v>36.31</v>
      </c>
      <c r="T17" s="9">
        <v>15.452</v>
      </c>
      <c r="U17" s="9">
        <v>38.945999999999998</v>
      </c>
      <c r="V17" s="9">
        <v>4.9870000000000001</v>
      </c>
      <c r="W17" s="9">
        <v>7.6050000000000004</v>
      </c>
      <c r="X17" s="9">
        <v>14.396000000000001</v>
      </c>
      <c r="Y17" s="9">
        <v>21.475999999999999</v>
      </c>
      <c r="Z17" s="9">
        <v>16.382000000000001</v>
      </c>
      <c r="AA17" s="9">
        <v>37.543999999999997</v>
      </c>
      <c r="AB17" s="9">
        <v>14.71</v>
      </c>
      <c r="AC17" s="9">
        <v>59.322000000000003</v>
      </c>
      <c r="AD17" s="9">
        <v>744.93799999999999</v>
      </c>
      <c r="AE17" s="9">
        <v>735.346</v>
      </c>
      <c r="AF17" s="9">
        <v>675.76900000000001</v>
      </c>
      <c r="AG17" s="9">
        <v>32.286999999999999</v>
      </c>
      <c r="AH17" s="9">
        <v>24.9</v>
      </c>
      <c r="AI17" s="9">
        <v>34.110999999999997</v>
      </c>
      <c r="AJ17" s="9">
        <v>10.121</v>
      </c>
      <c r="AK17" s="9">
        <v>11.45</v>
      </c>
      <c r="AL17" s="9">
        <v>584.85599999999999</v>
      </c>
      <c r="AM17" s="9">
        <v>33.090000000000003</v>
      </c>
      <c r="AN17" s="9">
        <v>37.786999999999999</v>
      </c>
      <c r="AO17" s="9">
        <v>79.613</v>
      </c>
      <c r="AP17" s="9">
        <v>185.333</v>
      </c>
      <c r="AQ17" s="9">
        <v>550.01400000000001</v>
      </c>
      <c r="AR17" s="9">
        <v>9.5920000000000005</v>
      </c>
      <c r="AS17" s="9">
        <v>802.39300000000003</v>
      </c>
      <c r="AT17" s="9">
        <v>58.951000000000001</v>
      </c>
      <c r="AU17" s="9">
        <v>1056.9269999999999</v>
      </c>
      <c r="AV17" s="9">
        <v>1056.9269999999999</v>
      </c>
      <c r="AW17" s="9">
        <v>117.983</v>
      </c>
      <c r="AX17" s="9">
        <v>49.328000000000003</v>
      </c>
      <c r="AY17" s="9">
        <v>23.103000000000002</v>
      </c>
      <c r="AZ17" s="9">
        <v>23.657</v>
      </c>
      <c r="BA17" s="9">
        <v>32.92</v>
      </c>
      <c r="BB17" s="9">
        <v>13.839</v>
      </c>
      <c r="BC17" s="9">
        <v>35.286000000000001</v>
      </c>
      <c r="BD17" s="9">
        <v>8.4390000000000001</v>
      </c>
      <c r="BE17" s="9">
        <v>3.0350000000000001</v>
      </c>
      <c r="BF17" s="9">
        <v>10.728</v>
      </c>
      <c r="BG17" s="9">
        <v>22.905000000000001</v>
      </c>
      <c r="BH17" s="9">
        <v>13.125999999999999</v>
      </c>
      <c r="BI17" s="9">
        <v>26.289000000000001</v>
      </c>
      <c r="BJ17" s="9">
        <v>20.47</v>
      </c>
      <c r="BK17" s="9">
        <v>68.655000000000001</v>
      </c>
      <c r="BL17" s="9">
        <v>938.94399999999996</v>
      </c>
      <c r="BM17" s="9">
        <v>883.048</v>
      </c>
      <c r="BN17" s="9">
        <v>837.31399999999996</v>
      </c>
      <c r="BO17" s="9">
        <v>30.721</v>
      </c>
      <c r="BP17" s="9">
        <v>14.375999999999999</v>
      </c>
      <c r="BQ17" s="9">
        <v>36.084000000000003</v>
      </c>
      <c r="BR17" s="9">
        <v>6.5279999999999996</v>
      </c>
      <c r="BS17" s="9">
        <v>1.8959999999999999</v>
      </c>
      <c r="BT17" s="9">
        <v>618.85</v>
      </c>
      <c r="BU17" s="9">
        <v>85.82</v>
      </c>
      <c r="BV17" s="9">
        <v>74.549000000000007</v>
      </c>
      <c r="BW17" s="9">
        <v>103.828</v>
      </c>
      <c r="BX17" s="9">
        <v>131.999</v>
      </c>
      <c r="BY17" s="9">
        <v>751.04899999999998</v>
      </c>
      <c r="BZ17" s="9">
        <v>55.896000000000001</v>
      </c>
      <c r="CA17" s="9">
        <v>997.53499999999997</v>
      </c>
      <c r="CB17" s="9">
        <v>59.392000000000003</v>
      </c>
      <c r="CC17" s="9">
        <v>1800.877</v>
      </c>
      <c r="CD17" s="9">
        <v>1800.877</v>
      </c>
      <c r="CE17" s="9">
        <v>326.12700000000001</v>
      </c>
      <c r="CF17" s="9">
        <v>139.20699999999999</v>
      </c>
      <c r="CG17" s="9">
        <v>61.654000000000003</v>
      </c>
      <c r="CH17" s="9">
        <v>67.448999999999998</v>
      </c>
      <c r="CI17" s="9">
        <v>86.772000000000006</v>
      </c>
      <c r="CJ17" s="9">
        <v>42.210999999999999</v>
      </c>
      <c r="CK17" s="9">
        <v>87.093000000000004</v>
      </c>
      <c r="CL17" s="9">
        <v>20.82</v>
      </c>
      <c r="CM17" s="9">
        <v>18.062999999999999</v>
      </c>
      <c r="CN17" s="9">
        <v>37.055999999999997</v>
      </c>
      <c r="CO17" s="9">
        <v>46.540999999999997</v>
      </c>
      <c r="CP17" s="9">
        <v>45.811999999999998</v>
      </c>
      <c r="CQ17" s="9">
        <v>86.694000000000003</v>
      </c>
      <c r="CR17" s="9">
        <v>42.715000000000003</v>
      </c>
      <c r="CS17" s="9">
        <v>186.92</v>
      </c>
      <c r="CT17" s="9">
        <v>1474.75</v>
      </c>
      <c r="CU17" s="9">
        <v>1318.442</v>
      </c>
      <c r="CV17" s="9">
        <v>1256.9459999999999</v>
      </c>
      <c r="CW17" s="9">
        <v>41.853000000000002</v>
      </c>
      <c r="CX17" s="9">
        <v>19.643000000000001</v>
      </c>
      <c r="CY17" s="9">
        <v>40.015999999999998</v>
      </c>
      <c r="CZ17" s="9">
        <v>13.420999999999999</v>
      </c>
      <c r="DA17" s="9">
        <v>7.423</v>
      </c>
      <c r="DB17" s="9">
        <v>937.68799999999999</v>
      </c>
      <c r="DC17" s="9">
        <v>109.146</v>
      </c>
      <c r="DD17" s="9">
        <v>101.06100000000001</v>
      </c>
      <c r="DE17" s="9">
        <v>170.547</v>
      </c>
      <c r="DF17" s="9">
        <v>187.26599999999999</v>
      </c>
      <c r="DG17" s="9">
        <v>1131.1759999999999</v>
      </c>
      <c r="DH17" s="9">
        <v>156.30799999999999</v>
      </c>
      <c r="DI17" s="9">
        <v>1626.0519999999999</v>
      </c>
      <c r="DJ17" s="9">
        <v>174.82599999999999</v>
      </c>
      <c r="DK17" s="9">
        <v>242.66800000000001</v>
      </c>
      <c r="DL17" s="9">
        <v>242.66800000000001</v>
      </c>
      <c r="DM17" s="9">
        <v>51.685000000000002</v>
      </c>
      <c r="DN17" s="9">
        <v>20.969000000000001</v>
      </c>
      <c r="DO17" s="9">
        <v>4.0069999999999997</v>
      </c>
      <c r="DP17" s="9">
        <v>12.656000000000001</v>
      </c>
      <c r="DQ17" s="9">
        <v>7.819</v>
      </c>
      <c r="DR17" s="9">
        <v>8.843</v>
      </c>
      <c r="DS17" s="9">
        <v>7.1980000000000004</v>
      </c>
      <c r="DT17" s="9">
        <v>4.7270000000000003</v>
      </c>
      <c r="DU17" s="9">
        <v>4.2160000000000002</v>
      </c>
      <c r="DV17" s="9">
        <v>0.76100000000000001</v>
      </c>
      <c r="DW17" s="9">
        <v>6.3330000000000002</v>
      </c>
      <c r="DX17" s="9">
        <v>9.5679999999999996</v>
      </c>
      <c r="DY17" s="9">
        <v>10.672000000000001</v>
      </c>
      <c r="DZ17" s="9">
        <v>5.9909999999999997</v>
      </c>
      <c r="EA17" s="9">
        <v>30.715</v>
      </c>
      <c r="EB17" s="9">
        <v>190.98400000000001</v>
      </c>
      <c r="EC17" s="9">
        <v>148.75</v>
      </c>
      <c r="ED17" s="9">
        <v>143.96799999999999</v>
      </c>
      <c r="EE17" s="9">
        <v>2.3719999999999999</v>
      </c>
      <c r="EF17" s="9">
        <v>2.4089999999999998</v>
      </c>
      <c r="EG17" s="9">
        <v>3.0670000000000002</v>
      </c>
      <c r="EH17" s="9">
        <v>1.1180000000000001</v>
      </c>
      <c r="EI17" s="9">
        <v>0.59499999999999997</v>
      </c>
      <c r="EJ17" s="9">
        <v>85.948999999999998</v>
      </c>
      <c r="EK17" s="9">
        <v>23.282</v>
      </c>
      <c r="EL17" s="9">
        <v>18.456</v>
      </c>
      <c r="EM17" s="9">
        <v>21.062000000000001</v>
      </c>
      <c r="EN17" s="9">
        <v>21.106999999999999</v>
      </c>
      <c r="EO17" s="9">
        <v>127.642</v>
      </c>
      <c r="EP17" s="9">
        <v>42.234000000000002</v>
      </c>
      <c r="EQ17" s="9">
        <v>211.26400000000001</v>
      </c>
      <c r="ER17" s="9">
        <v>31.405000000000001</v>
      </c>
      <c r="ES17" s="9">
        <v>509.11</v>
      </c>
      <c r="ET17" s="9">
        <v>509.11</v>
      </c>
      <c r="EU17" s="9">
        <v>89.614999999999995</v>
      </c>
      <c r="EV17" s="9">
        <v>39.597999999999999</v>
      </c>
      <c r="EW17" s="9">
        <v>15.821999999999999</v>
      </c>
      <c r="EX17" s="9">
        <v>18.641999999999999</v>
      </c>
      <c r="EY17" s="9">
        <v>22.521000000000001</v>
      </c>
      <c r="EZ17" s="9">
        <v>11.942</v>
      </c>
      <c r="FA17" s="9">
        <v>20.831</v>
      </c>
      <c r="FB17" s="9">
        <v>6.9470000000000001</v>
      </c>
      <c r="FC17" s="9">
        <v>6.0590000000000002</v>
      </c>
      <c r="FD17" s="9">
        <v>14.446999999999999</v>
      </c>
      <c r="FE17" s="9">
        <v>9.0939999999999994</v>
      </c>
      <c r="FF17" s="9">
        <v>10.923</v>
      </c>
      <c r="FG17" s="9">
        <v>22.26</v>
      </c>
      <c r="FH17" s="9">
        <v>12.202999999999999</v>
      </c>
      <c r="FI17" s="9">
        <v>50.017000000000003</v>
      </c>
      <c r="FJ17" s="9">
        <v>419.495</v>
      </c>
      <c r="FK17" s="9">
        <v>271.892</v>
      </c>
      <c r="FL17" s="9">
        <v>261.18200000000002</v>
      </c>
      <c r="FM17" s="9">
        <v>7.444</v>
      </c>
      <c r="FN17" s="9">
        <v>3.2669999999999999</v>
      </c>
      <c r="FO17" s="9">
        <v>7.077</v>
      </c>
      <c r="FP17" s="9">
        <v>2.0609999999999999</v>
      </c>
      <c r="FQ17" s="9">
        <v>1.5720000000000001</v>
      </c>
      <c r="FR17" s="9">
        <v>195.79300000000001</v>
      </c>
      <c r="FS17" s="9">
        <v>13.209</v>
      </c>
      <c r="FT17" s="9">
        <v>23.291</v>
      </c>
      <c r="FU17" s="9">
        <v>39.598999999999997</v>
      </c>
      <c r="FV17" s="9">
        <v>36.046999999999997</v>
      </c>
      <c r="FW17" s="9">
        <v>235.845</v>
      </c>
      <c r="FX17" s="9">
        <v>147.60300000000001</v>
      </c>
      <c r="FY17" s="9">
        <v>456.04300000000001</v>
      </c>
      <c r="FZ17" s="9">
        <v>53.066000000000003</v>
      </c>
      <c r="GA17" s="9">
        <v>836.41499999999996</v>
      </c>
      <c r="GB17" s="9">
        <v>653.49</v>
      </c>
      <c r="GC17" s="9">
        <v>182.92500000000001</v>
      </c>
      <c r="GD17" s="9">
        <v>4365.509</v>
      </c>
      <c r="GE17" s="9">
        <v>4116.92</v>
      </c>
      <c r="GF17" s="9">
        <v>709.28200000000004</v>
      </c>
      <c r="GG17" s="9">
        <v>284.613</v>
      </c>
      <c r="GH17" s="9">
        <v>100.325</v>
      </c>
      <c r="GI17" s="9">
        <v>154.946</v>
      </c>
      <c r="GJ17" s="9">
        <v>164.71299999999999</v>
      </c>
      <c r="GK17" s="9">
        <v>90.364000000000004</v>
      </c>
      <c r="GL17" s="9">
        <v>168.21</v>
      </c>
      <c r="GM17" s="9">
        <v>48.948</v>
      </c>
      <c r="GN17" s="9">
        <v>34.034999999999997</v>
      </c>
      <c r="GO17" s="9">
        <v>92.691999999999993</v>
      </c>
      <c r="GP17" s="9">
        <v>80.215000000000003</v>
      </c>
      <c r="GQ17" s="9">
        <v>82.852999999999994</v>
      </c>
      <c r="GR17" s="9">
        <v>166.18799999999999</v>
      </c>
      <c r="GS17" s="9">
        <v>89.572000000000003</v>
      </c>
      <c r="GT17" s="9">
        <v>424.66899999999998</v>
      </c>
      <c r="GU17" s="9">
        <v>3407.6390000000001</v>
      </c>
      <c r="GV17" s="9">
        <v>2761.3150000000001</v>
      </c>
      <c r="GW17" s="9">
        <v>2639.652</v>
      </c>
      <c r="GX17" s="9">
        <v>69.049000000000007</v>
      </c>
      <c r="GY17" s="9">
        <v>50.368000000000002</v>
      </c>
      <c r="GZ17" s="9">
        <v>79.906000000000006</v>
      </c>
      <c r="HA17" s="9">
        <v>22.995000000000001</v>
      </c>
      <c r="HB17" s="9">
        <v>14.622</v>
      </c>
      <c r="HC17" s="9">
        <v>2047.22</v>
      </c>
      <c r="HD17" s="9">
        <v>170.023</v>
      </c>
      <c r="HE17" s="9">
        <v>162.06800000000001</v>
      </c>
      <c r="HF17" s="9">
        <v>382.00400000000002</v>
      </c>
      <c r="HG17" s="9">
        <v>388.90100000000001</v>
      </c>
      <c r="HH17" s="9">
        <v>2372.413</v>
      </c>
      <c r="HI17" s="9">
        <v>646.32399999999996</v>
      </c>
      <c r="HJ17" s="9">
        <v>248.589</v>
      </c>
      <c r="HK17" s="9">
        <v>3889.3609999999999</v>
      </c>
      <c r="HL17" s="9">
        <v>476.149</v>
      </c>
      <c r="HM17" s="9">
        <v>97.087000000000003</v>
      </c>
      <c r="HN17" s="9">
        <v>97.087000000000003</v>
      </c>
      <c r="HO17" s="9">
        <v>9.3390000000000004</v>
      </c>
      <c r="HP17" s="9">
        <v>4.6139999999999999</v>
      </c>
      <c r="HQ17" s="9">
        <v>0.60199999999999998</v>
      </c>
      <c r="HR17" s="9">
        <v>4.0119999999999996</v>
      </c>
      <c r="HS17" s="9">
        <v>1.2</v>
      </c>
      <c r="HT17" s="9">
        <v>3.4140000000000001</v>
      </c>
      <c r="HU17" s="9">
        <v>0.64700000000000002</v>
      </c>
      <c r="HV17" s="9">
        <v>1.399</v>
      </c>
      <c r="HW17" s="9">
        <v>2.5680000000000001</v>
      </c>
      <c r="HX17" s="9">
        <v>1.1559999999999999</v>
      </c>
      <c r="HY17" s="9">
        <v>2.1040000000000001</v>
      </c>
      <c r="HZ17" s="9">
        <v>1.355</v>
      </c>
      <c r="IA17" s="9">
        <v>2.4140000000000001</v>
      </c>
      <c r="IB17" s="9">
        <v>2.2000000000000002</v>
      </c>
      <c r="IC17" s="9">
        <v>4.726</v>
      </c>
      <c r="ID17" s="9">
        <v>87.747</v>
      </c>
      <c r="IE17" s="9">
        <v>28.562000000000001</v>
      </c>
      <c r="IF17" s="9">
        <v>27.553000000000001</v>
      </c>
      <c r="IG17" s="9">
        <v>0.44400000000000001</v>
      </c>
      <c r="IH17" s="9">
        <v>0.56599999999999995</v>
      </c>
      <c r="II17" s="9">
        <v>0.44400000000000001</v>
      </c>
      <c r="IJ17" s="9">
        <v>0.56599999999999995</v>
      </c>
      <c r="IK17" s="9">
        <v>0</v>
      </c>
      <c r="IL17" s="9">
        <v>19.346</v>
      </c>
      <c r="IM17" s="9">
        <v>0</v>
      </c>
      <c r="IN17" s="9">
        <v>0.48899999999999999</v>
      </c>
      <c r="IO17" s="9">
        <v>8.7270000000000003</v>
      </c>
      <c r="IP17" s="9">
        <v>1.371</v>
      </c>
      <c r="IQ17" s="9">
        <v>27.190999999999999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37.813000000000002</v>
      </c>
      <c r="C11" s="9">
        <v>73.033000000000001</v>
      </c>
      <c r="D11" s="9">
        <v>5.5339999999999998</v>
      </c>
      <c r="E11" s="9">
        <v>35.587000000000003</v>
      </c>
      <c r="F11" s="9">
        <v>35.587000000000003</v>
      </c>
      <c r="G11" s="9">
        <v>5.55</v>
      </c>
      <c r="H11" s="9">
        <v>3.4209999999999998</v>
      </c>
      <c r="I11" s="9">
        <v>2.0950000000000002</v>
      </c>
      <c r="J11" s="9">
        <v>0.70799999999999996</v>
      </c>
      <c r="K11" s="9">
        <v>2.8029999999999999</v>
      </c>
      <c r="L11" s="9">
        <v>0</v>
      </c>
      <c r="M11" s="9">
        <v>2.8029999999999999</v>
      </c>
      <c r="N11" s="9">
        <v>0</v>
      </c>
      <c r="O11" s="9">
        <v>0</v>
      </c>
      <c r="P11" s="9">
        <v>0.98299999999999998</v>
      </c>
      <c r="Q11" s="9">
        <v>0</v>
      </c>
      <c r="R11" s="9">
        <v>1.82</v>
      </c>
      <c r="S11" s="9">
        <v>2.8029999999999999</v>
      </c>
      <c r="T11" s="9">
        <v>0</v>
      </c>
      <c r="U11" s="9">
        <v>2.129</v>
      </c>
      <c r="V11" s="9">
        <v>30.036999999999999</v>
      </c>
      <c r="W11" s="9">
        <v>29.295999999999999</v>
      </c>
      <c r="X11" s="9">
        <v>28.742999999999999</v>
      </c>
      <c r="Y11" s="9">
        <v>0</v>
      </c>
      <c r="Z11" s="9">
        <v>0.55300000000000005</v>
      </c>
      <c r="AA11" s="9">
        <v>0</v>
      </c>
      <c r="AB11" s="9">
        <v>0</v>
      </c>
      <c r="AC11" s="9">
        <v>0</v>
      </c>
      <c r="AD11" s="9">
        <v>25.428000000000001</v>
      </c>
      <c r="AE11" s="9">
        <v>0</v>
      </c>
      <c r="AF11" s="9">
        <v>1.107</v>
      </c>
      <c r="AG11" s="9">
        <v>2.7610000000000001</v>
      </c>
      <c r="AH11" s="9">
        <v>2.024</v>
      </c>
      <c r="AI11" s="9">
        <v>27.271000000000001</v>
      </c>
      <c r="AJ11" s="9">
        <v>0.74199999999999999</v>
      </c>
      <c r="AK11" s="9">
        <v>33.759</v>
      </c>
      <c r="AL11" s="9">
        <v>1.829</v>
      </c>
      <c r="AM11" s="9">
        <v>279.69099999999997</v>
      </c>
      <c r="AN11" s="9">
        <v>279.69099999999997</v>
      </c>
      <c r="AO11" s="9">
        <v>38.634999999999998</v>
      </c>
      <c r="AP11" s="9">
        <v>15.91</v>
      </c>
      <c r="AQ11" s="9">
        <v>4.7350000000000003</v>
      </c>
      <c r="AR11" s="9">
        <v>9.2379999999999995</v>
      </c>
      <c r="AS11" s="9">
        <v>7.5709999999999997</v>
      </c>
      <c r="AT11" s="9">
        <v>6.4029999999999996</v>
      </c>
      <c r="AU11" s="9">
        <v>7.6909999999999998</v>
      </c>
      <c r="AV11" s="9">
        <v>3.883</v>
      </c>
      <c r="AW11" s="9">
        <v>2.4</v>
      </c>
      <c r="AX11" s="9">
        <v>4.5670000000000002</v>
      </c>
      <c r="AY11" s="9">
        <v>5.641</v>
      </c>
      <c r="AZ11" s="9">
        <v>3.7650000000000001</v>
      </c>
      <c r="BA11" s="9">
        <v>9.4580000000000002</v>
      </c>
      <c r="BB11" s="9">
        <v>4.5149999999999997</v>
      </c>
      <c r="BC11" s="9">
        <v>22.725000000000001</v>
      </c>
      <c r="BD11" s="9">
        <v>241.05600000000001</v>
      </c>
      <c r="BE11" s="9">
        <v>205.75800000000001</v>
      </c>
      <c r="BF11" s="9">
        <v>194.01900000000001</v>
      </c>
      <c r="BG11" s="9">
        <v>5.0289999999999999</v>
      </c>
      <c r="BH11" s="9">
        <v>6.7089999999999996</v>
      </c>
      <c r="BI11" s="9">
        <v>4.4809999999999999</v>
      </c>
      <c r="BJ11" s="9">
        <v>2.96</v>
      </c>
      <c r="BK11" s="9">
        <v>2.218</v>
      </c>
      <c r="BL11" s="9">
        <v>168.321</v>
      </c>
      <c r="BM11" s="9">
        <v>7.0540000000000003</v>
      </c>
      <c r="BN11" s="9">
        <v>10.37</v>
      </c>
      <c r="BO11" s="9">
        <v>20.012</v>
      </c>
      <c r="BP11" s="9">
        <v>28.074000000000002</v>
      </c>
      <c r="BQ11" s="9">
        <v>177.68299999999999</v>
      </c>
      <c r="BR11" s="9">
        <v>35.298000000000002</v>
      </c>
      <c r="BS11" s="9">
        <v>255.86600000000001</v>
      </c>
      <c r="BT11" s="9">
        <v>23.824999999999999</v>
      </c>
      <c r="BU11" s="9">
        <v>40.944000000000003</v>
      </c>
      <c r="BV11" s="9">
        <v>40.944000000000003</v>
      </c>
      <c r="BW11" s="9">
        <v>2.7589999999999999</v>
      </c>
      <c r="BX11" s="9">
        <v>0.60099999999999998</v>
      </c>
      <c r="BY11" s="9">
        <v>0</v>
      </c>
      <c r="BZ11" s="9">
        <v>0.60099999999999998</v>
      </c>
      <c r="CA11" s="9">
        <v>0</v>
      </c>
      <c r="CB11" s="9">
        <v>0.60099999999999998</v>
      </c>
      <c r="CC11" s="9">
        <v>0</v>
      </c>
      <c r="CD11" s="9">
        <v>0</v>
      </c>
      <c r="CE11" s="9">
        <v>0.60099999999999998</v>
      </c>
      <c r="CF11" s="9">
        <v>0</v>
      </c>
      <c r="CG11" s="9">
        <v>0</v>
      </c>
      <c r="CH11" s="9">
        <v>0.60099999999999998</v>
      </c>
      <c r="CI11" s="9">
        <v>0.60099999999999998</v>
      </c>
      <c r="CJ11" s="9">
        <v>0</v>
      </c>
      <c r="CK11" s="9">
        <v>2.1579999999999999</v>
      </c>
      <c r="CL11" s="9">
        <v>38.185000000000002</v>
      </c>
      <c r="CM11" s="9">
        <v>34.429000000000002</v>
      </c>
      <c r="CN11" s="9">
        <v>29.451000000000001</v>
      </c>
      <c r="CO11" s="9">
        <v>3.218</v>
      </c>
      <c r="CP11" s="9">
        <v>1.76</v>
      </c>
      <c r="CQ11" s="9">
        <v>3.218</v>
      </c>
      <c r="CR11" s="9">
        <v>0.52900000000000003</v>
      </c>
      <c r="CS11" s="9">
        <v>1.232</v>
      </c>
      <c r="CT11" s="9">
        <v>26.190999999999999</v>
      </c>
      <c r="CU11" s="9">
        <v>2.0870000000000002</v>
      </c>
      <c r="CV11" s="9">
        <v>1.2310000000000001</v>
      </c>
      <c r="CW11" s="9">
        <v>4.92</v>
      </c>
      <c r="CX11" s="9">
        <v>8.3369999999999997</v>
      </c>
      <c r="CY11" s="9">
        <v>26.091999999999999</v>
      </c>
      <c r="CZ11" s="9">
        <v>3.7559999999999998</v>
      </c>
      <c r="DA11" s="9">
        <v>38.786000000000001</v>
      </c>
      <c r="DB11" s="9">
        <v>2.1579999999999999</v>
      </c>
      <c r="DC11" s="9">
        <v>303.16000000000003</v>
      </c>
      <c r="DD11" s="9">
        <v>303.16000000000003</v>
      </c>
      <c r="DE11" s="9">
        <v>55.085000000000001</v>
      </c>
      <c r="DF11" s="9">
        <v>29.282</v>
      </c>
      <c r="DG11" s="9">
        <v>18.574000000000002</v>
      </c>
      <c r="DH11" s="9">
        <v>9.4149999999999991</v>
      </c>
      <c r="DI11" s="9">
        <v>20.844000000000001</v>
      </c>
      <c r="DJ11" s="9">
        <v>7.1440000000000001</v>
      </c>
      <c r="DK11" s="9">
        <v>20.838999999999999</v>
      </c>
      <c r="DL11" s="9">
        <v>3.4009999999999998</v>
      </c>
      <c r="DM11" s="9">
        <v>3.0219999999999998</v>
      </c>
      <c r="DN11" s="9">
        <v>8.202</v>
      </c>
      <c r="DO11" s="9">
        <v>11.349</v>
      </c>
      <c r="DP11" s="9">
        <v>8.4369999999999994</v>
      </c>
      <c r="DQ11" s="9">
        <v>13.663</v>
      </c>
      <c r="DR11" s="9">
        <v>14.324999999999999</v>
      </c>
      <c r="DS11" s="9">
        <v>25.803000000000001</v>
      </c>
      <c r="DT11" s="9">
        <v>248.07499999999999</v>
      </c>
      <c r="DU11" s="9">
        <v>146.67099999999999</v>
      </c>
      <c r="DV11" s="9">
        <v>141.809</v>
      </c>
      <c r="DW11" s="9">
        <v>3.1520000000000001</v>
      </c>
      <c r="DX11" s="9">
        <v>1.71</v>
      </c>
      <c r="DY11" s="9">
        <v>3.28</v>
      </c>
      <c r="DZ11" s="9">
        <v>0.98899999999999999</v>
      </c>
      <c r="EA11" s="9">
        <v>0.59299999999999997</v>
      </c>
      <c r="EB11" s="9">
        <v>117.378</v>
      </c>
      <c r="EC11" s="9">
        <v>3.8319999999999999</v>
      </c>
      <c r="ED11" s="9">
        <v>0.61899999999999999</v>
      </c>
      <c r="EE11" s="9">
        <v>24.843</v>
      </c>
      <c r="EF11" s="9">
        <v>19.843</v>
      </c>
      <c r="EG11" s="9">
        <v>126.828</v>
      </c>
      <c r="EH11" s="9">
        <v>101.404</v>
      </c>
      <c r="EI11" s="9">
        <v>280.07400000000001</v>
      </c>
      <c r="EJ11" s="9">
        <v>23.087</v>
      </c>
      <c r="EK11" s="9">
        <v>132.16399999999999</v>
      </c>
      <c r="EL11" s="9">
        <v>132.16399999999999</v>
      </c>
      <c r="EM11" s="9">
        <v>20.56</v>
      </c>
      <c r="EN11" s="9">
        <v>11.103999999999999</v>
      </c>
      <c r="EO11" s="9">
        <v>1.746</v>
      </c>
      <c r="EP11" s="9">
        <v>8.6750000000000007</v>
      </c>
      <c r="EQ11" s="9">
        <v>4.3040000000000003</v>
      </c>
      <c r="ER11" s="9">
        <v>6.117</v>
      </c>
      <c r="ES11" s="9">
        <v>5.37</v>
      </c>
      <c r="ET11" s="9">
        <v>2.218</v>
      </c>
      <c r="EU11" s="9">
        <v>1.208</v>
      </c>
      <c r="EV11" s="9">
        <v>2.468</v>
      </c>
      <c r="EW11" s="9">
        <v>4.702</v>
      </c>
      <c r="EX11" s="9">
        <v>3.2509999999999999</v>
      </c>
      <c r="EY11" s="9">
        <v>7.0830000000000002</v>
      </c>
      <c r="EZ11" s="9">
        <v>3.3380000000000001</v>
      </c>
      <c r="FA11" s="9">
        <v>9.4559999999999995</v>
      </c>
      <c r="FB11" s="9">
        <v>111.605</v>
      </c>
      <c r="FC11" s="9">
        <v>95.772999999999996</v>
      </c>
      <c r="FD11" s="9">
        <v>93.765000000000001</v>
      </c>
      <c r="FE11" s="9">
        <v>0</v>
      </c>
      <c r="FF11" s="9">
        <v>2.008</v>
      </c>
      <c r="FG11" s="9">
        <v>0.496</v>
      </c>
      <c r="FH11" s="9">
        <v>1.512</v>
      </c>
      <c r="FI11" s="9">
        <v>0</v>
      </c>
      <c r="FJ11" s="9">
        <v>80.132000000000005</v>
      </c>
      <c r="FK11" s="9">
        <v>4.8879999999999999</v>
      </c>
      <c r="FL11" s="9">
        <v>1.048</v>
      </c>
      <c r="FM11" s="9">
        <v>9.7050000000000001</v>
      </c>
      <c r="FN11" s="9">
        <v>14.568</v>
      </c>
      <c r="FO11" s="9">
        <v>81.203999999999994</v>
      </c>
      <c r="FP11" s="9">
        <v>15.832000000000001</v>
      </c>
      <c r="FQ11" s="9">
        <v>122.687</v>
      </c>
      <c r="FR11" s="9">
        <v>9.4770000000000003</v>
      </c>
      <c r="FS11" s="9">
        <v>387.32900000000001</v>
      </c>
      <c r="FT11" s="9">
        <v>387.32900000000001</v>
      </c>
      <c r="FU11" s="9">
        <v>82.406999999999996</v>
      </c>
      <c r="FV11" s="9">
        <v>27.241</v>
      </c>
      <c r="FW11" s="9">
        <v>10.352</v>
      </c>
      <c r="FX11" s="9">
        <v>14.624000000000001</v>
      </c>
      <c r="FY11" s="9">
        <v>14.089</v>
      </c>
      <c r="FZ11" s="9">
        <v>10.887</v>
      </c>
      <c r="GA11" s="9">
        <v>13.351000000000001</v>
      </c>
      <c r="GB11" s="9">
        <v>5.3170000000000002</v>
      </c>
      <c r="GC11" s="9">
        <v>6.3079999999999998</v>
      </c>
      <c r="GD11" s="9">
        <v>8.1620000000000008</v>
      </c>
      <c r="GE11" s="9">
        <v>7.0369999999999999</v>
      </c>
      <c r="GF11" s="9">
        <v>9.7780000000000005</v>
      </c>
      <c r="GG11" s="9">
        <v>18.670000000000002</v>
      </c>
      <c r="GH11" s="9">
        <v>6.306</v>
      </c>
      <c r="GI11" s="9">
        <v>55.165999999999997</v>
      </c>
      <c r="GJ11" s="9">
        <v>304.92200000000003</v>
      </c>
      <c r="GK11" s="9">
        <v>262.96600000000001</v>
      </c>
      <c r="GL11" s="9">
        <v>250.63300000000001</v>
      </c>
      <c r="GM11" s="9">
        <v>5.4089999999999998</v>
      </c>
      <c r="GN11" s="9">
        <v>6.9240000000000004</v>
      </c>
      <c r="GO11" s="9">
        <v>6.6779999999999999</v>
      </c>
      <c r="GP11" s="9">
        <v>1.1970000000000001</v>
      </c>
      <c r="GQ11" s="9">
        <v>3.472</v>
      </c>
      <c r="GR11" s="9">
        <v>192.423</v>
      </c>
      <c r="GS11" s="9">
        <v>14.141</v>
      </c>
      <c r="GT11" s="9">
        <v>15.679</v>
      </c>
      <c r="GU11" s="9">
        <v>40.722999999999999</v>
      </c>
      <c r="GV11" s="9">
        <v>35.384</v>
      </c>
      <c r="GW11" s="9">
        <v>227.58199999999999</v>
      </c>
      <c r="GX11" s="9">
        <v>41.954999999999998</v>
      </c>
      <c r="GY11" s="9">
        <v>332.91</v>
      </c>
      <c r="GZ11" s="9">
        <v>54.417999999999999</v>
      </c>
      <c r="HA11" s="9">
        <v>271.995</v>
      </c>
      <c r="HB11" s="9">
        <v>271.995</v>
      </c>
      <c r="HC11" s="9">
        <v>87.322000000000003</v>
      </c>
      <c r="HD11" s="9">
        <v>30.701000000000001</v>
      </c>
      <c r="HE11" s="9">
        <v>17.738</v>
      </c>
      <c r="HF11" s="9">
        <v>9.6370000000000005</v>
      </c>
      <c r="HG11" s="9">
        <v>18.155999999999999</v>
      </c>
      <c r="HH11" s="9">
        <v>9.2189999999999994</v>
      </c>
      <c r="HI11" s="9">
        <v>18.167000000000002</v>
      </c>
      <c r="HJ11" s="9">
        <v>4.24</v>
      </c>
      <c r="HK11" s="9">
        <v>4.375</v>
      </c>
      <c r="HL11" s="9">
        <v>5.0010000000000003</v>
      </c>
      <c r="HM11" s="9">
        <v>8.3919999999999995</v>
      </c>
      <c r="HN11" s="9">
        <v>13.981999999999999</v>
      </c>
      <c r="HO11" s="9">
        <v>18.189</v>
      </c>
      <c r="HP11" s="9">
        <v>9.1859999999999999</v>
      </c>
      <c r="HQ11" s="9">
        <v>56.621000000000002</v>
      </c>
      <c r="HR11" s="9">
        <v>184.672</v>
      </c>
      <c r="HS11" s="9">
        <v>158.39500000000001</v>
      </c>
      <c r="HT11" s="9">
        <v>150.25700000000001</v>
      </c>
      <c r="HU11" s="9">
        <v>2.1360000000000001</v>
      </c>
      <c r="HV11" s="9">
        <v>6.0010000000000003</v>
      </c>
      <c r="HW11" s="9">
        <v>3.6230000000000002</v>
      </c>
      <c r="HX11" s="9">
        <v>2.5640000000000001</v>
      </c>
      <c r="HY11" s="9">
        <v>1.276</v>
      </c>
      <c r="HZ11" s="9">
        <v>112.485</v>
      </c>
      <c r="IA11" s="9">
        <v>11.467000000000001</v>
      </c>
      <c r="IB11" s="9">
        <v>4.8019999999999996</v>
      </c>
      <c r="IC11" s="9">
        <v>29.640999999999998</v>
      </c>
      <c r="ID11" s="9">
        <v>20.657</v>
      </c>
      <c r="IE11" s="9">
        <v>137.738</v>
      </c>
      <c r="IF11" s="9">
        <v>26.277000000000001</v>
      </c>
      <c r="IG11" s="9">
        <v>217.89599999999999</v>
      </c>
      <c r="IH11" s="9">
        <v>54.098999999999997</v>
      </c>
      <c r="II11" s="9">
        <v>191.42699999999999</v>
      </c>
      <c r="IJ11" s="9">
        <v>191.42699999999999</v>
      </c>
      <c r="IK11" s="9">
        <v>32.770000000000003</v>
      </c>
      <c r="IL11" s="9">
        <v>16.052</v>
      </c>
      <c r="IM11" s="9">
        <v>7.1859999999999999</v>
      </c>
      <c r="IN11" s="9">
        <v>6.7309999999999999</v>
      </c>
      <c r="IO11" s="9">
        <v>10.206</v>
      </c>
      <c r="IP11" s="9">
        <v>3.7109999999999999</v>
      </c>
      <c r="IQ11" s="9">
        <v>9.35</v>
      </c>
    </row>
    <row r="12" spans="1:251">
      <c r="A12" s="10">
        <v>42401</v>
      </c>
      <c r="B12" s="9">
        <v>54.615000000000002</v>
      </c>
      <c r="C12" s="9">
        <v>92.084000000000003</v>
      </c>
      <c r="D12" s="9">
        <v>12.786</v>
      </c>
      <c r="E12" s="9">
        <v>35.893000000000001</v>
      </c>
      <c r="F12" s="9">
        <v>35.893000000000001</v>
      </c>
      <c r="G12" s="9">
        <v>6.8460000000000001</v>
      </c>
      <c r="H12" s="9">
        <v>3.2360000000000002</v>
      </c>
      <c r="I12" s="9">
        <v>1.417</v>
      </c>
      <c r="J12" s="9">
        <v>1.1870000000000001</v>
      </c>
      <c r="K12" s="9">
        <v>1.998</v>
      </c>
      <c r="L12" s="9">
        <v>0.60599999999999998</v>
      </c>
      <c r="M12" s="9">
        <v>1.135</v>
      </c>
      <c r="N12" s="9">
        <v>0</v>
      </c>
      <c r="O12" s="9">
        <v>0.60599999999999998</v>
      </c>
      <c r="P12" s="9">
        <v>0</v>
      </c>
      <c r="Q12" s="9">
        <v>1.417</v>
      </c>
      <c r="R12" s="9">
        <v>1.1870000000000001</v>
      </c>
      <c r="S12" s="9">
        <v>1.444</v>
      </c>
      <c r="T12" s="9">
        <v>1.1599999999999999</v>
      </c>
      <c r="U12" s="9">
        <v>3.61</v>
      </c>
      <c r="V12" s="9">
        <v>29.047000000000001</v>
      </c>
      <c r="W12" s="9">
        <v>29.047000000000001</v>
      </c>
      <c r="X12" s="9">
        <v>27.266999999999999</v>
      </c>
      <c r="Y12" s="9">
        <v>0.60899999999999999</v>
      </c>
      <c r="Z12" s="9">
        <v>1.1719999999999999</v>
      </c>
      <c r="AA12" s="9">
        <v>0.60899999999999999</v>
      </c>
      <c r="AB12" s="9">
        <v>0.61799999999999999</v>
      </c>
      <c r="AC12" s="9">
        <v>0.55300000000000005</v>
      </c>
      <c r="AD12" s="9">
        <v>24.14</v>
      </c>
      <c r="AE12" s="9">
        <v>0.55100000000000005</v>
      </c>
      <c r="AF12" s="9">
        <v>2.4929999999999999</v>
      </c>
      <c r="AG12" s="9">
        <v>1.863</v>
      </c>
      <c r="AH12" s="9">
        <v>3.6459999999999999</v>
      </c>
      <c r="AI12" s="9">
        <v>25.401</v>
      </c>
      <c r="AJ12" s="9">
        <v>0</v>
      </c>
      <c r="AK12" s="9">
        <v>32.250999999999998</v>
      </c>
      <c r="AL12" s="9">
        <v>3.6419999999999999</v>
      </c>
      <c r="AM12" s="9">
        <v>275.21699999999998</v>
      </c>
      <c r="AN12" s="9">
        <v>275.21699999999998</v>
      </c>
      <c r="AO12" s="9">
        <v>39.529000000000003</v>
      </c>
      <c r="AP12" s="9">
        <v>20.63</v>
      </c>
      <c r="AQ12" s="9">
        <v>7.5149999999999997</v>
      </c>
      <c r="AR12" s="9">
        <v>11.207000000000001</v>
      </c>
      <c r="AS12" s="9">
        <v>14.217000000000001</v>
      </c>
      <c r="AT12" s="9">
        <v>4.5039999999999996</v>
      </c>
      <c r="AU12" s="9">
        <v>14.189</v>
      </c>
      <c r="AV12" s="9">
        <v>0.49299999999999999</v>
      </c>
      <c r="AW12" s="9">
        <v>2.75</v>
      </c>
      <c r="AX12" s="9">
        <v>9.7420000000000009</v>
      </c>
      <c r="AY12" s="9">
        <v>1.9179999999999999</v>
      </c>
      <c r="AZ12" s="9">
        <v>7.0609999999999999</v>
      </c>
      <c r="BA12" s="9">
        <v>13.92</v>
      </c>
      <c r="BB12" s="9">
        <v>4.8019999999999996</v>
      </c>
      <c r="BC12" s="9">
        <v>18.899000000000001</v>
      </c>
      <c r="BD12" s="9">
        <v>235.68799999999999</v>
      </c>
      <c r="BE12" s="9">
        <v>208.89400000000001</v>
      </c>
      <c r="BF12" s="9">
        <v>198.31</v>
      </c>
      <c r="BG12" s="9">
        <v>4.8120000000000003</v>
      </c>
      <c r="BH12" s="9">
        <v>5.7720000000000002</v>
      </c>
      <c r="BI12" s="9">
        <v>3.5880000000000001</v>
      </c>
      <c r="BJ12" s="9">
        <v>4.8970000000000002</v>
      </c>
      <c r="BK12" s="9">
        <v>1.4990000000000001</v>
      </c>
      <c r="BL12" s="9">
        <v>174.97399999999999</v>
      </c>
      <c r="BM12" s="9">
        <v>11.624000000000001</v>
      </c>
      <c r="BN12" s="9">
        <v>8.4130000000000003</v>
      </c>
      <c r="BO12" s="9">
        <v>13.884</v>
      </c>
      <c r="BP12" s="9">
        <v>26.257999999999999</v>
      </c>
      <c r="BQ12" s="9">
        <v>182.637</v>
      </c>
      <c r="BR12" s="9">
        <v>26.794</v>
      </c>
      <c r="BS12" s="9">
        <v>255.73</v>
      </c>
      <c r="BT12" s="9">
        <v>19.486999999999998</v>
      </c>
      <c r="BU12" s="9">
        <v>44.655999999999999</v>
      </c>
      <c r="BV12" s="9">
        <v>44.655999999999999</v>
      </c>
      <c r="BW12" s="9">
        <v>3.891</v>
      </c>
      <c r="BX12" s="9">
        <v>1.462</v>
      </c>
      <c r="BY12" s="9">
        <v>0</v>
      </c>
      <c r="BZ12" s="9">
        <v>0.67800000000000005</v>
      </c>
      <c r="CA12" s="9">
        <v>0.67800000000000005</v>
      </c>
      <c r="CB12" s="9">
        <v>0</v>
      </c>
      <c r="CC12" s="9">
        <v>0.67800000000000005</v>
      </c>
      <c r="CD12" s="9">
        <v>0</v>
      </c>
      <c r="CE12" s="9">
        <v>0</v>
      </c>
      <c r="CF12" s="9">
        <v>0</v>
      </c>
      <c r="CG12" s="9">
        <v>0</v>
      </c>
      <c r="CH12" s="9">
        <v>0.67800000000000005</v>
      </c>
      <c r="CI12" s="9">
        <v>0.67800000000000005</v>
      </c>
      <c r="CJ12" s="9">
        <v>0</v>
      </c>
      <c r="CK12" s="9">
        <v>2.4279999999999999</v>
      </c>
      <c r="CL12" s="9">
        <v>40.765999999999998</v>
      </c>
      <c r="CM12" s="9">
        <v>37.220999999999997</v>
      </c>
      <c r="CN12" s="9">
        <v>34.683999999999997</v>
      </c>
      <c r="CO12" s="9">
        <v>1.925</v>
      </c>
      <c r="CP12" s="9">
        <v>0.61099999999999999</v>
      </c>
      <c r="CQ12" s="9">
        <v>1.925</v>
      </c>
      <c r="CR12" s="9">
        <v>0.61099999999999999</v>
      </c>
      <c r="CS12" s="9">
        <v>0</v>
      </c>
      <c r="CT12" s="9">
        <v>31.908999999999999</v>
      </c>
      <c r="CU12" s="9">
        <v>0.47899999999999998</v>
      </c>
      <c r="CV12" s="9">
        <v>1.2230000000000001</v>
      </c>
      <c r="CW12" s="9">
        <v>3.609</v>
      </c>
      <c r="CX12" s="9">
        <v>5.7409999999999997</v>
      </c>
      <c r="CY12" s="9">
        <v>31.48</v>
      </c>
      <c r="CZ12" s="9">
        <v>3.5449999999999999</v>
      </c>
      <c r="DA12" s="9">
        <v>41.444000000000003</v>
      </c>
      <c r="DB12" s="9">
        <v>3.2120000000000002</v>
      </c>
      <c r="DC12" s="9">
        <v>298.29899999999998</v>
      </c>
      <c r="DD12" s="9">
        <v>298.29899999999998</v>
      </c>
      <c r="DE12" s="9">
        <v>56.551000000000002</v>
      </c>
      <c r="DF12" s="9">
        <v>27.957999999999998</v>
      </c>
      <c r="DG12" s="9">
        <v>12.644</v>
      </c>
      <c r="DH12" s="9">
        <v>13.593999999999999</v>
      </c>
      <c r="DI12" s="9">
        <v>17.940000000000001</v>
      </c>
      <c r="DJ12" s="9">
        <v>8.298</v>
      </c>
      <c r="DK12" s="9">
        <v>16.420999999999999</v>
      </c>
      <c r="DL12" s="9">
        <v>6.2370000000000001</v>
      </c>
      <c r="DM12" s="9">
        <v>2.0609999999999999</v>
      </c>
      <c r="DN12" s="9">
        <v>12.298</v>
      </c>
      <c r="DO12" s="9">
        <v>7.6849999999999996</v>
      </c>
      <c r="DP12" s="9">
        <v>6.2539999999999996</v>
      </c>
      <c r="DQ12" s="9">
        <v>13.952</v>
      </c>
      <c r="DR12" s="9">
        <v>12.286</v>
      </c>
      <c r="DS12" s="9">
        <v>28.593</v>
      </c>
      <c r="DT12" s="9">
        <v>241.749</v>
      </c>
      <c r="DU12" s="9">
        <v>122.476</v>
      </c>
      <c r="DV12" s="9">
        <v>117.685</v>
      </c>
      <c r="DW12" s="9">
        <v>3.1320000000000001</v>
      </c>
      <c r="DX12" s="9">
        <v>1.659</v>
      </c>
      <c r="DY12" s="9">
        <v>3.4159999999999999</v>
      </c>
      <c r="DZ12" s="9">
        <v>0</v>
      </c>
      <c r="EA12" s="9">
        <v>0</v>
      </c>
      <c r="EB12" s="9">
        <v>101.735</v>
      </c>
      <c r="EC12" s="9">
        <v>5.1660000000000004</v>
      </c>
      <c r="ED12" s="9">
        <v>3.3769999999999998</v>
      </c>
      <c r="EE12" s="9">
        <v>12.196999999999999</v>
      </c>
      <c r="EF12" s="9">
        <v>16.218</v>
      </c>
      <c r="EG12" s="9">
        <v>106.259</v>
      </c>
      <c r="EH12" s="9">
        <v>119.27200000000001</v>
      </c>
      <c r="EI12" s="9">
        <v>271.85000000000002</v>
      </c>
      <c r="EJ12" s="9">
        <v>26.449000000000002</v>
      </c>
      <c r="EK12" s="9">
        <v>118.88</v>
      </c>
      <c r="EL12" s="9">
        <v>118.88</v>
      </c>
      <c r="EM12" s="9">
        <v>20.648</v>
      </c>
      <c r="EN12" s="9">
        <v>8.6440000000000001</v>
      </c>
      <c r="EO12" s="9">
        <v>2.3719999999999999</v>
      </c>
      <c r="EP12" s="9">
        <v>6.2720000000000002</v>
      </c>
      <c r="EQ12" s="9">
        <v>2.98</v>
      </c>
      <c r="ER12" s="9">
        <v>5.6639999999999997</v>
      </c>
      <c r="ES12" s="9">
        <v>3.8260000000000001</v>
      </c>
      <c r="ET12" s="9">
        <v>2.2570000000000001</v>
      </c>
      <c r="EU12" s="9">
        <v>1.9690000000000001</v>
      </c>
      <c r="EV12" s="9">
        <v>3.3809999999999998</v>
      </c>
      <c r="EW12" s="9">
        <v>3.8849999999999998</v>
      </c>
      <c r="EX12" s="9">
        <v>1.379</v>
      </c>
      <c r="EY12" s="9">
        <v>4.226</v>
      </c>
      <c r="EZ12" s="9">
        <v>4.4180000000000001</v>
      </c>
      <c r="FA12" s="9">
        <v>12.003</v>
      </c>
      <c r="FB12" s="9">
        <v>98.233000000000004</v>
      </c>
      <c r="FC12" s="9">
        <v>86.742999999999995</v>
      </c>
      <c r="FD12" s="9">
        <v>80.331000000000003</v>
      </c>
      <c r="FE12" s="9">
        <v>3.9609999999999999</v>
      </c>
      <c r="FF12" s="9">
        <v>2.4500000000000002</v>
      </c>
      <c r="FG12" s="9">
        <v>3.8519999999999999</v>
      </c>
      <c r="FH12" s="9">
        <v>1.357</v>
      </c>
      <c r="FI12" s="9">
        <v>1.2030000000000001</v>
      </c>
      <c r="FJ12" s="9">
        <v>74.293000000000006</v>
      </c>
      <c r="FK12" s="9">
        <v>4.6779999999999999</v>
      </c>
      <c r="FL12" s="9">
        <v>1.0609999999999999</v>
      </c>
      <c r="FM12" s="9">
        <v>6.7110000000000003</v>
      </c>
      <c r="FN12" s="9">
        <v>10.571999999999999</v>
      </c>
      <c r="FO12" s="9">
        <v>76.171000000000006</v>
      </c>
      <c r="FP12" s="9">
        <v>11.49</v>
      </c>
      <c r="FQ12" s="9">
        <v>106.877</v>
      </c>
      <c r="FR12" s="9">
        <v>12.003</v>
      </c>
      <c r="FS12" s="9">
        <v>404.61</v>
      </c>
      <c r="FT12" s="9">
        <v>404.61</v>
      </c>
      <c r="FU12" s="9">
        <v>83.936999999999998</v>
      </c>
      <c r="FV12" s="9">
        <v>28.483000000000001</v>
      </c>
      <c r="FW12" s="9">
        <v>12.117000000000001</v>
      </c>
      <c r="FX12" s="9">
        <v>12.625</v>
      </c>
      <c r="FY12" s="9">
        <v>16.253</v>
      </c>
      <c r="FZ12" s="9">
        <v>8.49</v>
      </c>
      <c r="GA12" s="9">
        <v>17.241</v>
      </c>
      <c r="GB12" s="9">
        <v>1.4870000000000001</v>
      </c>
      <c r="GC12" s="9">
        <v>6.0149999999999997</v>
      </c>
      <c r="GD12" s="9">
        <v>7.8719999999999999</v>
      </c>
      <c r="GE12" s="9">
        <v>7.3079999999999998</v>
      </c>
      <c r="GF12" s="9">
        <v>9.5619999999999994</v>
      </c>
      <c r="GG12" s="9">
        <v>18.445</v>
      </c>
      <c r="GH12" s="9">
        <v>6.298</v>
      </c>
      <c r="GI12" s="9">
        <v>55.453000000000003</v>
      </c>
      <c r="GJ12" s="9">
        <v>320.673</v>
      </c>
      <c r="GK12" s="9">
        <v>277.17099999999999</v>
      </c>
      <c r="GL12" s="9">
        <v>260.72399999999999</v>
      </c>
      <c r="GM12" s="9">
        <v>7.6689999999999996</v>
      </c>
      <c r="GN12" s="9">
        <v>8.7780000000000005</v>
      </c>
      <c r="GO12" s="9">
        <v>4.5709999999999997</v>
      </c>
      <c r="GP12" s="9">
        <v>5.0970000000000004</v>
      </c>
      <c r="GQ12" s="9">
        <v>6.24</v>
      </c>
      <c r="GR12" s="9">
        <v>191.881</v>
      </c>
      <c r="GS12" s="9">
        <v>17.902000000000001</v>
      </c>
      <c r="GT12" s="9">
        <v>20.872</v>
      </c>
      <c r="GU12" s="9">
        <v>46.515999999999998</v>
      </c>
      <c r="GV12" s="9">
        <v>46.402000000000001</v>
      </c>
      <c r="GW12" s="9">
        <v>230.76900000000001</v>
      </c>
      <c r="GX12" s="9">
        <v>43.502000000000002</v>
      </c>
      <c r="GY12" s="9">
        <v>349.28</v>
      </c>
      <c r="GZ12" s="9">
        <v>55.33</v>
      </c>
      <c r="HA12" s="9">
        <v>272.798</v>
      </c>
      <c r="HB12" s="9">
        <v>272.798</v>
      </c>
      <c r="HC12" s="9">
        <v>93.227999999999994</v>
      </c>
      <c r="HD12" s="9">
        <v>30.285</v>
      </c>
      <c r="HE12" s="9">
        <v>10.127000000000001</v>
      </c>
      <c r="HF12" s="9">
        <v>13.231999999999999</v>
      </c>
      <c r="HG12" s="9">
        <v>15.308999999999999</v>
      </c>
      <c r="HH12" s="9">
        <v>8.0500000000000007</v>
      </c>
      <c r="HI12" s="9">
        <v>14.409000000000001</v>
      </c>
      <c r="HJ12" s="9">
        <v>3.0750000000000002</v>
      </c>
      <c r="HK12" s="9">
        <v>5.2140000000000004</v>
      </c>
      <c r="HL12" s="9">
        <v>2.5</v>
      </c>
      <c r="HM12" s="9">
        <v>10.702999999999999</v>
      </c>
      <c r="HN12" s="9">
        <v>10.156000000000001</v>
      </c>
      <c r="HO12" s="9">
        <v>15.404999999999999</v>
      </c>
      <c r="HP12" s="9">
        <v>7.9550000000000001</v>
      </c>
      <c r="HQ12" s="9">
        <v>62.942999999999998</v>
      </c>
      <c r="HR12" s="9">
        <v>179.57</v>
      </c>
      <c r="HS12" s="9">
        <v>151.53399999999999</v>
      </c>
      <c r="HT12" s="9">
        <v>145.322</v>
      </c>
      <c r="HU12" s="9">
        <v>2.085</v>
      </c>
      <c r="HV12" s="9">
        <v>4.1280000000000001</v>
      </c>
      <c r="HW12" s="9">
        <v>2.085</v>
      </c>
      <c r="HX12" s="9">
        <v>3.4039999999999999</v>
      </c>
      <c r="HY12" s="9">
        <v>0.72399999999999998</v>
      </c>
      <c r="HZ12" s="9">
        <v>96.494</v>
      </c>
      <c r="IA12" s="9">
        <v>9.1639999999999997</v>
      </c>
      <c r="IB12" s="9">
        <v>5.2560000000000002</v>
      </c>
      <c r="IC12" s="9">
        <v>40.619999999999997</v>
      </c>
      <c r="ID12" s="9">
        <v>16.172000000000001</v>
      </c>
      <c r="IE12" s="9">
        <v>135.36199999999999</v>
      </c>
      <c r="IF12" s="9">
        <v>28.036000000000001</v>
      </c>
      <c r="IG12" s="9">
        <v>210.57599999999999</v>
      </c>
      <c r="IH12" s="9">
        <v>62.220999999999997</v>
      </c>
      <c r="II12" s="9">
        <v>196.42</v>
      </c>
      <c r="IJ12" s="9">
        <v>196.42</v>
      </c>
      <c r="IK12" s="9">
        <v>36.137</v>
      </c>
      <c r="IL12" s="9">
        <v>13.739000000000001</v>
      </c>
      <c r="IM12" s="9">
        <v>4.9610000000000003</v>
      </c>
      <c r="IN12" s="9">
        <v>7.7279999999999998</v>
      </c>
      <c r="IO12" s="9">
        <v>6.819</v>
      </c>
      <c r="IP12" s="9">
        <v>5.8689999999999998</v>
      </c>
      <c r="IQ12" s="9">
        <v>6.8250000000000002</v>
      </c>
    </row>
    <row r="13" spans="1:251">
      <c r="A13" s="10">
        <v>42767</v>
      </c>
      <c r="B13" s="9">
        <v>38.383000000000003</v>
      </c>
      <c r="C13" s="9">
        <v>76.522000000000006</v>
      </c>
      <c r="D13" s="9">
        <v>4.4349999999999996</v>
      </c>
      <c r="E13" s="9">
        <v>41.351999999999997</v>
      </c>
      <c r="F13" s="9">
        <v>41.351999999999997</v>
      </c>
      <c r="G13" s="9">
        <v>4.21</v>
      </c>
      <c r="H13" s="9">
        <v>2.371</v>
      </c>
      <c r="I13" s="9">
        <v>1.1100000000000001</v>
      </c>
      <c r="J13" s="9">
        <v>1.2609999999999999</v>
      </c>
      <c r="K13" s="9">
        <v>2.371</v>
      </c>
      <c r="L13" s="9">
        <v>0</v>
      </c>
      <c r="M13" s="9">
        <v>2.371</v>
      </c>
      <c r="N13" s="9">
        <v>0</v>
      </c>
      <c r="O13" s="9">
        <v>0</v>
      </c>
      <c r="P13" s="9">
        <v>0.499</v>
      </c>
      <c r="Q13" s="9">
        <v>1.8720000000000001</v>
      </c>
      <c r="R13" s="9">
        <v>0</v>
      </c>
      <c r="S13" s="9">
        <v>2.371</v>
      </c>
      <c r="T13" s="9">
        <v>0</v>
      </c>
      <c r="U13" s="9">
        <v>1.839</v>
      </c>
      <c r="V13" s="9">
        <v>37.142000000000003</v>
      </c>
      <c r="W13" s="9">
        <v>36.526000000000003</v>
      </c>
      <c r="X13" s="9">
        <v>33.040999999999997</v>
      </c>
      <c r="Y13" s="9">
        <v>2.4660000000000002</v>
      </c>
      <c r="Z13" s="9">
        <v>1.0189999999999999</v>
      </c>
      <c r="AA13" s="9">
        <v>2.4660000000000002</v>
      </c>
      <c r="AB13" s="9">
        <v>1.0189999999999999</v>
      </c>
      <c r="AC13" s="9">
        <v>0</v>
      </c>
      <c r="AD13" s="9">
        <v>30.638000000000002</v>
      </c>
      <c r="AE13" s="9">
        <v>4.101</v>
      </c>
      <c r="AF13" s="9">
        <v>0.51800000000000002</v>
      </c>
      <c r="AG13" s="9">
        <v>1.2689999999999999</v>
      </c>
      <c r="AH13" s="9">
        <v>7.3120000000000003</v>
      </c>
      <c r="AI13" s="9">
        <v>29.213999999999999</v>
      </c>
      <c r="AJ13" s="9">
        <v>0.61599999999999999</v>
      </c>
      <c r="AK13" s="9">
        <v>39.512999999999998</v>
      </c>
      <c r="AL13" s="9">
        <v>1.839</v>
      </c>
      <c r="AM13" s="9">
        <v>284.70499999999998</v>
      </c>
      <c r="AN13" s="9">
        <v>284.70499999999998</v>
      </c>
      <c r="AO13" s="9">
        <v>44.325000000000003</v>
      </c>
      <c r="AP13" s="9">
        <v>20.928999999999998</v>
      </c>
      <c r="AQ13" s="9">
        <v>7.2240000000000002</v>
      </c>
      <c r="AR13" s="9">
        <v>10.888</v>
      </c>
      <c r="AS13" s="9">
        <v>9.06</v>
      </c>
      <c r="AT13" s="9">
        <v>9.0519999999999996</v>
      </c>
      <c r="AU13" s="9">
        <v>8.3510000000000009</v>
      </c>
      <c r="AV13" s="9">
        <v>1.9770000000000001</v>
      </c>
      <c r="AW13" s="9">
        <v>6.8879999999999999</v>
      </c>
      <c r="AX13" s="9">
        <v>7.7830000000000004</v>
      </c>
      <c r="AY13" s="9">
        <v>5.3529999999999998</v>
      </c>
      <c r="AZ13" s="9">
        <v>4.976</v>
      </c>
      <c r="BA13" s="9">
        <v>13.888</v>
      </c>
      <c r="BB13" s="9">
        <v>4.2240000000000002</v>
      </c>
      <c r="BC13" s="9">
        <v>23.396000000000001</v>
      </c>
      <c r="BD13" s="9">
        <v>240.38</v>
      </c>
      <c r="BE13" s="9">
        <v>209.446</v>
      </c>
      <c r="BF13" s="9">
        <v>201.381</v>
      </c>
      <c r="BG13" s="9">
        <v>4.3959999999999999</v>
      </c>
      <c r="BH13" s="9">
        <v>3.669</v>
      </c>
      <c r="BI13" s="9">
        <v>4.4260000000000002</v>
      </c>
      <c r="BJ13" s="9">
        <v>3.1280000000000001</v>
      </c>
      <c r="BK13" s="9">
        <v>0</v>
      </c>
      <c r="BL13" s="9">
        <v>181.262</v>
      </c>
      <c r="BM13" s="9">
        <v>5.4020000000000001</v>
      </c>
      <c r="BN13" s="9">
        <v>3.706</v>
      </c>
      <c r="BO13" s="9">
        <v>19.076000000000001</v>
      </c>
      <c r="BP13" s="9">
        <v>34.840000000000003</v>
      </c>
      <c r="BQ13" s="9">
        <v>174.607</v>
      </c>
      <c r="BR13" s="9">
        <v>30.933</v>
      </c>
      <c r="BS13" s="9">
        <v>260.315</v>
      </c>
      <c r="BT13" s="9">
        <v>24.39</v>
      </c>
      <c r="BU13" s="9">
        <v>29.9</v>
      </c>
      <c r="BV13" s="9">
        <v>29.9</v>
      </c>
      <c r="BW13" s="9">
        <v>3.1960000000000002</v>
      </c>
      <c r="BX13" s="9">
        <v>1.585</v>
      </c>
      <c r="BY13" s="9">
        <v>0</v>
      </c>
      <c r="BZ13" s="9">
        <v>1.0329999999999999</v>
      </c>
      <c r="CA13" s="9">
        <v>0</v>
      </c>
      <c r="CB13" s="9">
        <v>1.0329999999999999</v>
      </c>
      <c r="CC13" s="9">
        <v>0</v>
      </c>
      <c r="CD13" s="9">
        <v>0</v>
      </c>
      <c r="CE13" s="9">
        <v>1.0329999999999999</v>
      </c>
      <c r="CF13" s="9">
        <v>0</v>
      </c>
      <c r="CG13" s="9">
        <v>0.50900000000000001</v>
      </c>
      <c r="CH13" s="9">
        <v>0.52400000000000002</v>
      </c>
      <c r="CI13" s="9">
        <v>0.50900000000000001</v>
      </c>
      <c r="CJ13" s="9">
        <v>0.52400000000000002</v>
      </c>
      <c r="CK13" s="9">
        <v>1.6120000000000001</v>
      </c>
      <c r="CL13" s="9">
        <v>26.704000000000001</v>
      </c>
      <c r="CM13" s="9">
        <v>26.163</v>
      </c>
      <c r="CN13" s="9">
        <v>26.163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23.847999999999999</v>
      </c>
      <c r="CU13" s="9">
        <v>0.59799999999999998</v>
      </c>
      <c r="CV13" s="9">
        <v>0.59199999999999997</v>
      </c>
      <c r="CW13" s="9">
        <v>1.1259999999999999</v>
      </c>
      <c r="CX13" s="9">
        <v>3.1920000000000002</v>
      </c>
      <c r="CY13" s="9">
        <v>22.971</v>
      </c>
      <c r="CZ13" s="9">
        <v>0.54</v>
      </c>
      <c r="DA13" s="9">
        <v>27.736999999999998</v>
      </c>
      <c r="DB13" s="9">
        <v>2.1629999999999998</v>
      </c>
      <c r="DC13" s="9">
        <v>359.01100000000002</v>
      </c>
      <c r="DD13" s="9">
        <v>359.01100000000002</v>
      </c>
      <c r="DE13" s="9">
        <v>61.481000000000002</v>
      </c>
      <c r="DF13" s="9">
        <v>31.164000000000001</v>
      </c>
      <c r="DG13" s="9">
        <v>14.365</v>
      </c>
      <c r="DH13" s="9">
        <v>15.262</v>
      </c>
      <c r="DI13" s="9">
        <v>21.625</v>
      </c>
      <c r="DJ13" s="9">
        <v>8.0020000000000007</v>
      </c>
      <c r="DK13" s="9">
        <v>17.91</v>
      </c>
      <c r="DL13" s="9">
        <v>5.0679999999999996</v>
      </c>
      <c r="DM13" s="9">
        <v>2.254</v>
      </c>
      <c r="DN13" s="9">
        <v>12.728</v>
      </c>
      <c r="DO13" s="9">
        <v>6.5679999999999996</v>
      </c>
      <c r="DP13" s="9">
        <v>10.331</v>
      </c>
      <c r="DQ13" s="9">
        <v>15.593999999999999</v>
      </c>
      <c r="DR13" s="9">
        <v>14.032999999999999</v>
      </c>
      <c r="DS13" s="9">
        <v>30.317</v>
      </c>
      <c r="DT13" s="9">
        <v>297.52999999999997</v>
      </c>
      <c r="DU13" s="9">
        <v>186.75700000000001</v>
      </c>
      <c r="DV13" s="9">
        <v>182.46700000000001</v>
      </c>
      <c r="DW13" s="9">
        <v>1.625</v>
      </c>
      <c r="DX13" s="9">
        <v>2.665</v>
      </c>
      <c r="DY13" s="9">
        <v>2.1739999999999999</v>
      </c>
      <c r="DZ13" s="9">
        <v>0.84799999999999998</v>
      </c>
      <c r="EA13" s="9">
        <v>0</v>
      </c>
      <c r="EB13" s="9">
        <v>157.131</v>
      </c>
      <c r="EC13" s="9">
        <v>4.8209999999999997</v>
      </c>
      <c r="ED13" s="9">
        <v>4.5199999999999996</v>
      </c>
      <c r="EE13" s="9">
        <v>20.285</v>
      </c>
      <c r="EF13" s="9">
        <v>17.989999999999998</v>
      </c>
      <c r="EG13" s="9">
        <v>168.767</v>
      </c>
      <c r="EH13" s="9">
        <v>110.773</v>
      </c>
      <c r="EI13" s="9">
        <v>327.15699999999998</v>
      </c>
      <c r="EJ13" s="9">
        <v>31.853999999999999</v>
      </c>
      <c r="EK13" s="9">
        <v>128.85499999999999</v>
      </c>
      <c r="EL13" s="9">
        <v>128.85499999999999</v>
      </c>
      <c r="EM13" s="9">
        <v>19.968</v>
      </c>
      <c r="EN13" s="9">
        <v>10.691000000000001</v>
      </c>
      <c r="EO13" s="9">
        <v>1.2809999999999999</v>
      </c>
      <c r="EP13" s="9">
        <v>7.5540000000000003</v>
      </c>
      <c r="EQ13" s="9">
        <v>7.0860000000000003</v>
      </c>
      <c r="ER13" s="9">
        <v>1.748</v>
      </c>
      <c r="ES13" s="9">
        <v>6.4640000000000004</v>
      </c>
      <c r="ET13" s="9">
        <v>1.7430000000000001</v>
      </c>
      <c r="EU13" s="9">
        <v>0.627</v>
      </c>
      <c r="EV13" s="9">
        <v>3.6909999999999998</v>
      </c>
      <c r="EW13" s="9">
        <v>1.8540000000000001</v>
      </c>
      <c r="EX13" s="9">
        <v>3.29</v>
      </c>
      <c r="EY13" s="9">
        <v>7.766</v>
      </c>
      <c r="EZ13" s="9">
        <v>1.069</v>
      </c>
      <c r="FA13" s="9">
        <v>9.2769999999999992</v>
      </c>
      <c r="FB13" s="9">
        <v>108.887</v>
      </c>
      <c r="FC13" s="9">
        <v>86.378</v>
      </c>
      <c r="FD13" s="9">
        <v>84.388999999999996</v>
      </c>
      <c r="FE13" s="9">
        <v>0.75900000000000001</v>
      </c>
      <c r="FF13" s="9">
        <v>1.2290000000000001</v>
      </c>
      <c r="FG13" s="9">
        <v>0.75900000000000001</v>
      </c>
      <c r="FH13" s="9">
        <v>1.2290000000000001</v>
      </c>
      <c r="FI13" s="9">
        <v>0</v>
      </c>
      <c r="FJ13" s="9">
        <v>74.769000000000005</v>
      </c>
      <c r="FK13" s="9">
        <v>3.9340000000000002</v>
      </c>
      <c r="FL13" s="9">
        <v>1.714</v>
      </c>
      <c r="FM13" s="9">
        <v>5.9619999999999997</v>
      </c>
      <c r="FN13" s="9">
        <v>13.417999999999999</v>
      </c>
      <c r="FO13" s="9">
        <v>72.959999999999994</v>
      </c>
      <c r="FP13" s="9">
        <v>22.509</v>
      </c>
      <c r="FQ13" s="9">
        <v>117.72199999999999</v>
      </c>
      <c r="FR13" s="9">
        <v>11.132999999999999</v>
      </c>
      <c r="FS13" s="9">
        <v>353.858</v>
      </c>
      <c r="FT13" s="9">
        <v>353.858</v>
      </c>
      <c r="FU13" s="9">
        <v>87.465000000000003</v>
      </c>
      <c r="FV13" s="9">
        <v>26.228000000000002</v>
      </c>
      <c r="FW13" s="9">
        <v>4.923</v>
      </c>
      <c r="FX13" s="9">
        <v>18.123000000000001</v>
      </c>
      <c r="FY13" s="9">
        <v>10.068</v>
      </c>
      <c r="FZ13" s="9">
        <v>12.978999999999999</v>
      </c>
      <c r="GA13" s="9">
        <v>12.667</v>
      </c>
      <c r="GB13" s="9">
        <v>2.3050000000000002</v>
      </c>
      <c r="GC13" s="9">
        <v>5.6779999999999999</v>
      </c>
      <c r="GD13" s="9">
        <v>6.3170000000000002</v>
      </c>
      <c r="GE13" s="9">
        <v>4.2560000000000002</v>
      </c>
      <c r="GF13" s="9">
        <v>12.474</v>
      </c>
      <c r="GG13" s="9">
        <v>13.728</v>
      </c>
      <c r="GH13" s="9">
        <v>9.3179999999999996</v>
      </c>
      <c r="GI13" s="9">
        <v>61.237000000000002</v>
      </c>
      <c r="GJ13" s="9">
        <v>266.39299999999997</v>
      </c>
      <c r="GK13" s="9">
        <v>233.74799999999999</v>
      </c>
      <c r="GL13" s="9">
        <v>221.78200000000001</v>
      </c>
      <c r="GM13" s="9">
        <v>3.532</v>
      </c>
      <c r="GN13" s="9">
        <v>7.923</v>
      </c>
      <c r="GO13" s="9">
        <v>3.3690000000000002</v>
      </c>
      <c r="GP13" s="9">
        <v>4.673</v>
      </c>
      <c r="GQ13" s="9">
        <v>1.831</v>
      </c>
      <c r="GR13" s="9">
        <v>168.274</v>
      </c>
      <c r="GS13" s="9">
        <v>13.967000000000001</v>
      </c>
      <c r="GT13" s="9">
        <v>16.451000000000001</v>
      </c>
      <c r="GU13" s="9">
        <v>35.055999999999997</v>
      </c>
      <c r="GV13" s="9">
        <v>33.029000000000003</v>
      </c>
      <c r="GW13" s="9">
        <v>200.71899999999999</v>
      </c>
      <c r="GX13" s="9">
        <v>32.645000000000003</v>
      </c>
      <c r="GY13" s="9">
        <v>291.46800000000002</v>
      </c>
      <c r="GZ13" s="9">
        <v>62.39</v>
      </c>
      <c r="HA13" s="9">
        <v>262.214</v>
      </c>
      <c r="HB13" s="9">
        <v>262.214</v>
      </c>
      <c r="HC13" s="9">
        <v>94.061999999999998</v>
      </c>
      <c r="HD13" s="9">
        <v>32.052</v>
      </c>
      <c r="HE13" s="9">
        <v>18.257999999999999</v>
      </c>
      <c r="HF13" s="9">
        <v>9.7629999999999999</v>
      </c>
      <c r="HG13" s="9">
        <v>16.858000000000001</v>
      </c>
      <c r="HH13" s="9">
        <v>11.162000000000001</v>
      </c>
      <c r="HI13" s="9">
        <v>17.231000000000002</v>
      </c>
      <c r="HJ13" s="9">
        <v>6.4370000000000003</v>
      </c>
      <c r="HK13" s="9">
        <v>2.2610000000000001</v>
      </c>
      <c r="HL13" s="9">
        <v>7.6539999999999999</v>
      </c>
      <c r="HM13" s="9">
        <v>6.8860000000000001</v>
      </c>
      <c r="HN13" s="9">
        <v>13.481</v>
      </c>
      <c r="HO13" s="9">
        <v>20.681999999999999</v>
      </c>
      <c r="HP13" s="9">
        <v>7.3390000000000004</v>
      </c>
      <c r="HQ13" s="9">
        <v>62.01</v>
      </c>
      <c r="HR13" s="9">
        <v>168.15199999999999</v>
      </c>
      <c r="HS13" s="9">
        <v>140.31</v>
      </c>
      <c r="HT13" s="9">
        <v>133.35300000000001</v>
      </c>
      <c r="HU13" s="9">
        <v>3.4550000000000001</v>
      </c>
      <c r="HV13" s="9">
        <v>3.5009999999999999</v>
      </c>
      <c r="HW13" s="9">
        <v>4.8380000000000001</v>
      </c>
      <c r="HX13" s="9">
        <v>1.4490000000000001</v>
      </c>
      <c r="HY13" s="9">
        <v>0.66900000000000004</v>
      </c>
      <c r="HZ13" s="9">
        <v>95.962000000000003</v>
      </c>
      <c r="IA13" s="9">
        <v>8.9939999999999998</v>
      </c>
      <c r="IB13" s="9">
        <v>8.1489999999999991</v>
      </c>
      <c r="IC13" s="9">
        <v>27.204999999999998</v>
      </c>
      <c r="ID13" s="9">
        <v>16.956</v>
      </c>
      <c r="IE13" s="9">
        <v>123.354</v>
      </c>
      <c r="IF13" s="9">
        <v>27.841999999999999</v>
      </c>
      <c r="IG13" s="9">
        <v>196.86799999999999</v>
      </c>
      <c r="IH13" s="9">
        <v>65.346000000000004</v>
      </c>
      <c r="II13" s="9">
        <v>198.803</v>
      </c>
      <c r="IJ13" s="9">
        <v>198.803</v>
      </c>
      <c r="IK13" s="9">
        <v>43.98</v>
      </c>
      <c r="IL13" s="9">
        <v>16.643999999999998</v>
      </c>
      <c r="IM13" s="9">
        <v>6.0309999999999997</v>
      </c>
      <c r="IN13" s="9">
        <v>9.42</v>
      </c>
      <c r="IO13" s="9">
        <v>9.4610000000000003</v>
      </c>
      <c r="IP13" s="9">
        <v>5.99</v>
      </c>
      <c r="IQ13" s="9">
        <v>10.048999999999999</v>
      </c>
    </row>
    <row r="14" spans="1:251">
      <c r="A14" s="10">
        <v>43132</v>
      </c>
      <c r="B14" s="9">
        <v>36.93</v>
      </c>
      <c r="C14" s="9">
        <v>66.98</v>
      </c>
      <c r="D14" s="9">
        <v>3.9860000000000002</v>
      </c>
      <c r="E14" s="9">
        <v>35.94</v>
      </c>
      <c r="F14" s="9">
        <v>35.94</v>
      </c>
      <c r="G14" s="9">
        <v>2.5379999999999998</v>
      </c>
      <c r="H14" s="9">
        <v>2.5379999999999998</v>
      </c>
      <c r="I14" s="9">
        <v>1.6919999999999999</v>
      </c>
      <c r="J14" s="9">
        <v>0.84599999999999997</v>
      </c>
      <c r="K14" s="9">
        <v>2.5379999999999998</v>
      </c>
      <c r="L14" s="9">
        <v>0</v>
      </c>
      <c r="M14" s="9">
        <v>1.6919999999999999</v>
      </c>
      <c r="N14" s="9">
        <v>0.84599999999999997</v>
      </c>
      <c r="O14" s="9">
        <v>0</v>
      </c>
      <c r="P14" s="9">
        <v>1.0409999999999999</v>
      </c>
      <c r="Q14" s="9">
        <v>0</v>
      </c>
      <c r="R14" s="9">
        <v>1.4970000000000001</v>
      </c>
      <c r="S14" s="9">
        <v>1.6919999999999999</v>
      </c>
      <c r="T14" s="9">
        <v>0.84599999999999997</v>
      </c>
      <c r="U14" s="9">
        <v>0</v>
      </c>
      <c r="V14" s="9">
        <v>33.402000000000001</v>
      </c>
      <c r="W14" s="9">
        <v>33.018999999999998</v>
      </c>
      <c r="X14" s="9">
        <v>28.431999999999999</v>
      </c>
      <c r="Y14" s="9">
        <v>2.4380000000000002</v>
      </c>
      <c r="Z14" s="9">
        <v>2.149</v>
      </c>
      <c r="AA14" s="9">
        <v>2.4380000000000002</v>
      </c>
      <c r="AB14" s="9">
        <v>1.4219999999999999</v>
      </c>
      <c r="AC14" s="9">
        <v>0</v>
      </c>
      <c r="AD14" s="9">
        <v>27.13</v>
      </c>
      <c r="AE14" s="9">
        <v>2.6150000000000002</v>
      </c>
      <c r="AF14" s="9">
        <v>1.946</v>
      </c>
      <c r="AG14" s="9">
        <v>1.3280000000000001</v>
      </c>
      <c r="AH14" s="9">
        <v>9.2789999999999999</v>
      </c>
      <c r="AI14" s="9">
        <v>23.739000000000001</v>
      </c>
      <c r="AJ14" s="9">
        <v>0.38300000000000001</v>
      </c>
      <c r="AK14" s="9">
        <v>35.94</v>
      </c>
      <c r="AL14" s="9">
        <v>0</v>
      </c>
      <c r="AM14" s="9">
        <v>273.73700000000002</v>
      </c>
      <c r="AN14" s="9">
        <v>273.73700000000002</v>
      </c>
      <c r="AO14" s="9">
        <v>46.372</v>
      </c>
      <c r="AP14" s="9">
        <v>20.751999999999999</v>
      </c>
      <c r="AQ14" s="9">
        <v>6.8380000000000001</v>
      </c>
      <c r="AR14" s="9">
        <v>13.369</v>
      </c>
      <c r="AS14" s="9">
        <v>14.814</v>
      </c>
      <c r="AT14" s="9">
        <v>4.8730000000000002</v>
      </c>
      <c r="AU14" s="9">
        <v>13.627000000000001</v>
      </c>
      <c r="AV14" s="9">
        <v>1.0980000000000001</v>
      </c>
      <c r="AW14" s="9">
        <v>3.0680000000000001</v>
      </c>
      <c r="AX14" s="9">
        <v>6.2850000000000001</v>
      </c>
      <c r="AY14" s="9">
        <v>7.9779999999999998</v>
      </c>
      <c r="AZ14" s="9">
        <v>5.944</v>
      </c>
      <c r="BA14" s="9">
        <v>13.266</v>
      </c>
      <c r="BB14" s="9">
        <v>6.9409999999999998</v>
      </c>
      <c r="BC14" s="9">
        <v>25.619</v>
      </c>
      <c r="BD14" s="9">
        <v>227.36500000000001</v>
      </c>
      <c r="BE14" s="9">
        <v>194.059</v>
      </c>
      <c r="BF14" s="9">
        <v>181.24700000000001</v>
      </c>
      <c r="BG14" s="9">
        <v>4.4359999999999999</v>
      </c>
      <c r="BH14" s="9">
        <v>7.7009999999999996</v>
      </c>
      <c r="BI14" s="9">
        <v>3.8479999999999999</v>
      </c>
      <c r="BJ14" s="9">
        <v>6.2050000000000001</v>
      </c>
      <c r="BK14" s="9">
        <v>2.0840000000000001</v>
      </c>
      <c r="BL14" s="9">
        <v>158.178</v>
      </c>
      <c r="BM14" s="9">
        <v>9.1910000000000007</v>
      </c>
      <c r="BN14" s="9">
        <v>8.9960000000000004</v>
      </c>
      <c r="BO14" s="9">
        <v>17.693000000000001</v>
      </c>
      <c r="BP14" s="9">
        <v>26.298999999999999</v>
      </c>
      <c r="BQ14" s="9">
        <v>167.75899999999999</v>
      </c>
      <c r="BR14" s="9">
        <v>33.307000000000002</v>
      </c>
      <c r="BS14" s="9">
        <v>249.67099999999999</v>
      </c>
      <c r="BT14" s="9">
        <v>24.065999999999999</v>
      </c>
      <c r="BU14" s="9">
        <v>52.555999999999997</v>
      </c>
      <c r="BV14" s="9">
        <v>52.555999999999997</v>
      </c>
      <c r="BW14" s="9">
        <v>7.6130000000000004</v>
      </c>
      <c r="BX14" s="9">
        <v>2.452</v>
      </c>
      <c r="BY14" s="9">
        <v>0.61699999999999999</v>
      </c>
      <c r="BZ14" s="9">
        <v>1.1499999999999999</v>
      </c>
      <c r="CA14" s="9">
        <v>1.7669999999999999</v>
      </c>
      <c r="CB14" s="9">
        <v>0</v>
      </c>
      <c r="CC14" s="9">
        <v>1.7669999999999999</v>
      </c>
      <c r="CD14" s="9">
        <v>0</v>
      </c>
      <c r="CE14" s="9">
        <v>0</v>
      </c>
      <c r="CF14" s="9">
        <v>1.1559999999999999</v>
      </c>
      <c r="CG14" s="9">
        <v>0</v>
      </c>
      <c r="CH14" s="9">
        <v>0.61099999999999999</v>
      </c>
      <c r="CI14" s="9">
        <v>1.1499999999999999</v>
      </c>
      <c r="CJ14" s="9">
        <v>0.61699999999999999</v>
      </c>
      <c r="CK14" s="9">
        <v>5.1609999999999996</v>
      </c>
      <c r="CL14" s="9">
        <v>44.942999999999998</v>
      </c>
      <c r="CM14" s="9">
        <v>42.031999999999996</v>
      </c>
      <c r="CN14" s="9">
        <v>40.012999999999998</v>
      </c>
      <c r="CO14" s="9">
        <v>0.499</v>
      </c>
      <c r="CP14" s="9">
        <v>1.5189999999999999</v>
      </c>
      <c r="CQ14" s="9">
        <v>1.385</v>
      </c>
      <c r="CR14" s="9">
        <v>0</v>
      </c>
      <c r="CS14" s="9">
        <v>0.63400000000000001</v>
      </c>
      <c r="CT14" s="9">
        <v>32.561999999999998</v>
      </c>
      <c r="CU14" s="9">
        <v>0.88600000000000001</v>
      </c>
      <c r="CV14" s="9">
        <v>2.1749999999999998</v>
      </c>
      <c r="CW14" s="9">
        <v>6.4089999999999998</v>
      </c>
      <c r="CX14" s="9">
        <v>6.665</v>
      </c>
      <c r="CY14" s="9">
        <v>35.366999999999997</v>
      </c>
      <c r="CZ14" s="9">
        <v>2.911</v>
      </c>
      <c r="DA14" s="9">
        <v>48.713000000000001</v>
      </c>
      <c r="DB14" s="9">
        <v>3.843</v>
      </c>
      <c r="DC14" s="9">
        <v>387.59800000000001</v>
      </c>
      <c r="DD14" s="9">
        <v>387.59800000000001</v>
      </c>
      <c r="DE14" s="9">
        <v>79.486000000000004</v>
      </c>
      <c r="DF14" s="9">
        <v>34.957000000000001</v>
      </c>
      <c r="DG14" s="9">
        <v>15.83</v>
      </c>
      <c r="DH14" s="9">
        <v>16.658999999999999</v>
      </c>
      <c r="DI14" s="9">
        <v>24.748999999999999</v>
      </c>
      <c r="DJ14" s="9">
        <v>7.74</v>
      </c>
      <c r="DK14" s="9">
        <v>24.603999999999999</v>
      </c>
      <c r="DL14" s="9">
        <v>5.9450000000000003</v>
      </c>
      <c r="DM14" s="9">
        <v>1.94</v>
      </c>
      <c r="DN14" s="9">
        <v>17.587</v>
      </c>
      <c r="DO14" s="9">
        <v>12.368</v>
      </c>
      <c r="DP14" s="9">
        <v>2.5339999999999998</v>
      </c>
      <c r="DQ14" s="9">
        <v>18.827000000000002</v>
      </c>
      <c r="DR14" s="9">
        <v>13.662000000000001</v>
      </c>
      <c r="DS14" s="9">
        <v>44.529000000000003</v>
      </c>
      <c r="DT14" s="9">
        <v>308.113</v>
      </c>
      <c r="DU14" s="9">
        <v>184.64599999999999</v>
      </c>
      <c r="DV14" s="9">
        <v>180.489</v>
      </c>
      <c r="DW14" s="9">
        <v>2.1139999999999999</v>
      </c>
      <c r="DX14" s="9">
        <v>2.0419999999999998</v>
      </c>
      <c r="DY14" s="9">
        <v>2.1139999999999999</v>
      </c>
      <c r="DZ14" s="9">
        <v>0.59399999999999997</v>
      </c>
      <c r="EA14" s="9">
        <v>0</v>
      </c>
      <c r="EB14" s="9">
        <v>150.322</v>
      </c>
      <c r="EC14" s="9">
        <v>9.9949999999999992</v>
      </c>
      <c r="ED14" s="9">
        <v>3.242</v>
      </c>
      <c r="EE14" s="9">
        <v>21.087</v>
      </c>
      <c r="EF14" s="9">
        <v>25.007000000000001</v>
      </c>
      <c r="EG14" s="9">
        <v>159.63800000000001</v>
      </c>
      <c r="EH14" s="9">
        <v>123.467</v>
      </c>
      <c r="EI14" s="9">
        <v>342.39499999999998</v>
      </c>
      <c r="EJ14" s="9">
        <v>45.204000000000001</v>
      </c>
      <c r="EK14" s="9">
        <v>124.816</v>
      </c>
      <c r="EL14" s="9">
        <v>124.816</v>
      </c>
      <c r="EM14" s="9">
        <v>27.513000000000002</v>
      </c>
      <c r="EN14" s="9">
        <v>14.507999999999999</v>
      </c>
      <c r="EO14" s="9">
        <v>3.0529999999999999</v>
      </c>
      <c r="EP14" s="9">
        <v>10.539</v>
      </c>
      <c r="EQ14" s="9">
        <v>10.098000000000001</v>
      </c>
      <c r="ER14" s="9">
        <v>3.4940000000000002</v>
      </c>
      <c r="ES14" s="9">
        <v>10.686999999999999</v>
      </c>
      <c r="ET14" s="9">
        <v>2.0720000000000001</v>
      </c>
      <c r="EU14" s="9">
        <v>0.83299999999999996</v>
      </c>
      <c r="EV14" s="9">
        <v>2.4580000000000002</v>
      </c>
      <c r="EW14" s="9">
        <v>6.875</v>
      </c>
      <c r="EX14" s="9">
        <v>4.2590000000000003</v>
      </c>
      <c r="EY14" s="9">
        <v>11.433</v>
      </c>
      <c r="EZ14" s="9">
        <v>2.1579999999999999</v>
      </c>
      <c r="FA14" s="9">
        <v>13.005000000000001</v>
      </c>
      <c r="FB14" s="9">
        <v>97.302999999999997</v>
      </c>
      <c r="FC14" s="9">
        <v>82.043999999999997</v>
      </c>
      <c r="FD14" s="9">
        <v>77.620999999999995</v>
      </c>
      <c r="FE14" s="9">
        <v>1.927</v>
      </c>
      <c r="FF14" s="9">
        <v>2.496</v>
      </c>
      <c r="FG14" s="9">
        <v>1.268</v>
      </c>
      <c r="FH14" s="9">
        <v>1.1910000000000001</v>
      </c>
      <c r="FI14" s="9">
        <v>1.9650000000000001</v>
      </c>
      <c r="FJ14" s="9">
        <v>71.677999999999997</v>
      </c>
      <c r="FK14" s="9">
        <v>4.3109999999999999</v>
      </c>
      <c r="FL14" s="9">
        <v>0.68500000000000005</v>
      </c>
      <c r="FM14" s="9">
        <v>5.37</v>
      </c>
      <c r="FN14" s="9">
        <v>11.503</v>
      </c>
      <c r="FO14" s="9">
        <v>70.542000000000002</v>
      </c>
      <c r="FP14" s="9">
        <v>15.257999999999999</v>
      </c>
      <c r="FQ14" s="9">
        <v>111.31100000000001</v>
      </c>
      <c r="FR14" s="9">
        <v>13.505000000000001</v>
      </c>
      <c r="FS14" s="9">
        <v>402.19400000000002</v>
      </c>
      <c r="FT14" s="9">
        <v>402.19400000000002</v>
      </c>
      <c r="FU14" s="9">
        <v>95.296000000000006</v>
      </c>
      <c r="FV14" s="9">
        <v>27.097000000000001</v>
      </c>
      <c r="FW14" s="9">
        <v>8.968</v>
      </c>
      <c r="FX14" s="9">
        <v>15.464</v>
      </c>
      <c r="FY14" s="9">
        <v>15.792999999999999</v>
      </c>
      <c r="FZ14" s="9">
        <v>8.6389999999999993</v>
      </c>
      <c r="GA14" s="9">
        <v>16.911999999999999</v>
      </c>
      <c r="GB14" s="9">
        <v>2.3370000000000002</v>
      </c>
      <c r="GC14" s="9">
        <v>4.093</v>
      </c>
      <c r="GD14" s="9">
        <v>7.2729999999999997</v>
      </c>
      <c r="GE14" s="9">
        <v>10.781000000000001</v>
      </c>
      <c r="GF14" s="9">
        <v>6.3780000000000001</v>
      </c>
      <c r="GG14" s="9">
        <v>15.069000000000001</v>
      </c>
      <c r="GH14" s="9">
        <v>9.3629999999999995</v>
      </c>
      <c r="GI14" s="9">
        <v>68.198999999999998</v>
      </c>
      <c r="GJ14" s="9">
        <v>306.89800000000002</v>
      </c>
      <c r="GK14" s="9">
        <v>278.77699999999999</v>
      </c>
      <c r="GL14" s="9">
        <v>263.45800000000003</v>
      </c>
      <c r="GM14" s="9">
        <v>4.3780000000000001</v>
      </c>
      <c r="GN14" s="9">
        <v>9.6110000000000007</v>
      </c>
      <c r="GO14" s="9">
        <v>3.0070000000000001</v>
      </c>
      <c r="GP14" s="9">
        <v>4.3319999999999999</v>
      </c>
      <c r="GQ14" s="9">
        <v>6.048</v>
      </c>
      <c r="GR14" s="9">
        <v>196.67699999999999</v>
      </c>
      <c r="GS14" s="9">
        <v>15.077</v>
      </c>
      <c r="GT14" s="9">
        <v>16.63</v>
      </c>
      <c r="GU14" s="9">
        <v>50.393000000000001</v>
      </c>
      <c r="GV14" s="9">
        <v>33.896999999999998</v>
      </c>
      <c r="GW14" s="9">
        <v>244.88</v>
      </c>
      <c r="GX14" s="9">
        <v>28.120999999999999</v>
      </c>
      <c r="GY14" s="9">
        <v>333.12700000000001</v>
      </c>
      <c r="GZ14" s="9">
        <v>69.066999999999993</v>
      </c>
      <c r="HA14" s="9">
        <v>273.42200000000003</v>
      </c>
      <c r="HB14" s="9">
        <v>273.42200000000003</v>
      </c>
      <c r="HC14" s="9">
        <v>97.63</v>
      </c>
      <c r="HD14" s="9">
        <v>30.626999999999999</v>
      </c>
      <c r="HE14" s="9">
        <v>17.524000000000001</v>
      </c>
      <c r="HF14" s="9">
        <v>10.305</v>
      </c>
      <c r="HG14" s="9">
        <v>18.922000000000001</v>
      </c>
      <c r="HH14" s="9">
        <v>8.907</v>
      </c>
      <c r="HI14" s="9">
        <v>19.739999999999998</v>
      </c>
      <c r="HJ14" s="9">
        <v>4.7610000000000001</v>
      </c>
      <c r="HK14" s="9">
        <v>2.012</v>
      </c>
      <c r="HL14" s="9">
        <v>7.1989999999999998</v>
      </c>
      <c r="HM14" s="9">
        <v>10.787000000000001</v>
      </c>
      <c r="HN14" s="9">
        <v>9.843</v>
      </c>
      <c r="HO14" s="9">
        <v>19.684000000000001</v>
      </c>
      <c r="HP14" s="9">
        <v>8.1449999999999996</v>
      </c>
      <c r="HQ14" s="9">
        <v>67.003</v>
      </c>
      <c r="HR14" s="9">
        <v>175.792</v>
      </c>
      <c r="HS14" s="9">
        <v>157.875</v>
      </c>
      <c r="HT14" s="9">
        <v>151.97900000000001</v>
      </c>
      <c r="HU14" s="9">
        <v>2.5289999999999999</v>
      </c>
      <c r="HV14" s="9">
        <v>3.367</v>
      </c>
      <c r="HW14" s="9">
        <v>2.5289999999999999</v>
      </c>
      <c r="HX14" s="9">
        <v>2.8140000000000001</v>
      </c>
      <c r="HY14" s="9">
        <v>0.55300000000000005</v>
      </c>
      <c r="HZ14" s="9">
        <v>108.22799999999999</v>
      </c>
      <c r="IA14" s="9">
        <v>7.9560000000000004</v>
      </c>
      <c r="IB14" s="9">
        <v>9.2349999999999994</v>
      </c>
      <c r="IC14" s="9">
        <v>32.454999999999998</v>
      </c>
      <c r="ID14" s="9">
        <v>24.17</v>
      </c>
      <c r="IE14" s="9">
        <v>133.70500000000001</v>
      </c>
      <c r="IF14" s="9">
        <v>17.917000000000002</v>
      </c>
      <c r="IG14" s="9">
        <v>207.45099999999999</v>
      </c>
      <c r="IH14" s="9">
        <v>65.971000000000004</v>
      </c>
      <c r="II14" s="9">
        <v>212.13800000000001</v>
      </c>
      <c r="IJ14" s="9">
        <v>212.13800000000001</v>
      </c>
      <c r="IK14" s="9">
        <v>41.045000000000002</v>
      </c>
      <c r="IL14" s="9">
        <v>16.141999999999999</v>
      </c>
      <c r="IM14" s="9">
        <v>3.4660000000000002</v>
      </c>
      <c r="IN14" s="9">
        <v>10.215</v>
      </c>
      <c r="IO14" s="9">
        <v>8.8290000000000006</v>
      </c>
      <c r="IP14" s="9">
        <v>4.8520000000000003</v>
      </c>
      <c r="IQ14" s="9">
        <v>10.308999999999999</v>
      </c>
    </row>
    <row r="15" spans="1:251">
      <c r="A15" s="10">
        <v>43497</v>
      </c>
      <c r="B15" s="9">
        <v>55.628999999999998</v>
      </c>
      <c r="C15" s="9">
        <v>86.45</v>
      </c>
      <c r="D15" s="9">
        <v>8.5850000000000009</v>
      </c>
      <c r="E15" s="9">
        <v>31.323</v>
      </c>
      <c r="F15" s="9">
        <v>31.323</v>
      </c>
      <c r="G15" s="9">
        <v>4.2699999999999996</v>
      </c>
      <c r="H15" s="9">
        <v>2.2029999999999998</v>
      </c>
      <c r="I15" s="9">
        <v>2.2029999999999998</v>
      </c>
      <c r="J15" s="9">
        <v>0</v>
      </c>
      <c r="K15" s="9">
        <v>1.109</v>
      </c>
      <c r="L15" s="9">
        <v>1.093</v>
      </c>
      <c r="M15" s="9">
        <v>1.109</v>
      </c>
      <c r="N15" s="9">
        <v>0</v>
      </c>
      <c r="O15" s="9">
        <v>1.093</v>
      </c>
      <c r="P15" s="9">
        <v>0.96</v>
      </c>
      <c r="Q15" s="9">
        <v>0.64800000000000002</v>
      </c>
      <c r="R15" s="9">
        <v>0.59499999999999997</v>
      </c>
      <c r="S15" s="9">
        <v>2.2029999999999998</v>
      </c>
      <c r="T15" s="9">
        <v>0</v>
      </c>
      <c r="U15" s="9">
        <v>2.0670000000000002</v>
      </c>
      <c r="V15" s="9">
        <v>27.053000000000001</v>
      </c>
      <c r="W15" s="9">
        <v>24.65</v>
      </c>
      <c r="X15" s="9">
        <v>24.65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21.533999999999999</v>
      </c>
      <c r="AE15" s="9">
        <v>1.2010000000000001</v>
      </c>
      <c r="AF15" s="9">
        <v>0.53100000000000003</v>
      </c>
      <c r="AG15" s="9">
        <v>1.3839999999999999</v>
      </c>
      <c r="AH15" s="9">
        <v>1.768</v>
      </c>
      <c r="AI15" s="9">
        <v>22.882000000000001</v>
      </c>
      <c r="AJ15" s="9">
        <v>2.403</v>
      </c>
      <c r="AK15" s="9">
        <v>29.254999999999999</v>
      </c>
      <c r="AL15" s="9">
        <v>2.0670000000000002</v>
      </c>
      <c r="AM15" s="9">
        <v>246.89099999999999</v>
      </c>
      <c r="AN15" s="9">
        <v>246.89099999999999</v>
      </c>
      <c r="AO15" s="9">
        <v>31.872</v>
      </c>
      <c r="AP15" s="9">
        <v>13.446</v>
      </c>
      <c r="AQ15" s="9">
        <v>3.2679999999999998</v>
      </c>
      <c r="AR15" s="9">
        <v>8.8049999999999997</v>
      </c>
      <c r="AS15" s="9">
        <v>8.2680000000000007</v>
      </c>
      <c r="AT15" s="9">
        <v>3.8039999999999998</v>
      </c>
      <c r="AU15" s="9">
        <v>7.5810000000000004</v>
      </c>
      <c r="AV15" s="9">
        <v>3.1619999999999999</v>
      </c>
      <c r="AW15" s="9">
        <v>0.64200000000000002</v>
      </c>
      <c r="AX15" s="9">
        <v>2.637</v>
      </c>
      <c r="AY15" s="9">
        <v>4.5839999999999996</v>
      </c>
      <c r="AZ15" s="9">
        <v>4.8520000000000003</v>
      </c>
      <c r="BA15" s="9">
        <v>9.6219999999999999</v>
      </c>
      <c r="BB15" s="9">
        <v>2.4500000000000002</v>
      </c>
      <c r="BC15" s="9">
        <v>18.425999999999998</v>
      </c>
      <c r="BD15" s="9">
        <v>215.018</v>
      </c>
      <c r="BE15" s="9">
        <v>189.44399999999999</v>
      </c>
      <c r="BF15" s="9">
        <v>181.29499999999999</v>
      </c>
      <c r="BG15" s="9">
        <v>5.2060000000000004</v>
      </c>
      <c r="BH15" s="9">
        <v>2.9430000000000001</v>
      </c>
      <c r="BI15" s="9">
        <v>5.516</v>
      </c>
      <c r="BJ15" s="9">
        <v>1.867</v>
      </c>
      <c r="BK15" s="9">
        <v>0.76600000000000001</v>
      </c>
      <c r="BL15" s="9">
        <v>159.583</v>
      </c>
      <c r="BM15" s="9">
        <v>3.956</v>
      </c>
      <c r="BN15" s="9">
        <v>5.8339999999999996</v>
      </c>
      <c r="BO15" s="9">
        <v>20.071999999999999</v>
      </c>
      <c r="BP15" s="9">
        <v>21.558</v>
      </c>
      <c r="BQ15" s="9">
        <v>167.886</v>
      </c>
      <c r="BR15" s="9">
        <v>25.574000000000002</v>
      </c>
      <c r="BS15" s="9">
        <v>227.59700000000001</v>
      </c>
      <c r="BT15" s="9">
        <v>19.292999999999999</v>
      </c>
      <c r="BU15" s="9">
        <v>32.356000000000002</v>
      </c>
      <c r="BV15" s="9">
        <v>32.356000000000002</v>
      </c>
      <c r="BW15" s="9">
        <v>6.64</v>
      </c>
      <c r="BX15" s="9">
        <v>3.7629999999999999</v>
      </c>
      <c r="BY15" s="9">
        <v>0.59299999999999997</v>
      </c>
      <c r="BZ15" s="9">
        <v>2.5649999999999999</v>
      </c>
      <c r="CA15" s="9">
        <v>1.234</v>
      </c>
      <c r="CB15" s="9">
        <v>1.923</v>
      </c>
      <c r="CC15" s="9">
        <v>1.234</v>
      </c>
      <c r="CD15" s="9">
        <v>1.244</v>
      </c>
      <c r="CE15" s="9">
        <v>0.68</v>
      </c>
      <c r="CF15" s="9">
        <v>1.244</v>
      </c>
      <c r="CG15" s="9">
        <v>0.59299999999999997</v>
      </c>
      <c r="CH15" s="9">
        <v>1.321</v>
      </c>
      <c r="CI15" s="9">
        <v>2.4780000000000002</v>
      </c>
      <c r="CJ15" s="9">
        <v>0.68</v>
      </c>
      <c r="CK15" s="9">
        <v>2.8780000000000001</v>
      </c>
      <c r="CL15" s="9">
        <v>25.716000000000001</v>
      </c>
      <c r="CM15" s="9">
        <v>25.084</v>
      </c>
      <c r="CN15" s="9">
        <v>25.084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21.289000000000001</v>
      </c>
      <c r="CU15" s="9">
        <v>0.67300000000000004</v>
      </c>
      <c r="CV15" s="9">
        <v>1.9179999999999999</v>
      </c>
      <c r="CW15" s="9">
        <v>1.204</v>
      </c>
      <c r="CX15" s="9">
        <v>5.7759999999999998</v>
      </c>
      <c r="CY15" s="9">
        <v>19.308</v>
      </c>
      <c r="CZ15" s="9">
        <v>0.63200000000000001</v>
      </c>
      <c r="DA15" s="9">
        <v>28.873000000000001</v>
      </c>
      <c r="DB15" s="9">
        <v>3.4830000000000001</v>
      </c>
      <c r="DC15" s="9">
        <v>353.97699999999998</v>
      </c>
      <c r="DD15" s="9">
        <v>353.97699999999998</v>
      </c>
      <c r="DE15" s="9">
        <v>66.608999999999995</v>
      </c>
      <c r="DF15" s="9">
        <v>37.387</v>
      </c>
      <c r="DG15" s="9">
        <v>16.524000000000001</v>
      </c>
      <c r="DH15" s="9">
        <v>15.545</v>
      </c>
      <c r="DI15" s="9">
        <v>20.553000000000001</v>
      </c>
      <c r="DJ15" s="9">
        <v>11.516</v>
      </c>
      <c r="DK15" s="9">
        <v>19.22</v>
      </c>
      <c r="DL15" s="9">
        <v>3.5310000000000001</v>
      </c>
      <c r="DM15" s="9">
        <v>8.1460000000000008</v>
      </c>
      <c r="DN15" s="9">
        <v>11.826000000000001</v>
      </c>
      <c r="DO15" s="9">
        <v>11.042</v>
      </c>
      <c r="DP15" s="9">
        <v>9.2010000000000005</v>
      </c>
      <c r="DQ15" s="9">
        <v>20.661999999999999</v>
      </c>
      <c r="DR15" s="9">
        <v>11.407</v>
      </c>
      <c r="DS15" s="9">
        <v>29.222000000000001</v>
      </c>
      <c r="DT15" s="9">
        <v>287.36900000000003</v>
      </c>
      <c r="DU15" s="9">
        <v>173.572</v>
      </c>
      <c r="DV15" s="9">
        <v>167.34100000000001</v>
      </c>
      <c r="DW15" s="9">
        <v>3.1920000000000002</v>
      </c>
      <c r="DX15" s="9">
        <v>3.04</v>
      </c>
      <c r="DY15" s="9">
        <v>2.58</v>
      </c>
      <c r="DZ15" s="9">
        <v>3.6509999999999998</v>
      </c>
      <c r="EA15" s="9">
        <v>0</v>
      </c>
      <c r="EB15" s="9">
        <v>144.19900000000001</v>
      </c>
      <c r="EC15" s="9">
        <v>3.964</v>
      </c>
      <c r="ED15" s="9">
        <v>6.2220000000000004</v>
      </c>
      <c r="EE15" s="9">
        <v>19.187000000000001</v>
      </c>
      <c r="EF15" s="9">
        <v>21.812000000000001</v>
      </c>
      <c r="EG15" s="9">
        <v>151.76</v>
      </c>
      <c r="EH15" s="9">
        <v>113.79600000000001</v>
      </c>
      <c r="EI15" s="9">
        <v>325.75099999999998</v>
      </c>
      <c r="EJ15" s="9">
        <v>28.225999999999999</v>
      </c>
      <c r="EK15" s="9">
        <v>132.535</v>
      </c>
      <c r="EL15" s="9">
        <v>132.535</v>
      </c>
      <c r="EM15" s="9">
        <v>22.562999999999999</v>
      </c>
      <c r="EN15" s="9">
        <v>11.907</v>
      </c>
      <c r="EO15" s="9">
        <v>2.5110000000000001</v>
      </c>
      <c r="EP15" s="9">
        <v>8.7059999999999995</v>
      </c>
      <c r="EQ15" s="9">
        <v>7.75</v>
      </c>
      <c r="ER15" s="9">
        <v>3.4660000000000002</v>
      </c>
      <c r="ES15" s="9">
        <v>7.75</v>
      </c>
      <c r="ET15" s="9">
        <v>1.44</v>
      </c>
      <c r="EU15" s="9">
        <v>2.0259999999999998</v>
      </c>
      <c r="EV15" s="9">
        <v>3.8580000000000001</v>
      </c>
      <c r="EW15" s="9">
        <v>3.3290000000000002</v>
      </c>
      <c r="EX15" s="9">
        <v>4.0289999999999999</v>
      </c>
      <c r="EY15" s="9">
        <v>8.6310000000000002</v>
      </c>
      <c r="EZ15" s="9">
        <v>2.5859999999999999</v>
      </c>
      <c r="FA15" s="9">
        <v>10.656000000000001</v>
      </c>
      <c r="FB15" s="9">
        <v>109.97199999999999</v>
      </c>
      <c r="FC15" s="9">
        <v>87.819000000000003</v>
      </c>
      <c r="FD15" s="9">
        <v>81.608000000000004</v>
      </c>
      <c r="FE15" s="9">
        <v>2.59</v>
      </c>
      <c r="FF15" s="9">
        <v>3.621</v>
      </c>
      <c r="FG15" s="9">
        <v>3.3140000000000001</v>
      </c>
      <c r="FH15" s="9">
        <v>2.8969999999999998</v>
      </c>
      <c r="FI15" s="9">
        <v>0</v>
      </c>
      <c r="FJ15" s="9">
        <v>76.876999999999995</v>
      </c>
      <c r="FK15" s="9">
        <v>5.3360000000000003</v>
      </c>
      <c r="FL15" s="9">
        <v>0</v>
      </c>
      <c r="FM15" s="9">
        <v>5.6059999999999999</v>
      </c>
      <c r="FN15" s="9">
        <v>14.948</v>
      </c>
      <c r="FO15" s="9">
        <v>72.870999999999995</v>
      </c>
      <c r="FP15" s="9">
        <v>22.152999999999999</v>
      </c>
      <c r="FQ15" s="9">
        <v>121.18899999999999</v>
      </c>
      <c r="FR15" s="9">
        <v>11.346</v>
      </c>
      <c r="FS15" s="9">
        <v>416.18900000000002</v>
      </c>
      <c r="FT15" s="9">
        <v>416.18900000000002</v>
      </c>
      <c r="FU15" s="9">
        <v>89.085999999999999</v>
      </c>
      <c r="FV15" s="9">
        <v>36.021999999999998</v>
      </c>
      <c r="FW15" s="9">
        <v>12.279</v>
      </c>
      <c r="FX15" s="9">
        <v>17.391999999999999</v>
      </c>
      <c r="FY15" s="9">
        <v>18.202999999999999</v>
      </c>
      <c r="FZ15" s="9">
        <v>11.468</v>
      </c>
      <c r="GA15" s="9">
        <v>17.670999999999999</v>
      </c>
      <c r="GB15" s="9">
        <v>3.4820000000000002</v>
      </c>
      <c r="GC15" s="9">
        <v>6.6029999999999998</v>
      </c>
      <c r="GD15" s="9">
        <v>6.8490000000000002</v>
      </c>
      <c r="GE15" s="9">
        <v>8.5630000000000006</v>
      </c>
      <c r="GF15" s="9">
        <v>14.259</v>
      </c>
      <c r="GG15" s="9">
        <v>21.352</v>
      </c>
      <c r="GH15" s="9">
        <v>8.32</v>
      </c>
      <c r="GI15" s="9">
        <v>53.064</v>
      </c>
      <c r="GJ15" s="9">
        <v>327.10300000000001</v>
      </c>
      <c r="GK15" s="9">
        <v>283.101</v>
      </c>
      <c r="GL15" s="9">
        <v>274.30799999999999</v>
      </c>
      <c r="GM15" s="9">
        <v>2.6709999999999998</v>
      </c>
      <c r="GN15" s="9">
        <v>6.1219999999999999</v>
      </c>
      <c r="GO15" s="9">
        <v>4.5469999999999997</v>
      </c>
      <c r="GP15" s="9">
        <v>2.8519999999999999</v>
      </c>
      <c r="GQ15" s="9">
        <v>1.3939999999999999</v>
      </c>
      <c r="GR15" s="9">
        <v>206.02699999999999</v>
      </c>
      <c r="GS15" s="9">
        <v>14.315</v>
      </c>
      <c r="GT15" s="9">
        <v>15.984999999999999</v>
      </c>
      <c r="GU15" s="9">
        <v>46.774999999999999</v>
      </c>
      <c r="GV15" s="9">
        <v>36.357999999999997</v>
      </c>
      <c r="GW15" s="9">
        <v>246.74299999999999</v>
      </c>
      <c r="GX15" s="9">
        <v>44.002000000000002</v>
      </c>
      <c r="GY15" s="9">
        <v>359.86399999999998</v>
      </c>
      <c r="GZ15" s="9">
        <v>56.325000000000003</v>
      </c>
      <c r="HA15" s="9">
        <v>322.36200000000002</v>
      </c>
      <c r="HB15" s="9">
        <v>322.36200000000002</v>
      </c>
      <c r="HC15" s="9">
        <v>105.399</v>
      </c>
      <c r="HD15" s="9">
        <v>29.26</v>
      </c>
      <c r="HE15" s="9">
        <v>18.629000000000001</v>
      </c>
      <c r="HF15" s="9">
        <v>7.5369999999999999</v>
      </c>
      <c r="HG15" s="9">
        <v>19.975999999999999</v>
      </c>
      <c r="HH15" s="9">
        <v>6.19</v>
      </c>
      <c r="HI15" s="9">
        <v>20.231000000000002</v>
      </c>
      <c r="HJ15" s="9">
        <v>2.8220000000000001</v>
      </c>
      <c r="HK15" s="9">
        <v>3.1139999999999999</v>
      </c>
      <c r="HL15" s="9">
        <v>4.1980000000000004</v>
      </c>
      <c r="HM15" s="9">
        <v>12.551</v>
      </c>
      <c r="HN15" s="9">
        <v>9.4169999999999998</v>
      </c>
      <c r="HO15" s="9">
        <v>20.896000000000001</v>
      </c>
      <c r="HP15" s="9">
        <v>5.27</v>
      </c>
      <c r="HQ15" s="9">
        <v>76.138999999999996</v>
      </c>
      <c r="HR15" s="9">
        <v>216.96299999999999</v>
      </c>
      <c r="HS15" s="9">
        <v>183.51900000000001</v>
      </c>
      <c r="HT15" s="9">
        <v>171.23699999999999</v>
      </c>
      <c r="HU15" s="9">
        <v>4.6390000000000002</v>
      </c>
      <c r="HV15" s="9">
        <v>7.6429999999999998</v>
      </c>
      <c r="HW15" s="9">
        <v>6.98</v>
      </c>
      <c r="HX15" s="9">
        <v>2.2610000000000001</v>
      </c>
      <c r="HY15" s="9">
        <v>3.0409999999999999</v>
      </c>
      <c r="HZ15" s="9">
        <v>130.59</v>
      </c>
      <c r="IA15" s="9">
        <v>8.26</v>
      </c>
      <c r="IB15" s="9">
        <v>7.7060000000000004</v>
      </c>
      <c r="IC15" s="9">
        <v>36.963999999999999</v>
      </c>
      <c r="ID15" s="9">
        <v>26.73</v>
      </c>
      <c r="IE15" s="9">
        <v>156.78899999999999</v>
      </c>
      <c r="IF15" s="9">
        <v>33.442999999999998</v>
      </c>
      <c r="IG15" s="9">
        <v>245.72200000000001</v>
      </c>
      <c r="IH15" s="9">
        <v>76.641000000000005</v>
      </c>
      <c r="II15" s="9">
        <v>232.35300000000001</v>
      </c>
      <c r="IJ15" s="9">
        <v>232.35300000000001</v>
      </c>
      <c r="IK15" s="9">
        <v>43.305999999999997</v>
      </c>
      <c r="IL15" s="9">
        <v>18.812000000000001</v>
      </c>
      <c r="IM15" s="9">
        <v>7.218</v>
      </c>
      <c r="IN15" s="9">
        <v>9.5540000000000003</v>
      </c>
      <c r="IO15" s="9">
        <v>12.42</v>
      </c>
      <c r="IP15" s="9">
        <v>4.3520000000000003</v>
      </c>
      <c r="IQ15" s="9">
        <v>13.061</v>
      </c>
    </row>
    <row r="16" spans="1:251">
      <c r="A16" s="10">
        <v>43862</v>
      </c>
      <c r="B16" s="9">
        <v>39.564999999999998</v>
      </c>
      <c r="C16" s="9">
        <v>69.290000000000006</v>
      </c>
      <c r="D16" s="9">
        <v>3.976</v>
      </c>
      <c r="E16" s="9">
        <v>30.684999999999999</v>
      </c>
      <c r="F16" s="9">
        <v>30.684999999999999</v>
      </c>
      <c r="G16" s="9">
        <v>3.85</v>
      </c>
      <c r="H16" s="9">
        <v>3.069</v>
      </c>
      <c r="I16" s="9">
        <v>1.3859999999999999</v>
      </c>
      <c r="J16" s="9">
        <v>1.6830000000000001</v>
      </c>
      <c r="K16" s="9">
        <v>3.069</v>
      </c>
      <c r="L16" s="9">
        <v>0</v>
      </c>
      <c r="M16" s="9">
        <v>3.069</v>
      </c>
      <c r="N16" s="9">
        <v>0</v>
      </c>
      <c r="O16" s="9">
        <v>0</v>
      </c>
      <c r="P16" s="9">
        <v>0.64300000000000002</v>
      </c>
      <c r="Q16" s="9">
        <v>1.6830000000000001</v>
      </c>
      <c r="R16" s="9">
        <v>0.74399999999999999</v>
      </c>
      <c r="S16" s="9">
        <v>1.635</v>
      </c>
      <c r="T16" s="9">
        <v>1.4339999999999999</v>
      </c>
      <c r="U16" s="9">
        <v>0.78100000000000003</v>
      </c>
      <c r="V16" s="9">
        <v>26.834</v>
      </c>
      <c r="W16" s="9">
        <v>26.221</v>
      </c>
      <c r="X16" s="9">
        <v>25.484000000000002</v>
      </c>
      <c r="Y16" s="9">
        <v>0</v>
      </c>
      <c r="Z16" s="9">
        <v>0.73699999999999999</v>
      </c>
      <c r="AA16" s="9">
        <v>0</v>
      </c>
      <c r="AB16" s="9">
        <v>0.73699999999999999</v>
      </c>
      <c r="AC16" s="9">
        <v>0</v>
      </c>
      <c r="AD16" s="9">
        <v>22.917999999999999</v>
      </c>
      <c r="AE16" s="9">
        <v>0.53400000000000003</v>
      </c>
      <c r="AF16" s="9">
        <v>0.89600000000000002</v>
      </c>
      <c r="AG16" s="9">
        <v>1.8740000000000001</v>
      </c>
      <c r="AH16" s="9">
        <v>2.3170000000000002</v>
      </c>
      <c r="AI16" s="9">
        <v>23.905000000000001</v>
      </c>
      <c r="AJ16" s="9">
        <v>0.61299999999999999</v>
      </c>
      <c r="AK16" s="9">
        <v>29.904</v>
      </c>
      <c r="AL16" s="9">
        <v>0.78100000000000003</v>
      </c>
      <c r="AM16" s="9">
        <v>285.55700000000002</v>
      </c>
      <c r="AN16" s="9">
        <v>285.55700000000002</v>
      </c>
      <c r="AO16" s="9">
        <v>37.383000000000003</v>
      </c>
      <c r="AP16" s="9">
        <v>17.105</v>
      </c>
      <c r="AQ16" s="9">
        <v>5.9770000000000003</v>
      </c>
      <c r="AR16" s="9">
        <v>10.473000000000001</v>
      </c>
      <c r="AS16" s="9">
        <v>10.175000000000001</v>
      </c>
      <c r="AT16" s="9">
        <v>6.2759999999999998</v>
      </c>
      <c r="AU16" s="9">
        <v>11.362</v>
      </c>
      <c r="AV16" s="9">
        <v>3.1960000000000002</v>
      </c>
      <c r="AW16" s="9">
        <v>1.893</v>
      </c>
      <c r="AX16" s="9">
        <v>4.1130000000000004</v>
      </c>
      <c r="AY16" s="9">
        <v>6.1689999999999996</v>
      </c>
      <c r="AZ16" s="9">
        <v>6.1680000000000001</v>
      </c>
      <c r="BA16" s="9">
        <v>7.9370000000000003</v>
      </c>
      <c r="BB16" s="9">
        <v>8.5129999999999999</v>
      </c>
      <c r="BC16" s="9">
        <v>20.277000000000001</v>
      </c>
      <c r="BD16" s="9">
        <v>248.17500000000001</v>
      </c>
      <c r="BE16" s="9">
        <v>218.80699999999999</v>
      </c>
      <c r="BF16" s="9">
        <v>202.66800000000001</v>
      </c>
      <c r="BG16" s="9">
        <v>7.3970000000000002</v>
      </c>
      <c r="BH16" s="9">
        <v>8.7420000000000009</v>
      </c>
      <c r="BI16" s="9">
        <v>8.0310000000000006</v>
      </c>
      <c r="BJ16" s="9">
        <v>5.5350000000000001</v>
      </c>
      <c r="BK16" s="9">
        <v>2.5720000000000001</v>
      </c>
      <c r="BL16" s="9">
        <v>176.745</v>
      </c>
      <c r="BM16" s="9">
        <v>8.1120000000000001</v>
      </c>
      <c r="BN16" s="9">
        <v>4.2089999999999996</v>
      </c>
      <c r="BO16" s="9">
        <v>29.741</v>
      </c>
      <c r="BP16" s="9">
        <v>36.213999999999999</v>
      </c>
      <c r="BQ16" s="9">
        <v>182.59299999999999</v>
      </c>
      <c r="BR16" s="9">
        <v>29.367999999999999</v>
      </c>
      <c r="BS16" s="9">
        <v>265.58800000000002</v>
      </c>
      <c r="BT16" s="9">
        <v>19.969000000000001</v>
      </c>
      <c r="BU16" s="9">
        <v>31.363</v>
      </c>
      <c r="BV16" s="9">
        <v>31.363</v>
      </c>
      <c r="BW16" s="9">
        <v>2.4300000000000002</v>
      </c>
      <c r="BX16" s="9">
        <v>1.1519999999999999</v>
      </c>
      <c r="BY16" s="9">
        <v>0</v>
      </c>
      <c r="BZ16" s="9">
        <v>1.1519999999999999</v>
      </c>
      <c r="CA16" s="9">
        <v>0.52</v>
      </c>
      <c r="CB16" s="9">
        <v>0.63100000000000001</v>
      </c>
      <c r="CC16" s="9">
        <v>1.1519999999999999</v>
      </c>
      <c r="CD16" s="9">
        <v>0</v>
      </c>
      <c r="CE16" s="9">
        <v>0</v>
      </c>
      <c r="CF16" s="9">
        <v>0</v>
      </c>
      <c r="CG16" s="9">
        <v>0.63100000000000001</v>
      </c>
      <c r="CH16" s="9">
        <v>0.52</v>
      </c>
      <c r="CI16" s="9">
        <v>0.52</v>
      </c>
      <c r="CJ16" s="9">
        <v>0.63100000000000001</v>
      </c>
      <c r="CK16" s="9">
        <v>1.2789999999999999</v>
      </c>
      <c r="CL16" s="9">
        <v>28.933</v>
      </c>
      <c r="CM16" s="9">
        <v>27.667000000000002</v>
      </c>
      <c r="CN16" s="9">
        <v>27.04</v>
      </c>
      <c r="CO16" s="9">
        <v>0</v>
      </c>
      <c r="CP16" s="9">
        <v>0.627</v>
      </c>
      <c r="CQ16" s="9">
        <v>0</v>
      </c>
      <c r="CR16" s="9">
        <v>0</v>
      </c>
      <c r="CS16" s="9">
        <v>0.627</v>
      </c>
      <c r="CT16" s="9">
        <v>23.992000000000001</v>
      </c>
      <c r="CU16" s="9">
        <v>0</v>
      </c>
      <c r="CV16" s="9">
        <v>1.8560000000000001</v>
      </c>
      <c r="CW16" s="9">
        <v>1.819</v>
      </c>
      <c r="CX16" s="9">
        <v>4.3440000000000003</v>
      </c>
      <c r="CY16" s="9">
        <v>23.323</v>
      </c>
      <c r="CZ16" s="9">
        <v>1.266</v>
      </c>
      <c r="DA16" s="9">
        <v>30.085000000000001</v>
      </c>
      <c r="DB16" s="9">
        <v>1.2789999999999999</v>
      </c>
      <c r="DC16" s="9">
        <v>385.55099999999999</v>
      </c>
      <c r="DD16" s="9">
        <v>385.55099999999999</v>
      </c>
      <c r="DE16" s="9">
        <v>70.161000000000001</v>
      </c>
      <c r="DF16" s="9">
        <v>34.103000000000002</v>
      </c>
      <c r="DG16" s="9">
        <v>21.175999999999998</v>
      </c>
      <c r="DH16" s="9">
        <v>11.92</v>
      </c>
      <c r="DI16" s="9">
        <v>28.725999999999999</v>
      </c>
      <c r="DJ16" s="9">
        <v>4.3710000000000004</v>
      </c>
      <c r="DK16" s="9">
        <v>29.818000000000001</v>
      </c>
      <c r="DL16" s="9">
        <v>2.1019999999999999</v>
      </c>
      <c r="DM16" s="9">
        <v>1.1759999999999999</v>
      </c>
      <c r="DN16" s="9">
        <v>16.873999999999999</v>
      </c>
      <c r="DO16" s="9">
        <v>8.9480000000000004</v>
      </c>
      <c r="DP16" s="9">
        <v>7.2750000000000004</v>
      </c>
      <c r="DQ16" s="9">
        <v>26.562999999999999</v>
      </c>
      <c r="DR16" s="9">
        <v>6.5339999999999998</v>
      </c>
      <c r="DS16" s="9">
        <v>36.057000000000002</v>
      </c>
      <c r="DT16" s="9">
        <v>315.39</v>
      </c>
      <c r="DU16" s="9">
        <v>192.846</v>
      </c>
      <c r="DV16" s="9">
        <v>185.99600000000001</v>
      </c>
      <c r="DW16" s="9">
        <v>2.278</v>
      </c>
      <c r="DX16" s="9">
        <v>4.5709999999999997</v>
      </c>
      <c r="DY16" s="9">
        <v>1.5880000000000001</v>
      </c>
      <c r="DZ16" s="9">
        <v>3.952</v>
      </c>
      <c r="EA16" s="9">
        <v>1.31</v>
      </c>
      <c r="EB16" s="9">
        <v>157.477</v>
      </c>
      <c r="EC16" s="9">
        <v>3.97</v>
      </c>
      <c r="ED16" s="9">
        <v>7.1909999999999998</v>
      </c>
      <c r="EE16" s="9">
        <v>24.207999999999998</v>
      </c>
      <c r="EF16" s="9">
        <v>19.117000000000001</v>
      </c>
      <c r="EG16" s="9">
        <v>173.72900000000001</v>
      </c>
      <c r="EH16" s="9">
        <v>122.544</v>
      </c>
      <c r="EI16" s="9">
        <v>349.71499999999997</v>
      </c>
      <c r="EJ16" s="9">
        <v>35.835000000000001</v>
      </c>
      <c r="EK16" s="9">
        <v>117.61499999999999</v>
      </c>
      <c r="EL16" s="9">
        <v>117.61499999999999</v>
      </c>
      <c r="EM16" s="9">
        <v>21.742999999999999</v>
      </c>
      <c r="EN16" s="9">
        <v>10.087</v>
      </c>
      <c r="EO16" s="9">
        <v>1.6180000000000001</v>
      </c>
      <c r="EP16" s="9">
        <v>7.64</v>
      </c>
      <c r="EQ16" s="9">
        <v>5.9390000000000001</v>
      </c>
      <c r="ER16" s="9">
        <v>3.319</v>
      </c>
      <c r="ES16" s="9">
        <v>5.7569999999999997</v>
      </c>
      <c r="ET16" s="9">
        <v>1.214</v>
      </c>
      <c r="EU16" s="9">
        <v>2.2869999999999999</v>
      </c>
      <c r="EV16" s="9">
        <v>3.948</v>
      </c>
      <c r="EW16" s="9">
        <v>2.9369999999999998</v>
      </c>
      <c r="EX16" s="9">
        <v>2.3730000000000002</v>
      </c>
      <c r="EY16" s="9">
        <v>6.7560000000000002</v>
      </c>
      <c r="EZ16" s="9">
        <v>2.5019999999999998</v>
      </c>
      <c r="FA16" s="9">
        <v>11.656000000000001</v>
      </c>
      <c r="FB16" s="9">
        <v>95.870999999999995</v>
      </c>
      <c r="FC16" s="9">
        <v>76.954999999999998</v>
      </c>
      <c r="FD16" s="9">
        <v>75.004000000000005</v>
      </c>
      <c r="FE16" s="9">
        <v>0</v>
      </c>
      <c r="FF16" s="9">
        <v>1.952</v>
      </c>
      <c r="FG16" s="9">
        <v>0</v>
      </c>
      <c r="FH16" s="9">
        <v>0</v>
      </c>
      <c r="FI16" s="9">
        <v>1.952</v>
      </c>
      <c r="FJ16" s="9">
        <v>66.164000000000001</v>
      </c>
      <c r="FK16" s="9">
        <v>0.79</v>
      </c>
      <c r="FL16" s="9">
        <v>2.1890000000000001</v>
      </c>
      <c r="FM16" s="9">
        <v>7.8120000000000003</v>
      </c>
      <c r="FN16" s="9">
        <v>9.609</v>
      </c>
      <c r="FO16" s="9">
        <v>67.346999999999994</v>
      </c>
      <c r="FP16" s="9">
        <v>18.916</v>
      </c>
      <c r="FQ16" s="9">
        <v>105.70099999999999</v>
      </c>
      <c r="FR16" s="9">
        <v>11.914</v>
      </c>
      <c r="FS16" s="9">
        <v>413.94</v>
      </c>
      <c r="FT16" s="9">
        <v>413.94</v>
      </c>
      <c r="FU16" s="9">
        <v>84.944999999999993</v>
      </c>
      <c r="FV16" s="9">
        <v>33.68</v>
      </c>
      <c r="FW16" s="9">
        <v>10.846</v>
      </c>
      <c r="FX16" s="9">
        <v>19.065999999999999</v>
      </c>
      <c r="FY16" s="9">
        <v>20.015000000000001</v>
      </c>
      <c r="FZ16" s="9">
        <v>9.8970000000000002</v>
      </c>
      <c r="GA16" s="9">
        <v>21.236999999999998</v>
      </c>
      <c r="GB16" s="9">
        <v>4.2430000000000003</v>
      </c>
      <c r="GC16" s="9">
        <v>4.4320000000000004</v>
      </c>
      <c r="GD16" s="9">
        <v>9.67</v>
      </c>
      <c r="GE16" s="9">
        <v>9.1820000000000004</v>
      </c>
      <c r="GF16" s="9">
        <v>11.06</v>
      </c>
      <c r="GG16" s="9">
        <v>20.259</v>
      </c>
      <c r="GH16" s="9">
        <v>9.6530000000000005</v>
      </c>
      <c r="GI16" s="9">
        <v>51.265999999999998</v>
      </c>
      <c r="GJ16" s="9">
        <v>328.995</v>
      </c>
      <c r="GK16" s="9">
        <v>285.48</v>
      </c>
      <c r="GL16" s="9">
        <v>273.65300000000002</v>
      </c>
      <c r="GM16" s="9">
        <v>4.2930000000000001</v>
      </c>
      <c r="GN16" s="9">
        <v>7.5339999999999998</v>
      </c>
      <c r="GO16" s="9">
        <v>4.9029999999999996</v>
      </c>
      <c r="GP16" s="9">
        <v>5.5659999999999998</v>
      </c>
      <c r="GQ16" s="9">
        <v>1.357</v>
      </c>
      <c r="GR16" s="9">
        <v>223.80099999999999</v>
      </c>
      <c r="GS16" s="9">
        <v>8.641</v>
      </c>
      <c r="GT16" s="9">
        <v>11.425000000000001</v>
      </c>
      <c r="GU16" s="9">
        <v>41.613</v>
      </c>
      <c r="GV16" s="9">
        <v>46.087000000000003</v>
      </c>
      <c r="GW16" s="9">
        <v>239.393</v>
      </c>
      <c r="GX16" s="9">
        <v>43.515000000000001</v>
      </c>
      <c r="GY16" s="9">
        <v>361.06400000000002</v>
      </c>
      <c r="GZ16" s="9">
        <v>52.875999999999998</v>
      </c>
      <c r="HA16" s="9">
        <v>288.738</v>
      </c>
      <c r="HB16" s="9">
        <v>288.738</v>
      </c>
      <c r="HC16" s="9">
        <v>91.5</v>
      </c>
      <c r="HD16" s="9">
        <v>26.297000000000001</v>
      </c>
      <c r="HE16" s="9">
        <v>14.006</v>
      </c>
      <c r="HF16" s="9">
        <v>10.084</v>
      </c>
      <c r="HG16" s="9">
        <v>14.143000000000001</v>
      </c>
      <c r="HH16" s="9">
        <v>9.9469999999999992</v>
      </c>
      <c r="HI16" s="9">
        <v>11.645</v>
      </c>
      <c r="HJ16" s="9">
        <v>4.1399999999999997</v>
      </c>
      <c r="HK16" s="9">
        <v>6.7469999999999999</v>
      </c>
      <c r="HL16" s="9">
        <v>5.9989999999999997</v>
      </c>
      <c r="HM16" s="9">
        <v>8.5559999999999992</v>
      </c>
      <c r="HN16" s="9">
        <v>9.5350000000000001</v>
      </c>
      <c r="HO16" s="9">
        <v>18.472999999999999</v>
      </c>
      <c r="HP16" s="9">
        <v>5.6180000000000003</v>
      </c>
      <c r="HQ16" s="9">
        <v>65.203000000000003</v>
      </c>
      <c r="HR16" s="9">
        <v>197.238</v>
      </c>
      <c r="HS16" s="9">
        <v>167.733</v>
      </c>
      <c r="HT16" s="9">
        <v>155.48699999999999</v>
      </c>
      <c r="HU16" s="9">
        <v>3.8879999999999999</v>
      </c>
      <c r="HV16" s="9">
        <v>8.3580000000000005</v>
      </c>
      <c r="HW16" s="9">
        <v>4.6150000000000002</v>
      </c>
      <c r="HX16" s="9">
        <v>3.6669999999999998</v>
      </c>
      <c r="HY16" s="9">
        <v>3.964</v>
      </c>
      <c r="HZ16" s="9">
        <v>96.599000000000004</v>
      </c>
      <c r="IA16" s="9">
        <v>12.663</v>
      </c>
      <c r="IB16" s="9">
        <v>9.9410000000000007</v>
      </c>
      <c r="IC16" s="9">
        <v>48.53</v>
      </c>
      <c r="ID16" s="9">
        <v>28.161000000000001</v>
      </c>
      <c r="IE16" s="9">
        <v>139.572</v>
      </c>
      <c r="IF16" s="9">
        <v>29.504999999999999</v>
      </c>
      <c r="IG16" s="9">
        <v>222.316</v>
      </c>
      <c r="IH16" s="9">
        <v>66.421999999999997</v>
      </c>
      <c r="II16" s="9">
        <v>222.297</v>
      </c>
      <c r="IJ16" s="9">
        <v>222.297</v>
      </c>
      <c r="IK16" s="9">
        <v>40.892000000000003</v>
      </c>
      <c r="IL16" s="9">
        <v>13.558</v>
      </c>
      <c r="IM16" s="9">
        <v>5.726</v>
      </c>
      <c r="IN16" s="9">
        <v>5.16</v>
      </c>
      <c r="IO16" s="9">
        <v>5.2789999999999999</v>
      </c>
      <c r="IP16" s="9">
        <v>5.6059999999999999</v>
      </c>
      <c r="IQ16" s="9">
        <v>5.8920000000000003</v>
      </c>
    </row>
    <row r="17" spans="1:251">
      <c r="A17" s="10">
        <v>44228</v>
      </c>
      <c r="B17" s="9">
        <v>59.185000000000002</v>
      </c>
      <c r="C17" s="9">
        <v>93.756</v>
      </c>
      <c r="D17" s="9">
        <v>3.331</v>
      </c>
      <c r="E17" s="9">
        <v>33.353000000000002</v>
      </c>
      <c r="F17" s="9">
        <v>33.353000000000002</v>
      </c>
      <c r="G17" s="9">
        <v>5.5880000000000001</v>
      </c>
      <c r="H17" s="9">
        <v>4.17</v>
      </c>
      <c r="I17" s="9">
        <v>0.627</v>
      </c>
      <c r="J17" s="9">
        <v>2.5049999999999999</v>
      </c>
      <c r="K17" s="9">
        <v>2.544</v>
      </c>
      <c r="L17" s="9">
        <v>0.58799999999999997</v>
      </c>
      <c r="M17" s="9">
        <v>2.544</v>
      </c>
      <c r="N17" s="9">
        <v>0</v>
      </c>
      <c r="O17" s="9">
        <v>0.58799999999999997</v>
      </c>
      <c r="P17" s="9">
        <v>2.508</v>
      </c>
      <c r="Q17" s="9">
        <v>0</v>
      </c>
      <c r="R17" s="9">
        <v>0.624</v>
      </c>
      <c r="S17" s="9">
        <v>2.6739999999999999</v>
      </c>
      <c r="T17" s="9">
        <v>0.45800000000000002</v>
      </c>
      <c r="U17" s="9">
        <v>1.419</v>
      </c>
      <c r="V17" s="9">
        <v>27.763999999999999</v>
      </c>
      <c r="W17" s="9">
        <v>26.834</v>
      </c>
      <c r="X17" s="9">
        <v>24.393999999999998</v>
      </c>
      <c r="Y17" s="9">
        <v>1.379</v>
      </c>
      <c r="Z17" s="9">
        <v>1.0609999999999999</v>
      </c>
      <c r="AA17" s="9">
        <v>1.379</v>
      </c>
      <c r="AB17" s="9">
        <v>1.0609999999999999</v>
      </c>
      <c r="AC17" s="9">
        <v>0</v>
      </c>
      <c r="AD17" s="9">
        <v>21.88</v>
      </c>
      <c r="AE17" s="9">
        <v>0.75600000000000001</v>
      </c>
      <c r="AF17" s="9">
        <v>1.796</v>
      </c>
      <c r="AG17" s="9">
        <v>2.403</v>
      </c>
      <c r="AH17" s="9">
        <v>5.3339999999999996</v>
      </c>
      <c r="AI17" s="9">
        <v>21.501000000000001</v>
      </c>
      <c r="AJ17" s="9">
        <v>0.93</v>
      </c>
      <c r="AK17" s="9">
        <v>30.896000000000001</v>
      </c>
      <c r="AL17" s="9">
        <v>2.456</v>
      </c>
      <c r="AM17" s="9">
        <v>271.75099999999998</v>
      </c>
      <c r="AN17" s="9">
        <v>271.75099999999998</v>
      </c>
      <c r="AO17" s="9">
        <v>39.481999999999999</v>
      </c>
      <c r="AP17" s="9">
        <v>17.93</v>
      </c>
      <c r="AQ17" s="9">
        <v>1.736</v>
      </c>
      <c r="AR17" s="9">
        <v>11.891</v>
      </c>
      <c r="AS17" s="9">
        <v>9.98</v>
      </c>
      <c r="AT17" s="9">
        <v>3.6469999999999998</v>
      </c>
      <c r="AU17" s="9">
        <v>10.582000000000001</v>
      </c>
      <c r="AV17" s="9">
        <v>1.3660000000000001</v>
      </c>
      <c r="AW17" s="9">
        <v>1.6779999999999999</v>
      </c>
      <c r="AX17" s="9">
        <v>4.1470000000000002</v>
      </c>
      <c r="AY17" s="9">
        <v>4.1760000000000002</v>
      </c>
      <c r="AZ17" s="9">
        <v>5.3040000000000003</v>
      </c>
      <c r="BA17" s="9">
        <v>7.7380000000000004</v>
      </c>
      <c r="BB17" s="9">
        <v>5.8890000000000002</v>
      </c>
      <c r="BC17" s="9">
        <v>21.552</v>
      </c>
      <c r="BD17" s="9">
        <v>232.27</v>
      </c>
      <c r="BE17" s="9">
        <v>196.75</v>
      </c>
      <c r="BF17" s="9">
        <v>189.571</v>
      </c>
      <c r="BG17" s="9">
        <v>4.4779999999999998</v>
      </c>
      <c r="BH17" s="9">
        <v>2.7010000000000001</v>
      </c>
      <c r="BI17" s="9">
        <v>3.9849999999999999</v>
      </c>
      <c r="BJ17" s="9">
        <v>1.429</v>
      </c>
      <c r="BK17" s="9">
        <v>1.272</v>
      </c>
      <c r="BL17" s="9">
        <v>157.107</v>
      </c>
      <c r="BM17" s="9">
        <v>11.676</v>
      </c>
      <c r="BN17" s="9">
        <v>6.79</v>
      </c>
      <c r="BO17" s="9">
        <v>21.178000000000001</v>
      </c>
      <c r="BP17" s="9">
        <v>19.428999999999998</v>
      </c>
      <c r="BQ17" s="9">
        <v>177.321</v>
      </c>
      <c r="BR17" s="9">
        <v>35.518999999999998</v>
      </c>
      <c r="BS17" s="9">
        <v>247.053</v>
      </c>
      <c r="BT17" s="9">
        <v>24.698</v>
      </c>
      <c r="BU17" s="9">
        <v>41.917000000000002</v>
      </c>
      <c r="BV17" s="9">
        <v>41.917000000000002</v>
      </c>
      <c r="BW17" s="9">
        <v>9.0180000000000007</v>
      </c>
      <c r="BX17" s="9">
        <v>4.681</v>
      </c>
      <c r="BY17" s="9">
        <v>0</v>
      </c>
      <c r="BZ17" s="9">
        <v>4.1379999999999999</v>
      </c>
      <c r="CA17" s="9">
        <v>2.4129999999999998</v>
      </c>
      <c r="CB17" s="9">
        <v>1.7250000000000001</v>
      </c>
      <c r="CC17" s="9">
        <v>2.4129999999999998</v>
      </c>
      <c r="CD17" s="9">
        <v>0.55600000000000005</v>
      </c>
      <c r="CE17" s="9">
        <v>0.747</v>
      </c>
      <c r="CF17" s="9">
        <v>1.4079999999999999</v>
      </c>
      <c r="CG17" s="9">
        <v>1.399</v>
      </c>
      <c r="CH17" s="9">
        <v>1.331</v>
      </c>
      <c r="CI17" s="9">
        <v>1.724</v>
      </c>
      <c r="CJ17" s="9">
        <v>2.4140000000000001</v>
      </c>
      <c r="CK17" s="9">
        <v>4.3369999999999997</v>
      </c>
      <c r="CL17" s="9">
        <v>32.899000000000001</v>
      </c>
      <c r="CM17" s="9">
        <v>30.535</v>
      </c>
      <c r="CN17" s="9">
        <v>29.387</v>
      </c>
      <c r="CO17" s="9">
        <v>1.147</v>
      </c>
      <c r="CP17" s="9">
        <v>0</v>
      </c>
      <c r="CQ17" s="9">
        <v>1.147</v>
      </c>
      <c r="CR17" s="9">
        <v>0</v>
      </c>
      <c r="CS17" s="9">
        <v>0</v>
      </c>
      <c r="CT17" s="9">
        <v>25.41</v>
      </c>
      <c r="CU17" s="9">
        <v>1.631</v>
      </c>
      <c r="CV17" s="9">
        <v>0</v>
      </c>
      <c r="CW17" s="9">
        <v>3.4929999999999999</v>
      </c>
      <c r="CX17" s="9">
        <v>3.36</v>
      </c>
      <c r="CY17" s="9">
        <v>27.173999999999999</v>
      </c>
      <c r="CZ17" s="9">
        <v>2.3639999999999999</v>
      </c>
      <c r="DA17" s="9">
        <v>37.037999999999997</v>
      </c>
      <c r="DB17" s="9">
        <v>4.8789999999999996</v>
      </c>
      <c r="DC17" s="9">
        <v>359.80399999999997</v>
      </c>
      <c r="DD17" s="9">
        <v>359.80399999999997</v>
      </c>
      <c r="DE17" s="9">
        <v>50.44</v>
      </c>
      <c r="DF17" s="9">
        <v>23.042000000000002</v>
      </c>
      <c r="DG17" s="9">
        <v>11.923999999999999</v>
      </c>
      <c r="DH17" s="9">
        <v>8.9849999999999994</v>
      </c>
      <c r="DI17" s="9">
        <v>13.602</v>
      </c>
      <c r="DJ17" s="9">
        <v>7.7949999999999999</v>
      </c>
      <c r="DK17" s="9">
        <v>12.942</v>
      </c>
      <c r="DL17" s="9">
        <v>4.718</v>
      </c>
      <c r="DM17" s="9">
        <v>3.7370000000000001</v>
      </c>
      <c r="DN17" s="9">
        <v>9.5440000000000005</v>
      </c>
      <c r="DO17" s="9">
        <v>6.1210000000000004</v>
      </c>
      <c r="DP17" s="9">
        <v>5.7320000000000002</v>
      </c>
      <c r="DQ17" s="9">
        <v>16.805</v>
      </c>
      <c r="DR17" s="9">
        <v>4.5919999999999996</v>
      </c>
      <c r="DS17" s="9">
        <v>27.398</v>
      </c>
      <c r="DT17" s="9">
        <v>309.36399999999998</v>
      </c>
      <c r="DU17" s="9">
        <v>192.09200000000001</v>
      </c>
      <c r="DV17" s="9">
        <v>186.16900000000001</v>
      </c>
      <c r="DW17" s="9">
        <v>4.2140000000000004</v>
      </c>
      <c r="DX17" s="9">
        <v>1.7090000000000001</v>
      </c>
      <c r="DY17" s="9">
        <v>4.7560000000000002</v>
      </c>
      <c r="DZ17" s="9">
        <v>0</v>
      </c>
      <c r="EA17" s="9">
        <v>1.167</v>
      </c>
      <c r="EB17" s="9">
        <v>158.51499999999999</v>
      </c>
      <c r="EC17" s="9">
        <v>6.234</v>
      </c>
      <c r="ED17" s="9">
        <v>5.4569999999999999</v>
      </c>
      <c r="EE17" s="9">
        <v>21.885000000000002</v>
      </c>
      <c r="EF17" s="9">
        <v>23.9</v>
      </c>
      <c r="EG17" s="9">
        <v>168.191</v>
      </c>
      <c r="EH17" s="9">
        <v>117.273</v>
      </c>
      <c r="EI17" s="9">
        <v>331.37</v>
      </c>
      <c r="EJ17" s="9">
        <v>28.434000000000001</v>
      </c>
      <c r="EK17" s="9">
        <v>100.639</v>
      </c>
      <c r="EL17" s="9">
        <v>100.639</v>
      </c>
      <c r="EM17" s="9">
        <v>15.151999999999999</v>
      </c>
      <c r="EN17" s="9">
        <v>6.8890000000000002</v>
      </c>
      <c r="EO17" s="9">
        <v>1.84</v>
      </c>
      <c r="EP17" s="9">
        <v>4.4400000000000004</v>
      </c>
      <c r="EQ17" s="9">
        <v>2.04</v>
      </c>
      <c r="ER17" s="9">
        <v>4.24</v>
      </c>
      <c r="ES17" s="9">
        <v>1.1759999999999999</v>
      </c>
      <c r="ET17" s="9">
        <v>2.6440000000000001</v>
      </c>
      <c r="EU17" s="9">
        <v>2.46</v>
      </c>
      <c r="EV17" s="9">
        <v>2.843</v>
      </c>
      <c r="EW17" s="9">
        <v>1.831</v>
      </c>
      <c r="EX17" s="9">
        <v>1.6060000000000001</v>
      </c>
      <c r="EY17" s="9">
        <v>5.6639999999999997</v>
      </c>
      <c r="EZ17" s="9">
        <v>0.61499999999999999</v>
      </c>
      <c r="FA17" s="9">
        <v>8.2629999999999999</v>
      </c>
      <c r="FB17" s="9">
        <v>85.486999999999995</v>
      </c>
      <c r="FC17" s="9">
        <v>72.164000000000001</v>
      </c>
      <c r="FD17" s="9">
        <v>68.45</v>
      </c>
      <c r="FE17" s="9">
        <v>2.101</v>
      </c>
      <c r="FF17" s="9">
        <v>1.6140000000000001</v>
      </c>
      <c r="FG17" s="9">
        <v>3.1160000000000001</v>
      </c>
      <c r="FH17" s="9">
        <v>0</v>
      </c>
      <c r="FI17" s="9">
        <v>0.59899999999999998</v>
      </c>
      <c r="FJ17" s="9">
        <v>59.533000000000001</v>
      </c>
      <c r="FK17" s="9">
        <v>1.407</v>
      </c>
      <c r="FL17" s="9">
        <v>4.6239999999999997</v>
      </c>
      <c r="FM17" s="9">
        <v>6.6</v>
      </c>
      <c r="FN17" s="9">
        <v>8.3689999999999998</v>
      </c>
      <c r="FO17" s="9">
        <v>63.795000000000002</v>
      </c>
      <c r="FP17" s="9">
        <v>13.323</v>
      </c>
      <c r="FQ17" s="9">
        <v>92.376000000000005</v>
      </c>
      <c r="FR17" s="9">
        <v>8.2629999999999999</v>
      </c>
      <c r="FS17" s="9">
        <v>408.84199999999998</v>
      </c>
      <c r="FT17" s="9">
        <v>408.84199999999998</v>
      </c>
      <c r="FU17" s="9">
        <v>81.774000000000001</v>
      </c>
      <c r="FV17" s="9">
        <v>26.207999999999998</v>
      </c>
      <c r="FW17" s="9">
        <v>7.7859999999999996</v>
      </c>
      <c r="FX17" s="9">
        <v>16.853999999999999</v>
      </c>
      <c r="FY17" s="9">
        <v>15.222</v>
      </c>
      <c r="FZ17" s="9">
        <v>9.4179999999999993</v>
      </c>
      <c r="GA17" s="9">
        <v>16.893999999999998</v>
      </c>
      <c r="GB17" s="9">
        <v>3.8919999999999999</v>
      </c>
      <c r="GC17" s="9">
        <v>3.8540000000000001</v>
      </c>
      <c r="GD17" s="9">
        <v>7.84</v>
      </c>
      <c r="GE17" s="9">
        <v>8.9760000000000009</v>
      </c>
      <c r="GF17" s="9">
        <v>7.8239999999999998</v>
      </c>
      <c r="GG17" s="9">
        <v>17.864000000000001</v>
      </c>
      <c r="GH17" s="9">
        <v>6.7759999999999998</v>
      </c>
      <c r="GI17" s="9">
        <v>55.566000000000003</v>
      </c>
      <c r="GJ17" s="9">
        <v>327.06900000000002</v>
      </c>
      <c r="GK17" s="9">
        <v>295.43</v>
      </c>
      <c r="GL17" s="9">
        <v>283.94600000000003</v>
      </c>
      <c r="GM17" s="9">
        <v>5.1269999999999998</v>
      </c>
      <c r="GN17" s="9">
        <v>6.3559999999999999</v>
      </c>
      <c r="GO17" s="9">
        <v>4.7859999999999996</v>
      </c>
      <c r="GP17" s="9">
        <v>3.8929999999999998</v>
      </c>
      <c r="GQ17" s="9">
        <v>2.8050000000000002</v>
      </c>
      <c r="GR17" s="9">
        <v>196.881</v>
      </c>
      <c r="GS17" s="9">
        <v>24.954000000000001</v>
      </c>
      <c r="GT17" s="9">
        <v>21.213999999999999</v>
      </c>
      <c r="GU17" s="9">
        <v>52.38</v>
      </c>
      <c r="GV17" s="9">
        <v>33.837000000000003</v>
      </c>
      <c r="GW17" s="9">
        <v>261.59399999999999</v>
      </c>
      <c r="GX17" s="9">
        <v>31.638000000000002</v>
      </c>
      <c r="GY17" s="9">
        <v>355.34100000000001</v>
      </c>
      <c r="GZ17" s="9">
        <v>53.500999999999998</v>
      </c>
      <c r="HA17" s="9">
        <v>271.85599999999999</v>
      </c>
      <c r="HB17" s="9">
        <v>271.85599999999999</v>
      </c>
      <c r="HC17" s="9">
        <v>85.206999999999994</v>
      </c>
      <c r="HD17" s="9">
        <v>28.695</v>
      </c>
      <c r="HE17" s="9">
        <v>15.71</v>
      </c>
      <c r="HF17" s="9">
        <v>7.4119999999999999</v>
      </c>
      <c r="HG17" s="9">
        <v>14.288</v>
      </c>
      <c r="HH17" s="9">
        <v>8.8339999999999996</v>
      </c>
      <c r="HI17" s="9">
        <v>15.691000000000001</v>
      </c>
      <c r="HJ17" s="9">
        <v>5.4269999999999996</v>
      </c>
      <c r="HK17" s="9">
        <v>1.375</v>
      </c>
      <c r="HL17" s="9">
        <v>4.3719999999999999</v>
      </c>
      <c r="HM17" s="9">
        <v>7.9109999999999996</v>
      </c>
      <c r="HN17" s="9">
        <v>10.839</v>
      </c>
      <c r="HO17" s="9">
        <v>17.052</v>
      </c>
      <c r="HP17" s="9">
        <v>6.07</v>
      </c>
      <c r="HQ17" s="9">
        <v>56.512999999999998</v>
      </c>
      <c r="HR17" s="9">
        <v>186.648</v>
      </c>
      <c r="HS17" s="9">
        <v>152.072</v>
      </c>
      <c r="HT17" s="9">
        <v>145.34100000000001</v>
      </c>
      <c r="HU17" s="9">
        <v>1.2529999999999999</v>
      </c>
      <c r="HV17" s="9">
        <v>5.4779999999999998</v>
      </c>
      <c r="HW17" s="9">
        <v>3.84</v>
      </c>
      <c r="HX17" s="9">
        <v>1.2949999999999999</v>
      </c>
      <c r="HY17" s="9">
        <v>1.5960000000000001</v>
      </c>
      <c r="HZ17" s="9">
        <v>82.468000000000004</v>
      </c>
      <c r="IA17" s="9">
        <v>12.175000000000001</v>
      </c>
      <c r="IB17" s="9">
        <v>16.297999999999998</v>
      </c>
      <c r="IC17" s="9">
        <v>41.131</v>
      </c>
      <c r="ID17" s="9">
        <v>21.157</v>
      </c>
      <c r="IE17" s="9">
        <v>130.91499999999999</v>
      </c>
      <c r="IF17" s="9">
        <v>34.576000000000001</v>
      </c>
      <c r="IG17" s="9">
        <v>211.31399999999999</v>
      </c>
      <c r="IH17" s="9">
        <v>60.540999999999997</v>
      </c>
      <c r="II17" s="9">
        <v>223.078</v>
      </c>
      <c r="IJ17" s="9">
        <v>223.078</v>
      </c>
      <c r="IK17" s="9">
        <v>47.268000000000001</v>
      </c>
      <c r="IL17" s="9">
        <v>21.710999999999999</v>
      </c>
      <c r="IM17" s="9">
        <v>7.0650000000000004</v>
      </c>
      <c r="IN17" s="9">
        <v>13.053000000000001</v>
      </c>
      <c r="IO17" s="9">
        <v>11.159000000000001</v>
      </c>
      <c r="IP17" s="9">
        <v>8.2759999999999998</v>
      </c>
      <c r="IQ17" s="9">
        <v>11.561999999999999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1.9019999999999999</v>
      </c>
      <c r="C11" s="9">
        <v>2.6659999999999999</v>
      </c>
      <c r="D11" s="9">
        <v>2.5579999999999998</v>
      </c>
      <c r="E11" s="9">
        <v>6.3150000000000004</v>
      </c>
      <c r="F11" s="9">
        <v>5.0439999999999996</v>
      </c>
      <c r="G11" s="9">
        <v>6.5439999999999996</v>
      </c>
      <c r="H11" s="9">
        <v>7.3739999999999997</v>
      </c>
      <c r="I11" s="9">
        <v>16.718</v>
      </c>
      <c r="J11" s="9">
        <v>158.65700000000001</v>
      </c>
      <c r="K11" s="9">
        <v>118.292</v>
      </c>
      <c r="L11" s="9">
        <v>112.876</v>
      </c>
      <c r="M11" s="9">
        <v>2.5030000000000001</v>
      </c>
      <c r="N11" s="9">
        <v>2.9129999999999998</v>
      </c>
      <c r="O11" s="9">
        <v>3.0659999999999998</v>
      </c>
      <c r="P11" s="9">
        <v>1.661</v>
      </c>
      <c r="Q11" s="9">
        <v>0.68899999999999995</v>
      </c>
      <c r="R11" s="9">
        <v>94.766999999999996</v>
      </c>
      <c r="S11" s="9">
        <v>4.0129999999999999</v>
      </c>
      <c r="T11" s="9">
        <v>3.0390000000000001</v>
      </c>
      <c r="U11" s="9">
        <v>16.472999999999999</v>
      </c>
      <c r="V11" s="9">
        <v>16.888000000000002</v>
      </c>
      <c r="W11" s="9">
        <v>101.404</v>
      </c>
      <c r="X11" s="9">
        <v>40.363999999999997</v>
      </c>
      <c r="Y11" s="9">
        <v>174.22399999999999</v>
      </c>
      <c r="Z11" s="9">
        <v>17.202999999999999</v>
      </c>
      <c r="AA11" s="9">
        <v>76.852000000000004</v>
      </c>
      <c r="AB11" s="9">
        <v>76.852000000000004</v>
      </c>
      <c r="AC11" s="9">
        <v>15.048</v>
      </c>
      <c r="AD11" s="9">
        <v>5.9109999999999996</v>
      </c>
      <c r="AE11" s="9">
        <v>2.9969999999999999</v>
      </c>
      <c r="AF11" s="9">
        <v>2.3250000000000002</v>
      </c>
      <c r="AG11" s="9">
        <v>4.319</v>
      </c>
      <c r="AH11" s="9">
        <v>1.0029999999999999</v>
      </c>
      <c r="AI11" s="9">
        <v>4.319</v>
      </c>
      <c r="AJ11" s="9">
        <v>1.0029999999999999</v>
      </c>
      <c r="AK11" s="9">
        <v>0</v>
      </c>
      <c r="AL11" s="9">
        <v>2.5880000000000001</v>
      </c>
      <c r="AM11" s="9">
        <v>1.0029999999999999</v>
      </c>
      <c r="AN11" s="9">
        <v>1.732</v>
      </c>
      <c r="AO11" s="9">
        <v>3.762</v>
      </c>
      <c r="AP11" s="9">
        <v>1.56</v>
      </c>
      <c r="AQ11" s="9">
        <v>9.1370000000000005</v>
      </c>
      <c r="AR11" s="9">
        <v>61.802999999999997</v>
      </c>
      <c r="AS11" s="9">
        <v>53.945999999999998</v>
      </c>
      <c r="AT11" s="9">
        <v>52.576000000000001</v>
      </c>
      <c r="AU11" s="9">
        <v>1.369</v>
      </c>
      <c r="AV11" s="9">
        <v>0</v>
      </c>
      <c r="AW11" s="9">
        <v>0.60499999999999998</v>
      </c>
      <c r="AX11" s="9">
        <v>0.76500000000000001</v>
      </c>
      <c r="AY11" s="9">
        <v>0</v>
      </c>
      <c r="AZ11" s="9">
        <v>46.930999999999997</v>
      </c>
      <c r="BA11" s="9">
        <v>0.55100000000000005</v>
      </c>
      <c r="BB11" s="9">
        <v>2.9049999999999998</v>
      </c>
      <c r="BC11" s="9">
        <v>3.5590000000000002</v>
      </c>
      <c r="BD11" s="9">
        <v>13.068</v>
      </c>
      <c r="BE11" s="9">
        <v>40.878</v>
      </c>
      <c r="BF11" s="9">
        <v>7.8579999999999997</v>
      </c>
      <c r="BG11" s="9">
        <v>67.709000000000003</v>
      </c>
      <c r="BH11" s="9">
        <v>9.1430000000000007</v>
      </c>
      <c r="BI11" s="9">
        <v>174.22499999999999</v>
      </c>
      <c r="BJ11" s="9">
        <v>174.22499999999999</v>
      </c>
      <c r="BK11" s="9">
        <v>25.302</v>
      </c>
      <c r="BL11" s="9">
        <v>13.535</v>
      </c>
      <c r="BM11" s="9">
        <v>6.585</v>
      </c>
      <c r="BN11" s="9">
        <v>6.3049999999999997</v>
      </c>
      <c r="BO11" s="9">
        <v>8.8879999999999999</v>
      </c>
      <c r="BP11" s="9">
        <v>3.17</v>
      </c>
      <c r="BQ11" s="9">
        <v>10.137</v>
      </c>
      <c r="BR11" s="9">
        <v>0.68400000000000005</v>
      </c>
      <c r="BS11" s="9">
        <v>1.2370000000000001</v>
      </c>
      <c r="BT11" s="9">
        <v>5.3780000000000001</v>
      </c>
      <c r="BU11" s="9">
        <v>4.8570000000000002</v>
      </c>
      <c r="BV11" s="9">
        <v>2.6549999999999998</v>
      </c>
      <c r="BW11" s="9">
        <v>9.0190000000000001</v>
      </c>
      <c r="BX11" s="9">
        <v>3.8719999999999999</v>
      </c>
      <c r="BY11" s="9">
        <v>11.766999999999999</v>
      </c>
      <c r="BZ11" s="9">
        <v>148.923</v>
      </c>
      <c r="CA11" s="9">
        <v>135.75800000000001</v>
      </c>
      <c r="CB11" s="9">
        <v>127.001</v>
      </c>
      <c r="CC11" s="9">
        <v>5.2640000000000002</v>
      </c>
      <c r="CD11" s="9">
        <v>3.4929999999999999</v>
      </c>
      <c r="CE11" s="9">
        <v>5.2619999999999996</v>
      </c>
      <c r="CF11" s="9">
        <v>1.605</v>
      </c>
      <c r="CG11" s="9">
        <v>1.889</v>
      </c>
      <c r="CH11" s="9">
        <v>112.218</v>
      </c>
      <c r="CI11" s="9">
        <v>8.4079999999999995</v>
      </c>
      <c r="CJ11" s="9">
        <v>5.9660000000000002</v>
      </c>
      <c r="CK11" s="9">
        <v>9.1660000000000004</v>
      </c>
      <c r="CL11" s="9">
        <v>32.200000000000003</v>
      </c>
      <c r="CM11" s="9">
        <v>103.55800000000001</v>
      </c>
      <c r="CN11" s="9">
        <v>13.164999999999999</v>
      </c>
      <c r="CO11" s="9">
        <v>163.80600000000001</v>
      </c>
      <c r="CP11" s="9">
        <v>10.419</v>
      </c>
      <c r="CQ11" s="9">
        <v>63.902999999999999</v>
      </c>
      <c r="CR11" s="9">
        <v>63.902999999999999</v>
      </c>
      <c r="CS11" s="9">
        <v>14.255000000000001</v>
      </c>
      <c r="CT11" s="9">
        <v>5.681</v>
      </c>
      <c r="CU11" s="9">
        <v>2.0150000000000001</v>
      </c>
      <c r="CV11" s="9">
        <v>3.6659999999999999</v>
      </c>
      <c r="CW11" s="9">
        <v>3.3119999999999998</v>
      </c>
      <c r="CX11" s="9">
        <v>2.3690000000000002</v>
      </c>
      <c r="CY11" s="9">
        <v>3.9319999999999999</v>
      </c>
      <c r="CZ11" s="9">
        <v>0.36699999999999999</v>
      </c>
      <c r="DA11" s="9">
        <v>1.3819999999999999</v>
      </c>
      <c r="DB11" s="9">
        <v>1.127</v>
      </c>
      <c r="DC11" s="9">
        <v>3.51</v>
      </c>
      <c r="DD11" s="9">
        <v>1.0449999999999999</v>
      </c>
      <c r="DE11" s="9">
        <v>4.5679999999999996</v>
      </c>
      <c r="DF11" s="9">
        <v>1.113</v>
      </c>
      <c r="DG11" s="9">
        <v>8.5739999999999998</v>
      </c>
      <c r="DH11" s="9">
        <v>49.648000000000003</v>
      </c>
      <c r="DI11" s="9">
        <v>36.819000000000003</v>
      </c>
      <c r="DJ11" s="9">
        <v>35.526000000000003</v>
      </c>
      <c r="DK11" s="9">
        <v>0</v>
      </c>
      <c r="DL11" s="9">
        <v>1.2929999999999999</v>
      </c>
      <c r="DM11" s="9">
        <v>0</v>
      </c>
      <c r="DN11" s="9">
        <v>1.2929999999999999</v>
      </c>
      <c r="DO11" s="9">
        <v>0</v>
      </c>
      <c r="DP11" s="9">
        <v>32.872</v>
      </c>
      <c r="DQ11" s="9">
        <v>0.54100000000000004</v>
      </c>
      <c r="DR11" s="9">
        <v>1.256</v>
      </c>
      <c r="DS11" s="9">
        <v>2.15</v>
      </c>
      <c r="DT11" s="9">
        <v>2.7919999999999998</v>
      </c>
      <c r="DU11" s="9">
        <v>34.027000000000001</v>
      </c>
      <c r="DV11" s="9">
        <v>12.829000000000001</v>
      </c>
      <c r="DW11" s="9">
        <v>55.792000000000002</v>
      </c>
      <c r="DX11" s="9">
        <v>8.1110000000000007</v>
      </c>
      <c r="DY11" s="9">
        <v>327.75799999999998</v>
      </c>
      <c r="DZ11" s="9">
        <v>327.75799999999998</v>
      </c>
      <c r="EA11" s="9">
        <v>56.576999999999998</v>
      </c>
      <c r="EB11" s="9">
        <v>30.087</v>
      </c>
      <c r="EC11" s="9">
        <v>17.978000000000002</v>
      </c>
      <c r="ED11" s="9">
        <v>10.090999999999999</v>
      </c>
      <c r="EE11" s="9">
        <v>22.202999999999999</v>
      </c>
      <c r="EF11" s="9">
        <v>5.8659999999999997</v>
      </c>
      <c r="EG11" s="9">
        <v>22.962</v>
      </c>
      <c r="EH11" s="9">
        <v>3.32</v>
      </c>
      <c r="EI11" s="9">
        <v>1.7869999999999999</v>
      </c>
      <c r="EJ11" s="9">
        <v>11.694000000000001</v>
      </c>
      <c r="EK11" s="9">
        <v>6.5869999999999997</v>
      </c>
      <c r="EL11" s="9">
        <v>9.7870000000000008</v>
      </c>
      <c r="EM11" s="9">
        <v>23.184999999999999</v>
      </c>
      <c r="EN11" s="9">
        <v>4.8840000000000003</v>
      </c>
      <c r="EO11" s="9">
        <v>26.489000000000001</v>
      </c>
      <c r="EP11" s="9">
        <v>271.18200000000002</v>
      </c>
      <c r="EQ11" s="9">
        <v>190.274</v>
      </c>
      <c r="ER11" s="9">
        <v>180.02799999999999</v>
      </c>
      <c r="ES11" s="9">
        <v>5.4740000000000002</v>
      </c>
      <c r="ET11" s="9">
        <v>4.7720000000000002</v>
      </c>
      <c r="EU11" s="9">
        <v>4.6509999999999998</v>
      </c>
      <c r="EV11" s="9">
        <v>3.93</v>
      </c>
      <c r="EW11" s="9">
        <v>0.41699999999999998</v>
      </c>
      <c r="EX11" s="9">
        <v>158.32400000000001</v>
      </c>
      <c r="EY11" s="9">
        <v>12.253</v>
      </c>
      <c r="EZ11" s="9">
        <v>3.0190000000000001</v>
      </c>
      <c r="FA11" s="9">
        <v>16.678000000000001</v>
      </c>
      <c r="FB11" s="9">
        <v>42.692999999999998</v>
      </c>
      <c r="FC11" s="9">
        <v>147.58099999999999</v>
      </c>
      <c r="FD11" s="9">
        <v>80.908000000000001</v>
      </c>
      <c r="FE11" s="9">
        <v>301.98700000000002</v>
      </c>
      <c r="FF11" s="9">
        <v>25.771999999999998</v>
      </c>
      <c r="FG11" s="9">
        <v>128.18100000000001</v>
      </c>
      <c r="FH11" s="9">
        <v>128.18100000000001</v>
      </c>
      <c r="FI11" s="9">
        <v>32.045999999999999</v>
      </c>
      <c r="FJ11" s="9">
        <v>11.361000000000001</v>
      </c>
      <c r="FK11" s="9">
        <v>1.43</v>
      </c>
      <c r="FL11" s="9">
        <v>7.5119999999999996</v>
      </c>
      <c r="FM11" s="9">
        <v>5.1829999999999998</v>
      </c>
      <c r="FN11" s="9">
        <v>3.7589999999999999</v>
      </c>
      <c r="FO11" s="9">
        <v>4.0609999999999999</v>
      </c>
      <c r="FP11" s="9">
        <v>1.1180000000000001</v>
      </c>
      <c r="FQ11" s="9">
        <v>3.2210000000000001</v>
      </c>
      <c r="FR11" s="9">
        <v>2.16</v>
      </c>
      <c r="FS11" s="9">
        <v>4.4669999999999996</v>
      </c>
      <c r="FT11" s="9">
        <v>2.3149999999999999</v>
      </c>
      <c r="FU11" s="9">
        <v>5.17</v>
      </c>
      <c r="FV11" s="9">
        <v>3.7719999999999998</v>
      </c>
      <c r="FW11" s="9">
        <v>20.684999999999999</v>
      </c>
      <c r="FX11" s="9">
        <v>96.135999999999996</v>
      </c>
      <c r="FY11" s="9">
        <v>58.841000000000001</v>
      </c>
      <c r="FZ11" s="9">
        <v>56.987000000000002</v>
      </c>
      <c r="GA11" s="9">
        <v>1.113</v>
      </c>
      <c r="GB11" s="9">
        <v>0.74099999999999999</v>
      </c>
      <c r="GC11" s="9">
        <v>1.113</v>
      </c>
      <c r="GD11" s="9">
        <v>0.74099999999999999</v>
      </c>
      <c r="GE11" s="9">
        <v>0</v>
      </c>
      <c r="GF11" s="9">
        <v>47.673999999999999</v>
      </c>
      <c r="GG11" s="9">
        <v>3.3860000000000001</v>
      </c>
      <c r="GH11" s="9">
        <v>1.661</v>
      </c>
      <c r="GI11" s="9">
        <v>6.1189999999999998</v>
      </c>
      <c r="GJ11" s="9">
        <v>5.1189999999999998</v>
      </c>
      <c r="GK11" s="9">
        <v>53.720999999999997</v>
      </c>
      <c r="GL11" s="9">
        <v>37.295000000000002</v>
      </c>
      <c r="GM11" s="9">
        <v>105.691</v>
      </c>
      <c r="GN11" s="9">
        <v>22.491</v>
      </c>
      <c r="GO11" s="9">
        <v>194.38200000000001</v>
      </c>
      <c r="GP11" s="9">
        <v>194.38200000000001</v>
      </c>
      <c r="GQ11" s="9">
        <v>23.408000000000001</v>
      </c>
      <c r="GR11" s="9">
        <v>12.439</v>
      </c>
      <c r="GS11" s="9">
        <v>3.5150000000000001</v>
      </c>
      <c r="GT11" s="9">
        <v>7.7210000000000001</v>
      </c>
      <c r="GU11" s="9">
        <v>7.5750000000000002</v>
      </c>
      <c r="GV11" s="9">
        <v>3.661</v>
      </c>
      <c r="GW11" s="9">
        <v>6.4450000000000003</v>
      </c>
      <c r="GX11" s="9">
        <v>2.673</v>
      </c>
      <c r="GY11" s="9">
        <v>1.5569999999999999</v>
      </c>
      <c r="GZ11" s="9">
        <v>3.2170000000000001</v>
      </c>
      <c r="HA11" s="9">
        <v>2.3250000000000002</v>
      </c>
      <c r="HB11" s="9">
        <v>5.694</v>
      </c>
      <c r="HC11" s="9">
        <v>9.5239999999999991</v>
      </c>
      <c r="HD11" s="9">
        <v>1.712</v>
      </c>
      <c r="HE11" s="9">
        <v>10.968999999999999</v>
      </c>
      <c r="HF11" s="9">
        <v>170.97399999999999</v>
      </c>
      <c r="HG11" s="9">
        <v>169.18899999999999</v>
      </c>
      <c r="HH11" s="9">
        <v>160.82599999999999</v>
      </c>
      <c r="HI11" s="9">
        <v>4.6680000000000001</v>
      </c>
      <c r="HJ11" s="9">
        <v>3.6960000000000002</v>
      </c>
      <c r="HK11" s="9">
        <v>4.6120000000000001</v>
      </c>
      <c r="HL11" s="9">
        <v>0.75</v>
      </c>
      <c r="HM11" s="9">
        <v>1.99</v>
      </c>
      <c r="HN11" s="9">
        <v>137.91300000000001</v>
      </c>
      <c r="HO11" s="9">
        <v>8.5809999999999995</v>
      </c>
      <c r="HP11" s="9">
        <v>9.6940000000000008</v>
      </c>
      <c r="HQ11" s="9">
        <v>13.002000000000001</v>
      </c>
      <c r="HR11" s="9">
        <v>24.251000000000001</v>
      </c>
      <c r="HS11" s="9">
        <v>144.93799999999999</v>
      </c>
      <c r="HT11" s="9">
        <v>1.7849999999999999</v>
      </c>
      <c r="HU11" s="9">
        <v>185.06100000000001</v>
      </c>
      <c r="HV11" s="9">
        <v>9.3209999999999997</v>
      </c>
      <c r="HW11" s="9">
        <v>267.55900000000003</v>
      </c>
      <c r="HX11" s="9">
        <v>267.55900000000003</v>
      </c>
      <c r="HY11" s="9">
        <v>27.015999999999998</v>
      </c>
      <c r="HZ11" s="9">
        <v>11.3</v>
      </c>
      <c r="IA11" s="9">
        <v>5.4749999999999996</v>
      </c>
      <c r="IB11" s="9">
        <v>5.0289999999999999</v>
      </c>
      <c r="IC11" s="9">
        <v>6.3410000000000002</v>
      </c>
      <c r="ID11" s="9">
        <v>4.1630000000000003</v>
      </c>
      <c r="IE11" s="9">
        <v>6.3040000000000003</v>
      </c>
      <c r="IF11" s="9">
        <v>1.9359999999999999</v>
      </c>
      <c r="IG11" s="9">
        <v>1.2649999999999999</v>
      </c>
      <c r="IH11" s="9">
        <v>3.1419999999999999</v>
      </c>
      <c r="II11" s="9">
        <v>3.964</v>
      </c>
      <c r="IJ11" s="9">
        <v>3.399</v>
      </c>
      <c r="IK11" s="9">
        <v>6.806</v>
      </c>
      <c r="IL11" s="9">
        <v>3.6989999999999998</v>
      </c>
      <c r="IM11" s="9">
        <v>15.715</v>
      </c>
      <c r="IN11" s="9">
        <v>240.54300000000001</v>
      </c>
      <c r="IO11" s="9">
        <v>223.45400000000001</v>
      </c>
      <c r="IP11" s="9">
        <v>210.43100000000001</v>
      </c>
      <c r="IQ11" s="9">
        <v>7.7210000000000001</v>
      </c>
    </row>
    <row r="12" spans="1:251">
      <c r="A12" s="10">
        <v>42401</v>
      </c>
      <c r="B12" s="9">
        <v>2.5179999999999998</v>
      </c>
      <c r="C12" s="9">
        <v>2.1259999999999999</v>
      </c>
      <c r="D12" s="9">
        <v>3.5219999999999998</v>
      </c>
      <c r="E12" s="9">
        <v>4.1859999999999999</v>
      </c>
      <c r="F12" s="9">
        <v>4.9800000000000004</v>
      </c>
      <c r="G12" s="9">
        <v>7.819</v>
      </c>
      <c r="H12" s="9">
        <v>4.8689999999999998</v>
      </c>
      <c r="I12" s="9">
        <v>22.398</v>
      </c>
      <c r="J12" s="9">
        <v>160.28299999999999</v>
      </c>
      <c r="K12" s="9">
        <v>123.97799999999999</v>
      </c>
      <c r="L12" s="9">
        <v>121.17700000000001</v>
      </c>
      <c r="M12" s="9">
        <v>0.77500000000000002</v>
      </c>
      <c r="N12" s="9">
        <v>2.0259999999999998</v>
      </c>
      <c r="O12" s="9">
        <v>1.393</v>
      </c>
      <c r="P12" s="9">
        <v>0</v>
      </c>
      <c r="Q12" s="9">
        <v>1.4079999999999999</v>
      </c>
      <c r="R12" s="9">
        <v>93.269000000000005</v>
      </c>
      <c r="S12" s="9">
        <v>3.8730000000000002</v>
      </c>
      <c r="T12" s="9">
        <v>3.4390000000000001</v>
      </c>
      <c r="U12" s="9">
        <v>23.396999999999998</v>
      </c>
      <c r="V12" s="9">
        <v>11.446</v>
      </c>
      <c r="W12" s="9">
        <v>112.532</v>
      </c>
      <c r="X12" s="9">
        <v>36.305</v>
      </c>
      <c r="Y12" s="9">
        <v>173.56100000000001</v>
      </c>
      <c r="Z12" s="9">
        <v>22.859000000000002</v>
      </c>
      <c r="AA12" s="9">
        <v>79.234999999999999</v>
      </c>
      <c r="AB12" s="9">
        <v>79.234999999999999</v>
      </c>
      <c r="AC12" s="9">
        <v>11.603</v>
      </c>
      <c r="AD12" s="9">
        <v>6.8879999999999999</v>
      </c>
      <c r="AE12" s="9">
        <v>0.61</v>
      </c>
      <c r="AF12" s="9">
        <v>4.5759999999999996</v>
      </c>
      <c r="AG12" s="9">
        <v>2.6389999999999998</v>
      </c>
      <c r="AH12" s="9">
        <v>2.548</v>
      </c>
      <c r="AI12" s="9">
        <v>3.0760000000000001</v>
      </c>
      <c r="AJ12" s="9">
        <v>0.81899999999999995</v>
      </c>
      <c r="AK12" s="9">
        <v>1.292</v>
      </c>
      <c r="AL12" s="9">
        <v>1.387</v>
      </c>
      <c r="AM12" s="9">
        <v>1.744</v>
      </c>
      <c r="AN12" s="9">
        <v>2.056</v>
      </c>
      <c r="AO12" s="9">
        <v>5.1870000000000003</v>
      </c>
      <c r="AP12" s="9">
        <v>0</v>
      </c>
      <c r="AQ12" s="9">
        <v>4.7149999999999999</v>
      </c>
      <c r="AR12" s="9">
        <v>67.632000000000005</v>
      </c>
      <c r="AS12" s="9">
        <v>56.9</v>
      </c>
      <c r="AT12" s="9">
        <v>53.585999999999999</v>
      </c>
      <c r="AU12" s="9">
        <v>0.60199999999999998</v>
      </c>
      <c r="AV12" s="9">
        <v>2.7109999999999999</v>
      </c>
      <c r="AW12" s="9">
        <v>1.9910000000000001</v>
      </c>
      <c r="AX12" s="9">
        <v>0.622</v>
      </c>
      <c r="AY12" s="9">
        <v>0.7</v>
      </c>
      <c r="AZ12" s="9">
        <v>49.503999999999998</v>
      </c>
      <c r="BA12" s="9">
        <v>1.3149999999999999</v>
      </c>
      <c r="BB12" s="9">
        <v>0.55800000000000005</v>
      </c>
      <c r="BC12" s="9">
        <v>5.5229999999999997</v>
      </c>
      <c r="BD12" s="9">
        <v>15</v>
      </c>
      <c r="BE12" s="9">
        <v>41.9</v>
      </c>
      <c r="BF12" s="9">
        <v>10.731999999999999</v>
      </c>
      <c r="BG12" s="9">
        <v>72.819000000000003</v>
      </c>
      <c r="BH12" s="9">
        <v>6.4169999999999998</v>
      </c>
      <c r="BI12" s="9">
        <v>177.035</v>
      </c>
      <c r="BJ12" s="9">
        <v>177.035</v>
      </c>
      <c r="BK12" s="9">
        <v>26.911999999999999</v>
      </c>
      <c r="BL12" s="9">
        <v>15.092000000000001</v>
      </c>
      <c r="BM12" s="9">
        <v>6.24</v>
      </c>
      <c r="BN12" s="9">
        <v>8.1519999999999992</v>
      </c>
      <c r="BO12" s="9">
        <v>8.3279999999999994</v>
      </c>
      <c r="BP12" s="9">
        <v>6.0650000000000004</v>
      </c>
      <c r="BQ12" s="9">
        <v>7.5679999999999996</v>
      </c>
      <c r="BR12" s="9">
        <v>2.3620000000000001</v>
      </c>
      <c r="BS12" s="9">
        <v>4.4630000000000001</v>
      </c>
      <c r="BT12" s="9">
        <v>5.5049999999999999</v>
      </c>
      <c r="BU12" s="9">
        <v>6.601</v>
      </c>
      <c r="BV12" s="9">
        <v>2.2869999999999999</v>
      </c>
      <c r="BW12" s="9">
        <v>10.318</v>
      </c>
      <c r="BX12" s="9">
        <v>4.0739999999999998</v>
      </c>
      <c r="BY12" s="9">
        <v>11.82</v>
      </c>
      <c r="BZ12" s="9">
        <v>150.12299999999999</v>
      </c>
      <c r="CA12" s="9">
        <v>134.43899999999999</v>
      </c>
      <c r="CB12" s="9">
        <v>122.03700000000001</v>
      </c>
      <c r="CC12" s="9">
        <v>4.8710000000000004</v>
      </c>
      <c r="CD12" s="9">
        <v>7.532</v>
      </c>
      <c r="CE12" s="9">
        <v>3.8780000000000001</v>
      </c>
      <c r="CF12" s="9">
        <v>4.6849999999999996</v>
      </c>
      <c r="CG12" s="9">
        <v>3.84</v>
      </c>
      <c r="CH12" s="9">
        <v>117.319</v>
      </c>
      <c r="CI12" s="9">
        <v>8.1039999999999992</v>
      </c>
      <c r="CJ12" s="9">
        <v>4.609</v>
      </c>
      <c r="CK12" s="9">
        <v>4.4080000000000004</v>
      </c>
      <c r="CL12" s="9">
        <v>31.724</v>
      </c>
      <c r="CM12" s="9">
        <v>102.71599999999999</v>
      </c>
      <c r="CN12" s="9">
        <v>15.683999999999999</v>
      </c>
      <c r="CO12" s="9">
        <v>166.001</v>
      </c>
      <c r="CP12" s="9">
        <v>11.035</v>
      </c>
      <c r="CQ12" s="9">
        <v>76.174000000000007</v>
      </c>
      <c r="CR12" s="9">
        <v>76.174000000000007</v>
      </c>
      <c r="CS12" s="9">
        <v>15.257999999999999</v>
      </c>
      <c r="CT12" s="9">
        <v>8.3390000000000004</v>
      </c>
      <c r="CU12" s="9">
        <v>4.226</v>
      </c>
      <c r="CV12" s="9">
        <v>2.7959999999999998</v>
      </c>
      <c r="CW12" s="9">
        <v>4.859</v>
      </c>
      <c r="CX12" s="9">
        <v>2.1629999999999998</v>
      </c>
      <c r="CY12" s="9">
        <v>4.859</v>
      </c>
      <c r="CZ12" s="9">
        <v>1.4630000000000001</v>
      </c>
      <c r="DA12" s="9">
        <v>0.7</v>
      </c>
      <c r="DB12" s="9">
        <v>1.357</v>
      </c>
      <c r="DC12" s="9">
        <v>2.7669999999999999</v>
      </c>
      <c r="DD12" s="9">
        <v>2.899</v>
      </c>
      <c r="DE12" s="9">
        <v>4.9470000000000001</v>
      </c>
      <c r="DF12" s="9">
        <v>2.0750000000000002</v>
      </c>
      <c r="DG12" s="9">
        <v>6.9189999999999996</v>
      </c>
      <c r="DH12" s="9">
        <v>60.915999999999997</v>
      </c>
      <c r="DI12" s="9">
        <v>46.756</v>
      </c>
      <c r="DJ12" s="9">
        <v>46.167999999999999</v>
      </c>
      <c r="DK12" s="9">
        <v>0.58799999999999997</v>
      </c>
      <c r="DL12" s="9">
        <v>0</v>
      </c>
      <c r="DM12" s="9">
        <v>0.58799999999999997</v>
      </c>
      <c r="DN12" s="9">
        <v>0</v>
      </c>
      <c r="DO12" s="9">
        <v>0</v>
      </c>
      <c r="DP12" s="9">
        <v>40.491</v>
      </c>
      <c r="DQ12" s="9">
        <v>1.992</v>
      </c>
      <c r="DR12" s="9">
        <v>0</v>
      </c>
      <c r="DS12" s="9">
        <v>4.2729999999999997</v>
      </c>
      <c r="DT12" s="9">
        <v>6.84</v>
      </c>
      <c r="DU12" s="9">
        <v>39.915999999999997</v>
      </c>
      <c r="DV12" s="9">
        <v>14.16</v>
      </c>
      <c r="DW12" s="9">
        <v>67.938000000000002</v>
      </c>
      <c r="DX12" s="9">
        <v>8.2360000000000007</v>
      </c>
      <c r="DY12" s="9">
        <v>361.85500000000002</v>
      </c>
      <c r="DZ12" s="9">
        <v>361.85500000000002</v>
      </c>
      <c r="EA12" s="9">
        <v>78.918999999999997</v>
      </c>
      <c r="EB12" s="9">
        <v>38.613</v>
      </c>
      <c r="EC12" s="9">
        <v>20.337</v>
      </c>
      <c r="ED12" s="9">
        <v>16.289000000000001</v>
      </c>
      <c r="EE12" s="9">
        <v>22.335000000000001</v>
      </c>
      <c r="EF12" s="9">
        <v>13.708</v>
      </c>
      <c r="EG12" s="9">
        <v>21.777999999999999</v>
      </c>
      <c r="EH12" s="9">
        <v>8.2240000000000002</v>
      </c>
      <c r="EI12" s="9">
        <v>5.0039999999999996</v>
      </c>
      <c r="EJ12" s="9">
        <v>10.58</v>
      </c>
      <c r="EK12" s="9">
        <v>13.545999999999999</v>
      </c>
      <c r="EL12" s="9">
        <v>12.499000000000001</v>
      </c>
      <c r="EM12" s="9">
        <v>22.082000000000001</v>
      </c>
      <c r="EN12" s="9">
        <v>14.542999999999999</v>
      </c>
      <c r="EO12" s="9">
        <v>40.305999999999997</v>
      </c>
      <c r="EP12" s="9">
        <v>282.93599999999998</v>
      </c>
      <c r="EQ12" s="9">
        <v>200.875</v>
      </c>
      <c r="ER12" s="9">
        <v>190.321</v>
      </c>
      <c r="ES12" s="9">
        <v>5.4409999999999998</v>
      </c>
      <c r="ET12" s="9">
        <v>5.1130000000000004</v>
      </c>
      <c r="EU12" s="9">
        <v>5.391</v>
      </c>
      <c r="EV12" s="9">
        <v>4.4829999999999997</v>
      </c>
      <c r="EW12" s="9">
        <v>0.68</v>
      </c>
      <c r="EX12" s="9">
        <v>162.791</v>
      </c>
      <c r="EY12" s="9">
        <v>5.7770000000000001</v>
      </c>
      <c r="EZ12" s="9">
        <v>8.0530000000000008</v>
      </c>
      <c r="FA12" s="9">
        <v>24.254000000000001</v>
      </c>
      <c r="FB12" s="9">
        <v>47.078000000000003</v>
      </c>
      <c r="FC12" s="9">
        <v>153.797</v>
      </c>
      <c r="FD12" s="9">
        <v>82.061000000000007</v>
      </c>
      <c r="FE12" s="9">
        <v>322.255</v>
      </c>
      <c r="FF12" s="9">
        <v>39.598999999999997</v>
      </c>
      <c r="FG12" s="9">
        <v>156.07900000000001</v>
      </c>
      <c r="FH12" s="9">
        <v>156.07900000000001</v>
      </c>
      <c r="FI12" s="9">
        <v>38.061999999999998</v>
      </c>
      <c r="FJ12" s="9">
        <v>16.349</v>
      </c>
      <c r="FK12" s="9">
        <v>5.6150000000000002</v>
      </c>
      <c r="FL12" s="9">
        <v>8.7479999999999993</v>
      </c>
      <c r="FM12" s="9">
        <v>9.827</v>
      </c>
      <c r="FN12" s="9">
        <v>4.5350000000000001</v>
      </c>
      <c r="FO12" s="9">
        <v>8.9830000000000005</v>
      </c>
      <c r="FP12" s="9">
        <v>1.722</v>
      </c>
      <c r="FQ12" s="9">
        <v>2.242</v>
      </c>
      <c r="FR12" s="9">
        <v>6.4290000000000003</v>
      </c>
      <c r="FS12" s="9">
        <v>3.0030000000000001</v>
      </c>
      <c r="FT12" s="9">
        <v>4.93</v>
      </c>
      <c r="FU12" s="9">
        <v>6.2320000000000002</v>
      </c>
      <c r="FV12" s="9">
        <v>8.1300000000000008</v>
      </c>
      <c r="FW12" s="9">
        <v>21.713000000000001</v>
      </c>
      <c r="FX12" s="9">
        <v>118.017</v>
      </c>
      <c r="FY12" s="9">
        <v>80.289000000000001</v>
      </c>
      <c r="FZ12" s="9">
        <v>76.45</v>
      </c>
      <c r="GA12" s="9">
        <v>2.1779999999999999</v>
      </c>
      <c r="GB12" s="9">
        <v>1.66</v>
      </c>
      <c r="GC12" s="9">
        <v>1.6080000000000001</v>
      </c>
      <c r="GD12" s="9">
        <v>0.51500000000000001</v>
      </c>
      <c r="GE12" s="9">
        <v>0</v>
      </c>
      <c r="GF12" s="9">
        <v>63.915999999999997</v>
      </c>
      <c r="GG12" s="9">
        <v>3.8650000000000002</v>
      </c>
      <c r="GH12" s="9">
        <v>4.8360000000000003</v>
      </c>
      <c r="GI12" s="9">
        <v>7.6719999999999997</v>
      </c>
      <c r="GJ12" s="9">
        <v>13.073</v>
      </c>
      <c r="GK12" s="9">
        <v>67.215999999999994</v>
      </c>
      <c r="GL12" s="9">
        <v>37.728999999999999</v>
      </c>
      <c r="GM12" s="9">
        <v>133.07300000000001</v>
      </c>
      <c r="GN12" s="9">
        <v>23.006</v>
      </c>
      <c r="GO12" s="9">
        <v>212.59800000000001</v>
      </c>
      <c r="GP12" s="9">
        <v>212.59800000000001</v>
      </c>
      <c r="GQ12" s="9">
        <v>24.120999999999999</v>
      </c>
      <c r="GR12" s="9">
        <v>14.382999999999999</v>
      </c>
      <c r="GS12" s="9">
        <v>6.9279999999999999</v>
      </c>
      <c r="GT12" s="9">
        <v>6.8630000000000004</v>
      </c>
      <c r="GU12" s="9">
        <v>10.016999999999999</v>
      </c>
      <c r="GV12" s="9">
        <v>3.7749999999999999</v>
      </c>
      <c r="GW12" s="9">
        <v>8.8480000000000008</v>
      </c>
      <c r="GX12" s="9">
        <v>1.9470000000000001</v>
      </c>
      <c r="GY12" s="9">
        <v>2.9969999999999999</v>
      </c>
      <c r="GZ12" s="9">
        <v>6.1369999999999996</v>
      </c>
      <c r="HA12" s="9">
        <v>4.3099999999999996</v>
      </c>
      <c r="HB12" s="9">
        <v>3.3439999999999999</v>
      </c>
      <c r="HC12" s="9">
        <v>10.628</v>
      </c>
      <c r="HD12" s="9">
        <v>3.1629999999999998</v>
      </c>
      <c r="HE12" s="9">
        <v>9.7390000000000008</v>
      </c>
      <c r="HF12" s="9">
        <v>188.477</v>
      </c>
      <c r="HG12" s="9">
        <v>186.059</v>
      </c>
      <c r="HH12" s="9">
        <v>177.571</v>
      </c>
      <c r="HI12" s="9">
        <v>5.67</v>
      </c>
      <c r="HJ12" s="9">
        <v>2.8180000000000001</v>
      </c>
      <c r="HK12" s="9">
        <v>4.6959999999999997</v>
      </c>
      <c r="HL12" s="9">
        <v>1.5620000000000001</v>
      </c>
      <c r="HM12" s="9">
        <v>1.256</v>
      </c>
      <c r="HN12" s="9">
        <v>156.80500000000001</v>
      </c>
      <c r="HO12" s="9">
        <v>5.915</v>
      </c>
      <c r="HP12" s="9">
        <v>5.2480000000000002</v>
      </c>
      <c r="HQ12" s="9">
        <v>18.091000000000001</v>
      </c>
      <c r="HR12" s="9">
        <v>31.876999999999999</v>
      </c>
      <c r="HS12" s="9">
        <v>154.18199999999999</v>
      </c>
      <c r="HT12" s="9">
        <v>2.4180000000000001</v>
      </c>
      <c r="HU12" s="9">
        <v>204.06299999999999</v>
      </c>
      <c r="HV12" s="9">
        <v>8.5350000000000001</v>
      </c>
      <c r="HW12" s="9">
        <v>276.98899999999998</v>
      </c>
      <c r="HX12" s="9">
        <v>276.98899999999998</v>
      </c>
      <c r="HY12" s="9">
        <v>32.177999999999997</v>
      </c>
      <c r="HZ12" s="9">
        <v>17.312000000000001</v>
      </c>
      <c r="IA12" s="9">
        <v>6.6189999999999998</v>
      </c>
      <c r="IB12" s="9">
        <v>7.5490000000000004</v>
      </c>
      <c r="IC12" s="9">
        <v>9.9920000000000009</v>
      </c>
      <c r="ID12" s="9">
        <v>4.1760000000000002</v>
      </c>
      <c r="IE12" s="9">
        <v>10.316000000000001</v>
      </c>
      <c r="IF12" s="9">
        <v>1.381</v>
      </c>
      <c r="IG12" s="9">
        <v>1.821</v>
      </c>
      <c r="IH12" s="9">
        <v>3.5089999999999999</v>
      </c>
      <c r="II12" s="9">
        <v>6.5839999999999996</v>
      </c>
      <c r="IJ12" s="9">
        <v>4.0750000000000002</v>
      </c>
      <c r="IK12" s="9">
        <v>8.0060000000000002</v>
      </c>
      <c r="IL12" s="9">
        <v>6.1619999999999999</v>
      </c>
      <c r="IM12" s="9">
        <v>14.866</v>
      </c>
      <c r="IN12" s="9">
        <v>244.81100000000001</v>
      </c>
      <c r="IO12" s="9">
        <v>224.13800000000001</v>
      </c>
      <c r="IP12" s="9">
        <v>215.11199999999999</v>
      </c>
      <c r="IQ12" s="9">
        <v>9.0259999999999998</v>
      </c>
    </row>
    <row r="13" spans="1:251">
      <c r="A13" s="10">
        <v>42767</v>
      </c>
      <c r="B13" s="9">
        <v>1.302</v>
      </c>
      <c r="C13" s="9">
        <v>3.3090000000000002</v>
      </c>
      <c r="D13" s="9">
        <v>7.2750000000000004</v>
      </c>
      <c r="E13" s="9">
        <v>3.5960000000000001</v>
      </c>
      <c r="F13" s="9">
        <v>4.5789999999999997</v>
      </c>
      <c r="G13" s="9">
        <v>11.127000000000001</v>
      </c>
      <c r="H13" s="9">
        <v>4.3239999999999998</v>
      </c>
      <c r="I13" s="9">
        <v>27.335999999999999</v>
      </c>
      <c r="J13" s="9">
        <v>154.822</v>
      </c>
      <c r="K13" s="9">
        <v>134.27500000000001</v>
      </c>
      <c r="L13" s="9">
        <v>127.265</v>
      </c>
      <c r="M13" s="9">
        <v>3.3959999999999999</v>
      </c>
      <c r="N13" s="9">
        <v>3.6139999999999999</v>
      </c>
      <c r="O13" s="9">
        <v>3.99</v>
      </c>
      <c r="P13" s="9">
        <v>0.81499999999999995</v>
      </c>
      <c r="Q13" s="9">
        <v>2.2050000000000001</v>
      </c>
      <c r="R13" s="9">
        <v>108.54600000000001</v>
      </c>
      <c r="S13" s="9">
        <v>4.0650000000000004</v>
      </c>
      <c r="T13" s="9">
        <v>7.5650000000000004</v>
      </c>
      <c r="U13" s="9">
        <v>14.099</v>
      </c>
      <c r="V13" s="9">
        <v>12.061999999999999</v>
      </c>
      <c r="W13" s="9">
        <v>122.214</v>
      </c>
      <c r="X13" s="9">
        <v>20.547000000000001</v>
      </c>
      <c r="Y13" s="9">
        <v>170.273</v>
      </c>
      <c r="Z13" s="9">
        <v>28.529</v>
      </c>
      <c r="AA13" s="9">
        <v>82.893000000000001</v>
      </c>
      <c r="AB13" s="9">
        <v>82.893000000000001</v>
      </c>
      <c r="AC13" s="9">
        <v>16.291</v>
      </c>
      <c r="AD13" s="9">
        <v>7.2560000000000002</v>
      </c>
      <c r="AE13" s="9">
        <v>2.1880000000000002</v>
      </c>
      <c r="AF13" s="9">
        <v>5.0679999999999996</v>
      </c>
      <c r="AG13" s="9">
        <v>3.8479999999999999</v>
      </c>
      <c r="AH13" s="9">
        <v>3.4079999999999999</v>
      </c>
      <c r="AI13" s="9">
        <v>5.5839999999999996</v>
      </c>
      <c r="AJ13" s="9">
        <v>0.66800000000000004</v>
      </c>
      <c r="AK13" s="9">
        <v>0</v>
      </c>
      <c r="AL13" s="9">
        <v>1.331</v>
      </c>
      <c r="AM13" s="9">
        <v>4.87</v>
      </c>
      <c r="AN13" s="9">
        <v>1.0549999999999999</v>
      </c>
      <c r="AO13" s="9">
        <v>3.5870000000000002</v>
      </c>
      <c r="AP13" s="9">
        <v>3.669</v>
      </c>
      <c r="AQ13" s="9">
        <v>9.0350000000000001</v>
      </c>
      <c r="AR13" s="9">
        <v>66.602000000000004</v>
      </c>
      <c r="AS13" s="9">
        <v>60.786000000000001</v>
      </c>
      <c r="AT13" s="9">
        <v>58.197000000000003</v>
      </c>
      <c r="AU13" s="9">
        <v>1.3660000000000001</v>
      </c>
      <c r="AV13" s="9">
        <v>0.48799999999999999</v>
      </c>
      <c r="AW13" s="9">
        <v>1.8540000000000001</v>
      </c>
      <c r="AX13" s="9">
        <v>0</v>
      </c>
      <c r="AY13" s="9">
        <v>0</v>
      </c>
      <c r="AZ13" s="9">
        <v>48.415999999999997</v>
      </c>
      <c r="BA13" s="9">
        <v>1.452</v>
      </c>
      <c r="BB13" s="9">
        <v>1.952</v>
      </c>
      <c r="BC13" s="9">
        <v>8.9670000000000005</v>
      </c>
      <c r="BD13" s="9">
        <v>13.151</v>
      </c>
      <c r="BE13" s="9">
        <v>47.634999999999998</v>
      </c>
      <c r="BF13" s="9">
        <v>5.8159999999999998</v>
      </c>
      <c r="BG13" s="9">
        <v>74.436000000000007</v>
      </c>
      <c r="BH13" s="9">
        <v>8.4570000000000007</v>
      </c>
      <c r="BI13" s="9">
        <v>199.00399999999999</v>
      </c>
      <c r="BJ13" s="9">
        <v>199.00399999999999</v>
      </c>
      <c r="BK13" s="9">
        <v>28.088999999999999</v>
      </c>
      <c r="BL13" s="9">
        <v>15.519</v>
      </c>
      <c r="BM13" s="9">
        <v>4.5670000000000002</v>
      </c>
      <c r="BN13" s="9">
        <v>8.6199999999999992</v>
      </c>
      <c r="BO13" s="9">
        <v>11.257</v>
      </c>
      <c r="BP13" s="9">
        <v>1.93</v>
      </c>
      <c r="BQ13" s="9">
        <v>8.5960000000000001</v>
      </c>
      <c r="BR13" s="9">
        <v>0.70499999999999996</v>
      </c>
      <c r="BS13" s="9">
        <v>3.8860000000000001</v>
      </c>
      <c r="BT13" s="9">
        <v>7.7690000000000001</v>
      </c>
      <c r="BU13" s="9">
        <v>2.7069999999999999</v>
      </c>
      <c r="BV13" s="9">
        <v>2.7109999999999999</v>
      </c>
      <c r="BW13" s="9">
        <v>9.9220000000000006</v>
      </c>
      <c r="BX13" s="9">
        <v>3.2650000000000001</v>
      </c>
      <c r="BY13" s="9">
        <v>12.57</v>
      </c>
      <c r="BZ13" s="9">
        <v>170.916</v>
      </c>
      <c r="CA13" s="9">
        <v>158.51400000000001</v>
      </c>
      <c r="CB13" s="9">
        <v>150.827</v>
      </c>
      <c r="CC13" s="9">
        <v>5.766</v>
      </c>
      <c r="CD13" s="9">
        <v>1.921</v>
      </c>
      <c r="CE13" s="9">
        <v>5.6189999999999998</v>
      </c>
      <c r="CF13" s="9">
        <v>1.2649999999999999</v>
      </c>
      <c r="CG13" s="9">
        <v>0.80400000000000005</v>
      </c>
      <c r="CH13" s="9">
        <v>136.49799999999999</v>
      </c>
      <c r="CI13" s="9">
        <v>1.9570000000000001</v>
      </c>
      <c r="CJ13" s="9">
        <v>5.7110000000000003</v>
      </c>
      <c r="CK13" s="9">
        <v>14.347</v>
      </c>
      <c r="CL13" s="9">
        <v>29.571000000000002</v>
      </c>
      <c r="CM13" s="9">
        <v>128.94399999999999</v>
      </c>
      <c r="CN13" s="9">
        <v>12.401999999999999</v>
      </c>
      <c r="CO13" s="9">
        <v>184.10300000000001</v>
      </c>
      <c r="CP13" s="9">
        <v>14.901999999999999</v>
      </c>
      <c r="CQ13" s="9">
        <v>61.347999999999999</v>
      </c>
      <c r="CR13" s="9">
        <v>61.347999999999999</v>
      </c>
      <c r="CS13" s="9">
        <v>8.4369999999999994</v>
      </c>
      <c r="CT13" s="9">
        <v>5.5609999999999999</v>
      </c>
      <c r="CU13" s="9">
        <v>2.2570000000000001</v>
      </c>
      <c r="CV13" s="9">
        <v>3.3029999999999999</v>
      </c>
      <c r="CW13" s="9">
        <v>3.5059999999999998</v>
      </c>
      <c r="CX13" s="9">
        <v>2.0550000000000002</v>
      </c>
      <c r="CY13" s="9">
        <v>2.5760000000000001</v>
      </c>
      <c r="CZ13" s="9">
        <v>2.9849999999999999</v>
      </c>
      <c r="DA13" s="9">
        <v>0</v>
      </c>
      <c r="DB13" s="9">
        <v>1.2649999999999999</v>
      </c>
      <c r="DC13" s="9">
        <v>1.9219999999999999</v>
      </c>
      <c r="DD13" s="9">
        <v>2.3730000000000002</v>
      </c>
      <c r="DE13" s="9">
        <v>3.6379999999999999</v>
      </c>
      <c r="DF13" s="9">
        <v>1.9219999999999999</v>
      </c>
      <c r="DG13" s="9">
        <v>2.8759999999999999</v>
      </c>
      <c r="DH13" s="9">
        <v>52.911000000000001</v>
      </c>
      <c r="DI13" s="9">
        <v>42.552</v>
      </c>
      <c r="DJ13" s="9">
        <v>40.89</v>
      </c>
      <c r="DK13" s="9">
        <v>0.60099999999999998</v>
      </c>
      <c r="DL13" s="9">
        <v>0.51500000000000001</v>
      </c>
      <c r="DM13" s="9">
        <v>0.60099999999999998</v>
      </c>
      <c r="DN13" s="9">
        <v>0.51500000000000001</v>
      </c>
      <c r="DO13" s="9">
        <v>0</v>
      </c>
      <c r="DP13" s="9">
        <v>36.295999999999999</v>
      </c>
      <c r="DQ13" s="9">
        <v>1.1080000000000001</v>
      </c>
      <c r="DR13" s="9">
        <v>1.869</v>
      </c>
      <c r="DS13" s="9">
        <v>3.28</v>
      </c>
      <c r="DT13" s="9">
        <v>5.4139999999999997</v>
      </c>
      <c r="DU13" s="9">
        <v>37.139000000000003</v>
      </c>
      <c r="DV13" s="9">
        <v>10.359</v>
      </c>
      <c r="DW13" s="9">
        <v>59.884999999999998</v>
      </c>
      <c r="DX13" s="9">
        <v>1.4630000000000001</v>
      </c>
      <c r="DY13" s="9">
        <v>375.87799999999999</v>
      </c>
      <c r="DZ13" s="9">
        <v>375.87799999999999</v>
      </c>
      <c r="EA13" s="9">
        <v>62.628</v>
      </c>
      <c r="EB13" s="9">
        <v>33.927999999999997</v>
      </c>
      <c r="EC13" s="9">
        <v>17.093</v>
      </c>
      <c r="ED13" s="9">
        <v>14.659000000000001</v>
      </c>
      <c r="EE13" s="9">
        <v>27.888999999999999</v>
      </c>
      <c r="EF13" s="9">
        <v>3.863</v>
      </c>
      <c r="EG13" s="9">
        <v>24.158999999999999</v>
      </c>
      <c r="EH13" s="9">
        <v>4.992</v>
      </c>
      <c r="EI13" s="9">
        <v>1.833</v>
      </c>
      <c r="EJ13" s="9">
        <v>15.999000000000001</v>
      </c>
      <c r="EK13" s="9">
        <v>8.0399999999999991</v>
      </c>
      <c r="EL13" s="9">
        <v>7.7119999999999997</v>
      </c>
      <c r="EM13" s="9">
        <v>23.975000000000001</v>
      </c>
      <c r="EN13" s="9">
        <v>7.7779999999999996</v>
      </c>
      <c r="EO13" s="9">
        <v>28.7</v>
      </c>
      <c r="EP13" s="9">
        <v>313.25</v>
      </c>
      <c r="EQ13" s="9">
        <v>225.661</v>
      </c>
      <c r="ER13" s="9">
        <v>219</v>
      </c>
      <c r="ES13" s="9">
        <v>3.423</v>
      </c>
      <c r="ET13" s="9">
        <v>3.238</v>
      </c>
      <c r="EU13" s="9">
        <v>4.5350000000000001</v>
      </c>
      <c r="EV13" s="9">
        <v>2.1269999999999998</v>
      </c>
      <c r="EW13" s="9">
        <v>0</v>
      </c>
      <c r="EX13" s="9">
        <v>184.77500000000001</v>
      </c>
      <c r="EY13" s="9">
        <v>9.2520000000000007</v>
      </c>
      <c r="EZ13" s="9">
        <v>11.712</v>
      </c>
      <c r="FA13" s="9">
        <v>19.922000000000001</v>
      </c>
      <c r="FB13" s="9">
        <v>44.386000000000003</v>
      </c>
      <c r="FC13" s="9">
        <v>181.27500000000001</v>
      </c>
      <c r="FD13" s="9">
        <v>87.588999999999999</v>
      </c>
      <c r="FE13" s="9">
        <v>346.55</v>
      </c>
      <c r="FF13" s="9">
        <v>29.327999999999999</v>
      </c>
      <c r="FG13" s="9">
        <v>128.911</v>
      </c>
      <c r="FH13" s="9">
        <v>128.911</v>
      </c>
      <c r="FI13" s="9">
        <v>30.062000000000001</v>
      </c>
      <c r="FJ13" s="9">
        <v>13.178000000000001</v>
      </c>
      <c r="FK13" s="9">
        <v>3.0760000000000001</v>
      </c>
      <c r="FL13" s="9">
        <v>7.3959999999999999</v>
      </c>
      <c r="FM13" s="9">
        <v>6.9260000000000002</v>
      </c>
      <c r="FN13" s="9">
        <v>3.5459999999999998</v>
      </c>
      <c r="FO13" s="9">
        <v>5.6280000000000001</v>
      </c>
      <c r="FP13" s="9">
        <v>1.53</v>
      </c>
      <c r="FQ13" s="9">
        <v>2.7210000000000001</v>
      </c>
      <c r="FR13" s="9">
        <v>3.4380000000000002</v>
      </c>
      <c r="FS13" s="9">
        <v>1.391</v>
      </c>
      <c r="FT13" s="9">
        <v>6.2</v>
      </c>
      <c r="FU13" s="9">
        <v>6.7640000000000002</v>
      </c>
      <c r="FV13" s="9">
        <v>4.2649999999999997</v>
      </c>
      <c r="FW13" s="9">
        <v>16.884</v>
      </c>
      <c r="FX13" s="9">
        <v>98.849000000000004</v>
      </c>
      <c r="FY13" s="9">
        <v>64.397000000000006</v>
      </c>
      <c r="FZ13" s="9">
        <v>61.720999999999997</v>
      </c>
      <c r="GA13" s="9">
        <v>1.4810000000000001</v>
      </c>
      <c r="GB13" s="9">
        <v>1.194</v>
      </c>
      <c r="GC13" s="9">
        <v>1.4810000000000001</v>
      </c>
      <c r="GD13" s="9">
        <v>0</v>
      </c>
      <c r="GE13" s="9">
        <v>1.194</v>
      </c>
      <c r="GF13" s="9">
        <v>50.475999999999999</v>
      </c>
      <c r="GG13" s="9">
        <v>1.9650000000000001</v>
      </c>
      <c r="GH13" s="9">
        <v>3.0569999999999999</v>
      </c>
      <c r="GI13" s="9">
        <v>8.8989999999999991</v>
      </c>
      <c r="GJ13" s="9">
        <v>7.63</v>
      </c>
      <c r="GK13" s="9">
        <v>56.765999999999998</v>
      </c>
      <c r="GL13" s="9">
        <v>34.453000000000003</v>
      </c>
      <c r="GM13" s="9">
        <v>113.038</v>
      </c>
      <c r="GN13" s="9">
        <v>15.872999999999999</v>
      </c>
      <c r="GO13" s="9">
        <v>227.01499999999999</v>
      </c>
      <c r="GP13" s="9">
        <v>227.01499999999999</v>
      </c>
      <c r="GQ13" s="9">
        <v>28.831</v>
      </c>
      <c r="GR13" s="9">
        <v>14.473000000000001</v>
      </c>
      <c r="GS13" s="9">
        <v>1.9019999999999999</v>
      </c>
      <c r="GT13" s="9">
        <v>11.217000000000001</v>
      </c>
      <c r="GU13" s="9">
        <v>8.1020000000000003</v>
      </c>
      <c r="GV13" s="9">
        <v>5.0170000000000003</v>
      </c>
      <c r="GW13" s="9">
        <v>8.7050000000000001</v>
      </c>
      <c r="GX13" s="9">
        <v>1.732</v>
      </c>
      <c r="GY13" s="9">
        <v>2.6819999999999999</v>
      </c>
      <c r="GZ13" s="9">
        <v>1.8140000000000001</v>
      </c>
      <c r="HA13" s="9">
        <v>5.7809999999999997</v>
      </c>
      <c r="HB13" s="9">
        <v>5.5229999999999997</v>
      </c>
      <c r="HC13" s="9">
        <v>8.7110000000000003</v>
      </c>
      <c r="HD13" s="9">
        <v>4.407</v>
      </c>
      <c r="HE13" s="9">
        <v>14.358000000000001</v>
      </c>
      <c r="HF13" s="9">
        <v>198.184</v>
      </c>
      <c r="HG13" s="9">
        <v>194.476</v>
      </c>
      <c r="HH13" s="9">
        <v>182.596</v>
      </c>
      <c r="HI13" s="9">
        <v>5.5220000000000002</v>
      </c>
      <c r="HJ13" s="9">
        <v>6.3579999999999997</v>
      </c>
      <c r="HK13" s="9">
        <v>6.5880000000000001</v>
      </c>
      <c r="HL13" s="9">
        <v>2.6459999999999999</v>
      </c>
      <c r="HM13" s="9">
        <v>2.153</v>
      </c>
      <c r="HN13" s="9">
        <v>160.11000000000001</v>
      </c>
      <c r="HO13" s="9">
        <v>6.9630000000000001</v>
      </c>
      <c r="HP13" s="9">
        <v>8.3940000000000001</v>
      </c>
      <c r="HQ13" s="9">
        <v>19.010000000000002</v>
      </c>
      <c r="HR13" s="9">
        <v>42.204999999999998</v>
      </c>
      <c r="HS13" s="9">
        <v>152.27099999999999</v>
      </c>
      <c r="HT13" s="9">
        <v>3.7080000000000002</v>
      </c>
      <c r="HU13" s="9">
        <v>211.96600000000001</v>
      </c>
      <c r="HV13" s="9">
        <v>15.05</v>
      </c>
      <c r="HW13" s="9">
        <v>306.48500000000001</v>
      </c>
      <c r="HX13" s="9">
        <v>306.48500000000001</v>
      </c>
      <c r="HY13" s="9">
        <v>36.351999999999997</v>
      </c>
      <c r="HZ13" s="9">
        <v>12.992000000000001</v>
      </c>
      <c r="IA13" s="9">
        <v>3.5760000000000001</v>
      </c>
      <c r="IB13" s="9">
        <v>7.3040000000000003</v>
      </c>
      <c r="IC13" s="9">
        <v>8.2650000000000006</v>
      </c>
      <c r="ID13" s="9">
        <v>2.6160000000000001</v>
      </c>
      <c r="IE13" s="9">
        <v>8.1329999999999991</v>
      </c>
      <c r="IF13" s="9">
        <v>0.622</v>
      </c>
      <c r="IG13" s="9">
        <v>1.569</v>
      </c>
      <c r="IH13" s="9">
        <v>1.3759999999999999</v>
      </c>
      <c r="II13" s="9">
        <v>2.879</v>
      </c>
      <c r="IJ13" s="9">
        <v>6.6260000000000003</v>
      </c>
      <c r="IK13" s="9">
        <v>4.9130000000000003</v>
      </c>
      <c r="IL13" s="9">
        <v>5.968</v>
      </c>
      <c r="IM13" s="9">
        <v>23.36</v>
      </c>
      <c r="IN13" s="9">
        <v>270.13299999999998</v>
      </c>
      <c r="IO13" s="9">
        <v>248.946</v>
      </c>
      <c r="IP13" s="9">
        <v>238.09899999999999</v>
      </c>
      <c r="IQ13" s="9">
        <v>6.33</v>
      </c>
    </row>
    <row r="14" spans="1:251">
      <c r="A14" s="10">
        <v>43132</v>
      </c>
      <c r="B14" s="9">
        <v>2.1459999999999999</v>
      </c>
      <c r="C14" s="9">
        <v>0.66900000000000004</v>
      </c>
      <c r="D14" s="9">
        <v>4.4779999999999998</v>
      </c>
      <c r="E14" s="9">
        <v>3.613</v>
      </c>
      <c r="F14" s="9">
        <v>5.59</v>
      </c>
      <c r="G14" s="9">
        <v>7.81</v>
      </c>
      <c r="H14" s="9">
        <v>5.8710000000000004</v>
      </c>
      <c r="I14" s="9">
        <v>24.902999999999999</v>
      </c>
      <c r="J14" s="9">
        <v>171.09299999999999</v>
      </c>
      <c r="K14" s="9">
        <v>142.48099999999999</v>
      </c>
      <c r="L14" s="9">
        <v>136.52099999999999</v>
      </c>
      <c r="M14" s="9">
        <v>2.1779999999999999</v>
      </c>
      <c r="N14" s="9">
        <v>3.782</v>
      </c>
      <c r="O14" s="9">
        <v>2.94</v>
      </c>
      <c r="P14" s="9">
        <v>1.873</v>
      </c>
      <c r="Q14" s="9">
        <v>1.147</v>
      </c>
      <c r="R14" s="9">
        <v>112.392</v>
      </c>
      <c r="S14" s="9">
        <v>2.1850000000000001</v>
      </c>
      <c r="T14" s="9">
        <v>3.161</v>
      </c>
      <c r="U14" s="9">
        <v>24.742999999999999</v>
      </c>
      <c r="V14" s="9">
        <v>14.513999999999999</v>
      </c>
      <c r="W14" s="9">
        <v>127.96599999999999</v>
      </c>
      <c r="X14" s="9">
        <v>28.611999999999998</v>
      </c>
      <c r="Y14" s="9">
        <v>186.47800000000001</v>
      </c>
      <c r="Z14" s="9">
        <v>25.658999999999999</v>
      </c>
      <c r="AA14" s="9">
        <v>93.447999999999993</v>
      </c>
      <c r="AB14" s="9">
        <v>93.447999999999993</v>
      </c>
      <c r="AC14" s="9">
        <v>15.413</v>
      </c>
      <c r="AD14" s="9">
        <v>8.407</v>
      </c>
      <c r="AE14" s="9">
        <v>2.919</v>
      </c>
      <c r="AF14" s="9">
        <v>4.43</v>
      </c>
      <c r="AG14" s="9">
        <v>4.726</v>
      </c>
      <c r="AH14" s="9">
        <v>2.6230000000000002</v>
      </c>
      <c r="AI14" s="9">
        <v>4.5190000000000001</v>
      </c>
      <c r="AJ14" s="9">
        <v>2.83</v>
      </c>
      <c r="AK14" s="9">
        <v>0</v>
      </c>
      <c r="AL14" s="9">
        <v>3.4870000000000001</v>
      </c>
      <c r="AM14" s="9">
        <v>3.8620000000000001</v>
      </c>
      <c r="AN14" s="9">
        <v>0</v>
      </c>
      <c r="AO14" s="9">
        <v>4.524</v>
      </c>
      <c r="AP14" s="9">
        <v>2.8250000000000002</v>
      </c>
      <c r="AQ14" s="9">
        <v>7.0060000000000002</v>
      </c>
      <c r="AR14" s="9">
        <v>78.034999999999997</v>
      </c>
      <c r="AS14" s="9">
        <v>67.492000000000004</v>
      </c>
      <c r="AT14" s="9">
        <v>62.335999999999999</v>
      </c>
      <c r="AU14" s="9">
        <v>1.7150000000000001</v>
      </c>
      <c r="AV14" s="9">
        <v>3.44</v>
      </c>
      <c r="AW14" s="9">
        <v>2.508</v>
      </c>
      <c r="AX14" s="9">
        <v>2.6469999999999998</v>
      </c>
      <c r="AY14" s="9">
        <v>0</v>
      </c>
      <c r="AZ14" s="9">
        <v>57.182000000000002</v>
      </c>
      <c r="BA14" s="9">
        <v>3.3260000000000001</v>
      </c>
      <c r="BB14" s="9">
        <v>2.3959999999999999</v>
      </c>
      <c r="BC14" s="9">
        <v>4.5869999999999997</v>
      </c>
      <c r="BD14" s="9">
        <v>17.34</v>
      </c>
      <c r="BE14" s="9">
        <v>50.152000000000001</v>
      </c>
      <c r="BF14" s="9">
        <v>10.542999999999999</v>
      </c>
      <c r="BG14" s="9">
        <v>86.825000000000003</v>
      </c>
      <c r="BH14" s="9">
        <v>6.6230000000000002</v>
      </c>
      <c r="BI14" s="9">
        <v>188.041</v>
      </c>
      <c r="BJ14" s="9">
        <v>188.041</v>
      </c>
      <c r="BK14" s="9">
        <v>32.521999999999998</v>
      </c>
      <c r="BL14" s="9">
        <v>17.667999999999999</v>
      </c>
      <c r="BM14" s="9">
        <v>6.6050000000000004</v>
      </c>
      <c r="BN14" s="9">
        <v>8.6989999999999998</v>
      </c>
      <c r="BO14" s="9">
        <v>11.265000000000001</v>
      </c>
      <c r="BP14" s="9">
        <v>4.0389999999999997</v>
      </c>
      <c r="BQ14" s="9">
        <v>9.9659999999999993</v>
      </c>
      <c r="BR14" s="9">
        <v>2.5590000000000002</v>
      </c>
      <c r="BS14" s="9">
        <v>2.778</v>
      </c>
      <c r="BT14" s="9">
        <v>5.6890000000000001</v>
      </c>
      <c r="BU14" s="9">
        <v>6.8330000000000002</v>
      </c>
      <c r="BV14" s="9">
        <v>2.782</v>
      </c>
      <c r="BW14" s="9">
        <v>8.593</v>
      </c>
      <c r="BX14" s="9">
        <v>6.7110000000000003</v>
      </c>
      <c r="BY14" s="9">
        <v>14.853999999999999</v>
      </c>
      <c r="BZ14" s="9">
        <v>155.51900000000001</v>
      </c>
      <c r="CA14" s="9">
        <v>139.83099999999999</v>
      </c>
      <c r="CB14" s="9">
        <v>132.35599999999999</v>
      </c>
      <c r="CC14" s="9">
        <v>4.4569999999999999</v>
      </c>
      <c r="CD14" s="9">
        <v>3.0169999999999999</v>
      </c>
      <c r="CE14" s="9">
        <v>3.4889999999999999</v>
      </c>
      <c r="CF14" s="9">
        <v>1.415</v>
      </c>
      <c r="CG14" s="9">
        <v>2.5710000000000002</v>
      </c>
      <c r="CH14" s="9">
        <v>123.542</v>
      </c>
      <c r="CI14" s="9">
        <v>5.13</v>
      </c>
      <c r="CJ14" s="9">
        <v>4.3049999999999997</v>
      </c>
      <c r="CK14" s="9">
        <v>6.8529999999999998</v>
      </c>
      <c r="CL14" s="9">
        <v>30.003</v>
      </c>
      <c r="CM14" s="9">
        <v>109.828</v>
      </c>
      <c r="CN14" s="9">
        <v>15.688000000000001</v>
      </c>
      <c r="CO14" s="9">
        <v>172.32599999999999</v>
      </c>
      <c r="CP14" s="9">
        <v>15.715</v>
      </c>
      <c r="CQ14" s="9">
        <v>79.837999999999994</v>
      </c>
      <c r="CR14" s="9">
        <v>79.837999999999994</v>
      </c>
      <c r="CS14" s="9">
        <v>21.164999999999999</v>
      </c>
      <c r="CT14" s="9">
        <v>8.0449999999999999</v>
      </c>
      <c r="CU14" s="9">
        <v>2.7250000000000001</v>
      </c>
      <c r="CV14" s="9">
        <v>4.1070000000000002</v>
      </c>
      <c r="CW14" s="9">
        <v>4.9409999999999998</v>
      </c>
      <c r="CX14" s="9">
        <v>1.891</v>
      </c>
      <c r="CY14" s="9">
        <v>5.5960000000000001</v>
      </c>
      <c r="CZ14" s="9">
        <v>0.54400000000000004</v>
      </c>
      <c r="DA14" s="9">
        <v>0.69099999999999995</v>
      </c>
      <c r="DB14" s="9">
        <v>4.9409999999999998</v>
      </c>
      <c r="DC14" s="9">
        <v>1.2350000000000001</v>
      </c>
      <c r="DD14" s="9">
        <v>0.65500000000000003</v>
      </c>
      <c r="DE14" s="9">
        <v>4.9409999999999998</v>
      </c>
      <c r="DF14" s="9">
        <v>1.891</v>
      </c>
      <c r="DG14" s="9">
        <v>13.12</v>
      </c>
      <c r="DH14" s="9">
        <v>58.673000000000002</v>
      </c>
      <c r="DI14" s="9">
        <v>34.701000000000001</v>
      </c>
      <c r="DJ14" s="9">
        <v>32.802999999999997</v>
      </c>
      <c r="DK14" s="9">
        <v>1.8979999999999999</v>
      </c>
      <c r="DL14" s="9">
        <v>0</v>
      </c>
      <c r="DM14" s="9">
        <v>1.8979999999999999</v>
      </c>
      <c r="DN14" s="9">
        <v>0</v>
      </c>
      <c r="DO14" s="9">
        <v>0</v>
      </c>
      <c r="DP14" s="9">
        <v>26.683</v>
      </c>
      <c r="DQ14" s="9">
        <v>3.0910000000000002</v>
      </c>
      <c r="DR14" s="9">
        <v>1.8979999999999999</v>
      </c>
      <c r="DS14" s="9">
        <v>3.0289999999999999</v>
      </c>
      <c r="DT14" s="9">
        <v>6.375</v>
      </c>
      <c r="DU14" s="9">
        <v>28.326000000000001</v>
      </c>
      <c r="DV14" s="9">
        <v>23.972000000000001</v>
      </c>
      <c r="DW14" s="9">
        <v>65.504999999999995</v>
      </c>
      <c r="DX14" s="9">
        <v>14.333</v>
      </c>
      <c r="DY14" s="9">
        <v>372.28100000000001</v>
      </c>
      <c r="DZ14" s="9">
        <v>372.28100000000001</v>
      </c>
      <c r="EA14" s="9">
        <v>74.457999999999998</v>
      </c>
      <c r="EB14" s="9">
        <v>29.609000000000002</v>
      </c>
      <c r="EC14" s="9">
        <v>13.106999999999999</v>
      </c>
      <c r="ED14" s="9">
        <v>15.813000000000001</v>
      </c>
      <c r="EE14" s="9">
        <v>21.562000000000001</v>
      </c>
      <c r="EF14" s="9">
        <v>7.3579999999999997</v>
      </c>
      <c r="EG14" s="9">
        <v>21.837</v>
      </c>
      <c r="EH14" s="9">
        <v>3.653</v>
      </c>
      <c r="EI14" s="9">
        <v>3.43</v>
      </c>
      <c r="EJ14" s="9">
        <v>9.52</v>
      </c>
      <c r="EK14" s="9">
        <v>7.327</v>
      </c>
      <c r="EL14" s="9">
        <v>12.074</v>
      </c>
      <c r="EM14" s="9">
        <v>20.414000000000001</v>
      </c>
      <c r="EN14" s="9">
        <v>8.5060000000000002</v>
      </c>
      <c r="EO14" s="9">
        <v>44.848999999999997</v>
      </c>
      <c r="EP14" s="9">
        <v>297.82299999999998</v>
      </c>
      <c r="EQ14" s="9">
        <v>213.08699999999999</v>
      </c>
      <c r="ER14" s="9">
        <v>203.61199999999999</v>
      </c>
      <c r="ES14" s="9">
        <v>2.5659999999999998</v>
      </c>
      <c r="ET14" s="9">
        <v>6.9080000000000004</v>
      </c>
      <c r="EU14" s="9">
        <v>4.1559999999999997</v>
      </c>
      <c r="EV14" s="9">
        <v>3.54</v>
      </c>
      <c r="EW14" s="9">
        <v>1.1919999999999999</v>
      </c>
      <c r="EX14" s="9">
        <v>179.52099999999999</v>
      </c>
      <c r="EY14" s="9">
        <v>5.4630000000000001</v>
      </c>
      <c r="EZ14" s="9">
        <v>9.2159999999999993</v>
      </c>
      <c r="FA14" s="9">
        <v>18.885999999999999</v>
      </c>
      <c r="FB14" s="9">
        <v>46.225000000000001</v>
      </c>
      <c r="FC14" s="9">
        <v>166.86099999999999</v>
      </c>
      <c r="FD14" s="9">
        <v>84.736000000000004</v>
      </c>
      <c r="FE14" s="9">
        <v>327.358</v>
      </c>
      <c r="FF14" s="9">
        <v>44.923000000000002</v>
      </c>
      <c r="FG14" s="9">
        <v>135.40899999999999</v>
      </c>
      <c r="FH14" s="9">
        <v>135.40899999999999</v>
      </c>
      <c r="FI14" s="9">
        <v>29.721</v>
      </c>
      <c r="FJ14" s="9">
        <v>12.379</v>
      </c>
      <c r="FK14" s="9">
        <v>3.9220000000000002</v>
      </c>
      <c r="FL14" s="9">
        <v>7.4269999999999996</v>
      </c>
      <c r="FM14" s="9">
        <v>7.7080000000000002</v>
      </c>
      <c r="FN14" s="9">
        <v>3.641</v>
      </c>
      <c r="FO14" s="9">
        <v>6.0229999999999997</v>
      </c>
      <c r="FP14" s="9">
        <v>1.86</v>
      </c>
      <c r="FQ14" s="9">
        <v>1.8169999999999999</v>
      </c>
      <c r="FR14" s="9">
        <v>4.0179999999999998</v>
      </c>
      <c r="FS14" s="9">
        <v>4.8769999999999998</v>
      </c>
      <c r="FT14" s="9">
        <v>2.4550000000000001</v>
      </c>
      <c r="FU14" s="9">
        <v>8.4890000000000008</v>
      </c>
      <c r="FV14" s="9">
        <v>2.86</v>
      </c>
      <c r="FW14" s="9">
        <v>17.341999999999999</v>
      </c>
      <c r="FX14" s="9">
        <v>105.688</v>
      </c>
      <c r="FY14" s="9">
        <v>71.328000000000003</v>
      </c>
      <c r="FZ14" s="9">
        <v>68.015000000000001</v>
      </c>
      <c r="GA14" s="9">
        <v>2.4220000000000002</v>
      </c>
      <c r="GB14" s="9">
        <v>0.89100000000000001</v>
      </c>
      <c r="GC14" s="9">
        <v>1.792</v>
      </c>
      <c r="GD14" s="9">
        <v>0.89100000000000001</v>
      </c>
      <c r="GE14" s="9">
        <v>0.63</v>
      </c>
      <c r="GF14" s="9">
        <v>56.656999999999996</v>
      </c>
      <c r="GG14" s="9">
        <v>2.645</v>
      </c>
      <c r="GH14" s="9">
        <v>3.2</v>
      </c>
      <c r="GI14" s="9">
        <v>8.827</v>
      </c>
      <c r="GJ14" s="9">
        <v>7.9219999999999997</v>
      </c>
      <c r="GK14" s="9">
        <v>63.406999999999996</v>
      </c>
      <c r="GL14" s="9">
        <v>34.359000000000002</v>
      </c>
      <c r="GM14" s="9">
        <v>119.098</v>
      </c>
      <c r="GN14" s="9">
        <v>16.311</v>
      </c>
      <c r="GO14" s="9">
        <v>176.65700000000001</v>
      </c>
      <c r="GP14" s="9">
        <v>176.65700000000001</v>
      </c>
      <c r="GQ14" s="9">
        <v>20.420999999999999</v>
      </c>
      <c r="GR14" s="9">
        <v>7.9859999999999998</v>
      </c>
      <c r="GS14" s="9">
        <v>1.0149999999999999</v>
      </c>
      <c r="GT14" s="9">
        <v>6.4610000000000003</v>
      </c>
      <c r="GU14" s="9">
        <v>5.3360000000000003</v>
      </c>
      <c r="GV14" s="9">
        <v>2.14</v>
      </c>
      <c r="GW14" s="9">
        <v>4.6310000000000002</v>
      </c>
      <c r="GX14" s="9">
        <v>0.748</v>
      </c>
      <c r="GY14" s="9">
        <v>2.097</v>
      </c>
      <c r="GZ14" s="9">
        <v>2.0310000000000001</v>
      </c>
      <c r="HA14" s="9">
        <v>3.2029999999999998</v>
      </c>
      <c r="HB14" s="9">
        <v>2.2410000000000001</v>
      </c>
      <c r="HC14" s="9">
        <v>4.2720000000000002</v>
      </c>
      <c r="HD14" s="9">
        <v>3.2029999999999998</v>
      </c>
      <c r="HE14" s="9">
        <v>12.435</v>
      </c>
      <c r="HF14" s="9">
        <v>156.23599999999999</v>
      </c>
      <c r="HG14" s="9">
        <v>153.291</v>
      </c>
      <c r="HH14" s="9">
        <v>146.00399999999999</v>
      </c>
      <c r="HI14" s="9">
        <v>5.5979999999999999</v>
      </c>
      <c r="HJ14" s="9">
        <v>1.012</v>
      </c>
      <c r="HK14" s="9">
        <v>4.3650000000000002</v>
      </c>
      <c r="HL14" s="9">
        <v>1.6870000000000001</v>
      </c>
      <c r="HM14" s="9">
        <v>0.55800000000000005</v>
      </c>
      <c r="HN14" s="9">
        <v>132.75299999999999</v>
      </c>
      <c r="HO14" s="9">
        <v>6.2160000000000002</v>
      </c>
      <c r="HP14" s="9">
        <v>1.8129999999999999</v>
      </c>
      <c r="HQ14" s="9">
        <v>12.509</v>
      </c>
      <c r="HR14" s="9">
        <v>34.658999999999999</v>
      </c>
      <c r="HS14" s="9">
        <v>118.63200000000001</v>
      </c>
      <c r="HT14" s="9">
        <v>2.9449999999999998</v>
      </c>
      <c r="HU14" s="9">
        <v>164.25299999999999</v>
      </c>
      <c r="HV14" s="9">
        <v>12.404999999999999</v>
      </c>
      <c r="HW14" s="9">
        <v>325.62299999999999</v>
      </c>
      <c r="HX14" s="9">
        <v>325.62299999999999</v>
      </c>
      <c r="HY14" s="9">
        <v>40.752000000000002</v>
      </c>
      <c r="HZ14" s="9">
        <v>16.547999999999998</v>
      </c>
      <c r="IA14" s="9">
        <v>5.8010000000000002</v>
      </c>
      <c r="IB14" s="9">
        <v>8.0679999999999996</v>
      </c>
      <c r="IC14" s="9">
        <v>11.086</v>
      </c>
      <c r="ID14" s="9">
        <v>2.782</v>
      </c>
      <c r="IE14" s="9">
        <v>11.086</v>
      </c>
      <c r="IF14" s="9">
        <v>1.4019999999999999</v>
      </c>
      <c r="IG14" s="9">
        <v>0.69799999999999995</v>
      </c>
      <c r="IH14" s="9">
        <v>5.0720000000000001</v>
      </c>
      <c r="II14" s="9">
        <v>5.3049999999999997</v>
      </c>
      <c r="IJ14" s="9">
        <v>3.4910000000000001</v>
      </c>
      <c r="IK14" s="9">
        <v>10.478999999999999</v>
      </c>
      <c r="IL14" s="9">
        <v>3.39</v>
      </c>
      <c r="IM14" s="9">
        <v>24.204000000000001</v>
      </c>
      <c r="IN14" s="9">
        <v>284.87099999999998</v>
      </c>
      <c r="IO14" s="9">
        <v>259.35500000000002</v>
      </c>
      <c r="IP14" s="9">
        <v>234.98099999999999</v>
      </c>
      <c r="IQ14" s="9">
        <v>13.795999999999999</v>
      </c>
    </row>
    <row r="15" spans="1:251">
      <c r="A15" s="10">
        <v>43497</v>
      </c>
      <c r="B15" s="9">
        <v>1.2230000000000001</v>
      </c>
      <c r="C15" s="9">
        <v>2.488</v>
      </c>
      <c r="D15" s="9">
        <v>7.4489999999999998</v>
      </c>
      <c r="E15" s="9">
        <v>6.12</v>
      </c>
      <c r="F15" s="9">
        <v>3.2029999999999998</v>
      </c>
      <c r="G15" s="9">
        <v>9.6050000000000004</v>
      </c>
      <c r="H15" s="9">
        <v>7.1680000000000001</v>
      </c>
      <c r="I15" s="9">
        <v>24.494</v>
      </c>
      <c r="J15" s="9">
        <v>189.047</v>
      </c>
      <c r="K15" s="9">
        <v>149.76900000000001</v>
      </c>
      <c r="L15" s="9">
        <v>142.554</v>
      </c>
      <c r="M15" s="9">
        <v>3.1150000000000002</v>
      </c>
      <c r="N15" s="9">
        <v>4.0999999999999996</v>
      </c>
      <c r="O15" s="9">
        <v>4.1660000000000004</v>
      </c>
      <c r="P15" s="9">
        <v>1.827</v>
      </c>
      <c r="Q15" s="9">
        <v>1.2230000000000001</v>
      </c>
      <c r="R15" s="9">
        <v>108.1</v>
      </c>
      <c r="S15" s="9">
        <v>6.3689999999999998</v>
      </c>
      <c r="T15" s="9">
        <v>7.327</v>
      </c>
      <c r="U15" s="9">
        <v>27.972999999999999</v>
      </c>
      <c r="V15" s="9">
        <v>14.541</v>
      </c>
      <c r="W15" s="9">
        <v>135.22800000000001</v>
      </c>
      <c r="X15" s="9">
        <v>39.277999999999999</v>
      </c>
      <c r="Y15" s="9">
        <v>206.50399999999999</v>
      </c>
      <c r="Z15" s="9">
        <v>25.849</v>
      </c>
      <c r="AA15" s="9">
        <v>78.433999999999997</v>
      </c>
      <c r="AB15" s="9">
        <v>78.433999999999997</v>
      </c>
      <c r="AC15" s="9">
        <v>13.737</v>
      </c>
      <c r="AD15" s="9">
        <v>8.4860000000000007</v>
      </c>
      <c r="AE15" s="9">
        <v>1.786</v>
      </c>
      <c r="AF15" s="9">
        <v>6.1689999999999996</v>
      </c>
      <c r="AG15" s="9">
        <v>4.718</v>
      </c>
      <c r="AH15" s="9">
        <v>3.2370000000000001</v>
      </c>
      <c r="AI15" s="9">
        <v>4.3070000000000004</v>
      </c>
      <c r="AJ15" s="9">
        <v>3.6480000000000001</v>
      </c>
      <c r="AK15" s="9">
        <v>0</v>
      </c>
      <c r="AL15" s="9">
        <v>1.252</v>
      </c>
      <c r="AM15" s="9">
        <v>4.5750000000000002</v>
      </c>
      <c r="AN15" s="9">
        <v>2.1280000000000001</v>
      </c>
      <c r="AO15" s="9">
        <v>4.4109999999999996</v>
      </c>
      <c r="AP15" s="9">
        <v>3.5449999999999999</v>
      </c>
      <c r="AQ15" s="9">
        <v>5.2510000000000003</v>
      </c>
      <c r="AR15" s="9">
        <v>64.697000000000003</v>
      </c>
      <c r="AS15" s="9">
        <v>55.220999999999997</v>
      </c>
      <c r="AT15" s="9">
        <v>51.962000000000003</v>
      </c>
      <c r="AU15" s="9">
        <v>1.4810000000000001</v>
      </c>
      <c r="AV15" s="9">
        <v>1.7769999999999999</v>
      </c>
      <c r="AW15" s="9">
        <v>2.101</v>
      </c>
      <c r="AX15" s="9">
        <v>1.157</v>
      </c>
      <c r="AY15" s="9">
        <v>0</v>
      </c>
      <c r="AZ15" s="9">
        <v>48.085999999999999</v>
      </c>
      <c r="BA15" s="9">
        <v>1.1080000000000001</v>
      </c>
      <c r="BB15" s="9">
        <v>2.6539999999999999</v>
      </c>
      <c r="BC15" s="9">
        <v>3.3730000000000002</v>
      </c>
      <c r="BD15" s="9">
        <v>12.871</v>
      </c>
      <c r="BE15" s="9">
        <v>42.35</v>
      </c>
      <c r="BF15" s="9">
        <v>9.4770000000000003</v>
      </c>
      <c r="BG15" s="9">
        <v>72.653000000000006</v>
      </c>
      <c r="BH15" s="9">
        <v>5.782</v>
      </c>
      <c r="BI15" s="9">
        <v>194.54499999999999</v>
      </c>
      <c r="BJ15" s="9">
        <v>194.54499999999999</v>
      </c>
      <c r="BK15" s="9">
        <v>34.542000000000002</v>
      </c>
      <c r="BL15" s="9">
        <v>20.526</v>
      </c>
      <c r="BM15" s="9">
        <v>7.4580000000000002</v>
      </c>
      <c r="BN15" s="9">
        <v>12.363</v>
      </c>
      <c r="BO15" s="9">
        <v>14.503</v>
      </c>
      <c r="BP15" s="9">
        <v>5.3179999999999996</v>
      </c>
      <c r="BQ15" s="9">
        <v>14.718</v>
      </c>
      <c r="BR15" s="9">
        <v>2.226</v>
      </c>
      <c r="BS15" s="9">
        <v>2.8769999999999998</v>
      </c>
      <c r="BT15" s="9">
        <v>10.198</v>
      </c>
      <c r="BU15" s="9">
        <v>7.6390000000000002</v>
      </c>
      <c r="BV15" s="9">
        <v>1.9850000000000001</v>
      </c>
      <c r="BW15" s="9">
        <v>16.440999999999999</v>
      </c>
      <c r="BX15" s="9">
        <v>3.38</v>
      </c>
      <c r="BY15" s="9">
        <v>14.016</v>
      </c>
      <c r="BZ15" s="9">
        <v>160.00299999999999</v>
      </c>
      <c r="CA15" s="9">
        <v>144.22300000000001</v>
      </c>
      <c r="CB15" s="9">
        <v>132.05799999999999</v>
      </c>
      <c r="CC15" s="9">
        <v>4.4290000000000003</v>
      </c>
      <c r="CD15" s="9">
        <v>7.7350000000000003</v>
      </c>
      <c r="CE15" s="9">
        <v>6.0510000000000002</v>
      </c>
      <c r="CF15" s="9">
        <v>3.7930000000000001</v>
      </c>
      <c r="CG15" s="9">
        <v>2.3210000000000002</v>
      </c>
      <c r="CH15" s="9">
        <v>124.675</v>
      </c>
      <c r="CI15" s="9">
        <v>5.6379999999999999</v>
      </c>
      <c r="CJ15" s="9">
        <v>2.5510000000000002</v>
      </c>
      <c r="CK15" s="9">
        <v>11.359</v>
      </c>
      <c r="CL15" s="9">
        <v>43.515999999999998</v>
      </c>
      <c r="CM15" s="9">
        <v>100.706</v>
      </c>
      <c r="CN15" s="9">
        <v>15.781000000000001</v>
      </c>
      <c r="CO15" s="9">
        <v>181.18899999999999</v>
      </c>
      <c r="CP15" s="9">
        <v>13.356</v>
      </c>
      <c r="CQ15" s="9">
        <v>70.474000000000004</v>
      </c>
      <c r="CR15" s="9">
        <v>70.474000000000004</v>
      </c>
      <c r="CS15" s="9">
        <v>13.887</v>
      </c>
      <c r="CT15" s="9">
        <v>7.7089999999999996</v>
      </c>
      <c r="CU15" s="9">
        <v>2.6880000000000002</v>
      </c>
      <c r="CV15" s="9">
        <v>3.778</v>
      </c>
      <c r="CW15" s="9">
        <v>3.9209999999999998</v>
      </c>
      <c r="CX15" s="9">
        <v>2.5459999999999998</v>
      </c>
      <c r="CY15" s="9">
        <v>4.9420000000000002</v>
      </c>
      <c r="CZ15" s="9">
        <v>1.5249999999999999</v>
      </c>
      <c r="DA15" s="9">
        <v>0</v>
      </c>
      <c r="DB15" s="9">
        <v>3.9209999999999998</v>
      </c>
      <c r="DC15" s="9">
        <v>1.5249999999999999</v>
      </c>
      <c r="DD15" s="9">
        <v>1.0209999999999999</v>
      </c>
      <c r="DE15" s="9">
        <v>3.266</v>
      </c>
      <c r="DF15" s="9">
        <v>3.2010000000000001</v>
      </c>
      <c r="DG15" s="9">
        <v>6.1779999999999999</v>
      </c>
      <c r="DH15" s="9">
        <v>56.587000000000003</v>
      </c>
      <c r="DI15" s="9">
        <v>41.805</v>
      </c>
      <c r="DJ15" s="9">
        <v>41.805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33.951999999999998</v>
      </c>
      <c r="DQ15" s="9">
        <v>1.298</v>
      </c>
      <c r="DR15" s="9">
        <v>0.64500000000000002</v>
      </c>
      <c r="DS15" s="9">
        <v>5.91</v>
      </c>
      <c r="DT15" s="9">
        <v>4.1139999999999999</v>
      </c>
      <c r="DU15" s="9">
        <v>37.691000000000003</v>
      </c>
      <c r="DV15" s="9">
        <v>14.782</v>
      </c>
      <c r="DW15" s="9">
        <v>63.588999999999999</v>
      </c>
      <c r="DX15" s="9">
        <v>6.8849999999999998</v>
      </c>
      <c r="DY15" s="9">
        <v>421.62099999999998</v>
      </c>
      <c r="DZ15" s="9">
        <v>421.62099999999998</v>
      </c>
      <c r="EA15" s="9">
        <v>73.456999999999994</v>
      </c>
      <c r="EB15" s="9">
        <v>39.673000000000002</v>
      </c>
      <c r="EC15" s="9">
        <v>16.114000000000001</v>
      </c>
      <c r="ED15" s="9">
        <v>22.361000000000001</v>
      </c>
      <c r="EE15" s="9">
        <v>26.167999999999999</v>
      </c>
      <c r="EF15" s="9">
        <v>12.307</v>
      </c>
      <c r="EG15" s="9">
        <v>27.706</v>
      </c>
      <c r="EH15" s="9">
        <v>8.5389999999999997</v>
      </c>
      <c r="EI15" s="9">
        <v>2.23</v>
      </c>
      <c r="EJ15" s="9">
        <v>16.702999999999999</v>
      </c>
      <c r="EK15" s="9">
        <v>13.151999999999999</v>
      </c>
      <c r="EL15" s="9">
        <v>8.6199999999999992</v>
      </c>
      <c r="EM15" s="9">
        <v>24.259</v>
      </c>
      <c r="EN15" s="9">
        <v>14.217000000000001</v>
      </c>
      <c r="EO15" s="9">
        <v>33.783000000000001</v>
      </c>
      <c r="EP15" s="9">
        <v>348.16399999999999</v>
      </c>
      <c r="EQ15" s="9">
        <v>254.99100000000001</v>
      </c>
      <c r="ER15" s="9">
        <v>240.87299999999999</v>
      </c>
      <c r="ES15" s="9">
        <v>9.0950000000000006</v>
      </c>
      <c r="ET15" s="9">
        <v>5.0229999999999997</v>
      </c>
      <c r="EU15" s="9">
        <v>8.4049999999999994</v>
      </c>
      <c r="EV15" s="9">
        <v>2.6720000000000002</v>
      </c>
      <c r="EW15" s="9">
        <v>3.0409999999999999</v>
      </c>
      <c r="EX15" s="9">
        <v>202.065</v>
      </c>
      <c r="EY15" s="9">
        <v>11.595000000000001</v>
      </c>
      <c r="EZ15" s="9">
        <v>9.0299999999999994</v>
      </c>
      <c r="FA15" s="9">
        <v>32.299999999999997</v>
      </c>
      <c r="FB15" s="9">
        <v>51.201000000000001</v>
      </c>
      <c r="FC15" s="9">
        <v>203.79</v>
      </c>
      <c r="FD15" s="9">
        <v>93.174000000000007</v>
      </c>
      <c r="FE15" s="9">
        <v>388.41800000000001</v>
      </c>
      <c r="FF15" s="9">
        <v>33.203000000000003</v>
      </c>
      <c r="FG15" s="9">
        <v>143.922</v>
      </c>
      <c r="FH15" s="9">
        <v>143.922</v>
      </c>
      <c r="FI15" s="9">
        <v>28.297999999999998</v>
      </c>
      <c r="FJ15" s="9">
        <v>10.327999999999999</v>
      </c>
      <c r="FK15" s="9">
        <v>3.6339999999999999</v>
      </c>
      <c r="FL15" s="9">
        <v>5.43</v>
      </c>
      <c r="FM15" s="9">
        <v>6.63</v>
      </c>
      <c r="FN15" s="9">
        <v>2.4340000000000002</v>
      </c>
      <c r="FO15" s="9">
        <v>5.7750000000000004</v>
      </c>
      <c r="FP15" s="9">
        <v>1.744</v>
      </c>
      <c r="FQ15" s="9">
        <v>1.5449999999999999</v>
      </c>
      <c r="FR15" s="9">
        <v>4.3890000000000002</v>
      </c>
      <c r="FS15" s="9">
        <v>2.653</v>
      </c>
      <c r="FT15" s="9">
        <v>2.0219999999999998</v>
      </c>
      <c r="FU15" s="9">
        <v>8.4280000000000008</v>
      </c>
      <c r="FV15" s="9">
        <v>0.63600000000000001</v>
      </c>
      <c r="FW15" s="9">
        <v>17.97</v>
      </c>
      <c r="FX15" s="9">
        <v>115.624</v>
      </c>
      <c r="FY15" s="9">
        <v>81.459999999999994</v>
      </c>
      <c r="FZ15" s="9">
        <v>78.375</v>
      </c>
      <c r="GA15" s="9">
        <v>1.94</v>
      </c>
      <c r="GB15" s="9">
        <v>1.145</v>
      </c>
      <c r="GC15" s="9">
        <v>2.5089999999999999</v>
      </c>
      <c r="GD15" s="9">
        <v>0</v>
      </c>
      <c r="GE15" s="9">
        <v>0.57599999999999996</v>
      </c>
      <c r="GF15" s="9">
        <v>67.686999999999998</v>
      </c>
      <c r="GG15" s="9">
        <v>3.6230000000000002</v>
      </c>
      <c r="GH15" s="9">
        <v>3.4750000000000001</v>
      </c>
      <c r="GI15" s="9">
        <v>6.6749999999999998</v>
      </c>
      <c r="GJ15" s="9">
        <v>9.2810000000000006</v>
      </c>
      <c r="GK15" s="9">
        <v>72.179000000000002</v>
      </c>
      <c r="GL15" s="9">
        <v>34.164000000000001</v>
      </c>
      <c r="GM15" s="9">
        <v>124.688</v>
      </c>
      <c r="GN15" s="9">
        <v>19.234000000000002</v>
      </c>
      <c r="GO15" s="9">
        <v>255.215</v>
      </c>
      <c r="GP15" s="9">
        <v>255.215</v>
      </c>
      <c r="GQ15" s="9">
        <v>33.884999999999998</v>
      </c>
      <c r="GR15" s="9">
        <v>18.292000000000002</v>
      </c>
      <c r="GS15" s="9">
        <v>3.87</v>
      </c>
      <c r="GT15" s="9">
        <v>13.808999999999999</v>
      </c>
      <c r="GU15" s="9">
        <v>11.455</v>
      </c>
      <c r="GV15" s="9">
        <v>6.2240000000000002</v>
      </c>
      <c r="GW15" s="9">
        <v>11.269</v>
      </c>
      <c r="GX15" s="9">
        <v>1.331</v>
      </c>
      <c r="GY15" s="9">
        <v>5.0789999999999997</v>
      </c>
      <c r="GZ15" s="9">
        <v>7.4880000000000004</v>
      </c>
      <c r="HA15" s="9">
        <v>4.55</v>
      </c>
      <c r="HB15" s="9">
        <v>5.641</v>
      </c>
      <c r="HC15" s="9">
        <v>10.629</v>
      </c>
      <c r="HD15" s="9">
        <v>7.05</v>
      </c>
      <c r="HE15" s="9">
        <v>15.593</v>
      </c>
      <c r="HF15" s="9">
        <v>221.33</v>
      </c>
      <c r="HG15" s="9">
        <v>219.012</v>
      </c>
      <c r="HH15" s="9">
        <v>203.542</v>
      </c>
      <c r="HI15" s="9">
        <v>8.4700000000000006</v>
      </c>
      <c r="HJ15" s="9">
        <v>7.0010000000000003</v>
      </c>
      <c r="HK15" s="9">
        <v>6.0279999999999996</v>
      </c>
      <c r="HL15" s="9">
        <v>6.7919999999999998</v>
      </c>
      <c r="HM15" s="9">
        <v>2.6509999999999998</v>
      </c>
      <c r="HN15" s="9">
        <v>182.62899999999999</v>
      </c>
      <c r="HO15" s="9">
        <v>5.3819999999999997</v>
      </c>
      <c r="HP15" s="9">
        <v>12.32</v>
      </c>
      <c r="HQ15" s="9">
        <v>18.681000000000001</v>
      </c>
      <c r="HR15" s="9">
        <v>44.607999999999997</v>
      </c>
      <c r="HS15" s="9">
        <v>174.404</v>
      </c>
      <c r="HT15" s="9">
        <v>2.3180000000000001</v>
      </c>
      <c r="HU15" s="9">
        <v>239.54</v>
      </c>
      <c r="HV15" s="9">
        <v>15.675000000000001</v>
      </c>
      <c r="HW15" s="9">
        <v>297.01900000000001</v>
      </c>
      <c r="HX15" s="9">
        <v>297.01900000000001</v>
      </c>
      <c r="HY15" s="9">
        <v>36.786999999999999</v>
      </c>
      <c r="HZ15" s="9">
        <v>13.907999999999999</v>
      </c>
      <c r="IA15" s="9">
        <v>6.2320000000000002</v>
      </c>
      <c r="IB15" s="9">
        <v>7.0890000000000004</v>
      </c>
      <c r="IC15" s="9">
        <v>10.702999999999999</v>
      </c>
      <c r="ID15" s="9">
        <v>2.6190000000000002</v>
      </c>
      <c r="IE15" s="9">
        <v>7.1859999999999999</v>
      </c>
      <c r="IF15" s="9">
        <v>2.198</v>
      </c>
      <c r="IG15" s="9">
        <v>3.0619999999999998</v>
      </c>
      <c r="IH15" s="9">
        <v>2.7839999999999998</v>
      </c>
      <c r="II15" s="9">
        <v>6.0170000000000003</v>
      </c>
      <c r="IJ15" s="9">
        <v>4.5209999999999999</v>
      </c>
      <c r="IK15" s="9">
        <v>9.5250000000000004</v>
      </c>
      <c r="IL15" s="9">
        <v>3.7959999999999998</v>
      </c>
      <c r="IM15" s="9">
        <v>22.879000000000001</v>
      </c>
      <c r="IN15" s="9">
        <v>260.23099999999999</v>
      </c>
      <c r="IO15" s="9">
        <v>240.714</v>
      </c>
      <c r="IP15" s="9">
        <v>228.25299999999999</v>
      </c>
      <c r="IQ15" s="9">
        <v>10.173</v>
      </c>
    </row>
    <row r="16" spans="1:251">
      <c r="A16" s="10">
        <v>43862</v>
      </c>
      <c r="B16" s="9">
        <v>3.1240000000000001</v>
      </c>
      <c r="C16" s="9">
        <v>1.87</v>
      </c>
      <c r="D16" s="9">
        <v>5.1660000000000004</v>
      </c>
      <c r="E16" s="9">
        <v>2.3450000000000002</v>
      </c>
      <c r="F16" s="9">
        <v>3.375</v>
      </c>
      <c r="G16" s="9">
        <v>7.2709999999999999</v>
      </c>
      <c r="H16" s="9">
        <v>3.6150000000000002</v>
      </c>
      <c r="I16" s="9">
        <v>27.332999999999998</v>
      </c>
      <c r="J16" s="9">
        <v>181.40600000000001</v>
      </c>
      <c r="K16" s="9">
        <v>137.214</v>
      </c>
      <c r="L16" s="9">
        <v>132.56899999999999</v>
      </c>
      <c r="M16" s="9">
        <v>1.3420000000000001</v>
      </c>
      <c r="N16" s="9">
        <v>3.3029999999999999</v>
      </c>
      <c r="O16" s="9">
        <v>2.6539999999999999</v>
      </c>
      <c r="P16" s="9">
        <v>1.9910000000000001</v>
      </c>
      <c r="Q16" s="9">
        <v>0</v>
      </c>
      <c r="R16" s="9">
        <v>101.812</v>
      </c>
      <c r="S16" s="9">
        <v>3.2829999999999999</v>
      </c>
      <c r="T16" s="9">
        <v>4.2210000000000001</v>
      </c>
      <c r="U16" s="9">
        <v>27.898</v>
      </c>
      <c r="V16" s="9">
        <v>11.888999999999999</v>
      </c>
      <c r="W16" s="9">
        <v>125.325</v>
      </c>
      <c r="X16" s="9">
        <v>44.191000000000003</v>
      </c>
      <c r="Y16" s="9">
        <v>193.066</v>
      </c>
      <c r="Z16" s="9">
        <v>29.231000000000002</v>
      </c>
      <c r="AA16" s="9">
        <v>83.793000000000006</v>
      </c>
      <c r="AB16" s="9">
        <v>83.793000000000006</v>
      </c>
      <c r="AC16" s="9">
        <v>12.114000000000001</v>
      </c>
      <c r="AD16" s="9">
        <v>8.4779999999999998</v>
      </c>
      <c r="AE16" s="9">
        <v>1.94</v>
      </c>
      <c r="AF16" s="9">
        <v>6.5380000000000003</v>
      </c>
      <c r="AG16" s="9">
        <v>5.5640000000000001</v>
      </c>
      <c r="AH16" s="9">
        <v>2.9140000000000001</v>
      </c>
      <c r="AI16" s="9">
        <v>6.117</v>
      </c>
      <c r="AJ16" s="9">
        <v>2.3610000000000002</v>
      </c>
      <c r="AK16" s="9">
        <v>0</v>
      </c>
      <c r="AL16" s="9">
        <v>2.8919999999999999</v>
      </c>
      <c r="AM16" s="9">
        <v>4.548</v>
      </c>
      <c r="AN16" s="9">
        <v>1.038</v>
      </c>
      <c r="AO16" s="9">
        <v>6.6710000000000003</v>
      </c>
      <c r="AP16" s="9">
        <v>1.8069999999999999</v>
      </c>
      <c r="AQ16" s="9">
        <v>3.637</v>
      </c>
      <c r="AR16" s="9">
        <v>71.677999999999997</v>
      </c>
      <c r="AS16" s="9">
        <v>63.49</v>
      </c>
      <c r="AT16" s="9">
        <v>56.798999999999999</v>
      </c>
      <c r="AU16" s="9">
        <v>3.4670000000000001</v>
      </c>
      <c r="AV16" s="9">
        <v>3.2229999999999999</v>
      </c>
      <c r="AW16" s="9">
        <v>3.4670000000000001</v>
      </c>
      <c r="AX16" s="9">
        <v>0.78900000000000003</v>
      </c>
      <c r="AY16" s="9">
        <v>2.4340000000000002</v>
      </c>
      <c r="AZ16" s="9">
        <v>52.404000000000003</v>
      </c>
      <c r="BA16" s="9">
        <v>3.1309999999999998</v>
      </c>
      <c r="BB16" s="9">
        <v>3.3530000000000002</v>
      </c>
      <c r="BC16" s="9">
        <v>4.601</v>
      </c>
      <c r="BD16" s="9">
        <v>12.087999999999999</v>
      </c>
      <c r="BE16" s="9">
        <v>51.402000000000001</v>
      </c>
      <c r="BF16" s="9">
        <v>8.1890000000000001</v>
      </c>
      <c r="BG16" s="9">
        <v>80.156000000000006</v>
      </c>
      <c r="BH16" s="9">
        <v>3.637</v>
      </c>
      <c r="BI16" s="9">
        <v>208.99799999999999</v>
      </c>
      <c r="BJ16" s="9">
        <v>208.99799999999999</v>
      </c>
      <c r="BK16" s="9">
        <v>27.206</v>
      </c>
      <c r="BL16" s="9">
        <v>18.861999999999998</v>
      </c>
      <c r="BM16" s="9">
        <v>9.391</v>
      </c>
      <c r="BN16" s="9">
        <v>8.2680000000000007</v>
      </c>
      <c r="BO16" s="9">
        <v>12.757999999999999</v>
      </c>
      <c r="BP16" s="9">
        <v>4.9009999999999998</v>
      </c>
      <c r="BQ16" s="9">
        <v>15.227</v>
      </c>
      <c r="BR16" s="9">
        <v>1.1739999999999999</v>
      </c>
      <c r="BS16" s="9">
        <v>1.2589999999999999</v>
      </c>
      <c r="BT16" s="9">
        <v>10.013</v>
      </c>
      <c r="BU16" s="9">
        <v>3.145</v>
      </c>
      <c r="BV16" s="9">
        <v>4.5019999999999998</v>
      </c>
      <c r="BW16" s="9">
        <v>13.872</v>
      </c>
      <c r="BX16" s="9">
        <v>3.7879999999999998</v>
      </c>
      <c r="BY16" s="9">
        <v>8.3450000000000006</v>
      </c>
      <c r="BZ16" s="9">
        <v>181.792</v>
      </c>
      <c r="CA16" s="9">
        <v>164.65299999999999</v>
      </c>
      <c r="CB16" s="9">
        <v>149.30699999999999</v>
      </c>
      <c r="CC16" s="9">
        <v>8.0549999999999997</v>
      </c>
      <c r="CD16" s="9">
        <v>7.2919999999999998</v>
      </c>
      <c r="CE16" s="9">
        <v>7.149</v>
      </c>
      <c r="CF16" s="9">
        <v>1.454</v>
      </c>
      <c r="CG16" s="9">
        <v>6.7439999999999998</v>
      </c>
      <c r="CH16" s="9">
        <v>134.56</v>
      </c>
      <c r="CI16" s="9">
        <v>11.227</v>
      </c>
      <c r="CJ16" s="9">
        <v>4.1719999999999997</v>
      </c>
      <c r="CK16" s="9">
        <v>14.695</v>
      </c>
      <c r="CL16" s="9">
        <v>41.853000000000002</v>
      </c>
      <c r="CM16" s="9">
        <v>122.801</v>
      </c>
      <c r="CN16" s="9">
        <v>17.138000000000002</v>
      </c>
      <c r="CO16" s="9">
        <v>200.69</v>
      </c>
      <c r="CP16" s="9">
        <v>8.3079999999999998</v>
      </c>
      <c r="CQ16" s="9">
        <v>66.238</v>
      </c>
      <c r="CR16" s="9">
        <v>66.238</v>
      </c>
      <c r="CS16" s="9">
        <v>7.6</v>
      </c>
      <c r="CT16" s="9">
        <v>4.1319999999999997</v>
      </c>
      <c r="CU16" s="9">
        <v>1.7450000000000001</v>
      </c>
      <c r="CV16" s="9">
        <v>2.3860000000000001</v>
      </c>
      <c r="CW16" s="9">
        <v>2.4609999999999999</v>
      </c>
      <c r="CX16" s="9">
        <v>1.67</v>
      </c>
      <c r="CY16" s="9">
        <v>2.9239999999999999</v>
      </c>
      <c r="CZ16" s="9">
        <v>0</v>
      </c>
      <c r="DA16" s="9">
        <v>1.2070000000000001</v>
      </c>
      <c r="DB16" s="9">
        <v>0.56699999999999995</v>
      </c>
      <c r="DC16" s="9">
        <v>1.2130000000000001</v>
      </c>
      <c r="DD16" s="9">
        <v>2.3519999999999999</v>
      </c>
      <c r="DE16" s="9">
        <v>2.9929999999999999</v>
      </c>
      <c r="DF16" s="9">
        <v>1.139</v>
      </c>
      <c r="DG16" s="9">
        <v>3.4689999999999999</v>
      </c>
      <c r="DH16" s="9">
        <v>58.637999999999998</v>
      </c>
      <c r="DI16" s="9">
        <v>41.720999999999997</v>
      </c>
      <c r="DJ16" s="9">
        <v>39.460999999999999</v>
      </c>
      <c r="DK16" s="9">
        <v>0.92500000000000004</v>
      </c>
      <c r="DL16" s="9">
        <v>1.335</v>
      </c>
      <c r="DM16" s="9">
        <v>0.92500000000000004</v>
      </c>
      <c r="DN16" s="9">
        <v>0.748</v>
      </c>
      <c r="DO16" s="9">
        <v>0.58699999999999997</v>
      </c>
      <c r="DP16" s="9">
        <v>31.510999999999999</v>
      </c>
      <c r="DQ16" s="9">
        <v>1.9850000000000001</v>
      </c>
      <c r="DR16" s="9">
        <v>2.0939999999999999</v>
      </c>
      <c r="DS16" s="9">
        <v>6.1319999999999997</v>
      </c>
      <c r="DT16" s="9">
        <v>6.944</v>
      </c>
      <c r="DU16" s="9">
        <v>34.777000000000001</v>
      </c>
      <c r="DV16" s="9">
        <v>16.917000000000002</v>
      </c>
      <c r="DW16" s="9">
        <v>62.768999999999998</v>
      </c>
      <c r="DX16" s="9">
        <v>3.4689999999999999</v>
      </c>
      <c r="DY16" s="9">
        <v>422.03500000000003</v>
      </c>
      <c r="DZ16" s="9">
        <v>422.03500000000003</v>
      </c>
      <c r="EA16" s="9">
        <v>75.778999999999996</v>
      </c>
      <c r="EB16" s="9">
        <v>44.84</v>
      </c>
      <c r="EC16" s="9">
        <v>19.841999999999999</v>
      </c>
      <c r="ED16" s="9">
        <v>22.071999999999999</v>
      </c>
      <c r="EE16" s="9">
        <v>28.975999999999999</v>
      </c>
      <c r="EF16" s="9">
        <v>12.936999999999999</v>
      </c>
      <c r="EG16" s="9">
        <v>25.698</v>
      </c>
      <c r="EH16" s="9">
        <v>7.5</v>
      </c>
      <c r="EI16" s="9">
        <v>8.7159999999999993</v>
      </c>
      <c r="EJ16" s="9">
        <v>15.349</v>
      </c>
      <c r="EK16" s="9">
        <v>14.021000000000001</v>
      </c>
      <c r="EL16" s="9">
        <v>12.544</v>
      </c>
      <c r="EM16" s="9">
        <v>28.6</v>
      </c>
      <c r="EN16" s="9">
        <v>13.314</v>
      </c>
      <c r="EO16" s="9">
        <v>30.939</v>
      </c>
      <c r="EP16" s="9">
        <v>346.25700000000001</v>
      </c>
      <c r="EQ16" s="9">
        <v>252.422</v>
      </c>
      <c r="ER16" s="9">
        <v>241.434</v>
      </c>
      <c r="ES16" s="9">
        <v>6.1369999999999996</v>
      </c>
      <c r="ET16" s="9">
        <v>4.851</v>
      </c>
      <c r="EU16" s="9">
        <v>8.4060000000000006</v>
      </c>
      <c r="EV16" s="9">
        <v>1.3740000000000001</v>
      </c>
      <c r="EW16" s="9">
        <v>1.208</v>
      </c>
      <c r="EX16" s="9">
        <v>194.124</v>
      </c>
      <c r="EY16" s="9">
        <v>13.972</v>
      </c>
      <c r="EZ16" s="9">
        <v>12.003</v>
      </c>
      <c r="FA16" s="9">
        <v>32.323999999999998</v>
      </c>
      <c r="FB16" s="9">
        <v>51.225999999999999</v>
      </c>
      <c r="FC16" s="9">
        <v>201.196</v>
      </c>
      <c r="FD16" s="9">
        <v>93.834999999999994</v>
      </c>
      <c r="FE16" s="9">
        <v>388.649</v>
      </c>
      <c r="FF16" s="9">
        <v>33.386000000000003</v>
      </c>
      <c r="FG16" s="9">
        <v>138.42599999999999</v>
      </c>
      <c r="FH16" s="9">
        <v>138.42599999999999</v>
      </c>
      <c r="FI16" s="9">
        <v>34.116999999999997</v>
      </c>
      <c r="FJ16" s="9">
        <v>16.024999999999999</v>
      </c>
      <c r="FK16" s="9">
        <v>4.7590000000000003</v>
      </c>
      <c r="FL16" s="9">
        <v>9.8879999999999999</v>
      </c>
      <c r="FM16" s="9">
        <v>7.8890000000000002</v>
      </c>
      <c r="FN16" s="9">
        <v>6.758</v>
      </c>
      <c r="FO16" s="9">
        <v>10.364000000000001</v>
      </c>
      <c r="FP16" s="9">
        <v>2.4820000000000002</v>
      </c>
      <c r="FQ16" s="9">
        <v>1.8</v>
      </c>
      <c r="FR16" s="9">
        <v>4.1150000000000002</v>
      </c>
      <c r="FS16" s="9">
        <v>4.4740000000000002</v>
      </c>
      <c r="FT16" s="9">
        <v>6.0579999999999998</v>
      </c>
      <c r="FU16" s="9">
        <v>9.4600000000000009</v>
      </c>
      <c r="FV16" s="9">
        <v>5.1859999999999999</v>
      </c>
      <c r="FW16" s="9">
        <v>18.091999999999999</v>
      </c>
      <c r="FX16" s="9">
        <v>104.309</v>
      </c>
      <c r="FY16" s="9">
        <v>72.058000000000007</v>
      </c>
      <c r="FZ16" s="9">
        <v>69.132999999999996</v>
      </c>
      <c r="GA16" s="9">
        <v>1.4239999999999999</v>
      </c>
      <c r="GB16" s="9">
        <v>1.5</v>
      </c>
      <c r="GC16" s="9">
        <v>1.4239999999999999</v>
      </c>
      <c r="GD16" s="9">
        <v>1.5</v>
      </c>
      <c r="GE16" s="9">
        <v>0</v>
      </c>
      <c r="GF16" s="9">
        <v>52.206000000000003</v>
      </c>
      <c r="GG16" s="9">
        <v>1.9850000000000001</v>
      </c>
      <c r="GH16" s="9">
        <v>3.6789999999999998</v>
      </c>
      <c r="GI16" s="9">
        <v>14.186999999999999</v>
      </c>
      <c r="GJ16" s="9">
        <v>11.759</v>
      </c>
      <c r="GK16" s="9">
        <v>60.298000000000002</v>
      </c>
      <c r="GL16" s="9">
        <v>32.252000000000002</v>
      </c>
      <c r="GM16" s="9">
        <v>120.60899999999999</v>
      </c>
      <c r="GN16" s="9">
        <v>17.817</v>
      </c>
      <c r="GO16" s="9">
        <v>233.33699999999999</v>
      </c>
      <c r="GP16" s="9">
        <v>233.33699999999999</v>
      </c>
      <c r="GQ16" s="9">
        <v>23.494</v>
      </c>
      <c r="GR16" s="9">
        <v>11.913</v>
      </c>
      <c r="GS16" s="9">
        <v>3.0790000000000002</v>
      </c>
      <c r="GT16" s="9">
        <v>7.3840000000000003</v>
      </c>
      <c r="GU16" s="9">
        <v>5.2249999999999996</v>
      </c>
      <c r="GV16" s="9">
        <v>5.2380000000000004</v>
      </c>
      <c r="GW16" s="9">
        <v>4.4939999999999998</v>
      </c>
      <c r="GX16" s="9">
        <v>0.69199999999999995</v>
      </c>
      <c r="GY16" s="9">
        <v>5.2770000000000001</v>
      </c>
      <c r="GZ16" s="9">
        <v>4.2050000000000001</v>
      </c>
      <c r="HA16" s="9">
        <v>1.9139999999999999</v>
      </c>
      <c r="HB16" s="9">
        <v>4.3440000000000003</v>
      </c>
      <c r="HC16" s="9">
        <v>7.0170000000000003</v>
      </c>
      <c r="HD16" s="9">
        <v>3.4449999999999998</v>
      </c>
      <c r="HE16" s="9">
        <v>11.581</v>
      </c>
      <c r="HF16" s="9">
        <v>209.84299999999999</v>
      </c>
      <c r="HG16" s="9">
        <v>208.66800000000001</v>
      </c>
      <c r="HH16" s="9">
        <v>195.113</v>
      </c>
      <c r="HI16" s="9">
        <v>6.7649999999999997</v>
      </c>
      <c r="HJ16" s="9">
        <v>6.79</v>
      </c>
      <c r="HK16" s="9">
        <v>7.4290000000000003</v>
      </c>
      <c r="HL16" s="9">
        <v>2.157</v>
      </c>
      <c r="HM16" s="9">
        <v>3.968</v>
      </c>
      <c r="HN16" s="9">
        <v>176</v>
      </c>
      <c r="HO16" s="9">
        <v>4.4720000000000004</v>
      </c>
      <c r="HP16" s="9">
        <v>8.2590000000000003</v>
      </c>
      <c r="HQ16" s="9">
        <v>19.936</v>
      </c>
      <c r="HR16" s="9">
        <v>49.625999999999998</v>
      </c>
      <c r="HS16" s="9">
        <v>159.042</v>
      </c>
      <c r="HT16" s="9">
        <v>1.1759999999999999</v>
      </c>
      <c r="HU16" s="9">
        <v>220.95</v>
      </c>
      <c r="HV16" s="9">
        <v>12.388</v>
      </c>
      <c r="HW16" s="9">
        <v>333.76400000000001</v>
      </c>
      <c r="HX16" s="9">
        <v>333.76400000000001</v>
      </c>
      <c r="HY16" s="9">
        <v>48.631999999999998</v>
      </c>
      <c r="HZ16" s="9">
        <v>22.504000000000001</v>
      </c>
      <c r="IA16" s="9">
        <v>12.134</v>
      </c>
      <c r="IB16" s="9">
        <v>6.0709999999999997</v>
      </c>
      <c r="IC16" s="9">
        <v>15.316000000000001</v>
      </c>
      <c r="ID16" s="9">
        <v>2.8889999999999998</v>
      </c>
      <c r="IE16" s="9">
        <v>13.06</v>
      </c>
      <c r="IF16" s="9">
        <v>3.399</v>
      </c>
      <c r="IG16" s="9">
        <v>1.7470000000000001</v>
      </c>
      <c r="IH16" s="9">
        <v>9.1080000000000005</v>
      </c>
      <c r="II16" s="9">
        <v>3.19</v>
      </c>
      <c r="IJ16" s="9">
        <v>5.907</v>
      </c>
      <c r="IK16" s="9">
        <v>15.079000000000001</v>
      </c>
      <c r="IL16" s="9">
        <v>3.1259999999999999</v>
      </c>
      <c r="IM16" s="9">
        <v>26.126999999999999</v>
      </c>
      <c r="IN16" s="9">
        <v>285.13200000000001</v>
      </c>
      <c r="IO16" s="9">
        <v>267.39400000000001</v>
      </c>
      <c r="IP16" s="9">
        <v>254.684</v>
      </c>
      <c r="IQ16" s="9">
        <v>6.1589999999999998</v>
      </c>
    </row>
    <row r="17" spans="1:251">
      <c r="A17" s="10">
        <v>44228</v>
      </c>
      <c r="B17" s="9">
        <v>5.0410000000000004</v>
      </c>
      <c r="C17" s="9">
        <v>2.831</v>
      </c>
      <c r="D17" s="9">
        <v>8.4770000000000003</v>
      </c>
      <c r="E17" s="9">
        <v>6.37</v>
      </c>
      <c r="F17" s="9">
        <v>5.2709999999999999</v>
      </c>
      <c r="G17" s="9">
        <v>10.759</v>
      </c>
      <c r="H17" s="9">
        <v>9.359</v>
      </c>
      <c r="I17" s="9">
        <v>25.556999999999999</v>
      </c>
      <c r="J17" s="9">
        <v>175.81</v>
      </c>
      <c r="K17" s="9">
        <v>134.17599999999999</v>
      </c>
      <c r="L17" s="9">
        <v>130.006</v>
      </c>
      <c r="M17" s="9">
        <v>2.004</v>
      </c>
      <c r="N17" s="9">
        <v>2.1669999999999998</v>
      </c>
      <c r="O17" s="9">
        <v>2.423</v>
      </c>
      <c r="P17" s="9">
        <v>1.748</v>
      </c>
      <c r="Q17" s="9">
        <v>0</v>
      </c>
      <c r="R17" s="9">
        <v>92.356999999999999</v>
      </c>
      <c r="S17" s="9">
        <v>6.2229999999999999</v>
      </c>
      <c r="T17" s="9">
        <v>9.3490000000000002</v>
      </c>
      <c r="U17" s="9">
        <v>26.247</v>
      </c>
      <c r="V17" s="9">
        <v>11.744999999999999</v>
      </c>
      <c r="W17" s="9">
        <v>122.432</v>
      </c>
      <c r="X17" s="9">
        <v>41.634</v>
      </c>
      <c r="Y17" s="9">
        <v>198.583</v>
      </c>
      <c r="Z17" s="9">
        <v>24.495000000000001</v>
      </c>
      <c r="AA17" s="9">
        <v>84.572000000000003</v>
      </c>
      <c r="AB17" s="9">
        <v>84.572000000000003</v>
      </c>
      <c r="AC17" s="9">
        <v>13.234</v>
      </c>
      <c r="AD17" s="9">
        <v>5.9770000000000003</v>
      </c>
      <c r="AE17" s="9">
        <v>2.8029999999999999</v>
      </c>
      <c r="AF17" s="9">
        <v>3.1739999999999999</v>
      </c>
      <c r="AG17" s="9">
        <v>5.2030000000000003</v>
      </c>
      <c r="AH17" s="9">
        <v>0.77400000000000002</v>
      </c>
      <c r="AI17" s="9">
        <v>5.9770000000000003</v>
      </c>
      <c r="AJ17" s="9">
        <v>0</v>
      </c>
      <c r="AK17" s="9">
        <v>0</v>
      </c>
      <c r="AL17" s="9">
        <v>4.3970000000000002</v>
      </c>
      <c r="AM17" s="9">
        <v>0</v>
      </c>
      <c r="AN17" s="9">
        <v>1.58</v>
      </c>
      <c r="AO17" s="9">
        <v>4.8</v>
      </c>
      <c r="AP17" s="9">
        <v>1.177</v>
      </c>
      <c r="AQ17" s="9">
        <v>7.2569999999999997</v>
      </c>
      <c r="AR17" s="9">
        <v>71.337000000000003</v>
      </c>
      <c r="AS17" s="9">
        <v>58.725000000000001</v>
      </c>
      <c r="AT17" s="9">
        <v>56.094999999999999</v>
      </c>
      <c r="AU17" s="9">
        <v>1.7809999999999999</v>
      </c>
      <c r="AV17" s="9">
        <v>0</v>
      </c>
      <c r="AW17" s="9">
        <v>1.7809999999999999</v>
      </c>
      <c r="AX17" s="9">
        <v>0</v>
      </c>
      <c r="AY17" s="9">
        <v>0</v>
      </c>
      <c r="AZ17" s="9">
        <v>41.679000000000002</v>
      </c>
      <c r="BA17" s="9">
        <v>3.2890000000000001</v>
      </c>
      <c r="BB17" s="9">
        <v>3.851</v>
      </c>
      <c r="BC17" s="9">
        <v>9.9060000000000006</v>
      </c>
      <c r="BD17" s="9">
        <v>10.16</v>
      </c>
      <c r="BE17" s="9">
        <v>48.564999999999998</v>
      </c>
      <c r="BF17" s="9">
        <v>12.612</v>
      </c>
      <c r="BG17" s="9">
        <v>78.88</v>
      </c>
      <c r="BH17" s="9">
        <v>5.6920000000000002</v>
      </c>
      <c r="BI17" s="9">
        <v>198.55199999999999</v>
      </c>
      <c r="BJ17" s="9">
        <v>198.55199999999999</v>
      </c>
      <c r="BK17" s="9">
        <v>25.702999999999999</v>
      </c>
      <c r="BL17" s="9">
        <v>15.212</v>
      </c>
      <c r="BM17" s="9">
        <v>7.7080000000000002</v>
      </c>
      <c r="BN17" s="9">
        <v>7.5039999999999996</v>
      </c>
      <c r="BO17" s="9">
        <v>10.667999999999999</v>
      </c>
      <c r="BP17" s="9">
        <v>4.5449999999999999</v>
      </c>
      <c r="BQ17" s="9">
        <v>12.254</v>
      </c>
      <c r="BR17" s="9">
        <v>1.9610000000000001</v>
      </c>
      <c r="BS17" s="9">
        <v>0</v>
      </c>
      <c r="BT17" s="9">
        <v>5.3390000000000004</v>
      </c>
      <c r="BU17" s="9">
        <v>6.6929999999999996</v>
      </c>
      <c r="BV17" s="9">
        <v>3.18</v>
      </c>
      <c r="BW17" s="9">
        <v>9.9280000000000008</v>
      </c>
      <c r="BX17" s="9">
        <v>5.2839999999999998</v>
      </c>
      <c r="BY17" s="9">
        <v>10.491</v>
      </c>
      <c r="BZ17" s="9">
        <v>172.84899999999999</v>
      </c>
      <c r="CA17" s="9">
        <v>159.98400000000001</v>
      </c>
      <c r="CB17" s="9">
        <v>148.01499999999999</v>
      </c>
      <c r="CC17" s="9">
        <v>3.1150000000000002</v>
      </c>
      <c r="CD17" s="9">
        <v>8.8539999999999992</v>
      </c>
      <c r="CE17" s="9">
        <v>4.3049999999999997</v>
      </c>
      <c r="CF17" s="9">
        <v>5.2460000000000004</v>
      </c>
      <c r="CG17" s="9">
        <v>2.4180000000000001</v>
      </c>
      <c r="CH17" s="9">
        <v>136.755</v>
      </c>
      <c r="CI17" s="9">
        <v>7.165</v>
      </c>
      <c r="CJ17" s="9">
        <v>1.875</v>
      </c>
      <c r="CK17" s="9">
        <v>14.188000000000001</v>
      </c>
      <c r="CL17" s="9">
        <v>41.283000000000001</v>
      </c>
      <c r="CM17" s="9">
        <v>118.70099999999999</v>
      </c>
      <c r="CN17" s="9">
        <v>12.865</v>
      </c>
      <c r="CO17" s="9">
        <v>189.995</v>
      </c>
      <c r="CP17" s="9">
        <v>8.5579999999999998</v>
      </c>
      <c r="CQ17" s="9">
        <v>70.578999999999994</v>
      </c>
      <c r="CR17" s="9">
        <v>70.578999999999994</v>
      </c>
      <c r="CS17" s="9">
        <v>5.6150000000000002</v>
      </c>
      <c r="CT17" s="9">
        <v>1.5509999999999999</v>
      </c>
      <c r="CU17" s="9">
        <v>0.43</v>
      </c>
      <c r="CV17" s="9">
        <v>0.58399999999999996</v>
      </c>
      <c r="CW17" s="9">
        <v>0.58399999999999996</v>
      </c>
      <c r="CX17" s="9">
        <v>0.43</v>
      </c>
      <c r="CY17" s="9">
        <v>0.58399999999999996</v>
      </c>
      <c r="CZ17" s="9">
        <v>0</v>
      </c>
      <c r="DA17" s="9">
        <v>0.43</v>
      </c>
      <c r="DB17" s="9">
        <v>0</v>
      </c>
      <c r="DC17" s="9">
        <v>0</v>
      </c>
      <c r="DD17" s="9">
        <v>1.014</v>
      </c>
      <c r="DE17" s="9">
        <v>1.014</v>
      </c>
      <c r="DF17" s="9">
        <v>0</v>
      </c>
      <c r="DG17" s="9">
        <v>4.0640000000000001</v>
      </c>
      <c r="DH17" s="9">
        <v>64.963999999999999</v>
      </c>
      <c r="DI17" s="9">
        <v>45.866</v>
      </c>
      <c r="DJ17" s="9">
        <v>45.128</v>
      </c>
      <c r="DK17" s="9">
        <v>0.73699999999999999</v>
      </c>
      <c r="DL17" s="9">
        <v>0</v>
      </c>
      <c r="DM17" s="9">
        <v>0.73699999999999999</v>
      </c>
      <c r="DN17" s="9">
        <v>0</v>
      </c>
      <c r="DO17" s="9">
        <v>0</v>
      </c>
      <c r="DP17" s="9">
        <v>33.119999999999997</v>
      </c>
      <c r="DQ17" s="9">
        <v>2.6869999999999998</v>
      </c>
      <c r="DR17" s="9">
        <v>2.206</v>
      </c>
      <c r="DS17" s="9">
        <v>7.8520000000000003</v>
      </c>
      <c r="DT17" s="9">
        <v>3.86</v>
      </c>
      <c r="DU17" s="9">
        <v>42.006</v>
      </c>
      <c r="DV17" s="9">
        <v>19.097999999999999</v>
      </c>
      <c r="DW17" s="9">
        <v>66.394000000000005</v>
      </c>
      <c r="DX17" s="9">
        <v>4.1849999999999996</v>
      </c>
      <c r="DY17" s="9">
        <v>454.14100000000002</v>
      </c>
      <c r="DZ17" s="9">
        <v>454.14100000000002</v>
      </c>
      <c r="EA17" s="9">
        <v>70.775000000000006</v>
      </c>
      <c r="EB17" s="9">
        <v>34.427</v>
      </c>
      <c r="EC17" s="9">
        <v>8.8119999999999994</v>
      </c>
      <c r="ED17" s="9">
        <v>23.015000000000001</v>
      </c>
      <c r="EE17" s="9">
        <v>23.231999999999999</v>
      </c>
      <c r="EF17" s="9">
        <v>8.5950000000000006</v>
      </c>
      <c r="EG17" s="9">
        <v>22.5</v>
      </c>
      <c r="EH17" s="9">
        <v>6.8929999999999998</v>
      </c>
      <c r="EI17" s="9">
        <v>2.4340000000000002</v>
      </c>
      <c r="EJ17" s="9">
        <v>14.223000000000001</v>
      </c>
      <c r="EK17" s="9">
        <v>7.7489999999999997</v>
      </c>
      <c r="EL17" s="9">
        <v>9.8559999999999999</v>
      </c>
      <c r="EM17" s="9">
        <v>19.222999999999999</v>
      </c>
      <c r="EN17" s="9">
        <v>12.603999999999999</v>
      </c>
      <c r="EO17" s="9">
        <v>36.347999999999999</v>
      </c>
      <c r="EP17" s="9">
        <v>383.36599999999999</v>
      </c>
      <c r="EQ17" s="9">
        <v>288.23500000000001</v>
      </c>
      <c r="ER17" s="9">
        <v>276.69499999999999</v>
      </c>
      <c r="ES17" s="9">
        <v>6.6479999999999997</v>
      </c>
      <c r="ET17" s="9">
        <v>4.133</v>
      </c>
      <c r="EU17" s="9">
        <v>7.4790000000000001</v>
      </c>
      <c r="EV17" s="9">
        <v>2.0099999999999998</v>
      </c>
      <c r="EW17" s="9">
        <v>1.292</v>
      </c>
      <c r="EX17" s="9">
        <v>222.54599999999999</v>
      </c>
      <c r="EY17" s="9">
        <v>14.403</v>
      </c>
      <c r="EZ17" s="9">
        <v>14.045</v>
      </c>
      <c r="FA17" s="9">
        <v>37.241</v>
      </c>
      <c r="FB17" s="9">
        <v>50.935000000000002</v>
      </c>
      <c r="FC17" s="9">
        <v>237.3</v>
      </c>
      <c r="FD17" s="9">
        <v>95.131</v>
      </c>
      <c r="FE17" s="9">
        <v>418.505</v>
      </c>
      <c r="FF17" s="9">
        <v>35.636000000000003</v>
      </c>
      <c r="FG17" s="9">
        <v>131.464</v>
      </c>
      <c r="FH17" s="9">
        <v>131.464</v>
      </c>
      <c r="FI17" s="9">
        <v>24.599</v>
      </c>
      <c r="FJ17" s="9">
        <v>8.4209999999999994</v>
      </c>
      <c r="FK17" s="9">
        <v>1.831</v>
      </c>
      <c r="FL17" s="9">
        <v>6.59</v>
      </c>
      <c r="FM17" s="9">
        <v>4.1349999999999998</v>
      </c>
      <c r="FN17" s="9">
        <v>4.2859999999999996</v>
      </c>
      <c r="FO17" s="9">
        <v>5.1950000000000003</v>
      </c>
      <c r="FP17" s="9">
        <v>0</v>
      </c>
      <c r="FQ17" s="9">
        <v>3.226</v>
      </c>
      <c r="FR17" s="9">
        <v>3.649</v>
      </c>
      <c r="FS17" s="9">
        <v>2.9369999999999998</v>
      </c>
      <c r="FT17" s="9">
        <v>1.8360000000000001</v>
      </c>
      <c r="FU17" s="9">
        <v>4.5359999999999996</v>
      </c>
      <c r="FV17" s="9">
        <v>3.8849999999999998</v>
      </c>
      <c r="FW17" s="9">
        <v>16.178000000000001</v>
      </c>
      <c r="FX17" s="9">
        <v>106.86499999999999</v>
      </c>
      <c r="FY17" s="9">
        <v>73.263999999999996</v>
      </c>
      <c r="FZ17" s="9">
        <v>69.456000000000003</v>
      </c>
      <c r="GA17" s="9">
        <v>1.7</v>
      </c>
      <c r="GB17" s="9">
        <v>2.1080000000000001</v>
      </c>
      <c r="GC17" s="9">
        <v>3.2069999999999999</v>
      </c>
      <c r="GD17" s="9">
        <v>0</v>
      </c>
      <c r="GE17" s="9">
        <v>0.60099999999999998</v>
      </c>
      <c r="GF17" s="9">
        <v>53.256</v>
      </c>
      <c r="GG17" s="9">
        <v>6.99</v>
      </c>
      <c r="GH17" s="9">
        <v>6.6070000000000002</v>
      </c>
      <c r="GI17" s="9">
        <v>6.4109999999999996</v>
      </c>
      <c r="GJ17" s="9">
        <v>7.4489999999999998</v>
      </c>
      <c r="GK17" s="9">
        <v>65.814999999999998</v>
      </c>
      <c r="GL17" s="9">
        <v>33.600999999999999</v>
      </c>
      <c r="GM17" s="9">
        <v>115.99</v>
      </c>
      <c r="GN17" s="9">
        <v>15.474</v>
      </c>
      <c r="GO17" s="9">
        <v>252.05500000000001</v>
      </c>
      <c r="GP17" s="9">
        <v>252.05500000000001</v>
      </c>
      <c r="GQ17" s="9">
        <v>34.648000000000003</v>
      </c>
      <c r="GR17" s="9">
        <v>12.178000000000001</v>
      </c>
      <c r="GS17" s="9">
        <v>3.0960000000000001</v>
      </c>
      <c r="GT17" s="9">
        <v>7.1749999999999998</v>
      </c>
      <c r="GU17" s="9">
        <v>6.2759999999999998</v>
      </c>
      <c r="GV17" s="9">
        <v>3.9950000000000001</v>
      </c>
      <c r="GW17" s="9">
        <v>8.1920000000000002</v>
      </c>
      <c r="GX17" s="9">
        <v>1.046</v>
      </c>
      <c r="GY17" s="9">
        <v>1.034</v>
      </c>
      <c r="GZ17" s="9">
        <v>2.0670000000000002</v>
      </c>
      <c r="HA17" s="9">
        <v>3.1560000000000001</v>
      </c>
      <c r="HB17" s="9">
        <v>5.048</v>
      </c>
      <c r="HC17" s="9">
        <v>8.4550000000000001</v>
      </c>
      <c r="HD17" s="9">
        <v>1.8169999999999999</v>
      </c>
      <c r="HE17" s="9">
        <v>22.47</v>
      </c>
      <c r="HF17" s="9">
        <v>217.40700000000001</v>
      </c>
      <c r="HG17" s="9">
        <v>213.304</v>
      </c>
      <c r="HH17" s="9">
        <v>199.60400000000001</v>
      </c>
      <c r="HI17" s="9">
        <v>9.52</v>
      </c>
      <c r="HJ17" s="9">
        <v>4.18</v>
      </c>
      <c r="HK17" s="9">
        <v>10.061</v>
      </c>
      <c r="HL17" s="9">
        <v>0</v>
      </c>
      <c r="HM17" s="9">
        <v>2.238</v>
      </c>
      <c r="HN17" s="9">
        <v>173.65600000000001</v>
      </c>
      <c r="HO17" s="9">
        <v>7.5810000000000004</v>
      </c>
      <c r="HP17" s="9">
        <v>8.3469999999999995</v>
      </c>
      <c r="HQ17" s="9">
        <v>23.72</v>
      </c>
      <c r="HR17" s="9">
        <v>46.317999999999998</v>
      </c>
      <c r="HS17" s="9">
        <v>166.98599999999999</v>
      </c>
      <c r="HT17" s="9">
        <v>4.1029999999999998</v>
      </c>
      <c r="HU17" s="9">
        <v>230.649</v>
      </c>
      <c r="HV17" s="9">
        <v>21.405999999999999</v>
      </c>
      <c r="HW17" s="9">
        <v>336.55700000000002</v>
      </c>
      <c r="HX17" s="9">
        <v>336.55700000000002</v>
      </c>
      <c r="HY17" s="9">
        <v>43.052</v>
      </c>
      <c r="HZ17" s="9">
        <v>13.725</v>
      </c>
      <c r="IA17" s="9">
        <v>5.0819999999999999</v>
      </c>
      <c r="IB17" s="9">
        <v>8.0980000000000008</v>
      </c>
      <c r="IC17" s="9">
        <v>8.3930000000000007</v>
      </c>
      <c r="ID17" s="9">
        <v>4.7869999999999999</v>
      </c>
      <c r="IE17" s="9">
        <v>8.9090000000000007</v>
      </c>
      <c r="IF17" s="9">
        <v>3.742</v>
      </c>
      <c r="IG17" s="9">
        <v>0.52900000000000003</v>
      </c>
      <c r="IH17" s="9">
        <v>4.1680000000000001</v>
      </c>
      <c r="II17" s="9">
        <v>5.7859999999999996</v>
      </c>
      <c r="IJ17" s="9">
        <v>3.226</v>
      </c>
      <c r="IK17" s="9">
        <v>5.1369999999999996</v>
      </c>
      <c r="IL17" s="9">
        <v>8.0429999999999993</v>
      </c>
      <c r="IM17" s="9">
        <v>29.327000000000002</v>
      </c>
      <c r="IN17" s="9">
        <v>293.50599999999997</v>
      </c>
      <c r="IO17" s="9">
        <v>270.923</v>
      </c>
      <c r="IP17" s="9">
        <v>256.86900000000003</v>
      </c>
      <c r="IQ17" s="9">
        <v>9.032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12333</v>
      </c>
      <c r="C5" s="8" t="s">
        <v>12333</v>
      </c>
      <c r="D5" s="8" t="s">
        <v>12333</v>
      </c>
      <c r="E5" s="8" t="s">
        <v>12333</v>
      </c>
      <c r="F5" s="8" t="s">
        <v>12333</v>
      </c>
      <c r="G5" s="8" t="s">
        <v>12333</v>
      </c>
      <c r="H5" s="8" t="s">
        <v>12333</v>
      </c>
      <c r="I5" s="8" t="s">
        <v>12333</v>
      </c>
      <c r="J5" s="8" t="s">
        <v>12333</v>
      </c>
      <c r="K5" s="8" t="s">
        <v>12333</v>
      </c>
      <c r="L5" s="8" t="s">
        <v>12333</v>
      </c>
      <c r="M5" s="8" t="s">
        <v>12333</v>
      </c>
      <c r="N5" s="8" t="s">
        <v>12333</v>
      </c>
      <c r="O5" s="8" t="s">
        <v>12333</v>
      </c>
      <c r="P5" s="8" t="s">
        <v>12333</v>
      </c>
      <c r="Q5" s="8" t="s">
        <v>12333</v>
      </c>
      <c r="R5" s="8" t="s">
        <v>12333</v>
      </c>
      <c r="S5" s="8" t="s">
        <v>12333</v>
      </c>
      <c r="T5" s="8" t="s">
        <v>12333</v>
      </c>
      <c r="U5" s="8" t="s">
        <v>12333</v>
      </c>
      <c r="V5" s="8" t="s">
        <v>12333</v>
      </c>
      <c r="W5" s="8" t="s">
        <v>12333</v>
      </c>
      <c r="X5" s="8" t="s">
        <v>12333</v>
      </c>
      <c r="Y5" s="8" t="s">
        <v>12333</v>
      </c>
      <c r="Z5" s="8" t="s">
        <v>12333</v>
      </c>
      <c r="AA5" s="8" t="s">
        <v>12333</v>
      </c>
      <c r="AB5" s="8" t="s">
        <v>12333</v>
      </c>
      <c r="AC5" s="8" t="s">
        <v>12333</v>
      </c>
      <c r="AD5" s="8" t="s">
        <v>12333</v>
      </c>
      <c r="AE5" s="8" t="s">
        <v>12333</v>
      </c>
      <c r="AF5" s="8" t="s">
        <v>12333</v>
      </c>
      <c r="AG5" s="8" t="s">
        <v>12333</v>
      </c>
      <c r="AH5" s="8" t="s">
        <v>12333</v>
      </c>
      <c r="AI5" s="8" t="s">
        <v>12333</v>
      </c>
      <c r="AJ5" s="8" t="s">
        <v>12333</v>
      </c>
      <c r="AK5" s="8" t="s">
        <v>12333</v>
      </c>
      <c r="AL5" s="8" t="s">
        <v>12333</v>
      </c>
      <c r="AM5" s="8" t="s">
        <v>12333</v>
      </c>
      <c r="AN5" s="8" t="s">
        <v>12333</v>
      </c>
      <c r="AO5" s="8" t="s">
        <v>12333</v>
      </c>
      <c r="AP5" s="8" t="s">
        <v>12333</v>
      </c>
      <c r="AQ5" s="8" t="s">
        <v>12333</v>
      </c>
      <c r="AR5" s="8" t="s">
        <v>12333</v>
      </c>
      <c r="AS5" s="8" t="s">
        <v>12333</v>
      </c>
      <c r="AT5" s="8" t="s">
        <v>12333</v>
      </c>
      <c r="AU5" s="8" t="s">
        <v>12333</v>
      </c>
      <c r="AV5" s="8" t="s">
        <v>12333</v>
      </c>
      <c r="AW5" s="8" t="s">
        <v>12333</v>
      </c>
      <c r="AX5" s="8" t="s">
        <v>12333</v>
      </c>
      <c r="AY5" s="8" t="s">
        <v>12333</v>
      </c>
      <c r="AZ5" s="8" t="s">
        <v>12333</v>
      </c>
      <c r="BA5" s="8" t="s">
        <v>12333</v>
      </c>
      <c r="BB5" s="8" t="s">
        <v>12333</v>
      </c>
      <c r="BC5" s="8" t="s">
        <v>12333</v>
      </c>
      <c r="BD5" s="8" t="s">
        <v>12333</v>
      </c>
      <c r="BE5" s="8" t="s">
        <v>12333</v>
      </c>
      <c r="BF5" s="8" t="s">
        <v>12333</v>
      </c>
      <c r="BG5" s="8" t="s">
        <v>12333</v>
      </c>
      <c r="BH5" s="8" t="s">
        <v>12333</v>
      </c>
      <c r="BI5" s="8" t="s">
        <v>12333</v>
      </c>
      <c r="BJ5" s="8" t="s">
        <v>12333</v>
      </c>
      <c r="BK5" s="8" t="s">
        <v>12333</v>
      </c>
      <c r="BL5" s="8" t="s">
        <v>12333</v>
      </c>
      <c r="BM5" s="8" t="s">
        <v>12333</v>
      </c>
      <c r="BN5" s="8" t="s">
        <v>12333</v>
      </c>
      <c r="BO5" s="8" t="s">
        <v>12333</v>
      </c>
      <c r="BP5" s="8" t="s">
        <v>12333</v>
      </c>
      <c r="BQ5" s="8" t="s">
        <v>12333</v>
      </c>
      <c r="BR5" s="8" t="s">
        <v>12333</v>
      </c>
      <c r="BS5" s="8" t="s">
        <v>12333</v>
      </c>
      <c r="BT5" s="8" t="s">
        <v>12333</v>
      </c>
      <c r="BU5" s="8" t="s">
        <v>12333</v>
      </c>
      <c r="BV5" s="8" t="s">
        <v>12333</v>
      </c>
      <c r="BW5" s="8" t="s">
        <v>12333</v>
      </c>
      <c r="BX5" s="8" t="s">
        <v>12333</v>
      </c>
      <c r="BY5" s="8" t="s">
        <v>12333</v>
      </c>
      <c r="BZ5" s="8" t="s">
        <v>12333</v>
      </c>
      <c r="CA5" s="8" t="s">
        <v>12333</v>
      </c>
      <c r="CB5" s="8" t="s">
        <v>12333</v>
      </c>
      <c r="CC5" s="8" t="s">
        <v>12333</v>
      </c>
      <c r="CD5" s="8" t="s">
        <v>12333</v>
      </c>
      <c r="CE5" s="8" t="s">
        <v>12333</v>
      </c>
      <c r="CF5" s="8" t="s">
        <v>12333</v>
      </c>
      <c r="CG5" s="8" t="s">
        <v>12333</v>
      </c>
      <c r="CH5" s="8" t="s">
        <v>12333</v>
      </c>
      <c r="CI5" s="8" t="s">
        <v>12333</v>
      </c>
      <c r="CJ5" s="8" t="s">
        <v>12333</v>
      </c>
      <c r="CK5" s="8" t="s">
        <v>12333</v>
      </c>
      <c r="CL5" s="8" t="s">
        <v>12333</v>
      </c>
      <c r="CM5" s="8" t="s">
        <v>12333</v>
      </c>
      <c r="CN5" s="8" t="s">
        <v>12333</v>
      </c>
      <c r="CO5" s="8" t="s">
        <v>12333</v>
      </c>
      <c r="CP5" s="8" t="s">
        <v>12333</v>
      </c>
      <c r="CQ5" s="8" t="s">
        <v>12333</v>
      </c>
      <c r="CR5" s="8" t="s">
        <v>12333</v>
      </c>
      <c r="CS5" s="8" t="s">
        <v>12333</v>
      </c>
      <c r="CT5" s="8" t="s">
        <v>12333</v>
      </c>
      <c r="CU5" s="8" t="s">
        <v>12333</v>
      </c>
      <c r="CV5" s="8" t="s">
        <v>12333</v>
      </c>
      <c r="CW5" s="8" t="s">
        <v>12333</v>
      </c>
      <c r="CX5" s="8" t="s">
        <v>12333</v>
      </c>
      <c r="CY5" s="8" t="s">
        <v>12333</v>
      </c>
      <c r="CZ5" s="8" t="s">
        <v>12333</v>
      </c>
      <c r="DA5" s="8" t="s">
        <v>12333</v>
      </c>
      <c r="DB5" s="8" t="s">
        <v>12333</v>
      </c>
      <c r="DC5" s="8" t="s">
        <v>12333</v>
      </c>
      <c r="DD5" s="8" t="s">
        <v>12333</v>
      </c>
      <c r="DE5" s="8" t="s">
        <v>12333</v>
      </c>
      <c r="DF5" s="8" t="s">
        <v>12333</v>
      </c>
      <c r="DG5" s="8" t="s">
        <v>12333</v>
      </c>
      <c r="DH5" s="8" t="s">
        <v>12333</v>
      </c>
      <c r="DI5" s="8" t="s">
        <v>12333</v>
      </c>
      <c r="DJ5" s="8" t="s">
        <v>12333</v>
      </c>
      <c r="DK5" s="8" t="s">
        <v>12333</v>
      </c>
      <c r="DL5" s="8" t="s">
        <v>12333</v>
      </c>
      <c r="DM5" s="8" t="s">
        <v>12333</v>
      </c>
      <c r="DN5" s="8" t="s">
        <v>12333</v>
      </c>
      <c r="DO5" s="8" t="s">
        <v>12333</v>
      </c>
      <c r="DP5" s="8" t="s">
        <v>12333</v>
      </c>
      <c r="DQ5" s="8" t="s">
        <v>12333</v>
      </c>
      <c r="DR5" s="8" t="s">
        <v>12333</v>
      </c>
      <c r="DS5" s="8" t="s">
        <v>12333</v>
      </c>
      <c r="DT5" s="8" t="s">
        <v>12333</v>
      </c>
      <c r="DU5" s="8" t="s">
        <v>12333</v>
      </c>
      <c r="DV5" s="8" t="s">
        <v>12333</v>
      </c>
      <c r="DW5" s="8" t="s">
        <v>12333</v>
      </c>
      <c r="DX5" s="8" t="s">
        <v>12333</v>
      </c>
      <c r="DY5" s="8" t="s">
        <v>12333</v>
      </c>
      <c r="DZ5" s="8" t="s">
        <v>12333</v>
      </c>
      <c r="EA5" s="8" t="s">
        <v>12333</v>
      </c>
      <c r="EB5" s="8" t="s">
        <v>12333</v>
      </c>
      <c r="EC5" s="8" t="s">
        <v>12333</v>
      </c>
      <c r="ED5" s="8" t="s">
        <v>12333</v>
      </c>
      <c r="EE5" s="8" t="s">
        <v>12333</v>
      </c>
      <c r="EF5" s="8" t="s">
        <v>12333</v>
      </c>
      <c r="EG5" s="8" t="s">
        <v>12333</v>
      </c>
      <c r="EH5" s="8" t="s">
        <v>12333</v>
      </c>
      <c r="EI5" s="8" t="s">
        <v>12333</v>
      </c>
      <c r="EJ5" s="8" t="s">
        <v>12333</v>
      </c>
      <c r="EK5" s="8" t="s">
        <v>12333</v>
      </c>
      <c r="EL5" s="8" t="s">
        <v>12333</v>
      </c>
      <c r="EM5" s="8" t="s">
        <v>12333</v>
      </c>
      <c r="EN5" s="8" t="s">
        <v>12333</v>
      </c>
      <c r="EO5" s="8" t="s">
        <v>12333</v>
      </c>
      <c r="EP5" s="8" t="s">
        <v>12333</v>
      </c>
      <c r="EQ5" s="8" t="s">
        <v>12333</v>
      </c>
      <c r="ER5" s="8" t="s">
        <v>12333</v>
      </c>
      <c r="ES5" s="8" t="s">
        <v>12333</v>
      </c>
      <c r="ET5" s="8" t="s">
        <v>12333</v>
      </c>
      <c r="EU5" s="8" t="s">
        <v>12333</v>
      </c>
      <c r="EV5" s="8" t="s">
        <v>12333</v>
      </c>
      <c r="EW5" s="8" t="s">
        <v>12333</v>
      </c>
      <c r="EX5" s="8" t="s">
        <v>12333</v>
      </c>
      <c r="EY5" s="8" t="s">
        <v>12333</v>
      </c>
      <c r="EZ5" s="8" t="s">
        <v>12333</v>
      </c>
      <c r="FA5" s="8" t="s">
        <v>12333</v>
      </c>
      <c r="FB5" s="8" t="s">
        <v>12333</v>
      </c>
      <c r="FC5" s="8" t="s">
        <v>12333</v>
      </c>
      <c r="FD5" s="8" t="s">
        <v>12333</v>
      </c>
      <c r="FE5" s="8" t="s">
        <v>12333</v>
      </c>
      <c r="FF5" s="8" t="s">
        <v>12333</v>
      </c>
      <c r="FG5" s="8" t="s">
        <v>12333</v>
      </c>
      <c r="FH5" s="8" t="s">
        <v>12333</v>
      </c>
      <c r="FI5" s="8" t="s">
        <v>12333</v>
      </c>
      <c r="FJ5" s="8" t="s">
        <v>12333</v>
      </c>
      <c r="FK5" s="8" t="s">
        <v>12333</v>
      </c>
      <c r="FL5" s="8" t="s">
        <v>12333</v>
      </c>
      <c r="FM5" s="8" t="s">
        <v>12333</v>
      </c>
      <c r="FN5" s="8" t="s">
        <v>12333</v>
      </c>
      <c r="FO5" s="8" t="s">
        <v>12333</v>
      </c>
      <c r="FP5" s="8" t="s">
        <v>12333</v>
      </c>
      <c r="FQ5" s="8" t="s">
        <v>12333</v>
      </c>
      <c r="FR5" s="8" t="s">
        <v>12333</v>
      </c>
      <c r="FS5" s="8" t="s">
        <v>12333</v>
      </c>
      <c r="FT5" s="8" t="s">
        <v>12333</v>
      </c>
      <c r="FU5" s="8" t="s">
        <v>12333</v>
      </c>
      <c r="FV5" s="8" t="s">
        <v>12333</v>
      </c>
      <c r="FW5" s="8" t="s">
        <v>12333</v>
      </c>
      <c r="FX5" s="8" t="s">
        <v>12333</v>
      </c>
      <c r="FY5" s="8" t="s">
        <v>12333</v>
      </c>
      <c r="FZ5" s="8" t="s">
        <v>12333</v>
      </c>
      <c r="GA5" s="8" t="s">
        <v>12333</v>
      </c>
      <c r="GB5" s="8" t="s">
        <v>12333</v>
      </c>
      <c r="GC5" s="8" t="s">
        <v>12333</v>
      </c>
      <c r="GD5" s="8" t="s">
        <v>12333</v>
      </c>
      <c r="GE5" s="8" t="s">
        <v>12333</v>
      </c>
      <c r="GF5" s="8" t="s">
        <v>12333</v>
      </c>
      <c r="GG5" s="8" t="s">
        <v>12333</v>
      </c>
      <c r="GH5" s="8" t="s">
        <v>12333</v>
      </c>
      <c r="GI5" s="8" t="s">
        <v>12333</v>
      </c>
      <c r="GJ5" s="8" t="s">
        <v>12333</v>
      </c>
      <c r="GK5" s="8" t="s">
        <v>12333</v>
      </c>
      <c r="GL5" s="8" t="s">
        <v>12333</v>
      </c>
      <c r="GM5" s="8" t="s">
        <v>12333</v>
      </c>
      <c r="GN5" s="8" t="s">
        <v>12333</v>
      </c>
      <c r="GO5" s="8" t="s">
        <v>12333</v>
      </c>
      <c r="GP5" s="8" t="s">
        <v>12333</v>
      </c>
      <c r="GQ5" s="8" t="s">
        <v>12333</v>
      </c>
      <c r="GR5" s="8" t="s">
        <v>12333</v>
      </c>
      <c r="GS5" s="8" t="s">
        <v>12333</v>
      </c>
      <c r="GT5" s="8" t="s">
        <v>12333</v>
      </c>
      <c r="GU5" s="8" t="s">
        <v>12333</v>
      </c>
      <c r="GV5" s="8" t="s">
        <v>12333</v>
      </c>
      <c r="GW5" s="8" t="s">
        <v>12333</v>
      </c>
      <c r="GX5" s="8" t="s">
        <v>12333</v>
      </c>
      <c r="GY5" s="8" t="s">
        <v>12333</v>
      </c>
      <c r="GZ5" s="8" t="s">
        <v>12333</v>
      </c>
      <c r="HA5" s="8" t="s">
        <v>12333</v>
      </c>
      <c r="HB5" s="8" t="s">
        <v>12333</v>
      </c>
      <c r="HC5" s="8" t="s">
        <v>12333</v>
      </c>
      <c r="HD5" s="8" t="s">
        <v>12333</v>
      </c>
      <c r="HE5" s="8" t="s">
        <v>12333</v>
      </c>
      <c r="HF5" s="8" t="s">
        <v>12333</v>
      </c>
      <c r="HG5" s="8" t="s">
        <v>12333</v>
      </c>
      <c r="HH5" s="8" t="s">
        <v>12333</v>
      </c>
      <c r="HI5" s="8" t="s">
        <v>12333</v>
      </c>
      <c r="HJ5" s="8" t="s">
        <v>12333</v>
      </c>
      <c r="HK5" s="8" t="s">
        <v>12333</v>
      </c>
      <c r="HL5" s="8" t="s">
        <v>12333</v>
      </c>
      <c r="HM5" s="8" t="s">
        <v>12333</v>
      </c>
      <c r="HN5" s="8" t="s">
        <v>12333</v>
      </c>
      <c r="HO5" s="8" t="s">
        <v>12333</v>
      </c>
      <c r="HP5" s="8" t="s">
        <v>12333</v>
      </c>
      <c r="HQ5" s="8" t="s">
        <v>12333</v>
      </c>
      <c r="HR5" s="8" t="s">
        <v>12333</v>
      </c>
      <c r="HS5" s="8" t="s">
        <v>12333</v>
      </c>
      <c r="HT5" s="8" t="s">
        <v>12333</v>
      </c>
      <c r="HU5" s="8" t="s">
        <v>12333</v>
      </c>
      <c r="HV5" s="8" t="s">
        <v>12333</v>
      </c>
      <c r="HW5" s="8" t="s">
        <v>12333</v>
      </c>
      <c r="HX5" s="8" t="s">
        <v>12333</v>
      </c>
      <c r="HY5" s="8" t="s">
        <v>12333</v>
      </c>
      <c r="HZ5" s="8" t="s">
        <v>12333</v>
      </c>
      <c r="IA5" s="8" t="s">
        <v>12333</v>
      </c>
      <c r="IB5" s="8" t="s">
        <v>12333</v>
      </c>
      <c r="IC5" s="8" t="s">
        <v>12333</v>
      </c>
      <c r="ID5" s="8" t="s">
        <v>12333</v>
      </c>
      <c r="IE5" s="8" t="s">
        <v>12333</v>
      </c>
      <c r="IF5" s="8" t="s">
        <v>12333</v>
      </c>
      <c r="IG5" s="8" t="s">
        <v>12333</v>
      </c>
      <c r="IH5" s="8" t="s">
        <v>12333</v>
      </c>
      <c r="II5" s="8" t="s">
        <v>12333</v>
      </c>
      <c r="IJ5" s="8" t="s">
        <v>12333</v>
      </c>
      <c r="IK5" s="8" t="s">
        <v>12333</v>
      </c>
      <c r="IL5" s="8" t="s">
        <v>12333</v>
      </c>
      <c r="IM5" s="8" t="s">
        <v>12333</v>
      </c>
      <c r="IN5" s="8" t="s">
        <v>12333</v>
      </c>
      <c r="IO5" s="8" t="s">
        <v>12333</v>
      </c>
      <c r="IP5" s="8" t="s">
        <v>12333</v>
      </c>
      <c r="IQ5" s="8" t="s">
        <v>12333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5.3019999999999996</v>
      </c>
      <c r="C11" s="9">
        <v>8.7739999999999991</v>
      </c>
      <c r="D11" s="9">
        <v>2.407</v>
      </c>
      <c r="E11" s="9">
        <v>1.099</v>
      </c>
      <c r="F11" s="9">
        <v>163.07300000000001</v>
      </c>
      <c r="G11" s="9">
        <v>22.286000000000001</v>
      </c>
      <c r="H11" s="9">
        <v>18.814</v>
      </c>
      <c r="I11" s="9">
        <v>19.280999999999999</v>
      </c>
      <c r="J11" s="9">
        <v>32.478000000000002</v>
      </c>
      <c r="K11" s="9">
        <v>190.976</v>
      </c>
      <c r="L11" s="9">
        <v>17.088999999999999</v>
      </c>
      <c r="M11" s="9">
        <v>251.745</v>
      </c>
      <c r="N11" s="9">
        <v>15.813000000000001</v>
      </c>
      <c r="O11" s="9">
        <v>464.19099999999997</v>
      </c>
      <c r="P11" s="9">
        <v>464.19099999999997</v>
      </c>
      <c r="Q11" s="9">
        <v>70.754000000000005</v>
      </c>
      <c r="R11" s="9">
        <v>25.669</v>
      </c>
      <c r="S11" s="9">
        <v>15.099</v>
      </c>
      <c r="T11" s="9">
        <v>9.9369999999999994</v>
      </c>
      <c r="U11" s="9">
        <v>14.394</v>
      </c>
      <c r="V11" s="9">
        <v>10.641999999999999</v>
      </c>
      <c r="W11" s="9">
        <v>14.922000000000001</v>
      </c>
      <c r="X11" s="9">
        <v>5.3289999999999997</v>
      </c>
      <c r="Y11" s="9">
        <v>3.8849999999999998</v>
      </c>
      <c r="Z11" s="9">
        <v>6.4429999999999996</v>
      </c>
      <c r="AA11" s="9">
        <v>7.6189999999999998</v>
      </c>
      <c r="AB11" s="9">
        <v>10.974</v>
      </c>
      <c r="AC11" s="9">
        <v>18.312000000000001</v>
      </c>
      <c r="AD11" s="9">
        <v>6.7229999999999999</v>
      </c>
      <c r="AE11" s="9">
        <v>45.085000000000001</v>
      </c>
      <c r="AF11" s="9">
        <v>393.43700000000001</v>
      </c>
      <c r="AG11" s="9">
        <v>355.07499999999999</v>
      </c>
      <c r="AH11" s="9">
        <v>344.69299999999998</v>
      </c>
      <c r="AI11" s="9">
        <v>7.827</v>
      </c>
      <c r="AJ11" s="9">
        <v>2.556</v>
      </c>
      <c r="AK11" s="9">
        <v>7.1420000000000003</v>
      </c>
      <c r="AL11" s="9">
        <v>2.194</v>
      </c>
      <c r="AM11" s="9">
        <v>0.52800000000000002</v>
      </c>
      <c r="AN11" s="9">
        <v>272.71100000000001</v>
      </c>
      <c r="AO11" s="9">
        <v>20.587</v>
      </c>
      <c r="AP11" s="9">
        <v>19.62</v>
      </c>
      <c r="AQ11" s="9">
        <v>42.156999999999996</v>
      </c>
      <c r="AR11" s="9">
        <v>40.456000000000003</v>
      </c>
      <c r="AS11" s="9">
        <v>314.61900000000003</v>
      </c>
      <c r="AT11" s="9">
        <v>38.362000000000002</v>
      </c>
      <c r="AU11" s="9">
        <v>425.87700000000001</v>
      </c>
      <c r="AV11" s="9">
        <v>38.314</v>
      </c>
      <c r="AW11" s="9">
        <v>60.843000000000004</v>
      </c>
      <c r="AX11" s="9">
        <v>60.843000000000004</v>
      </c>
      <c r="AY11" s="9">
        <v>15.566000000000001</v>
      </c>
      <c r="AZ11" s="9">
        <v>5.7460000000000004</v>
      </c>
      <c r="BA11" s="9">
        <v>1.464</v>
      </c>
      <c r="BB11" s="9">
        <v>4.2830000000000004</v>
      </c>
      <c r="BC11" s="9">
        <v>4.3419999999999996</v>
      </c>
      <c r="BD11" s="9">
        <v>1.405</v>
      </c>
      <c r="BE11" s="9">
        <v>3.5310000000000001</v>
      </c>
      <c r="BF11" s="9">
        <v>0.748</v>
      </c>
      <c r="BG11" s="9">
        <v>1.4670000000000001</v>
      </c>
      <c r="BH11" s="9">
        <v>2.1509999999999998</v>
      </c>
      <c r="BI11" s="9">
        <v>1.5589999999999999</v>
      </c>
      <c r="BJ11" s="9">
        <v>2.036</v>
      </c>
      <c r="BK11" s="9">
        <v>4.9349999999999996</v>
      </c>
      <c r="BL11" s="9">
        <v>0.81100000000000005</v>
      </c>
      <c r="BM11" s="9">
        <v>9.82</v>
      </c>
      <c r="BN11" s="9">
        <v>45.277000000000001</v>
      </c>
      <c r="BO11" s="9">
        <v>34.726999999999997</v>
      </c>
      <c r="BP11" s="9">
        <v>32.698</v>
      </c>
      <c r="BQ11" s="9">
        <v>1.0529999999999999</v>
      </c>
      <c r="BR11" s="9">
        <v>0.97599999999999998</v>
      </c>
      <c r="BS11" s="9">
        <v>0.89600000000000002</v>
      </c>
      <c r="BT11" s="9">
        <v>1.1319999999999999</v>
      </c>
      <c r="BU11" s="9">
        <v>0</v>
      </c>
      <c r="BV11" s="9">
        <v>21.734000000000002</v>
      </c>
      <c r="BW11" s="9">
        <v>3.726</v>
      </c>
      <c r="BX11" s="9">
        <v>3.3210000000000002</v>
      </c>
      <c r="BY11" s="9">
        <v>5.9450000000000003</v>
      </c>
      <c r="BZ11" s="9">
        <v>5.7450000000000001</v>
      </c>
      <c r="CA11" s="9">
        <v>28.981999999999999</v>
      </c>
      <c r="CB11" s="9">
        <v>10.55</v>
      </c>
      <c r="CC11" s="9">
        <v>52.682000000000002</v>
      </c>
      <c r="CD11" s="9">
        <v>8.1609999999999996</v>
      </c>
      <c r="CE11" s="9">
        <v>166.45599999999999</v>
      </c>
      <c r="CF11" s="9">
        <v>166.45599999999999</v>
      </c>
      <c r="CG11" s="9">
        <v>23.271999999999998</v>
      </c>
      <c r="CH11" s="9">
        <v>6.0650000000000004</v>
      </c>
      <c r="CI11" s="9">
        <v>1.296</v>
      </c>
      <c r="CJ11" s="9">
        <v>4.7690000000000001</v>
      </c>
      <c r="CK11" s="9">
        <v>4.5430000000000001</v>
      </c>
      <c r="CL11" s="9">
        <v>1.522</v>
      </c>
      <c r="CM11" s="9">
        <v>3.206</v>
      </c>
      <c r="CN11" s="9">
        <v>0.94899999999999995</v>
      </c>
      <c r="CO11" s="9">
        <v>1.2310000000000001</v>
      </c>
      <c r="CP11" s="9">
        <v>1.1639999999999999</v>
      </c>
      <c r="CQ11" s="9">
        <v>3.6890000000000001</v>
      </c>
      <c r="CR11" s="9">
        <v>1.212</v>
      </c>
      <c r="CS11" s="9">
        <v>3.5950000000000002</v>
      </c>
      <c r="CT11" s="9">
        <v>2.4700000000000002</v>
      </c>
      <c r="CU11" s="9">
        <v>17.207000000000001</v>
      </c>
      <c r="CV11" s="9">
        <v>143.184</v>
      </c>
      <c r="CW11" s="9">
        <v>94.921000000000006</v>
      </c>
      <c r="CX11" s="9">
        <v>91.494</v>
      </c>
      <c r="CY11" s="9">
        <v>1.9379999999999999</v>
      </c>
      <c r="CZ11" s="9">
        <v>1.4890000000000001</v>
      </c>
      <c r="DA11" s="9">
        <v>1.3149999999999999</v>
      </c>
      <c r="DB11" s="9">
        <v>0.77</v>
      </c>
      <c r="DC11" s="9">
        <v>1.343</v>
      </c>
      <c r="DD11" s="9">
        <v>81.072999999999993</v>
      </c>
      <c r="DE11" s="9">
        <v>3.9580000000000002</v>
      </c>
      <c r="DF11" s="9">
        <v>2.5819999999999999</v>
      </c>
      <c r="DG11" s="9">
        <v>7.3070000000000004</v>
      </c>
      <c r="DH11" s="9">
        <v>12.467000000000001</v>
      </c>
      <c r="DI11" s="9">
        <v>82.453999999999994</v>
      </c>
      <c r="DJ11" s="9">
        <v>48.262999999999998</v>
      </c>
      <c r="DK11" s="9">
        <v>152.10599999999999</v>
      </c>
      <c r="DL11" s="9">
        <v>14.351000000000001</v>
      </c>
      <c r="DM11" s="9">
        <v>258.43900000000002</v>
      </c>
      <c r="DN11" s="9">
        <v>204.07499999999999</v>
      </c>
      <c r="DO11" s="9">
        <v>54.363999999999997</v>
      </c>
      <c r="DP11" s="9">
        <v>3226.1480000000001</v>
      </c>
      <c r="DQ11" s="9">
        <v>2981.3409999999999</v>
      </c>
      <c r="DR11" s="9">
        <v>547.59500000000003</v>
      </c>
      <c r="DS11" s="9">
        <v>238.578</v>
      </c>
      <c r="DT11" s="9">
        <v>94.417000000000002</v>
      </c>
      <c r="DU11" s="9">
        <v>111.815</v>
      </c>
      <c r="DV11" s="9">
        <v>137.12100000000001</v>
      </c>
      <c r="DW11" s="9">
        <v>69.11</v>
      </c>
      <c r="DX11" s="9">
        <v>133.06100000000001</v>
      </c>
      <c r="DY11" s="9">
        <v>35.265000000000001</v>
      </c>
      <c r="DZ11" s="9">
        <v>31.754000000000001</v>
      </c>
      <c r="EA11" s="9">
        <v>66.409000000000006</v>
      </c>
      <c r="EB11" s="9">
        <v>80.72</v>
      </c>
      <c r="EC11" s="9">
        <v>59.103000000000002</v>
      </c>
      <c r="ED11" s="9">
        <v>131.18</v>
      </c>
      <c r="EE11" s="9">
        <v>75.051000000000002</v>
      </c>
      <c r="EF11" s="9">
        <v>309.017</v>
      </c>
      <c r="EG11" s="9">
        <v>2433.7460000000001</v>
      </c>
      <c r="EH11" s="9">
        <v>1924.8009999999999</v>
      </c>
      <c r="EI11" s="9">
        <v>1809.193</v>
      </c>
      <c r="EJ11" s="9">
        <v>51.540999999999997</v>
      </c>
      <c r="EK11" s="9">
        <v>64.066999999999993</v>
      </c>
      <c r="EL11" s="9">
        <v>52.963999999999999</v>
      </c>
      <c r="EM11" s="9">
        <v>32.853999999999999</v>
      </c>
      <c r="EN11" s="9">
        <v>21.434000000000001</v>
      </c>
      <c r="EO11" s="9">
        <v>1466.8330000000001</v>
      </c>
      <c r="EP11" s="9">
        <v>117.94499999999999</v>
      </c>
      <c r="EQ11" s="9">
        <v>109.04900000000001</v>
      </c>
      <c r="ER11" s="9">
        <v>230.97499999999999</v>
      </c>
      <c r="ES11" s="9">
        <v>341.71699999999998</v>
      </c>
      <c r="ET11" s="9">
        <v>1583.0840000000001</v>
      </c>
      <c r="EU11" s="9">
        <v>508.94499999999999</v>
      </c>
      <c r="EV11" s="9">
        <v>244.80699999999999</v>
      </c>
      <c r="EW11" s="9">
        <v>2858.3159999999998</v>
      </c>
      <c r="EX11" s="9">
        <v>367.83199999999999</v>
      </c>
      <c r="EY11" s="9">
        <v>91.155000000000001</v>
      </c>
      <c r="EZ11" s="9">
        <v>91.155000000000001</v>
      </c>
      <c r="FA11" s="9">
        <v>9.2210000000000001</v>
      </c>
      <c r="FB11" s="9">
        <v>4.0629999999999997</v>
      </c>
      <c r="FC11" s="9">
        <v>1.1220000000000001</v>
      </c>
      <c r="FD11" s="9">
        <v>2.94</v>
      </c>
      <c r="FE11" s="9">
        <v>2.42</v>
      </c>
      <c r="FF11" s="9">
        <v>1.643</v>
      </c>
      <c r="FG11" s="9">
        <v>2.42</v>
      </c>
      <c r="FH11" s="9">
        <v>1.643</v>
      </c>
      <c r="FI11" s="9">
        <v>0</v>
      </c>
      <c r="FJ11" s="9">
        <v>0</v>
      </c>
      <c r="FK11" s="9">
        <v>1.901</v>
      </c>
      <c r="FL11" s="9">
        <v>2.1619999999999999</v>
      </c>
      <c r="FM11" s="9">
        <v>1.86</v>
      </c>
      <c r="FN11" s="9">
        <v>2.2029999999999998</v>
      </c>
      <c r="FO11" s="9">
        <v>5.1580000000000004</v>
      </c>
      <c r="FP11" s="9">
        <v>81.933999999999997</v>
      </c>
      <c r="FQ11" s="9">
        <v>19.75</v>
      </c>
      <c r="FR11" s="9">
        <v>19.75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14.034000000000001</v>
      </c>
      <c r="FY11" s="9">
        <v>0</v>
      </c>
      <c r="FZ11" s="9">
        <v>0.48799999999999999</v>
      </c>
      <c r="GA11" s="9">
        <v>5.2290000000000001</v>
      </c>
      <c r="GB11" s="9">
        <v>2.0099999999999998</v>
      </c>
      <c r="GC11" s="9">
        <v>17.739999999999998</v>
      </c>
      <c r="GD11" s="9">
        <v>62.183999999999997</v>
      </c>
      <c r="GE11" s="9">
        <v>88.433999999999997</v>
      </c>
      <c r="GF11" s="9">
        <v>2.7210000000000001</v>
      </c>
      <c r="GG11" s="9">
        <v>8.7089999999999996</v>
      </c>
      <c r="GH11" s="9">
        <v>8.7089999999999996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8.7089999999999996</v>
      </c>
      <c r="GY11" s="9">
        <v>8.7089999999999996</v>
      </c>
      <c r="GZ11" s="9">
        <v>7.9980000000000002</v>
      </c>
      <c r="HA11" s="9">
        <v>0.71099999999999997</v>
      </c>
      <c r="HB11" s="9">
        <v>0</v>
      </c>
      <c r="HC11" s="9">
        <v>0.71099999999999997</v>
      </c>
      <c r="HD11" s="9">
        <v>0</v>
      </c>
      <c r="HE11" s="9">
        <v>0</v>
      </c>
      <c r="HF11" s="9">
        <v>6.125</v>
      </c>
      <c r="HG11" s="9">
        <v>0</v>
      </c>
      <c r="HH11" s="9">
        <v>0</v>
      </c>
      <c r="HI11" s="9">
        <v>2.5840000000000001</v>
      </c>
      <c r="HJ11" s="9">
        <v>3.0640000000000001</v>
      </c>
      <c r="HK11" s="9">
        <v>5.6449999999999996</v>
      </c>
      <c r="HL11" s="9">
        <v>0</v>
      </c>
      <c r="HM11" s="9">
        <v>8.7089999999999996</v>
      </c>
      <c r="HN11" s="9">
        <v>0</v>
      </c>
      <c r="HO11" s="9">
        <v>289.83699999999999</v>
      </c>
      <c r="HP11" s="9">
        <v>289.83699999999999</v>
      </c>
      <c r="HQ11" s="9">
        <v>41.283000000000001</v>
      </c>
      <c r="HR11" s="9">
        <v>19.577000000000002</v>
      </c>
      <c r="HS11" s="9">
        <v>4.968</v>
      </c>
      <c r="HT11" s="9">
        <v>9.2249999999999996</v>
      </c>
      <c r="HU11" s="9">
        <v>9.2200000000000006</v>
      </c>
      <c r="HV11" s="9">
        <v>4.9720000000000004</v>
      </c>
      <c r="HW11" s="9">
        <v>8.6539999999999999</v>
      </c>
      <c r="HX11" s="9">
        <v>2.7879999999999998</v>
      </c>
      <c r="HY11" s="9">
        <v>2.2490000000000001</v>
      </c>
      <c r="HZ11" s="9">
        <v>4.9189999999999996</v>
      </c>
      <c r="IA11" s="9">
        <v>5.4429999999999996</v>
      </c>
      <c r="IB11" s="9">
        <v>3.83</v>
      </c>
      <c r="IC11" s="9">
        <v>9.9049999999999994</v>
      </c>
      <c r="ID11" s="9">
        <v>4.2869999999999999</v>
      </c>
      <c r="IE11" s="9">
        <v>21.706</v>
      </c>
      <c r="IF11" s="9">
        <v>248.554</v>
      </c>
      <c r="IG11" s="9">
        <v>206.95699999999999</v>
      </c>
      <c r="IH11" s="9">
        <v>194.833</v>
      </c>
      <c r="II11" s="9">
        <v>2.64</v>
      </c>
      <c r="IJ11" s="9">
        <v>9.484</v>
      </c>
      <c r="IK11" s="9">
        <v>4.2450000000000001</v>
      </c>
      <c r="IL11" s="9">
        <v>4.2889999999999997</v>
      </c>
      <c r="IM11" s="9">
        <v>3.0569999999999999</v>
      </c>
      <c r="IN11" s="9">
        <v>160.803</v>
      </c>
      <c r="IO11" s="9">
        <v>13.680999999999999</v>
      </c>
      <c r="IP11" s="9">
        <v>11.081</v>
      </c>
      <c r="IQ11" s="9">
        <v>21.391999999999999</v>
      </c>
    </row>
    <row r="12" spans="1:251">
      <c r="A12" s="10">
        <v>42401</v>
      </c>
      <c r="B12" s="9">
        <v>0</v>
      </c>
      <c r="C12" s="9">
        <v>8.4380000000000006</v>
      </c>
      <c r="D12" s="9">
        <v>0</v>
      </c>
      <c r="E12" s="9">
        <v>0.58799999999999997</v>
      </c>
      <c r="F12" s="9">
        <v>165.76</v>
      </c>
      <c r="G12" s="9">
        <v>21.954000000000001</v>
      </c>
      <c r="H12" s="9">
        <v>13.608000000000001</v>
      </c>
      <c r="I12" s="9">
        <v>22.815999999999999</v>
      </c>
      <c r="J12" s="9">
        <v>22.759</v>
      </c>
      <c r="K12" s="9">
        <v>201.37899999999999</v>
      </c>
      <c r="L12" s="9">
        <v>20.672999999999998</v>
      </c>
      <c r="M12" s="9">
        <v>259.52600000000001</v>
      </c>
      <c r="N12" s="9">
        <v>17.463000000000001</v>
      </c>
      <c r="O12" s="9">
        <v>483.38299999999998</v>
      </c>
      <c r="P12" s="9">
        <v>483.38299999999998</v>
      </c>
      <c r="Q12" s="9">
        <v>76.182000000000002</v>
      </c>
      <c r="R12" s="9">
        <v>33.393999999999998</v>
      </c>
      <c r="S12" s="9">
        <v>17.954000000000001</v>
      </c>
      <c r="T12" s="9">
        <v>12.178000000000001</v>
      </c>
      <c r="U12" s="9">
        <v>17.393000000000001</v>
      </c>
      <c r="V12" s="9">
        <v>12.739000000000001</v>
      </c>
      <c r="W12" s="9">
        <v>18.367000000000001</v>
      </c>
      <c r="X12" s="9">
        <v>3.9159999999999999</v>
      </c>
      <c r="Y12" s="9">
        <v>7.1420000000000003</v>
      </c>
      <c r="Z12" s="9">
        <v>7.3289999999999997</v>
      </c>
      <c r="AA12" s="9">
        <v>9.7219999999999995</v>
      </c>
      <c r="AB12" s="9">
        <v>13.081</v>
      </c>
      <c r="AC12" s="9">
        <v>17.606999999999999</v>
      </c>
      <c r="AD12" s="9">
        <v>12.525</v>
      </c>
      <c r="AE12" s="9">
        <v>42.787999999999997</v>
      </c>
      <c r="AF12" s="9">
        <v>407.202</v>
      </c>
      <c r="AG12" s="9">
        <v>371.08199999999999</v>
      </c>
      <c r="AH12" s="9">
        <v>358.03800000000001</v>
      </c>
      <c r="AI12" s="9">
        <v>7.4470000000000001</v>
      </c>
      <c r="AJ12" s="9">
        <v>5.5970000000000004</v>
      </c>
      <c r="AK12" s="9">
        <v>6.4480000000000004</v>
      </c>
      <c r="AL12" s="9">
        <v>3.9860000000000002</v>
      </c>
      <c r="AM12" s="9">
        <v>2.1640000000000001</v>
      </c>
      <c r="AN12" s="9">
        <v>288.72899999999998</v>
      </c>
      <c r="AO12" s="9">
        <v>27.751999999999999</v>
      </c>
      <c r="AP12" s="9">
        <v>14.106999999999999</v>
      </c>
      <c r="AQ12" s="9">
        <v>40.494</v>
      </c>
      <c r="AR12" s="9">
        <v>44.716999999999999</v>
      </c>
      <c r="AS12" s="9">
        <v>326.36500000000001</v>
      </c>
      <c r="AT12" s="9">
        <v>36.119999999999997</v>
      </c>
      <c r="AU12" s="9">
        <v>442.92700000000002</v>
      </c>
      <c r="AV12" s="9">
        <v>40.456000000000003</v>
      </c>
      <c r="AW12" s="9">
        <v>74.41</v>
      </c>
      <c r="AX12" s="9">
        <v>74.41</v>
      </c>
      <c r="AY12" s="9">
        <v>15.071999999999999</v>
      </c>
      <c r="AZ12" s="9">
        <v>8.7260000000000009</v>
      </c>
      <c r="BA12" s="9">
        <v>2.5760000000000001</v>
      </c>
      <c r="BB12" s="9">
        <v>5.2949999999999999</v>
      </c>
      <c r="BC12" s="9">
        <v>5.2320000000000002</v>
      </c>
      <c r="BD12" s="9">
        <v>2.64</v>
      </c>
      <c r="BE12" s="9">
        <v>4.3710000000000004</v>
      </c>
      <c r="BF12" s="9">
        <v>1.504</v>
      </c>
      <c r="BG12" s="9">
        <v>1.9970000000000001</v>
      </c>
      <c r="BH12" s="9">
        <v>2.1059999999999999</v>
      </c>
      <c r="BI12" s="9">
        <v>0.74099999999999999</v>
      </c>
      <c r="BJ12" s="9">
        <v>5.024</v>
      </c>
      <c r="BK12" s="9">
        <v>5.0999999999999996</v>
      </c>
      <c r="BL12" s="9">
        <v>2.7709999999999999</v>
      </c>
      <c r="BM12" s="9">
        <v>6.3460000000000001</v>
      </c>
      <c r="BN12" s="9">
        <v>59.338000000000001</v>
      </c>
      <c r="BO12" s="9">
        <v>44.75</v>
      </c>
      <c r="BP12" s="9">
        <v>40.402999999999999</v>
      </c>
      <c r="BQ12" s="9">
        <v>1.8440000000000001</v>
      </c>
      <c r="BR12" s="9">
        <v>2.0489999999999999</v>
      </c>
      <c r="BS12" s="9">
        <v>1.302</v>
      </c>
      <c r="BT12" s="9">
        <v>1.2949999999999999</v>
      </c>
      <c r="BU12" s="9">
        <v>1.2969999999999999</v>
      </c>
      <c r="BV12" s="9">
        <v>31.759</v>
      </c>
      <c r="BW12" s="9">
        <v>3.734</v>
      </c>
      <c r="BX12" s="9">
        <v>1.5680000000000001</v>
      </c>
      <c r="BY12" s="9">
        <v>7.6890000000000001</v>
      </c>
      <c r="BZ12" s="9">
        <v>9.4860000000000007</v>
      </c>
      <c r="CA12" s="9">
        <v>35.265000000000001</v>
      </c>
      <c r="CB12" s="9">
        <v>14.587</v>
      </c>
      <c r="CC12" s="9">
        <v>67.209000000000003</v>
      </c>
      <c r="CD12" s="9">
        <v>7.2009999999999996</v>
      </c>
      <c r="CE12" s="9">
        <v>140.28299999999999</v>
      </c>
      <c r="CF12" s="9">
        <v>140.28299999999999</v>
      </c>
      <c r="CG12" s="9">
        <v>21.312999999999999</v>
      </c>
      <c r="CH12" s="9">
        <v>9.3569999999999993</v>
      </c>
      <c r="CI12" s="9">
        <v>4.6470000000000002</v>
      </c>
      <c r="CJ12" s="9">
        <v>4.1589999999999998</v>
      </c>
      <c r="CK12" s="9">
        <v>5.3520000000000003</v>
      </c>
      <c r="CL12" s="9">
        <v>3.4540000000000002</v>
      </c>
      <c r="CM12" s="9">
        <v>5.1920000000000002</v>
      </c>
      <c r="CN12" s="9">
        <v>2.302</v>
      </c>
      <c r="CO12" s="9">
        <v>0.55200000000000005</v>
      </c>
      <c r="CP12" s="9">
        <v>1.6</v>
      </c>
      <c r="CQ12" s="9">
        <v>3.399</v>
      </c>
      <c r="CR12" s="9">
        <v>3.8069999999999999</v>
      </c>
      <c r="CS12" s="9">
        <v>6.53</v>
      </c>
      <c r="CT12" s="9">
        <v>2.2759999999999998</v>
      </c>
      <c r="CU12" s="9">
        <v>11.956</v>
      </c>
      <c r="CV12" s="9">
        <v>118.97</v>
      </c>
      <c r="CW12" s="9">
        <v>78.012</v>
      </c>
      <c r="CX12" s="9">
        <v>75.738</v>
      </c>
      <c r="CY12" s="9">
        <v>1.732</v>
      </c>
      <c r="CZ12" s="9">
        <v>0.54200000000000004</v>
      </c>
      <c r="DA12" s="9">
        <v>0.53800000000000003</v>
      </c>
      <c r="DB12" s="9">
        <v>1.173</v>
      </c>
      <c r="DC12" s="9">
        <v>0</v>
      </c>
      <c r="DD12" s="9">
        <v>68.528999999999996</v>
      </c>
      <c r="DE12" s="9">
        <v>2.839</v>
      </c>
      <c r="DF12" s="9">
        <v>0.53800000000000003</v>
      </c>
      <c r="DG12" s="9">
        <v>6.1059999999999999</v>
      </c>
      <c r="DH12" s="9">
        <v>5.7640000000000002</v>
      </c>
      <c r="DI12" s="9">
        <v>72.248000000000005</v>
      </c>
      <c r="DJ12" s="9">
        <v>40.957999999999998</v>
      </c>
      <c r="DK12" s="9">
        <v>129.03800000000001</v>
      </c>
      <c r="DL12" s="9">
        <v>11.244</v>
      </c>
      <c r="DM12" s="9">
        <v>281.27699999999999</v>
      </c>
      <c r="DN12" s="9">
        <v>198.857</v>
      </c>
      <c r="DO12" s="9">
        <v>82.42</v>
      </c>
      <c r="DP12" s="9">
        <v>3288.913</v>
      </c>
      <c r="DQ12" s="9">
        <v>3052.6120000000001</v>
      </c>
      <c r="DR12" s="9">
        <v>571.61800000000005</v>
      </c>
      <c r="DS12" s="9">
        <v>246.18</v>
      </c>
      <c r="DT12" s="9">
        <v>104.41500000000001</v>
      </c>
      <c r="DU12" s="9">
        <v>111.56699999999999</v>
      </c>
      <c r="DV12" s="9">
        <v>146.90199999999999</v>
      </c>
      <c r="DW12" s="9">
        <v>69.08</v>
      </c>
      <c r="DX12" s="9">
        <v>143.703</v>
      </c>
      <c r="DY12" s="9">
        <v>28.777999999999999</v>
      </c>
      <c r="DZ12" s="9">
        <v>35.246000000000002</v>
      </c>
      <c r="EA12" s="9">
        <v>67.099000000000004</v>
      </c>
      <c r="EB12" s="9">
        <v>72.460999999999999</v>
      </c>
      <c r="EC12" s="9">
        <v>76.421999999999997</v>
      </c>
      <c r="ED12" s="9">
        <v>146.25700000000001</v>
      </c>
      <c r="EE12" s="9">
        <v>69.724999999999994</v>
      </c>
      <c r="EF12" s="9">
        <v>325.43900000000002</v>
      </c>
      <c r="EG12" s="9">
        <v>2480.9940000000001</v>
      </c>
      <c r="EH12" s="9">
        <v>1947.883</v>
      </c>
      <c r="EI12" s="9">
        <v>1836.028</v>
      </c>
      <c r="EJ12" s="9">
        <v>55.451999999999998</v>
      </c>
      <c r="EK12" s="9">
        <v>55.432000000000002</v>
      </c>
      <c r="EL12" s="9">
        <v>54.465000000000003</v>
      </c>
      <c r="EM12" s="9">
        <v>34.46</v>
      </c>
      <c r="EN12" s="9">
        <v>15.436</v>
      </c>
      <c r="EO12" s="9">
        <v>1468.396</v>
      </c>
      <c r="EP12" s="9">
        <v>119.854</v>
      </c>
      <c r="EQ12" s="9">
        <v>105.63200000000001</v>
      </c>
      <c r="ER12" s="9">
        <v>254.001</v>
      </c>
      <c r="ES12" s="9">
        <v>320.99799999999999</v>
      </c>
      <c r="ET12" s="9">
        <v>1626.886</v>
      </c>
      <c r="EU12" s="9">
        <v>533.11099999999999</v>
      </c>
      <c r="EV12" s="9">
        <v>236.30099999999999</v>
      </c>
      <c r="EW12" s="9">
        <v>2901.24</v>
      </c>
      <c r="EX12" s="9">
        <v>387.673</v>
      </c>
      <c r="EY12" s="9">
        <v>90.552999999999997</v>
      </c>
      <c r="EZ12" s="9">
        <v>90.552999999999997</v>
      </c>
      <c r="FA12" s="9">
        <v>9.6280000000000001</v>
      </c>
      <c r="FB12" s="9">
        <v>4.7389999999999999</v>
      </c>
      <c r="FC12" s="9">
        <v>2.508</v>
      </c>
      <c r="FD12" s="9">
        <v>1.732</v>
      </c>
      <c r="FE12" s="9">
        <v>2.95</v>
      </c>
      <c r="FF12" s="9">
        <v>1.29</v>
      </c>
      <c r="FG12" s="9">
        <v>2.0539999999999998</v>
      </c>
      <c r="FH12" s="9">
        <v>0</v>
      </c>
      <c r="FI12" s="9">
        <v>1.29</v>
      </c>
      <c r="FJ12" s="9">
        <v>1.2789999999999999</v>
      </c>
      <c r="FK12" s="9">
        <v>0.442</v>
      </c>
      <c r="FL12" s="9">
        <v>2.5190000000000001</v>
      </c>
      <c r="FM12" s="9">
        <v>2.508</v>
      </c>
      <c r="FN12" s="9">
        <v>1.732</v>
      </c>
      <c r="FO12" s="9">
        <v>4.8899999999999997</v>
      </c>
      <c r="FP12" s="9">
        <v>80.924000000000007</v>
      </c>
      <c r="FQ12" s="9">
        <v>23.917000000000002</v>
      </c>
      <c r="FR12" s="9">
        <v>23.917000000000002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16.922999999999998</v>
      </c>
      <c r="FY12" s="9">
        <v>0.61699999999999999</v>
      </c>
      <c r="FZ12" s="9">
        <v>1.2949999999999999</v>
      </c>
      <c r="GA12" s="9">
        <v>5.0819999999999999</v>
      </c>
      <c r="GB12" s="9">
        <v>1.2529999999999999</v>
      </c>
      <c r="GC12" s="9">
        <v>22.664000000000001</v>
      </c>
      <c r="GD12" s="9">
        <v>57.006999999999998</v>
      </c>
      <c r="GE12" s="9">
        <v>85.738</v>
      </c>
      <c r="GF12" s="9">
        <v>4.8150000000000004</v>
      </c>
      <c r="GG12" s="9">
        <v>10.481</v>
      </c>
      <c r="GH12" s="9">
        <v>10.481</v>
      </c>
      <c r="GI12" s="9">
        <v>1.44</v>
      </c>
      <c r="GJ12" s="9">
        <v>1.44</v>
      </c>
      <c r="GK12" s="9">
        <v>1.085</v>
      </c>
      <c r="GL12" s="9">
        <v>0.35499999999999998</v>
      </c>
      <c r="GM12" s="9">
        <v>1.085</v>
      </c>
      <c r="GN12" s="9">
        <v>0.35499999999999998</v>
      </c>
      <c r="GO12" s="9">
        <v>1.085</v>
      </c>
      <c r="GP12" s="9">
        <v>0</v>
      </c>
      <c r="GQ12" s="9">
        <v>0.35499999999999998</v>
      </c>
      <c r="GR12" s="9">
        <v>0.497</v>
      </c>
      <c r="GS12" s="9">
        <v>0.35499999999999998</v>
      </c>
      <c r="GT12" s="9">
        <v>0.58799999999999997</v>
      </c>
      <c r="GU12" s="9">
        <v>1.44</v>
      </c>
      <c r="GV12" s="9">
        <v>0</v>
      </c>
      <c r="GW12" s="9">
        <v>0</v>
      </c>
      <c r="GX12" s="9">
        <v>9.0410000000000004</v>
      </c>
      <c r="GY12" s="9">
        <v>9.0410000000000004</v>
      </c>
      <c r="GZ12" s="9">
        <v>7.7039999999999997</v>
      </c>
      <c r="HA12" s="9">
        <v>0.71</v>
      </c>
      <c r="HB12" s="9">
        <v>0.627</v>
      </c>
      <c r="HC12" s="9">
        <v>1.337</v>
      </c>
      <c r="HD12" s="9">
        <v>0</v>
      </c>
      <c r="HE12" s="9">
        <v>0</v>
      </c>
      <c r="HF12" s="9">
        <v>6.4180000000000001</v>
      </c>
      <c r="HG12" s="9">
        <v>0</v>
      </c>
      <c r="HH12" s="9">
        <v>0</v>
      </c>
      <c r="HI12" s="9">
        <v>2.6230000000000002</v>
      </c>
      <c r="HJ12" s="9">
        <v>1.8220000000000001</v>
      </c>
      <c r="HK12" s="9">
        <v>7.2190000000000003</v>
      </c>
      <c r="HL12" s="9">
        <v>0</v>
      </c>
      <c r="HM12" s="9">
        <v>10.481</v>
      </c>
      <c r="HN12" s="9">
        <v>0</v>
      </c>
      <c r="HO12" s="9">
        <v>270.57499999999999</v>
      </c>
      <c r="HP12" s="9">
        <v>270.57499999999999</v>
      </c>
      <c r="HQ12" s="9">
        <v>46.636000000000003</v>
      </c>
      <c r="HR12" s="9">
        <v>21.026</v>
      </c>
      <c r="HS12" s="9">
        <v>9.1999999999999993</v>
      </c>
      <c r="HT12" s="9">
        <v>9.6590000000000007</v>
      </c>
      <c r="HU12" s="9">
        <v>10.725</v>
      </c>
      <c r="HV12" s="9">
        <v>8.1340000000000003</v>
      </c>
      <c r="HW12" s="9">
        <v>10.861000000000001</v>
      </c>
      <c r="HX12" s="9">
        <v>3.71</v>
      </c>
      <c r="HY12" s="9">
        <v>2.7109999999999999</v>
      </c>
      <c r="HZ12" s="9">
        <v>7.101</v>
      </c>
      <c r="IA12" s="9">
        <v>4.242</v>
      </c>
      <c r="IB12" s="9">
        <v>7.516</v>
      </c>
      <c r="IC12" s="9">
        <v>10.962</v>
      </c>
      <c r="ID12" s="9">
        <v>7.8970000000000002</v>
      </c>
      <c r="IE12" s="9">
        <v>25.61</v>
      </c>
      <c r="IF12" s="9">
        <v>223.93899999999999</v>
      </c>
      <c r="IG12" s="9">
        <v>198.399</v>
      </c>
      <c r="IH12" s="9">
        <v>187.846</v>
      </c>
      <c r="II12" s="9">
        <v>5.4020000000000001</v>
      </c>
      <c r="IJ12" s="9">
        <v>5.1509999999999998</v>
      </c>
      <c r="IK12" s="9">
        <v>4.9269999999999996</v>
      </c>
      <c r="IL12" s="9">
        <v>4.0599999999999996</v>
      </c>
      <c r="IM12" s="9">
        <v>1.0529999999999999</v>
      </c>
      <c r="IN12" s="9">
        <v>155.60499999999999</v>
      </c>
      <c r="IO12" s="9">
        <v>15.422000000000001</v>
      </c>
      <c r="IP12" s="9">
        <v>10.004</v>
      </c>
      <c r="IQ12" s="9">
        <v>17.367999999999999</v>
      </c>
    </row>
    <row r="13" spans="1:251">
      <c r="A13" s="10">
        <v>42767</v>
      </c>
      <c r="B13" s="9">
        <v>4.5170000000000003</v>
      </c>
      <c r="C13" s="9">
        <v>7.6459999999999999</v>
      </c>
      <c r="D13" s="9">
        <v>3.2010000000000001</v>
      </c>
      <c r="E13" s="9">
        <v>0</v>
      </c>
      <c r="F13" s="9">
        <v>196.68700000000001</v>
      </c>
      <c r="G13" s="9">
        <v>19.094000000000001</v>
      </c>
      <c r="H13" s="9">
        <v>15.048</v>
      </c>
      <c r="I13" s="9">
        <v>18.117999999999999</v>
      </c>
      <c r="J13" s="9">
        <v>39.307000000000002</v>
      </c>
      <c r="K13" s="9">
        <v>209.63900000000001</v>
      </c>
      <c r="L13" s="9">
        <v>21.187999999999999</v>
      </c>
      <c r="M13" s="9">
        <v>282.94299999999998</v>
      </c>
      <c r="N13" s="9">
        <v>23.542000000000002</v>
      </c>
      <c r="O13" s="9">
        <v>484.39</v>
      </c>
      <c r="P13" s="9">
        <v>484.39</v>
      </c>
      <c r="Q13" s="9">
        <v>69.948999999999998</v>
      </c>
      <c r="R13" s="9">
        <v>31.207999999999998</v>
      </c>
      <c r="S13" s="9">
        <v>15.593999999999999</v>
      </c>
      <c r="T13" s="9">
        <v>10.991</v>
      </c>
      <c r="U13" s="9">
        <v>21.081</v>
      </c>
      <c r="V13" s="9">
        <v>5.5030000000000001</v>
      </c>
      <c r="W13" s="9">
        <v>18.079000000000001</v>
      </c>
      <c r="X13" s="9">
        <v>3.6139999999999999</v>
      </c>
      <c r="Y13" s="9">
        <v>1.6</v>
      </c>
      <c r="Z13" s="9">
        <v>4.7610000000000001</v>
      </c>
      <c r="AA13" s="9">
        <v>9.2189999999999994</v>
      </c>
      <c r="AB13" s="9">
        <v>12.603999999999999</v>
      </c>
      <c r="AC13" s="9">
        <v>18.917000000000002</v>
      </c>
      <c r="AD13" s="9">
        <v>7.6669999999999998</v>
      </c>
      <c r="AE13" s="9">
        <v>38.741</v>
      </c>
      <c r="AF13" s="9">
        <v>414.44200000000001</v>
      </c>
      <c r="AG13" s="9">
        <v>367.084</v>
      </c>
      <c r="AH13" s="9">
        <v>356.38</v>
      </c>
      <c r="AI13" s="9">
        <v>10.205</v>
      </c>
      <c r="AJ13" s="9">
        <v>0.499</v>
      </c>
      <c r="AK13" s="9">
        <v>9.4369999999999994</v>
      </c>
      <c r="AL13" s="9">
        <v>0</v>
      </c>
      <c r="AM13" s="9">
        <v>0.499</v>
      </c>
      <c r="AN13" s="9">
        <v>279.42700000000002</v>
      </c>
      <c r="AO13" s="9">
        <v>23.244</v>
      </c>
      <c r="AP13" s="9">
        <v>21.692</v>
      </c>
      <c r="AQ13" s="9">
        <v>42.72</v>
      </c>
      <c r="AR13" s="9">
        <v>40.271999999999998</v>
      </c>
      <c r="AS13" s="9">
        <v>326.81099999999998</v>
      </c>
      <c r="AT13" s="9">
        <v>47.357999999999997</v>
      </c>
      <c r="AU13" s="9">
        <v>444.14100000000002</v>
      </c>
      <c r="AV13" s="9">
        <v>40.249000000000002</v>
      </c>
      <c r="AW13" s="9">
        <v>61.390999999999998</v>
      </c>
      <c r="AX13" s="9">
        <v>61.390999999999998</v>
      </c>
      <c r="AY13" s="9">
        <v>17.25</v>
      </c>
      <c r="AZ13" s="9">
        <v>5.3440000000000003</v>
      </c>
      <c r="BA13" s="9">
        <v>1.5309999999999999</v>
      </c>
      <c r="BB13" s="9">
        <v>3.8119999999999998</v>
      </c>
      <c r="BC13" s="9">
        <v>3.6440000000000001</v>
      </c>
      <c r="BD13" s="9">
        <v>1.7</v>
      </c>
      <c r="BE13" s="9">
        <v>4.5129999999999999</v>
      </c>
      <c r="BF13" s="9">
        <v>0.83099999999999996</v>
      </c>
      <c r="BG13" s="9">
        <v>0</v>
      </c>
      <c r="BH13" s="9">
        <v>0.86399999999999999</v>
      </c>
      <c r="BI13" s="9">
        <v>3.7559999999999998</v>
      </c>
      <c r="BJ13" s="9">
        <v>0.72399999999999998</v>
      </c>
      <c r="BK13" s="9">
        <v>4.101</v>
      </c>
      <c r="BL13" s="9">
        <v>1.2430000000000001</v>
      </c>
      <c r="BM13" s="9">
        <v>11.907</v>
      </c>
      <c r="BN13" s="9">
        <v>44.140999999999998</v>
      </c>
      <c r="BO13" s="9">
        <v>29.503</v>
      </c>
      <c r="BP13" s="9">
        <v>27.672000000000001</v>
      </c>
      <c r="BQ13" s="9">
        <v>0.624</v>
      </c>
      <c r="BR13" s="9">
        <v>1.208</v>
      </c>
      <c r="BS13" s="9">
        <v>0</v>
      </c>
      <c r="BT13" s="9">
        <v>1.208</v>
      </c>
      <c r="BU13" s="9">
        <v>0.624</v>
      </c>
      <c r="BV13" s="9">
        <v>20.114999999999998</v>
      </c>
      <c r="BW13" s="9">
        <v>1.893</v>
      </c>
      <c r="BX13" s="9">
        <v>1.306</v>
      </c>
      <c r="BY13" s="9">
        <v>6.1879999999999997</v>
      </c>
      <c r="BZ13" s="9">
        <v>3.5739999999999998</v>
      </c>
      <c r="CA13" s="9">
        <v>25.928999999999998</v>
      </c>
      <c r="CB13" s="9">
        <v>14.638</v>
      </c>
      <c r="CC13" s="9">
        <v>49.484000000000002</v>
      </c>
      <c r="CD13" s="9">
        <v>11.907</v>
      </c>
      <c r="CE13" s="9">
        <v>135.43899999999999</v>
      </c>
      <c r="CF13" s="9">
        <v>135.43899999999999</v>
      </c>
      <c r="CG13" s="9">
        <v>16.670999999999999</v>
      </c>
      <c r="CH13" s="9">
        <v>11.486000000000001</v>
      </c>
      <c r="CI13" s="9">
        <v>4.8410000000000002</v>
      </c>
      <c r="CJ13" s="9">
        <v>4.5609999999999999</v>
      </c>
      <c r="CK13" s="9">
        <v>9.4019999999999992</v>
      </c>
      <c r="CL13" s="9">
        <v>0</v>
      </c>
      <c r="CM13" s="9">
        <v>7.4749999999999996</v>
      </c>
      <c r="CN13" s="9">
        <v>0.65</v>
      </c>
      <c r="CO13" s="9">
        <v>1.2769999999999999</v>
      </c>
      <c r="CP13" s="9">
        <v>1.544</v>
      </c>
      <c r="CQ13" s="9">
        <v>2.6440000000000001</v>
      </c>
      <c r="CR13" s="9">
        <v>5.2140000000000004</v>
      </c>
      <c r="CS13" s="9">
        <v>5.1280000000000001</v>
      </c>
      <c r="CT13" s="9">
        <v>4.274</v>
      </c>
      <c r="CU13" s="9">
        <v>5.1849999999999996</v>
      </c>
      <c r="CV13" s="9">
        <v>118.768</v>
      </c>
      <c r="CW13" s="9">
        <v>82.135000000000005</v>
      </c>
      <c r="CX13" s="9">
        <v>80.792000000000002</v>
      </c>
      <c r="CY13" s="9">
        <v>1.3420000000000001</v>
      </c>
      <c r="CZ13" s="9">
        <v>0</v>
      </c>
      <c r="DA13" s="9">
        <v>1.3420000000000001</v>
      </c>
      <c r="DB13" s="9">
        <v>0</v>
      </c>
      <c r="DC13" s="9">
        <v>0</v>
      </c>
      <c r="DD13" s="9">
        <v>65.629000000000005</v>
      </c>
      <c r="DE13" s="9">
        <v>2.968</v>
      </c>
      <c r="DF13" s="9">
        <v>3.6160000000000001</v>
      </c>
      <c r="DG13" s="9">
        <v>9.923</v>
      </c>
      <c r="DH13" s="9">
        <v>9.1280000000000001</v>
      </c>
      <c r="DI13" s="9">
        <v>73.007000000000005</v>
      </c>
      <c r="DJ13" s="9">
        <v>36.633000000000003</v>
      </c>
      <c r="DK13" s="9">
        <v>128.16999999999999</v>
      </c>
      <c r="DL13" s="9">
        <v>7.2690000000000001</v>
      </c>
      <c r="DM13" s="9">
        <v>307.25099999999998</v>
      </c>
      <c r="DN13" s="9">
        <v>222.23699999999999</v>
      </c>
      <c r="DO13" s="9">
        <v>85.013999999999996</v>
      </c>
      <c r="DP13" s="9">
        <v>3431.3150000000001</v>
      </c>
      <c r="DQ13" s="9">
        <v>3165.6849999999999</v>
      </c>
      <c r="DR13" s="9">
        <v>580.15499999999997</v>
      </c>
      <c r="DS13" s="9">
        <v>246.81899999999999</v>
      </c>
      <c r="DT13" s="9">
        <v>114.741</v>
      </c>
      <c r="DU13" s="9">
        <v>106.533</v>
      </c>
      <c r="DV13" s="9">
        <v>151.99299999999999</v>
      </c>
      <c r="DW13" s="9">
        <v>69.28</v>
      </c>
      <c r="DX13" s="9">
        <v>152.584</v>
      </c>
      <c r="DY13" s="9">
        <v>36.954999999999998</v>
      </c>
      <c r="DZ13" s="9">
        <v>26.248999999999999</v>
      </c>
      <c r="EA13" s="9">
        <v>62.968000000000004</v>
      </c>
      <c r="EB13" s="9">
        <v>82.036000000000001</v>
      </c>
      <c r="EC13" s="9">
        <v>76.269000000000005</v>
      </c>
      <c r="ED13" s="9">
        <v>144.471</v>
      </c>
      <c r="EE13" s="9">
        <v>76.802000000000007</v>
      </c>
      <c r="EF13" s="9">
        <v>333.33600000000001</v>
      </c>
      <c r="EG13" s="9">
        <v>2585.5300000000002</v>
      </c>
      <c r="EH13" s="9">
        <v>2054.1619999999998</v>
      </c>
      <c r="EI13" s="9">
        <v>1957.0060000000001</v>
      </c>
      <c r="EJ13" s="9">
        <v>54.329000000000001</v>
      </c>
      <c r="EK13" s="9">
        <v>42.826999999999998</v>
      </c>
      <c r="EL13" s="9">
        <v>54.67</v>
      </c>
      <c r="EM13" s="9">
        <v>22.765000000000001</v>
      </c>
      <c r="EN13" s="9">
        <v>16.809000000000001</v>
      </c>
      <c r="EO13" s="9">
        <v>1597.441</v>
      </c>
      <c r="EP13" s="9">
        <v>115.63</v>
      </c>
      <c r="EQ13" s="9">
        <v>95.959000000000003</v>
      </c>
      <c r="ER13" s="9">
        <v>245.13200000000001</v>
      </c>
      <c r="ES13" s="9">
        <v>308.96600000000001</v>
      </c>
      <c r="ET13" s="9">
        <v>1745.1959999999999</v>
      </c>
      <c r="EU13" s="9">
        <v>531.36800000000005</v>
      </c>
      <c r="EV13" s="9">
        <v>265.63</v>
      </c>
      <c r="EW13" s="9">
        <v>3017.5349999999999</v>
      </c>
      <c r="EX13" s="9">
        <v>413.78</v>
      </c>
      <c r="EY13" s="9">
        <v>85.662000000000006</v>
      </c>
      <c r="EZ13" s="9">
        <v>85.662000000000006</v>
      </c>
      <c r="FA13" s="9">
        <v>11.281000000000001</v>
      </c>
      <c r="FB13" s="9">
        <v>3.407</v>
      </c>
      <c r="FC13" s="9">
        <v>0.95799999999999996</v>
      </c>
      <c r="FD13" s="9">
        <v>1.3839999999999999</v>
      </c>
      <c r="FE13" s="9">
        <v>0</v>
      </c>
      <c r="FF13" s="9">
        <v>2.3420000000000001</v>
      </c>
      <c r="FG13" s="9">
        <v>0</v>
      </c>
      <c r="FH13" s="9">
        <v>2.3420000000000001</v>
      </c>
      <c r="FI13" s="9">
        <v>0</v>
      </c>
      <c r="FJ13" s="9">
        <v>0.95799999999999996</v>
      </c>
      <c r="FK13" s="9">
        <v>0</v>
      </c>
      <c r="FL13" s="9">
        <v>1.3839999999999999</v>
      </c>
      <c r="FM13" s="9">
        <v>1.718</v>
      </c>
      <c r="FN13" s="9">
        <v>0.624</v>
      </c>
      <c r="FO13" s="9">
        <v>7.8739999999999997</v>
      </c>
      <c r="FP13" s="9">
        <v>74.381</v>
      </c>
      <c r="FQ13" s="9">
        <v>21.823</v>
      </c>
      <c r="FR13" s="9">
        <v>21.256</v>
      </c>
      <c r="FS13" s="9">
        <v>0.56699999999999995</v>
      </c>
      <c r="FT13" s="9">
        <v>0</v>
      </c>
      <c r="FU13" s="9">
        <v>0.56699999999999995</v>
      </c>
      <c r="FV13" s="9">
        <v>0</v>
      </c>
      <c r="FW13" s="9">
        <v>0</v>
      </c>
      <c r="FX13" s="9">
        <v>14.638999999999999</v>
      </c>
      <c r="FY13" s="9">
        <v>0.61599999999999999</v>
      </c>
      <c r="FZ13" s="9">
        <v>0</v>
      </c>
      <c r="GA13" s="9">
        <v>6.5679999999999996</v>
      </c>
      <c r="GB13" s="9">
        <v>0.56100000000000005</v>
      </c>
      <c r="GC13" s="9">
        <v>21.262</v>
      </c>
      <c r="GD13" s="9">
        <v>52.558</v>
      </c>
      <c r="GE13" s="9">
        <v>77.272000000000006</v>
      </c>
      <c r="GF13" s="9">
        <v>8.39</v>
      </c>
      <c r="GG13" s="9">
        <v>10.733000000000001</v>
      </c>
      <c r="GH13" s="9">
        <v>10.733000000000001</v>
      </c>
      <c r="GI13" s="9">
        <v>0.46600000000000003</v>
      </c>
      <c r="GJ13" s="9">
        <v>0.46600000000000003</v>
      </c>
      <c r="GK13" s="9">
        <v>0</v>
      </c>
      <c r="GL13" s="9">
        <v>0.46600000000000003</v>
      </c>
      <c r="GM13" s="9">
        <v>0</v>
      </c>
      <c r="GN13" s="9">
        <v>0.46600000000000003</v>
      </c>
      <c r="GO13" s="9">
        <v>0</v>
      </c>
      <c r="GP13" s="9">
        <v>0</v>
      </c>
      <c r="GQ13" s="9">
        <v>0.46600000000000003</v>
      </c>
      <c r="GR13" s="9">
        <v>0</v>
      </c>
      <c r="GS13" s="9">
        <v>0.46600000000000003</v>
      </c>
      <c r="GT13" s="9">
        <v>0</v>
      </c>
      <c r="GU13" s="9">
        <v>0</v>
      </c>
      <c r="GV13" s="9">
        <v>0.46600000000000003</v>
      </c>
      <c r="GW13" s="9">
        <v>0</v>
      </c>
      <c r="GX13" s="9">
        <v>10.266999999999999</v>
      </c>
      <c r="GY13" s="9">
        <v>9.7710000000000008</v>
      </c>
      <c r="GZ13" s="9">
        <v>9.7710000000000008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8.6639999999999997</v>
      </c>
      <c r="HG13" s="9">
        <v>0</v>
      </c>
      <c r="HH13" s="9">
        <v>0</v>
      </c>
      <c r="HI13" s="9">
        <v>1.1060000000000001</v>
      </c>
      <c r="HJ13" s="9">
        <v>0</v>
      </c>
      <c r="HK13" s="9">
        <v>9.7710000000000008</v>
      </c>
      <c r="HL13" s="9">
        <v>0.496</v>
      </c>
      <c r="HM13" s="9">
        <v>10.733000000000001</v>
      </c>
      <c r="HN13" s="9">
        <v>0</v>
      </c>
      <c r="HO13" s="9">
        <v>276.928</v>
      </c>
      <c r="HP13" s="9">
        <v>276.928</v>
      </c>
      <c r="HQ13" s="9">
        <v>42.462000000000003</v>
      </c>
      <c r="HR13" s="9">
        <v>19.452999999999999</v>
      </c>
      <c r="HS13" s="9">
        <v>7.875</v>
      </c>
      <c r="HT13" s="9">
        <v>9.9179999999999993</v>
      </c>
      <c r="HU13" s="9">
        <v>11.818</v>
      </c>
      <c r="HV13" s="9">
        <v>5.9740000000000002</v>
      </c>
      <c r="HW13" s="9">
        <v>12.494</v>
      </c>
      <c r="HX13" s="9">
        <v>3.5859999999999999</v>
      </c>
      <c r="HY13" s="9">
        <v>1.117</v>
      </c>
      <c r="HZ13" s="9">
        <v>6.931</v>
      </c>
      <c r="IA13" s="9">
        <v>6.9489999999999998</v>
      </c>
      <c r="IB13" s="9">
        <v>3.9119999999999999</v>
      </c>
      <c r="IC13" s="9">
        <v>10.218</v>
      </c>
      <c r="ID13" s="9">
        <v>7.5739999999999998</v>
      </c>
      <c r="IE13" s="9">
        <v>23.009</v>
      </c>
      <c r="IF13" s="9">
        <v>234.46700000000001</v>
      </c>
      <c r="IG13" s="9">
        <v>189.148</v>
      </c>
      <c r="IH13" s="9">
        <v>183.05099999999999</v>
      </c>
      <c r="II13" s="9">
        <v>3.157</v>
      </c>
      <c r="IJ13" s="9">
        <v>2.9390000000000001</v>
      </c>
      <c r="IK13" s="9">
        <v>3.9420000000000002</v>
      </c>
      <c r="IL13" s="9">
        <v>0</v>
      </c>
      <c r="IM13" s="9">
        <v>1.54</v>
      </c>
      <c r="IN13" s="9">
        <v>148.11799999999999</v>
      </c>
      <c r="IO13" s="9">
        <v>5.1740000000000004</v>
      </c>
      <c r="IP13" s="9">
        <v>10.117000000000001</v>
      </c>
      <c r="IQ13" s="9">
        <v>25.738</v>
      </c>
    </row>
    <row r="14" spans="1:251">
      <c r="A14" s="10">
        <v>43132</v>
      </c>
      <c r="B14" s="9">
        <v>10.577999999999999</v>
      </c>
      <c r="C14" s="9">
        <v>15.164999999999999</v>
      </c>
      <c r="D14" s="9">
        <v>6.56</v>
      </c>
      <c r="E14" s="9">
        <v>2.649</v>
      </c>
      <c r="F14" s="9">
        <v>199.309</v>
      </c>
      <c r="G14" s="9">
        <v>23.67</v>
      </c>
      <c r="H14" s="9">
        <v>16.326000000000001</v>
      </c>
      <c r="I14" s="9">
        <v>20.05</v>
      </c>
      <c r="J14" s="9">
        <v>48.856999999999999</v>
      </c>
      <c r="K14" s="9">
        <v>210.49799999999999</v>
      </c>
      <c r="L14" s="9">
        <v>25.516999999999999</v>
      </c>
      <c r="M14" s="9">
        <v>301.95800000000003</v>
      </c>
      <c r="N14" s="9">
        <v>23.664999999999999</v>
      </c>
      <c r="O14" s="9">
        <v>527.42899999999997</v>
      </c>
      <c r="P14" s="9">
        <v>527.42899999999997</v>
      </c>
      <c r="Q14" s="9">
        <v>90.58</v>
      </c>
      <c r="R14" s="9">
        <v>39.006999999999998</v>
      </c>
      <c r="S14" s="9">
        <v>16.21</v>
      </c>
      <c r="T14" s="9">
        <v>17.431999999999999</v>
      </c>
      <c r="U14" s="9">
        <v>28.911000000000001</v>
      </c>
      <c r="V14" s="9">
        <v>4.7320000000000002</v>
      </c>
      <c r="W14" s="9">
        <v>25.905000000000001</v>
      </c>
      <c r="X14" s="9">
        <v>2.552</v>
      </c>
      <c r="Y14" s="9">
        <v>4.4859999999999998</v>
      </c>
      <c r="Z14" s="9">
        <v>11.169</v>
      </c>
      <c r="AA14" s="9">
        <v>13.465</v>
      </c>
      <c r="AB14" s="9">
        <v>9.4280000000000008</v>
      </c>
      <c r="AC14" s="9">
        <v>22.440999999999999</v>
      </c>
      <c r="AD14" s="9">
        <v>11.621</v>
      </c>
      <c r="AE14" s="9">
        <v>51.573</v>
      </c>
      <c r="AF14" s="9">
        <v>436.84899999999999</v>
      </c>
      <c r="AG14" s="9">
        <v>392.34399999999999</v>
      </c>
      <c r="AH14" s="9">
        <v>377.67500000000001</v>
      </c>
      <c r="AI14" s="9">
        <v>9.0129999999999999</v>
      </c>
      <c r="AJ14" s="9">
        <v>5.6559999999999997</v>
      </c>
      <c r="AK14" s="9">
        <v>9.1110000000000007</v>
      </c>
      <c r="AL14" s="9">
        <v>2.6579999999999999</v>
      </c>
      <c r="AM14" s="9">
        <v>2.9009999999999998</v>
      </c>
      <c r="AN14" s="9">
        <v>293.709</v>
      </c>
      <c r="AO14" s="9">
        <v>25.218</v>
      </c>
      <c r="AP14" s="9">
        <v>28.274000000000001</v>
      </c>
      <c r="AQ14" s="9">
        <v>45.143000000000001</v>
      </c>
      <c r="AR14" s="9">
        <v>45.308999999999997</v>
      </c>
      <c r="AS14" s="9">
        <v>347.03500000000003</v>
      </c>
      <c r="AT14" s="9">
        <v>44.503999999999998</v>
      </c>
      <c r="AU14" s="9">
        <v>476.08300000000003</v>
      </c>
      <c r="AV14" s="9">
        <v>51.345999999999997</v>
      </c>
      <c r="AW14" s="9">
        <v>79.790000000000006</v>
      </c>
      <c r="AX14" s="9">
        <v>79.790000000000006</v>
      </c>
      <c r="AY14" s="9">
        <v>12.029</v>
      </c>
      <c r="AZ14" s="9">
        <v>6.6369999999999996</v>
      </c>
      <c r="BA14" s="9">
        <v>3.3330000000000002</v>
      </c>
      <c r="BB14" s="9">
        <v>3.3039999999999998</v>
      </c>
      <c r="BC14" s="9">
        <v>6.0490000000000004</v>
      </c>
      <c r="BD14" s="9">
        <v>0.58799999999999997</v>
      </c>
      <c r="BE14" s="9">
        <v>6.0490000000000004</v>
      </c>
      <c r="BF14" s="9">
        <v>0.58799999999999997</v>
      </c>
      <c r="BG14" s="9">
        <v>0</v>
      </c>
      <c r="BH14" s="9">
        <v>3.5760000000000001</v>
      </c>
      <c r="BI14" s="9">
        <v>2.41</v>
      </c>
      <c r="BJ14" s="9">
        <v>0.65100000000000002</v>
      </c>
      <c r="BK14" s="9">
        <v>5.2030000000000003</v>
      </c>
      <c r="BL14" s="9">
        <v>1.4339999999999999</v>
      </c>
      <c r="BM14" s="9">
        <v>5.3920000000000003</v>
      </c>
      <c r="BN14" s="9">
        <v>67.760000000000005</v>
      </c>
      <c r="BO14" s="9">
        <v>45.804000000000002</v>
      </c>
      <c r="BP14" s="9">
        <v>42.905999999999999</v>
      </c>
      <c r="BQ14" s="9">
        <v>0.73899999999999999</v>
      </c>
      <c r="BR14" s="9">
        <v>2.1589999999999998</v>
      </c>
      <c r="BS14" s="9">
        <v>0.73899999999999999</v>
      </c>
      <c r="BT14" s="9">
        <v>1.3660000000000001</v>
      </c>
      <c r="BU14" s="9">
        <v>0.79300000000000004</v>
      </c>
      <c r="BV14" s="9">
        <v>29.327000000000002</v>
      </c>
      <c r="BW14" s="9">
        <v>2.589</v>
      </c>
      <c r="BX14" s="9">
        <v>0.58399999999999996</v>
      </c>
      <c r="BY14" s="9">
        <v>13.305</v>
      </c>
      <c r="BZ14" s="9">
        <v>7.056</v>
      </c>
      <c r="CA14" s="9">
        <v>38.749000000000002</v>
      </c>
      <c r="CB14" s="9">
        <v>21.956</v>
      </c>
      <c r="CC14" s="9">
        <v>74.790000000000006</v>
      </c>
      <c r="CD14" s="9">
        <v>5</v>
      </c>
      <c r="CE14" s="9">
        <v>155.68100000000001</v>
      </c>
      <c r="CF14" s="9">
        <v>155.68100000000001</v>
      </c>
      <c r="CG14" s="9">
        <v>28.433</v>
      </c>
      <c r="CH14" s="9">
        <v>16.989000000000001</v>
      </c>
      <c r="CI14" s="9">
        <v>3.43</v>
      </c>
      <c r="CJ14" s="9">
        <v>11.491</v>
      </c>
      <c r="CK14" s="9">
        <v>9.5980000000000008</v>
      </c>
      <c r="CL14" s="9">
        <v>5.3230000000000004</v>
      </c>
      <c r="CM14" s="9">
        <v>8.7149999999999999</v>
      </c>
      <c r="CN14" s="9">
        <v>3.42</v>
      </c>
      <c r="CO14" s="9">
        <v>2.786</v>
      </c>
      <c r="CP14" s="9">
        <v>6.1790000000000003</v>
      </c>
      <c r="CQ14" s="9">
        <v>4.7290000000000001</v>
      </c>
      <c r="CR14" s="9">
        <v>4.0129999999999999</v>
      </c>
      <c r="CS14" s="9">
        <v>11.715999999999999</v>
      </c>
      <c r="CT14" s="9">
        <v>3.2050000000000001</v>
      </c>
      <c r="CU14" s="9">
        <v>11.443</v>
      </c>
      <c r="CV14" s="9">
        <v>127.249</v>
      </c>
      <c r="CW14" s="9">
        <v>83.768000000000001</v>
      </c>
      <c r="CX14" s="9">
        <v>82.6</v>
      </c>
      <c r="CY14" s="9">
        <v>0</v>
      </c>
      <c r="CZ14" s="9">
        <v>1.1679999999999999</v>
      </c>
      <c r="DA14" s="9">
        <v>0</v>
      </c>
      <c r="DB14" s="9">
        <v>1.1679999999999999</v>
      </c>
      <c r="DC14" s="9">
        <v>0</v>
      </c>
      <c r="DD14" s="9">
        <v>68.923000000000002</v>
      </c>
      <c r="DE14" s="9">
        <v>3.4550000000000001</v>
      </c>
      <c r="DF14" s="9">
        <v>2.1230000000000002</v>
      </c>
      <c r="DG14" s="9">
        <v>9.2669999999999995</v>
      </c>
      <c r="DH14" s="9">
        <v>7.2930000000000001</v>
      </c>
      <c r="DI14" s="9">
        <v>76.474999999999994</v>
      </c>
      <c r="DJ14" s="9">
        <v>43.481000000000002</v>
      </c>
      <c r="DK14" s="9">
        <v>142.16999999999999</v>
      </c>
      <c r="DL14" s="9">
        <v>13.512</v>
      </c>
      <c r="DM14" s="9">
        <v>252.36099999999999</v>
      </c>
      <c r="DN14" s="9">
        <v>186.78700000000001</v>
      </c>
      <c r="DO14" s="9">
        <v>65.573999999999998</v>
      </c>
      <c r="DP14" s="9">
        <v>3471.9409999999998</v>
      </c>
      <c r="DQ14" s="9">
        <v>3233.6619999999998</v>
      </c>
      <c r="DR14" s="9">
        <v>633.83900000000006</v>
      </c>
      <c r="DS14" s="9">
        <v>279.68</v>
      </c>
      <c r="DT14" s="9">
        <v>114.425</v>
      </c>
      <c r="DU14" s="9">
        <v>132.845</v>
      </c>
      <c r="DV14" s="9">
        <v>174.06399999999999</v>
      </c>
      <c r="DW14" s="9">
        <v>73.914000000000001</v>
      </c>
      <c r="DX14" s="9">
        <v>164.458</v>
      </c>
      <c r="DY14" s="9">
        <v>42.542999999999999</v>
      </c>
      <c r="DZ14" s="9">
        <v>36.606999999999999</v>
      </c>
      <c r="EA14" s="9">
        <v>78.117000000000004</v>
      </c>
      <c r="EB14" s="9">
        <v>87.372</v>
      </c>
      <c r="EC14" s="9">
        <v>82.92</v>
      </c>
      <c r="ED14" s="9">
        <v>166.983</v>
      </c>
      <c r="EE14" s="9">
        <v>81.426000000000002</v>
      </c>
      <c r="EF14" s="9">
        <v>354.15800000000002</v>
      </c>
      <c r="EG14" s="9">
        <v>2599.8229999999999</v>
      </c>
      <c r="EH14" s="9">
        <v>2081.739</v>
      </c>
      <c r="EI14" s="9">
        <v>1977.0550000000001</v>
      </c>
      <c r="EJ14" s="9">
        <v>56.680999999999997</v>
      </c>
      <c r="EK14" s="9">
        <v>47.569000000000003</v>
      </c>
      <c r="EL14" s="9">
        <v>55.154000000000003</v>
      </c>
      <c r="EM14" s="9">
        <v>30.251000000000001</v>
      </c>
      <c r="EN14" s="9">
        <v>13.816000000000001</v>
      </c>
      <c r="EO14" s="9">
        <v>1634.7560000000001</v>
      </c>
      <c r="EP14" s="9">
        <v>122.684</v>
      </c>
      <c r="EQ14" s="9">
        <v>94.909000000000006</v>
      </c>
      <c r="ER14" s="9">
        <v>229.39</v>
      </c>
      <c r="ES14" s="9">
        <v>343.59699999999998</v>
      </c>
      <c r="ET14" s="9">
        <v>1738.1420000000001</v>
      </c>
      <c r="EU14" s="9">
        <v>518.08399999999995</v>
      </c>
      <c r="EV14" s="9">
        <v>238.279</v>
      </c>
      <c r="EW14" s="9">
        <v>3035.8020000000001</v>
      </c>
      <c r="EX14" s="9">
        <v>436.13900000000001</v>
      </c>
      <c r="EY14" s="9">
        <v>97.506</v>
      </c>
      <c r="EZ14" s="9">
        <v>97.506</v>
      </c>
      <c r="FA14" s="9">
        <v>9.5869999999999997</v>
      </c>
      <c r="FB14" s="9">
        <v>2.2440000000000002</v>
      </c>
      <c r="FC14" s="9">
        <v>0.55800000000000005</v>
      </c>
      <c r="FD14" s="9">
        <v>0.94599999999999995</v>
      </c>
      <c r="FE14" s="9">
        <v>1.504</v>
      </c>
      <c r="FF14" s="9">
        <v>0</v>
      </c>
      <c r="FG14" s="9">
        <v>0.97799999999999998</v>
      </c>
      <c r="FH14" s="9">
        <v>0</v>
      </c>
      <c r="FI14" s="9">
        <v>0</v>
      </c>
      <c r="FJ14" s="9">
        <v>0.42</v>
      </c>
      <c r="FK14" s="9">
        <v>0</v>
      </c>
      <c r="FL14" s="9">
        <v>1.083</v>
      </c>
      <c r="FM14" s="9">
        <v>0.42</v>
      </c>
      <c r="FN14" s="9">
        <v>1.083</v>
      </c>
      <c r="FO14" s="9">
        <v>7.3419999999999996</v>
      </c>
      <c r="FP14" s="9">
        <v>87.92</v>
      </c>
      <c r="FQ14" s="9">
        <v>34.621000000000002</v>
      </c>
      <c r="FR14" s="9">
        <v>32.933</v>
      </c>
      <c r="FS14" s="9">
        <v>0</v>
      </c>
      <c r="FT14" s="9">
        <v>1.6879999999999999</v>
      </c>
      <c r="FU14" s="9">
        <v>0.60599999999999998</v>
      </c>
      <c r="FV14" s="9">
        <v>1.0820000000000001</v>
      </c>
      <c r="FW14" s="9">
        <v>0</v>
      </c>
      <c r="FX14" s="9">
        <v>24.477</v>
      </c>
      <c r="FY14" s="9">
        <v>2.2599999999999998</v>
      </c>
      <c r="FZ14" s="9">
        <v>0.84</v>
      </c>
      <c r="GA14" s="9">
        <v>7.0439999999999996</v>
      </c>
      <c r="GB14" s="9">
        <v>5.7160000000000002</v>
      </c>
      <c r="GC14" s="9">
        <v>28.905000000000001</v>
      </c>
      <c r="GD14" s="9">
        <v>53.298999999999999</v>
      </c>
      <c r="GE14" s="9">
        <v>89.778999999999996</v>
      </c>
      <c r="GF14" s="9">
        <v>7.7270000000000003</v>
      </c>
      <c r="GG14" s="9">
        <v>11.015000000000001</v>
      </c>
      <c r="GH14" s="9">
        <v>11.015000000000001</v>
      </c>
      <c r="GI14" s="9">
        <v>0.53400000000000003</v>
      </c>
      <c r="GJ14" s="9">
        <v>0.53400000000000003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10.481</v>
      </c>
      <c r="GY14" s="9">
        <v>9.4209999999999994</v>
      </c>
      <c r="GZ14" s="9">
        <v>9.4209999999999994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8.8640000000000008</v>
      </c>
      <c r="HG14" s="9">
        <v>0</v>
      </c>
      <c r="HH14" s="9">
        <v>0</v>
      </c>
      <c r="HI14" s="9">
        <v>0.55800000000000005</v>
      </c>
      <c r="HJ14" s="9">
        <v>1.627</v>
      </c>
      <c r="HK14" s="9">
        <v>7.7939999999999996</v>
      </c>
      <c r="HL14" s="9">
        <v>1.06</v>
      </c>
      <c r="HM14" s="9">
        <v>10.481</v>
      </c>
      <c r="HN14" s="9">
        <v>0.53400000000000003</v>
      </c>
      <c r="HO14" s="9">
        <v>279.65600000000001</v>
      </c>
      <c r="HP14" s="9">
        <v>279.65600000000001</v>
      </c>
      <c r="HQ14" s="9">
        <v>47.668999999999997</v>
      </c>
      <c r="HR14" s="9">
        <v>25.026</v>
      </c>
      <c r="HS14" s="9">
        <v>9.9960000000000004</v>
      </c>
      <c r="HT14" s="9">
        <v>12.17</v>
      </c>
      <c r="HU14" s="9">
        <v>15.643000000000001</v>
      </c>
      <c r="HV14" s="9">
        <v>6.5229999999999997</v>
      </c>
      <c r="HW14" s="9">
        <v>14.670999999999999</v>
      </c>
      <c r="HX14" s="9">
        <v>3.0870000000000002</v>
      </c>
      <c r="HY14" s="9">
        <v>3.895</v>
      </c>
      <c r="HZ14" s="9">
        <v>8.0359999999999996</v>
      </c>
      <c r="IA14" s="9">
        <v>6.8959999999999999</v>
      </c>
      <c r="IB14" s="9">
        <v>7.234</v>
      </c>
      <c r="IC14" s="9">
        <v>13.747999999999999</v>
      </c>
      <c r="ID14" s="9">
        <v>8.4179999999999993</v>
      </c>
      <c r="IE14" s="9">
        <v>22.643000000000001</v>
      </c>
      <c r="IF14" s="9">
        <v>231.988</v>
      </c>
      <c r="IG14" s="9">
        <v>200.477</v>
      </c>
      <c r="IH14" s="9">
        <v>189.39</v>
      </c>
      <c r="II14" s="9">
        <v>3.97</v>
      </c>
      <c r="IJ14" s="9">
        <v>7.1180000000000003</v>
      </c>
      <c r="IK14" s="9">
        <v>3.5659999999999998</v>
      </c>
      <c r="IL14" s="9">
        <v>3.1509999999999998</v>
      </c>
      <c r="IM14" s="9">
        <v>2.1629999999999998</v>
      </c>
      <c r="IN14" s="9">
        <v>163.321</v>
      </c>
      <c r="IO14" s="9">
        <v>11.438000000000001</v>
      </c>
      <c r="IP14" s="9">
        <v>7.4470000000000001</v>
      </c>
      <c r="IQ14" s="9">
        <v>18.271999999999998</v>
      </c>
    </row>
    <row r="15" spans="1:251">
      <c r="A15" s="10">
        <v>43497</v>
      </c>
      <c r="B15" s="9">
        <v>2.2869999999999999</v>
      </c>
      <c r="C15" s="9">
        <v>11.265000000000001</v>
      </c>
      <c r="D15" s="9">
        <v>0</v>
      </c>
      <c r="E15" s="9">
        <v>0.59299999999999997</v>
      </c>
      <c r="F15" s="9">
        <v>172.82</v>
      </c>
      <c r="G15" s="9">
        <v>16.448</v>
      </c>
      <c r="H15" s="9">
        <v>19.439</v>
      </c>
      <c r="I15" s="9">
        <v>32.006999999999998</v>
      </c>
      <c r="J15" s="9">
        <v>36.658999999999999</v>
      </c>
      <c r="K15" s="9">
        <v>204.054</v>
      </c>
      <c r="L15" s="9">
        <v>19.518000000000001</v>
      </c>
      <c r="M15" s="9">
        <v>278.09199999999998</v>
      </c>
      <c r="N15" s="9">
        <v>18.927</v>
      </c>
      <c r="O15" s="9">
        <v>515.88800000000003</v>
      </c>
      <c r="P15" s="9">
        <v>515.88800000000003</v>
      </c>
      <c r="Q15" s="9">
        <v>91.978999999999999</v>
      </c>
      <c r="R15" s="9">
        <v>45.133000000000003</v>
      </c>
      <c r="S15" s="9">
        <v>27.562999999999999</v>
      </c>
      <c r="T15" s="9">
        <v>16.271999999999998</v>
      </c>
      <c r="U15" s="9">
        <v>26.881</v>
      </c>
      <c r="V15" s="9">
        <v>16.954999999999998</v>
      </c>
      <c r="W15" s="9">
        <v>23.867999999999999</v>
      </c>
      <c r="X15" s="9">
        <v>10.496</v>
      </c>
      <c r="Y15" s="9">
        <v>8.9120000000000008</v>
      </c>
      <c r="Z15" s="9">
        <v>13.263</v>
      </c>
      <c r="AA15" s="9">
        <v>15.901999999999999</v>
      </c>
      <c r="AB15" s="9">
        <v>14.670999999999999</v>
      </c>
      <c r="AC15" s="9">
        <v>27.123999999999999</v>
      </c>
      <c r="AD15" s="9">
        <v>16.710999999999999</v>
      </c>
      <c r="AE15" s="9">
        <v>46.847000000000001</v>
      </c>
      <c r="AF15" s="9">
        <v>423.90899999999999</v>
      </c>
      <c r="AG15" s="9">
        <v>370.77300000000002</v>
      </c>
      <c r="AH15" s="9">
        <v>359.86900000000003</v>
      </c>
      <c r="AI15" s="9">
        <v>6.5049999999999999</v>
      </c>
      <c r="AJ15" s="9">
        <v>4.399</v>
      </c>
      <c r="AK15" s="9">
        <v>8.0229999999999997</v>
      </c>
      <c r="AL15" s="9">
        <v>1.7969999999999999</v>
      </c>
      <c r="AM15" s="9">
        <v>1.083</v>
      </c>
      <c r="AN15" s="9">
        <v>279.11900000000003</v>
      </c>
      <c r="AO15" s="9">
        <v>20.587</v>
      </c>
      <c r="AP15" s="9">
        <v>21.693999999999999</v>
      </c>
      <c r="AQ15" s="9">
        <v>49.372999999999998</v>
      </c>
      <c r="AR15" s="9">
        <v>43.136000000000003</v>
      </c>
      <c r="AS15" s="9">
        <v>327.637</v>
      </c>
      <c r="AT15" s="9">
        <v>53.136000000000003</v>
      </c>
      <c r="AU15" s="9">
        <v>471.12599999999998</v>
      </c>
      <c r="AV15" s="9">
        <v>44.762</v>
      </c>
      <c r="AW15" s="9">
        <v>81.031999999999996</v>
      </c>
      <c r="AX15" s="9">
        <v>81.031999999999996</v>
      </c>
      <c r="AY15" s="9">
        <v>19.632999999999999</v>
      </c>
      <c r="AZ15" s="9">
        <v>8.6180000000000003</v>
      </c>
      <c r="BA15" s="9">
        <v>0.72799999999999998</v>
      </c>
      <c r="BB15" s="9">
        <v>6.6959999999999997</v>
      </c>
      <c r="BC15" s="9">
        <v>3.8740000000000001</v>
      </c>
      <c r="BD15" s="9">
        <v>3.55</v>
      </c>
      <c r="BE15" s="9">
        <v>4.806</v>
      </c>
      <c r="BF15" s="9">
        <v>1.2549999999999999</v>
      </c>
      <c r="BG15" s="9">
        <v>1.3620000000000001</v>
      </c>
      <c r="BH15" s="9">
        <v>0.72799999999999998</v>
      </c>
      <c r="BI15" s="9">
        <v>4.1239999999999997</v>
      </c>
      <c r="BJ15" s="9">
        <v>2.5720000000000001</v>
      </c>
      <c r="BK15" s="9">
        <v>6.2649999999999997</v>
      </c>
      <c r="BL15" s="9">
        <v>1.1579999999999999</v>
      </c>
      <c r="BM15" s="9">
        <v>11.015000000000001</v>
      </c>
      <c r="BN15" s="9">
        <v>61.399000000000001</v>
      </c>
      <c r="BO15" s="9">
        <v>39.889000000000003</v>
      </c>
      <c r="BP15" s="9">
        <v>39.29</v>
      </c>
      <c r="BQ15" s="9">
        <v>0.59899999999999998</v>
      </c>
      <c r="BR15" s="9">
        <v>0</v>
      </c>
      <c r="BS15" s="9">
        <v>0</v>
      </c>
      <c r="BT15" s="9">
        <v>0</v>
      </c>
      <c r="BU15" s="9">
        <v>0.59899999999999998</v>
      </c>
      <c r="BV15" s="9">
        <v>27.106000000000002</v>
      </c>
      <c r="BW15" s="9">
        <v>1.708</v>
      </c>
      <c r="BX15" s="9">
        <v>2.5790000000000002</v>
      </c>
      <c r="BY15" s="9">
        <v>8.4960000000000004</v>
      </c>
      <c r="BZ15" s="9">
        <v>6.016</v>
      </c>
      <c r="CA15" s="9">
        <v>33.872999999999998</v>
      </c>
      <c r="CB15" s="9">
        <v>21.51</v>
      </c>
      <c r="CC15" s="9">
        <v>69.566999999999993</v>
      </c>
      <c r="CD15" s="9">
        <v>11.464</v>
      </c>
      <c r="CE15" s="9">
        <v>169.71899999999999</v>
      </c>
      <c r="CF15" s="9">
        <v>169.71899999999999</v>
      </c>
      <c r="CG15" s="9">
        <v>26.065000000000001</v>
      </c>
      <c r="CH15" s="9">
        <v>9.9149999999999991</v>
      </c>
      <c r="CI15" s="9">
        <v>3.6520000000000001</v>
      </c>
      <c r="CJ15" s="9">
        <v>4.5960000000000001</v>
      </c>
      <c r="CK15" s="9">
        <v>5.8579999999999997</v>
      </c>
      <c r="CL15" s="9">
        <v>2.39</v>
      </c>
      <c r="CM15" s="9">
        <v>5.2809999999999997</v>
      </c>
      <c r="CN15" s="9">
        <v>1.1379999999999999</v>
      </c>
      <c r="CO15" s="9">
        <v>1.829</v>
      </c>
      <c r="CP15" s="9">
        <v>1.919</v>
      </c>
      <c r="CQ15" s="9">
        <v>3.3690000000000002</v>
      </c>
      <c r="CR15" s="9">
        <v>2.96</v>
      </c>
      <c r="CS15" s="9">
        <v>4.2949999999999999</v>
      </c>
      <c r="CT15" s="9">
        <v>3.9529999999999998</v>
      </c>
      <c r="CU15" s="9">
        <v>16.149999999999999</v>
      </c>
      <c r="CV15" s="9">
        <v>143.655</v>
      </c>
      <c r="CW15" s="9">
        <v>85.980999999999995</v>
      </c>
      <c r="CX15" s="9">
        <v>84.33</v>
      </c>
      <c r="CY15" s="9">
        <v>1.651</v>
      </c>
      <c r="CZ15" s="9">
        <v>0</v>
      </c>
      <c r="DA15" s="9">
        <v>1.651</v>
      </c>
      <c r="DB15" s="9">
        <v>0</v>
      </c>
      <c r="DC15" s="9">
        <v>0</v>
      </c>
      <c r="DD15" s="9">
        <v>72.614999999999995</v>
      </c>
      <c r="DE15" s="9">
        <v>1.1259999999999999</v>
      </c>
      <c r="DF15" s="9">
        <v>3.8050000000000002</v>
      </c>
      <c r="DG15" s="9">
        <v>8.4350000000000005</v>
      </c>
      <c r="DH15" s="9">
        <v>6.4109999999999996</v>
      </c>
      <c r="DI15" s="9">
        <v>79.569999999999993</v>
      </c>
      <c r="DJ15" s="9">
        <v>57.673000000000002</v>
      </c>
      <c r="DK15" s="9">
        <v>153.404</v>
      </c>
      <c r="DL15" s="9">
        <v>16.315999999999999</v>
      </c>
      <c r="DM15" s="9">
        <v>270.70800000000003</v>
      </c>
      <c r="DN15" s="9">
        <v>214.17099999999999</v>
      </c>
      <c r="DO15" s="9">
        <v>56.536999999999999</v>
      </c>
      <c r="DP15" s="9">
        <v>3615.0239999999999</v>
      </c>
      <c r="DQ15" s="9">
        <v>3367.4189999999999</v>
      </c>
      <c r="DR15" s="9">
        <v>677.48500000000001</v>
      </c>
      <c r="DS15" s="9">
        <v>299.75400000000002</v>
      </c>
      <c r="DT15" s="9">
        <v>118.462</v>
      </c>
      <c r="DU15" s="9">
        <v>146.101</v>
      </c>
      <c r="DV15" s="9">
        <v>171.929</v>
      </c>
      <c r="DW15" s="9">
        <v>92.634</v>
      </c>
      <c r="DX15" s="9">
        <v>171.761</v>
      </c>
      <c r="DY15" s="9">
        <v>48.994</v>
      </c>
      <c r="DZ15" s="9">
        <v>37.534999999999997</v>
      </c>
      <c r="EA15" s="9">
        <v>91.503</v>
      </c>
      <c r="EB15" s="9">
        <v>92.531999999999996</v>
      </c>
      <c r="EC15" s="9">
        <v>80.527000000000001</v>
      </c>
      <c r="ED15" s="9">
        <v>185.68899999999999</v>
      </c>
      <c r="EE15" s="9">
        <v>78.873000000000005</v>
      </c>
      <c r="EF15" s="9">
        <v>377.73</v>
      </c>
      <c r="EG15" s="9">
        <v>2689.9349999999999</v>
      </c>
      <c r="EH15" s="9">
        <v>2173.9</v>
      </c>
      <c r="EI15" s="9">
        <v>2036.42</v>
      </c>
      <c r="EJ15" s="9">
        <v>71.144000000000005</v>
      </c>
      <c r="EK15" s="9">
        <v>66.335999999999999</v>
      </c>
      <c r="EL15" s="9">
        <v>77.332999999999998</v>
      </c>
      <c r="EM15" s="9">
        <v>36.506</v>
      </c>
      <c r="EN15" s="9">
        <v>21.245000000000001</v>
      </c>
      <c r="EO15" s="9">
        <v>1693.5989999999999</v>
      </c>
      <c r="EP15" s="9">
        <v>124.881</v>
      </c>
      <c r="EQ15" s="9">
        <v>95.423000000000002</v>
      </c>
      <c r="ER15" s="9">
        <v>259.99799999999999</v>
      </c>
      <c r="ES15" s="9">
        <v>408.447</v>
      </c>
      <c r="ET15" s="9">
        <v>1765.454</v>
      </c>
      <c r="EU15" s="9">
        <v>516.03399999999999</v>
      </c>
      <c r="EV15" s="9">
        <v>247.60499999999999</v>
      </c>
      <c r="EW15" s="9">
        <v>3152.59</v>
      </c>
      <c r="EX15" s="9">
        <v>462.43299999999999</v>
      </c>
      <c r="EY15" s="9">
        <v>83.275000000000006</v>
      </c>
      <c r="EZ15" s="9">
        <v>83.275000000000006</v>
      </c>
      <c r="FA15" s="9">
        <v>8.6310000000000002</v>
      </c>
      <c r="FB15" s="9">
        <v>2.593</v>
      </c>
      <c r="FC15" s="9">
        <v>1.2030000000000001</v>
      </c>
      <c r="FD15" s="9">
        <v>1.39</v>
      </c>
      <c r="FE15" s="9">
        <v>1.2030000000000001</v>
      </c>
      <c r="FF15" s="9">
        <v>1.39</v>
      </c>
      <c r="FG15" s="9">
        <v>0.49399999999999999</v>
      </c>
      <c r="FH15" s="9">
        <v>2.0990000000000002</v>
      </c>
      <c r="FI15" s="9">
        <v>0</v>
      </c>
      <c r="FJ15" s="9">
        <v>0.70899999999999996</v>
      </c>
      <c r="FK15" s="9">
        <v>0.49399999999999999</v>
      </c>
      <c r="FL15" s="9">
        <v>1.39</v>
      </c>
      <c r="FM15" s="9">
        <v>1.8380000000000001</v>
      </c>
      <c r="FN15" s="9">
        <v>0.755</v>
      </c>
      <c r="FO15" s="9">
        <v>6.0380000000000003</v>
      </c>
      <c r="FP15" s="9">
        <v>74.644000000000005</v>
      </c>
      <c r="FQ15" s="9">
        <v>27.097000000000001</v>
      </c>
      <c r="FR15" s="9">
        <v>24.998000000000001</v>
      </c>
      <c r="FS15" s="9">
        <v>2.0990000000000002</v>
      </c>
      <c r="FT15" s="9">
        <v>0</v>
      </c>
      <c r="FU15" s="9">
        <v>2.0990000000000002</v>
      </c>
      <c r="FV15" s="9">
        <v>0</v>
      </c>
      <c r="FW15" s="9">
        <v>0</v>
      </c>
      <c r="FX15" s="9">
        <v>19.344999999999999</v>
      </c>
      <c r="FY15" s="9">
        <v>2.8679999999999999</v>
      </c>
      <c r="FZ15" s="9">
        <v>1.4339999999999999</v>
      </c>
      <c r="GA15" s="9">
        <v>3.4510000000000001</v>
      </c>
      <c r="GB15" s="9">
        <v>2.92</v>
      </c>
      <c r="GC15" s="9">
        <v>24.177</v>
      </c>
      <c r="GD15" s="9">
        <v>47.546999999999997</v>
      </c>
      <c r="GE15" s="9">
        <v>77.236999999999995</v>
      </c>
      <c r="GF15" s="9">
        <v>6.0380000000000003</v>
      </c>
      <c r="GG15" s="9">
        <v>23.106999999999999</v>
      </c>
      <c r="GH15" s="9">
        <v>23.106999999999999</v>
      </c>
      <c r="GI15" s="9">
        <v>3.157</v>
      </c>
      <c r="GJ15" s="9">
        <v>1.2969999999999999</v>
      </c>
      <c r="GK15" s="9">
        <v>0</v>
      </c>
      <c r="GL15" s="9">
        <v>1.2969999999999999</v>
      </c>
      <c r="GM15" s="9">
        <v>0.67800000000000005</v>
      </c>
      <c r="GN15" s="9">
        <v>0.61799999999999999</v>
      </c>
      <c r="GO15" s="9">
        <v>0.67800000000000005</v>
      </c>
      <c r="GP15" s="9">
        <v>0</v>
      </c>
      <c r="GQ15" s="9">
        <v>0.61799999999999999</v>
      </c>
      <c r="GR15" s="9">
        <v>0</v>
      </c>
      <c r="GS15" s="9">
        <v>1.2969999999999999</v>
      </c>
      <c r="GT15" s="9">
        <v>0</v>
      </c>
      <c r="GU15" s="9">
        <v>1.2969999999999999</v>
      </c>
      <c r="GV15" s="9">
        <v>0</v>
      </c>
      <c r="GW15" s="9">
        <v>1.861</v>
      </c>
      <c r="GX15" s="9">
        <v>19.95</v>
      </c>
      <c r="GY15" s="9">
        <v>19.393000000000001</v>
      </c>
      <c r="GZ15" s="9">
        <v>18.783000000000001</v>
      </c>
      <c r="HA15" s="9">
        <v>0.60899999999999999</v>
      </c>
      <c r="HB15" s="9">
        <v>0</v>
      </c>
      <c r="HC15" s="9">
        <v>0.60899999999999999</v>
      </c>
      <c r="HD15" s="9">
        <v>0</v>
      </c>
      <c r="HE15" s="9">
        <v>0</v>
      </c>
      <c r="HF15" s="9">
        <v>15.465999999999999</v>
      </c>
      <c r="HG15" s="9">
        <v>1.9810000000000001</v>
      </c>
      <c r="HH15" s="9">
        <v>0</v>
      </c>
      <c r="HI15" s="9">
        <v>1.9470000000000001</v>
      </c>
      <c r="HJ15" s="9">
        <v>5.0910000000000002</v>
      </c>
      <c r="HK15" s="9">
        <v>14.302</v>
      </c>
      <c r="HL15" s="9">
        <v>0.55700000000000005</v>
      </c>
      <c r="HM15" s="9">
        <v>21.247</v>
      </c>
      <c r="HN15" s="9">
        <v>1.861</v>
      </c>
      <c r="HO15" s="9">
        <v>266.601</v>
      </c>
      <c r="HP15" s="9">
        <v>266.601</v>
      </c>
      <c r="HQ15" s="9">
        <v>51.747</v>
      </c>
      <c r="HR15" s="9">
        <v>25.734000000000002</v>
      </c>
      <c r="HS15" s="9">
        <v>6.452</v>
      </c>
      <c r="HT15" s="9">
        <v>16.527999999999999</v>
      </c>
      <c r="HU15" s="9">
        <v>13.035</v>
      </c>
      <c r="HV15" s="9">
        <v>9.9450000000000003</v>
      </c>
      <c r="HW15" s="9">
        <v>11.598000000000001</v>
      </c>
      <c r="HX15" s="9">
        <v>4.5149999999999997</v>
      </c>
      <c r="HY15" s="9">
        <v>5.476</v>
      </c>
      <c r="HZ15" s="9">
        <v>11.268000000000001</v>
      </c>
      <c r="IA15" s="9">
        <v>7.141</v>
      </c>
      <c r="IB15" s="9">
        <v>4.57</v>
      </c>
      <c r="IC15" s="9">
        <v>17.794</v>
      </c>
      <c r="ID15" s="9">
        <v>5.1849999999999996</v>
      </c>
      <c r="IE15" s="9">
        <v>26.013000000000002</v>
      </c>
      <c r="IF15" s="9">
        <v>214.85300000000001</v>
      </c>
      <c r="IG15" s="9">
        <v>191.14400000000001</v>
      </c>
      <c r="IH15" s="9">
        <v>176.393</v>
      </c>
      <c r="II15" s="9">
        <v>6.1580000000000004</v>
      </c>
      <c r="IJ15" s="9">
        <v>8.593</v>
      </c>
      <c r="IK15" s="9">
        <v>7.9429999999999996</v>
      </c>
      <c r="IL15" s="9">
        <v>4.0759999999999996</v>
      </c>
      <c r="IM15" s="9">
        <v>1.966</v>
      </c>
      <c r="IN15" s="9">
        <v>158.977</v>
      </c>
      <c r="IO15" s="9">
        <v>8.7629999999999999</v>
      </c>
      <c r="IP15" s="9">
        <v>8.4079999999999995</v>
      </c>
      <c r="IQ15" s="9">
        <v>14.996</v>
      </c>
    </row>
    <row r="16" spans="1:251">
      <c r="A16" s="10">
        <v>43862</v>
      </c>
      <c r="B16" s="9">
        <v>6.55</v>
      </c>
      <c r="C16" s="9">
        <v>8.1530000000000005</v>
      </c>
      <c r="D16" s="9">
        <v>1.869</v>
      </c>
      <c r="E16" s="9">
        <v>2.6869999999999998</v>
      </c>
      <c r="F16" s="9">
        <v>199.60599999999999</v>
      </c>
      <c r="G16" s="9">
        <v>24.672999999999998</v>
      </c>
      <c r="H16" s="9">
        <v>15.442</v>
      </c>
      <c r="I16" s="9">
        <v>27.672999999999998</v>
      </c>
      <c r="J16" s="9">
        <v>38.371000000000002</v>
      </c>
      <c r="K16" s="9">
        <v>229.02199999999999</v>
      </c>
      <c r="L16" s="9">
        <v>17.738</v>
      </c>
      <c r="M16" s="9">
        <v>305.28800000000001</v>
      </c>
      <c r="N16" s="9">
        <v>28.475999999999999</v>
      </c>
      <c r="O16" s="9">
        <v>568.25800000000004</v>
      </c>
      <c r="P16" s="9">
        <v>568.25800000000004</v>
      </c>
      <c r="Q16" s="9">
        <v>108.158</v>
      </c>
      <c r="R16" s="9">
        <v>40.726999999999997</v>
      </c>
      <c r="S16" s="9">
        <v>25.89</v>
      </c>
      <c r="T16" s="9">
        <v>8.8510000000000009</v>
      </c>
      <c r="U16" s="9">
        <v>26.355</v>
      </c>
      <c r="V16" s="9">
        <v>8.3859999999999992</v>
      </c>
      <c r="W16" s="9">
        <v>26.190999999999999</v>
      </c>
      <c r="X16" s="9">
        <v>4.12</v>
      </c>
      <c r="Y16" s="9">
        <v>4.431</v>
      </c>
      <c r="Z16" s="9">
        <v>11.763</v>
      </c>
      <c r="AA16" s="9">
        <v>11.073</v>
      </c>
      <c r="AB16" s="9">
        <v>11.904999999999999</v>
      </c>
      <c r="AC16" s="9">
        <v>25.356999999999999</v>
      </c>
      <c r="AD16" s="9">
        <v>9.3840000000000003</v>
      </c>
      <c r="AE16" s="9">
        <v>67.430999999999997</v>
      </c>
      <c r="AF16" s="9">
        <v>460.09899999999999</v>
      </c>
      <c r="AG16" s="9">
        <v>413.87799999999999</v>
      </c>
      <c r="AH16" s="9">
        <v>394.26400000000001</v>
      </c>
      <c r="AI16" s="9">
        <v>11.295999999999999</v>
      </c>
      <c r="AJ16" s="9">
        <v>8.3170000000000002</v>
      </c>
      <c r="AK16" s="9">
        <v>9.3949999999999996</v>
      </c>
      <c r="AL16" s="9">
        <v>6.9939999999999998</v>
      </c>
      <c r="AM16" s="9">
        <v>3.2250000000000001</v>
      </c>
      <c r="AN16" s="9">
        <v>308.10199999999998</v>
      </c>
      <c r="AO16" s="9">
        <v>29.731999999999999</v>
      </c>
      <c r="AP16" s="9">
        <v>18.39</v>
      </c>
      <c r="AQ16" s="9">
        <v>57.652999999999999</v>
      </c>
      <c r="AR16" s="9">
        <v>51.110999999999997</v>
      </c>
      <c r="AS16" s="9">
        <v>362.767</v>
      </c>
      <c r="AT16" s="9">
        <v>46.222000000000001</v>
      </c>
      <c r="AU16" s="9">
        <v>500.29700000000003</v>
      </c>
      <c r="AV16" s="9">
        <v>67.960999999999999</v>
      </c>
      <c r="AW16" s="9">
        <v>78.12</v>
      </c>
      <c r="AX16" s="9">
        <v>78.12</v>
      </c>
      <c r="AY16" s="9">
        <v>15.773</v>
      </c>
      <c r="AZ16" s="9">
        <v>3.7949999999999999</v>
      </c>
      <c r="BA16" s="9">
        <v>0.80400000000000005</v>
      </c>
      <c r="BB16" s="9">
        <v>2.9910000000000001</v>
      </c>
      <c r="BC16" s="9">
        <v>2.593</v>
      </c>
      <c r="BD16" s="9">
        <v>1.2030000000000001</v>
      </c>
      <c r="BE16" s="9">
        <v>3.2970000000000002</v>
      </c>
      <c r="BF16" s="9">
        <v>0.499</v>
      </c>
      <c r="BG16" s="9">
        <v>0</v>
      </c>
      <c r="BH16" s="9">
        <v>1.325</v>
      </c>
      <c r="BI16" s="9">
        <v>1.972</v>
      </c>
      <c r="BJ16" s="9">
        <v>0.499</v>
      </c>
      <c r="BK16" s="9">
        <v>2.444</v>
      </c>
      <c r="BL16" s="9">
        <v>1.3520000000000001</v>
      </c>
      <c r="BM16" s="9">
        <v>11.977</v>
      </c>
      <c r="BN16" s="9">
        <v>62.347000000000001</v>
      </c>
      <c r="BO16" s="9">
        <v>45.798000000000002</v>
      </c>
      <c r="BP16" s="9">
        <v>43.901000000000003</v>
      </c>
      <c r="BQ16" s="9">
        <v>1.359</v>
      </c>
      <c r="BR16" s="9">
        <v>0.53900000000000003</v>
      </c>
      <c r="BS16" s="9">
        <v>1.8979999999999999</v>
      </c>
      <c r="BT16" s="9">
        <v>0</v>
      </c>
      <c r="BU16" s="9">
        <v>0</v>
      </c>
      <c r="BV16" s="9">
        <v>30.254000000000001</v>
      </c>
      <c r="BW16" s="9">
        <v>2.4470000000000001</v>
      </c>
      <c r="BX16" s="9">
        <v>3.117</v>
      </c>
      <c r="BY16" s="9">
        <v>9.98</v>
      </c>
      <c r="BZ16" s="9">
        <v>5.3140000000000001</v>
      </c>
      <c r="CA16" s="9">
        <v>40.484000000000002</v>
      </c>
      <c r="CB16" s="9">
        <v>16.548999999999999</v>
      </c>
      <c r="CC16" s="9">
        <v>67.953000000000003</v>
      </c>
      <c r="CD16" s="9">
        <v>10.167</v>
      </c>
      <c r="CE16" s="9">
        <v>146.16499999999999</v>
      </c>
      <c r="CF16" s="9">
        <v>146.16499999999999</v>
      </c>
      <c r="CG16" s="9">
        <v>25.91</v>
      </c>
      <c r="CH16" s="9">
        <v>11.265000000000001</v>
      </c>
      <c r="CI16" s="9">
        <v>2.8359999999999999</v>
      </c>
      <c r="CJ16" s="9">
        <v>6.5220000000000002</v>
      </c>
      <c r="CK16" s="9">
        <v>7.1150000000000002</v>
      </c>
      <c r="CL16" s="9">
        <v>2.2440000000000002</v>
      </c>
      <c r="CM16" s="9">
        <v>5.4269999999999996</v>
      </c>
      <c r="CN16" s="9">
        <v>2.4569999999999999</v>
      </c>
      <c r="CO16" s="9">
        <v>1.4750000000000001</v>
      </c>
      <c r="CP16" s="9">
        <v>3.6429999999999998</v>
      </c>
      <c r="CQ16" s="9">
        <v>1.4930000000000001</v>
      </c>
      <c r="CR16" s="9">
        <v>4.2229999999999999</v>
      </c>
      <c r="CS16" s="9">
        <v>8.7729999999999997</v>
      </c>
      <c r="CT16" s="9">
        <v>0.58599999999999997</v>
      </c>
      <c r="CU16" s="9">
        <v>14.645</v>
      </c>
      <c r="CV16" s="9">
        <v>120.255</v>
      </c>
      <c r="CW16" s="9">
        <v>74.956000000000003</v>
      </c>
      <c r="CX16" s="9">
        <v>73.233000000000004</v>
      </c>
      <c r="CY16" s="9">
        <v>0</v>
      </c>
      <c r="CZ16" s="9">
        <v>1.7230000000000001</v>
      </c>
      <c r="DA16" s="9">
        <v>0.82599999999999996</v>
      </c>
      <c r="DB16" s="9">
        <v>0.89600000000000002</v>
      </c>
      <c r="DC16" s="9">
        <v>0</v>
      </c>
      <c r="DD16" s="9">
        <v>59.777999999999999</v>
      </c>
      <c r="DE16" s="9">
        <v>4.3639999999999999</v>
      </c>
      <c r="DF16" s="9">
        <v>2.4510000000000001</v>
      </c>
      <c r="DG16" s="9">
        <v>8.3620000000000001</v>
      </c>
      <c r="DH16" s="9">
        <v>7.3259999999999996</v>
      </c>
      <c r="DI16" s="9">
        <v>67.629000000000005</v>
      </c>
      <c r="DJ16" s="9">
        <v>45.298999999999999</v>
      </c>
      <c r="DK16" s="9">
        <v>132.66200000000001</v>
      </c>
      <c r="DL16" s="9">
        <v>13.503</v>
      </c>
      <c r="DM16" s="9">
        <v>279.91199999999998</v>
      </c>
      <c r="DN16" s="9">
        <v>203.369</v>
      </c>
      <c r="DO16" s="9">
        <v>76.543999999999997</v>
      </c>
      <c r="DP16" s="9">
        <v>3691.134</v>
      </c>
      <c r="DQ16" s="9">
        <v>3427.8910000000001</v>
      </c>
      <c r="DR16" s="9">
        <v>670.71699999999998</v>
      </c>
      <c r="DS16" s="9">
        <v>302.93099999999998</v>
      </c>
      <c r="DT16" s="9">
        <v>139.874</v>
      </c>
      <c r="DU16" s="9">
        <v>133.27600000000001</v>
      </c>
      <c r="DV16" s="9">
        <v>174.83099999999999</v>
      </c>
      <c r="DW16" s="9">
        <v>98.372</v>
      </c>
      <c r="DX16" s="9">
        <v>173.46100000000001</v>
      </c>
      <c r="DY16" s="9">
        <v>49.89</v>
      </c>
      <c r="DZ16" s="9">
        <v>41.155999999999999</v>
      </c>
      <c r="EA16" s="9">
        <v>94.025000000000006</v>
      </c>
      <c r="EB16" s="9">
        <v>84.176000000000002</v>
      </c>
      <c r="EC16" s="9">
        <v>95.525000000000006</v>
      </c>
      <c r="ED16" s="9">
        <v>186.27199999999999</v>
      </c>
      <c r="EE16" s="9">
        <v>87.453000000000003</v>
      </c>
      <c r="EF16" s="9">
        <v>367.786</v>
      </c>
      <c r="EG16" s="9">
        <v>2757.1750000000002</v>
      </c>
      <c r="EH16" s="9">
        <v>2224.348</v>
      </c>
      <c r="EI16" s="9">
        <v>2109.027</v>
      </c>
      <c r="EJ16" s="9">
        <v>56.89</v>
      </c>
      <c r="EK16" s="9">
        <v>56.47</v>
      </c>
      <c r="EL16" s="9">
        <v>55.924999999999997</v>
      </c>
      <c r="EM16" s="9">
        <v>33.442</v>
      </c>
      <c r="EN16" s="9">
        <v>18.367000000000001</v>
      </c>
      <c r="EO16" s="9">
        <v>1683.3620000000001</v>
      </c>
      <c r="EP16" s="9">
        <v>121.708</v>
      </c>
      <c r="EQ16" s="9">
        <v>125.551</v>
      </c>
      <c r="ER16" s="9">
        <v>293.72699999999998</v>
      </c>
      <c r="ES16" s="9">
        <v>331.01100000000002</v>
      </c>
      <c r="ET16" s="9">
        <v>1893.336</v>
      </c>
      <c r="EU16" s="9">
        <v>532.827</v>
      </c>
      <c r="EV16" s="9">
        <v>263.24299999999999</v>
      </c>
      <c r="EW16" s="9">
        <v>3257.7339999999999</v>
      </c>
      <c r="EX16" s="9">
        <v>433.4</v>
      </c>
      <c r="EY16" s="9">
        <v>100.59399999999999</v>
      </c>
      <c r="EZ16" s="9">
        <v>100.59399999999999</v>
      </c>
      <c r="FA16" s="9">
        <v>9.6850000000000005</v>
      </c>
      <c r="FB16" s="9">
        <v>2.117</v>
      </c>
      <c r="FC16" s="9">
        <v>0.41699999999999998</v>
      </c>
      <c r="FD16" s="9">
        <v>1.7</v>
      </c>
      <c r="FE16" s="9">
        <v>0.41699999999999998</v>
      </c>
      <c r="FF16" s="9">
        <v>1.7</v>
      </c>
      <c r="FG16" s="9">
        <v>0.41699999999999998</v>
      </c>
      <c r="FH16" s="9">
        <v>1.159</v>
      </c>
      <c r="FI16" s="9">
        <v>0.54100000000000004</v>
      </c>
      <c r="FJ16" s="9">
        <v>0.41699999999999998</v>
      </c>
      <c r="FK16" s="9">
        <v>1.159</v>
      </c>
      <c r="FL16" s="9">
        <v>0.54100000000000004</v>
      </c>
      <c r="FM16" s="9">
        <v>0.41699999999999998</v>
      </c>
      <c r="FN16" s="9">
        <v>1.7</v>
      </c>
      <c r="FO16" s="9">
        <v>7.5670000000000002</v>
      </c>
      <c r="FP16" s="9">
        <v>90.909000000000006</v>
      </c>
      <c r="FQ16" s="9">
        <v>33.085000000000001</v>
      </c>
      <c r="FR16" s="9">
        <v>32.56</v>
      </c>
      <c r="FS16" s="9">
        <v>0</v>
      </c>
      <c r="FT16" s="9">
        <v>0.52500000000000002</v>
      </c>
      <c r="FU16" s="9">
        <v>0</v>
      </c>
      <c r="FV16" s="9">
        <v>0.52500000000000002</v>
      </c>
      <c r="FW16" s="9">
        <v>0</v>
      </c>
      <c r="FX16" s="9">
        <v>16.885999999999999</v>
      </c>
      <c r="FY16" s="9">
        <v>1.347</v>
      </c>
      <c r="FZ16" s="9">
        <v>1.488</v>
      </c>
      <c r="GA16" s="9">
        <v>13.364000000000001</v>
      </c>
      <c r="GB16" s="9">
        <v>3.9870000000000001</v>
      </c>
      <c r="GC16" s="9">
        <v>29.097999999999999</v>
      </c>
      <c r="GD16" s="9">
        <v>57.825000000000003</v>
      </c>
      <c r="GE16" s="9">
        <v>94.703000000000003</v>
      </c>
      <c r="GF16" s="9">
        <v>5.891</v>
      </c>
      <c r="GG16" s="9">
        <v>4.9690000000000003</v>
      </c>
      <c r="GH16" s="9">
        <v>4.9690000000000003</v>
      </c>
      <c r="GI16" s="9">
        <v>0.57799999999999996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0.57799999999999996</v>
      </c>
      <c r="GX16" s="9">
        <v>4.391</v>
      </c>
      <c r="GY16" s="9">
        <v>3.7869999999999999</v>
      </c>
      <c r="GZ16" s="9">
        <v>3.7869999999999999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2.5579999999999998</v>
      </c>
      <c r="HG16" s="9">
        <v>0</v>
      </c>
      <c r="HH16" s="9">
        <v>0</v>
      </c>
      <c r="HI16" s="9">
        <v>1.2290000000000001</v>
      </c>
      <c r="HJ16" s="9">
        <v>0</v>
      </c>
      <c r="HK16" s="9">
        <v>3.7869999999999999</v>
      </c>
      <c r="HL16" s="9">
        <v>0.60399999999999998</v>
      </c>
      <c r="HM16" s="9">
        <v>4.391</v>
      </c>
      <c r="HN16" s="9">
        <v>0.57799999999999996</v>
      </c>
      <c r="HO16" s="9">
        <v>289.46699999999998</v>
      </c>
      <c r="HP16" s="9">
        <v>289.46699999999998</v>
      </c>
      <c r="HQ16" s="9">
        <v>39.627000000000002</v>
      </c>
      <c r="HR16" s="9">
        <v>22.527000000000001</v>
      </c>
      <c r="HS16" s="9">
        <v>8.8650000000000002</v>
      </c>
      <c r="HT16" s="9">
        <v>11.257999999999999</v>
      </c>
      <c r="HU16" s="9">
        <v>10.079000000000001</v>
      </c>
      <c r="HV16" s="9">
        <v>10.042999999999999</v>
      </c>
      <c r="HW16" s="9">
        <v>10.96</v>
      </c>
      <c r="HX16" s="9">
        <v>3.4830000000000001</v>
      </c>
      <c r="HY16" s="9">
        <v>2.7709999999999999</v>
      </c>
      <c r="HZ16" s="9">
        <v>6.53</v>
      </c>
      <c r="IA16" s="9">
        <v>6.359</v>
      </c>
      <c r="IB16" s="9">
        <v>7.234</v>
      </c>
      <c r="IC16" s="9">
        <v>13.388</v>
      </c>
      <c r="ID16" s="9">
        <v>6.7350000000000003</v>
      </c>
      <c r="IE16" s="9">
        <v>17.100000000000001</v>
      </c>
      <c r="IF16" s="9">
        <v>249.84</v>
      </c>
      <c r="IG16" s="9">
        <v>216.96799999999999</v>
      </c>
      <c r="IH16" s="9">
        <v>208.54</v>
      </c>
      <c r="II16" s="9">
        <v>4.7080000000000002</v>
      </c>
      <c r="IJ16" s="9">
        <v>3.72</v>
      </c>
      <c r="IK16" s="9">
        <v>4.1840000000000002</v>
      </c>
      <c r="IL16" s="9">
        <v>2.0230000000000001</v>
      </c>
      <c r="IM16" s="9">
        <v>1.7589999999999999</v>
      </c>
      <c r="IN16" s="9">
        <v>174.684</v>
      </c>
      <c r="IO16" s="9">
        <v>9.4239999999999995</v>
      </c>
      <c r="IP16" s="9">
        <v>10.236000000000001</v>
      </c>
      <c r="IQ16" s="9">
        <v>22.623999999999999</v>
      </c>
    </row>
    <row r="17" spans="1:251">
      <c r="A17" s="10">
        <v>44228</v>
      </c>
      <c r="B17" s="9">
        <v>4.3849999999999998</v>
      </c>
      <c r="C17" s="9">
        <v>11.618</v>
      </c>
      <c r="D17" s="9">
        <v>1.798</v>
      </c>
      <c r="E17" s="9">
        <v>0</v>
      </c>
      <c r="F17" s="9">
        <v>190.76</v>
      </c>
      <c r="G17" s="9">
        <v>26.495000000000001</v>
      </c>
      <c r="H17" s="9">
        <v>21.731999999999999</v>
      </c>
      <c r="I17" s="9">
        <v>31.936</v>
      </c>
      <c r="J17" s="9">
        <v>37.630000000000003</v>
      </c>
      <c r="K17" s="9">
        <v>233.292</v>
      </c>
      <c r="L17" s="9">
        <v>22.582999999999998</v>
      </c>
      <c r="M17" s="9">
        <v>312.41899999999998</v>
      </c>
      <c r="N17" s="9">
        <v>24.138000000000002</v>
      </c>
      <c r="O17" s="9">
        <v>533.322</v>
      </c>
      <c r="P17" s="9">
        <v>533.322</v>
      </c>
      <c r="Q17" s="9">
        <v>100.566</v>
      </c>
      <c r="R17" s="9">
        <v>36.155999999999999</v>
      </c>
      <c r="S17" s="9">
        <v>18.847999999999999</v>
      </c>
      <c r="T17" s="9">
        <v>16.149999999999999</v>
      </c>
      <c r="U17" s="9">
        <v>25.491</v>
      </c>
      <c r="V17" s="9">
        <v>9.5069999999999997</v>
      </c>
      <c r="W17" s="9">
        <v>23.731000000000002</v>
      </c>
      <c r="X17" s="9">
        <v>6.32</v>
      </c>
      <c r="Y17" s="9">
        <v>3.738</v>
      </c>
      <c r="Z17" s="9">
        <v>13.118</v>
      </c>
      <c r="AA17" s="9">
        <v>9.8960000000000008</v>
      </c>
      <c r="AB17" s="9">
        <v>11.984999999999999</v>
      </c>
      <c r="AC17" s="9">
        <v>22.959</v>
      </c>
      <c r="AD17" s="9">
        <v>12.039</v>
      </c>
      <c r="AE17" s="9">
        <v>64.409000000000006</v>
      </c>
      <c r="AF17" s="9">
        <v>432.75599999999997</v>
      </c>
      <c r="AG17" s="9">
        <v>387.49299999999999</v>
      </c>
      <c r="AH17" s="9">
        <v>373.733</v>
      </c>
      <c r="AI17" s="9">
        <v>9.5190000000000001</v>
      </c>
      <c r="AJ17" s="9">
        <v>4.2409999999999997</v>
      </c>
      <c r="AK17" s="9">
        <v>9.9930000000000003</v>
      </c>
      <c r="AL17" s="9">
        <v>3.1320000000000001</v>
      </c>
      <c r="AM17" s="9">
        <v>0.63500000000000001</v>
      </c>
      <c r="AN17" s="9">
        <v>288.46800000000002</v>
      </c>
      <c r="AO17" s="9">
        <v>25.719000000000001</v>
      </c>
      <c r="AP17" s="9">
        <v>24.757999999999999</v>
      </c>
      <c r="AQ17" s="9">
        <v>48.548000000000002</v>
      </c>
      <c r="AR17" s="9">
        <v>46.825000000000003</v>
      </c>
      <c r="AS17" s="9">
        <v>340.66899999999998</v>
      </c>
      <c r="AT17" s="9">
        <v>45.262999999999998</v>
      </c>
      <c r="AU17" s="9">
        <v>471.93799999999999</v>
      </c>
      <c r="AV17" s="9">
        <v>61.384</v>
      </c>
      <c r="AW17" s="9">
        <v>81.007999999999996</v>
      </c>
      <c r="AX17" s="9">
        <v>81.007999999999996</v>
      </c>
      <c r="AY17" s="9">
        <v>16.503</v>
      </c>
      <c r="AZ17" s="9">
        <v>4.9370000000000003</v>
      </c>
      <c r="BA17" s="9">
        <v>0.94799999999999995</v>
      </c>
      <c r="BB17" s="9">
        <v>2.35</v>
      </c>
      <c r="BC17" s="9">
        <v>3.298</v>
      </c>
      <c r="BD17" s="9">
        <v>0</v>
      </c>
      <c r="BE17" s="9">
        <v>2.677</v>
      </c>
      <c r="BF17" s="9">
        <v>0.621</v>
      </c>
      <c r="BG17" s="9">
        <v>0</v>
      </c>
      <c r="BH17" s="9">
        <v>0</v>
      </c>
      <c r="BI17" s="9">
        <v>1.927</v>
      </c>
      <c r="BJ17" s="9">
        <v>1.371</v>
      </c>
      <c r="BK17" s="9">
        <v>2.5489999999999999</v>
      </c>
      <c r="BL17" s="9">
        <v>0.749</v>
      </c>
      <c r="BM17" s="9">
        <v>11.566000000000001</v>
      </c>
      <c r="BN17" s="9">
        <v>64.504999999999995</v>
      </c>
      <c r="BO17" s="9">
        <v>45.862000000000002</v>
      </c>
      <c r="BP17" s="9">
        <v>44.72</v>
      </c>
      <c r="BQ17" s="9">
        <v>1.143</v>
      </c>
      <c r="BR17" s="9">
        <v>0</v>
      </c>
      <c r="BS17" s="9">
        <v>1.143</v>
      </c>
      <c r="BT17" s="9">
        <v>0</v>
      </c>
      <c r="BU17" s="9">
        <v>0</v>
      </c>
      <c r="BV17" s="9">
        <v>26.969000000000001</v>
      </c>
      <c r="BW17" s="9">
        <v>7.1920000000000002</v>
      </c>
      <c r="BX17" s="9">
        <v>5.4790000000000001</v>
      </c>
      <c r="BY17" s="9">
        <v>6.2220000000000004</v>
      </c>
      <c r="BZ17" s="9">
        <v>5.2549999999999999</v>
      </c>
      <c r="CA17" s="9">
        <v>40.607999999999997</v>
      </c>
      <c r="CB17" s="9">
        <v>18.641999999999999</v>
      </c>
      <c r="CC17" s="9">
        <v>69.328999999999994</v>
      </c>
      <c r="CD17" s="9">
        <v>11.678000000000001</v>
      </c>
      <c r="CE17" s="9">
        <v>166.345</v>
      </c>
      <c r="CF17" s="9">
        <v>166.345</v>
      </c>
      <c r="CG17" s="9">
        <v>31.318999999999999</v>
      </c>
      <c r="CH17" s="9">
        <v>14.09</v>
      </c>
      <c r="CI17" s="9">
        <v>3.4769999999999999</v>
      </c>
      <c r="CJ17" s="9">
        <v>7.016</v>
      </c>
      <c r="CK17" s="9">
        <v>4.9829999999999997</v>
      </c>
      <c r="CL17" s="9">
        <v>5.51</v>
      </c>
      <c r="CM17" s="9">
        <v>3.7389999999999999</v>
      </c>
      <c r="CN17" s="9">
        <v>3.3220000000000001</v>
      </c>
      <c r="CO17" s="9">
        <v>2.8050000000000002</v>
      </c>
      <c r="CP17" s="9">
        <v>3.4380000000000002</v>
      </c>
      <c r="CQ17" s="9">
        <v>3.1840000000000002</v>
      </c>
      <c r="CR17" s="9">
        <v>3.87</v>
      </c>
      <c r="CS17" s="9">
        <v>4.8929999999999998</v>
      </c>
      <c r="CT17" s="9">
        <v>5.5990000000000002</v>
      </c>
      <c r="CU17" s="9">
        <v>17.228999999999999</v>
      </c>
      <c r="CV17" s="9">
        <v>135.02600000000001</v>
      </c>
      <c r="CW17" s="9">
        <v>89.043999999999997</v>
      </c>
      <c r="CX17" s="9">
        <v>84.521000000000001</v>
      </c>
      <c r="CY17" s="9">
        <v>3.7050000000000001</v>
      </c>
      <c r="CZ17" s="9">
        <v>0.81699999999999995</v>
      </c>
      <c r="DA17" s="9">
        <v>3.7050000000000001</v>
      </c>
      <c r="DB17" s="9">
        <v>0.81699999999999995</v>
      </c>
      <c r="DC17" s="9">
        <v>0</v>
      </c>
      <c r="DD17" s="9">
        <v>66.513999999999996</v>
      </c>
      <c r="DE17" s="9">
        <v>3.444</v>
      </c>
      <c r="DF17" s="9">
        <v>7.1509999999999998</v>
      </c>
      <c r="DG17" s="9">
        <v>11.935</v>
      </c>
      <c r="DH17" s="9">
        <v>10.683999999999999</v>
      </c>
      <c r="DI17" s="9">
        <v>78.358999999999995</v>
      </c>
      <c r="DJ17" s="9">
        <v>45.981999999999999</v>
      </c>
      <c r="DK17" s="9">
        <v>145.518</v>
      </c>
      <c r="DL17" s="9">
        <v>20.827000000000002</v>
      </c>
      <c r="DM17" s="9">
        <v>248.589</v>
      </c>
      <c r="DN17" s="9">
        <v>192.017</v>
      </c>
      <c r="DO17" s="9">
        <v>56.572000000000003</v>
      </c>
      <c r="DP17" s="9">
        <v>3630.5630000000001</v>
      </c>
      <c r="DQ17" s="9">
        <v>3410.0639999999999</v>
      </c>
      <c r="DR17" s="9">
        <v>567.89400000000001</v>
      </c>
      <c r="DS17" s="9">
        <v>244.976</v>
      </c>
      <c r="DT17" s="9">
        <v>90.980999999999995</v>
      </c>
      <c r="DU17" s="9">
        <v>129.41200000000001</v>
      </c>
      <c r="DV17" s="9">
        <v>135.744</v>
      </c>
      <c r="DW17" s="9">
        <v>83.843000000000004</v>
      </c>
      <c r="DX17" s="9">
        <v>140.20500000000001</v>
      </c>
      <c r="DY17" s="9">
        <v>39.701000000000001</v>
      </c>
      <c r="DZ17" s="9">
        <v>37.335000000000001</v>
      </c>
      <c r="EA17" s="9">
        <v>73.238</v>
      </c>
      <c r="EB17" s="9">
        <v>81.844999999999999</v>
      </c>
      <c r="EC17" s="9">
        <v>65.311000000000007</v>
      </c>
      <c r="ED17" s="9">
        <v>145.28800000000001</v>
      </c>
      <c r="EE17" s="9">
        <v>75.105000000000004</v>
      </c>
      <c r="EF17" s="9">
        <v>322.91800000000001</v>
      </c>
      <c r="EG17" s="9">
        <v>2842.1709999999998</v>
      </c>
      <c r="EH17" s="9">
        <v>2295.5070000000001</v>
      </c>
      <c r="EI17" s="9">
        <v>2167.962</v>
      </c>
      <c r="EJ17" s="9">
        <v>72.805999999999997</v>
      </c>
      <c r="EK17" s="9">
        <v>52.982999999999997</v>
      </c>
      <c r="EL17" s="9">
        <v>73.352999999999994</v>
      </c>
      <c r="EM17" s="9">
        <v>31.199000000000002</v>
      </c>
      <c r="EN17" s="9">
        <v>19.003</v>
      </c>
      <c r="EO17" s="9">
        <v>1595.2909999999999</v>
      </c>
      <c r="EP17" s="9">
        <v>191.52799999999999</v>
      </c>
      <c r="EQ17" s="9">
        <v>171.24299999999999</v>
      </c>
      <c r="ER17" s="9">
        <v>337.44600000000003</v>
      </c>
      <c r="ES17" s="9">
        <v>380.17899999999997</v>
      </c>
      <c r="ET17" s="9">
        <v>1915.328</v>
      </c>
      <c r="EU17" s="9">
        <v>546.66399999999999</v>
      </c>
      <c r="EV17" s="9">
        <v>220.499</v>
      </c>
      <c r="EW17" s="9">
        <v>3282.924</v>
      </c>
      <c r="EX17" s="9">
        <v>347.63900000000001</v>
      </c>
      <c r="EY17" s="9">
        <v>80.673000000000002</v>
      </c>
      <c r="EZ17" s="9">
        <v>80.673000000000002</v>
      </c>
      <c r="FA17" s="9">
        <v>10.92</v>
      </c>
      <c r="FB17" s="9">
        <v>3.9529999999999998</v>
      </c>
      <c r="FC17" s="9">
        <v>0</v>
      </c>
      <c r="FD17" s="9">
        <v>3.9529999999999998</v>
      </c>
      <c r="FE17" s="9">
        <v>2.4689999999999999</v>
      </c>
      <c r="FF17" s="9">
        <v>1.484</v>
      </c>
      <c r="FG17" s="9">
        <v>2.4159999999999999</v>
      </c>
      <c r="FH17" s="9">
        <v>0</v>
      </c>
      <c r="FI17" s="9">
        <v>1.083</v>
      </c>
      <c r="FJ17" s="9">
        <v>0.74</v>
      </c>
      <c r="FK17" s="9">
        <v>1.722</v>
      </c>
      <c r="FL17" s="9">
        <v>1.492</v>
      </c>
      <c r="FM17" s="9">
        <v>1.1910000000000001</v>
      </c>
      <c r="FN17" s="9">
        <v>2.762</v>
      </c>
      <c r="FO17" s="9">
        <v>6.9660000000000002</v>
      </c>
      <c r="FP17" s="9">
        <v>69.753</v>
      </c>
      <c r="FQ17" s="9">
        <v>14.856</v>
      </c>
      <c r="FR17" s="9">
        <v>14.856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10.815</v>
      </c>
      <c r="FY17" s="9">
        <v>0.42</v>
      </c>
      <c r="FZ17" s="9">
        <v>0.70299999999999996</v>
      </c>
      <c r="GA17" s="9">
        <v>2.9180000000000001</v>
      </c>
      <c r="GB17" s="9">
        <v>1.054</v>
      </c>
      <c r="GC17" s="9">
        <v>13.802</v>
      </c>
      <c r="GD17" s="9">
        <v>54.896999999999998</v>
      </c>
      <c r="GE17" s="9">
        <v>74.765000000000001</v>
      </c>
      <c r="GF17" s="9">
        <v>5.9080000000000004</v>
      </c>
      <c r="GG17" s="9">
        <v>7.2720000000000002</v>
      </c>
      <c r="GH17" s="9">
        <v>7.2720000000000002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7.2720000000000002</v>
      </c>
      <c r="GY17" s="9">
        <v>7.2720000000000002</v>
      </c>
      <c r="GZ17" s="9">
        <v>7.2720000000000002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7.2720000000000002</v>
      </c>
      <c r="HG17" s="9">
        <v>0</v>
      </c>
      <c r="HH17" s="9">
        <v>0</v>
      </c>
      <c r="HI17" s="9">
        <v>0</v>
      </c>
      <c r="HJ17" s="9">
        <v>0.64400000000000002</v>
      </c>
      <c r="HK17" s="9">
        <v>6.6280000000000001</v>
      </c>
      <c r="HL17" s="9">
        <v>0</v>
      </c>
      <c r="HM17" s="9">
        <v>7.2720000000000002</v>
      </c>
      <c r="HN17" s="9">
        <v>0</v>
      </c>
      <c r="HO17" s="9">
        <v>267.50400000000002</v>
      </c>
      <c r="HP17" s="9">
        <v>267.50400000000002</v>
      </c>
      <c r="HQ17" s="9">
        <v>42.125</v>
      </c>
      <c r="HR17" s="9">
        <v>20.585000000000001</v>
      </c>
      <c r="HS17" s="9">
        <v>3.8029999999999999</v>
      </c>
      <c r="HT17" s="9">
        <v>13.529</v>
      </c>
      <c r="HU17" s="9">
        <v>9.94</v>
      </c>
      <c r="HV17" s="9">
        <v>7.3929999999999998</v>
      </c>
      <c r="HW17" s="9">
        <v>9.2780000000000005</v>
      </c>
      <c r="HX17" s="9">
        <v>4.0220000000000002</v>
      </c>
      <c r="HY17" s="9">
        <v>4.0330000000000004</v>
      </c>
      <c r="HZ17" s="9">
        <v>2.3490000000000002</v>
      </c>
      <c r="IA17" s="9">
        <v>7.4139999999999997</v>
      </c>
      <c r="IB17" s="9">
        <v>7.569</v>
      </c>
      <c r="IC17" s="9">
        <v>11.907</v>
      </c>
      <c r="ID17" s="9">
        <v>5.4260000000000002</v>
      </c>
      <c r="IE17" s="9">
        <v>21.54</v>
      </c>
      <c r="IF17" s="9">
        <v>225.37899999999999</v>
      </c>
      <c r="IG17" s="9">
        <v>190.4</v>
      </c>
      <c r="IH17" s="9">
        <v>184.45400000000001</v>
      </c>
      <c r="II17" s="9">
        <v>4.6950000000000003</v>
      </c>
      <c r="IJ17" s="9">
        <v>1.2509999999999999</v>
      </c>
      <c r="IK17" s="9">
        <v>2.798</v>
      </c>
      <c r="IL17" s="9">
        <v>1.5029999999999999</v>
      </c>
      <c r="IM17" s="9">
        <v>0</v>
      </c>
      <c r="IN17" s="9">
        <v>143.196</v>
      </c>
      <c r="IO17" s="9">
        <v>12.957000000000001</v>
      </c>
      <c r="IP17" s="9">
        <v>9.5340000000000007</v>
      </c>
      <c r="IQ17" s="9">
        <v>24.713000000000001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18470</vt:i4>
      </vt:variant>
    </vt:vector>
  </HeadingPairs>
  <TitlesOfParts>
    <vt:vector size="18498" baseType="lpstr">
      <vt:lpstr>Contents</vt:lpstr>
      <vt:lpstr>Table 5.1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A127945218R</vt:lpstr>
      <vt:lpstr>A127945218R_Data</vt:lpstr>
      <vt:lpstr>A127945218R_Latest</vt:lpstr>
      <vt:lpstr>A127945222F</vt:lpstr>
      <vt:lpstr>A127945222F_Data</vt:lpstr>
      <vt:lpstr>A127945222F_Latest</vt:lpstr>
      <vt:lpstr>A127945226R</vt:lpstr>
      <vt:lpstr>A127945226R_Data</vt:lpstr>
      <vt:lpstr>A127945226R_Latest</vt:lpstr>
      <vt:lpstr>A127945230F</vt:lpstr>
      <vt:lpstr>A127945230F_Data</vt:lpstr>
      <vt:lpstr>A127945230F_Latest</vt:lpstr>
      <vt:lpstr>A127945234R</vt:lpstr>
      <vt:lpstr>A127945234R_Data</vt:lpstr>
      <vt:lpstr>A127945234R_Latest</vt:lpstr>
      <vt:lpstr>A127945238X</vt:lpstr>
      <vt:lpstr>A127945238X_Data</vt:lpstr>
      <vt:lpstr>A127945238X_Latest</vt:lpstr>
      <vt:lpstr>A127945242R</vt:lpstr>
      <vt:lpstr>A127945242R_Data</vt:lpstr>
      <vt:lpstr>A127945242R_Latest</vt:lpstr>
      <vt:lpstr>A127945246X</vt:lpstr>
      <vt:lpstr>A127945246X_Data</vt:lpstr>
      <vt:lpstr>A127945246X_Latest</vt:lpstr>
      <vt:lpstr>A127945250R</vt:lpstr>
      <vt:lpstr>A127945250R_Data</vt:lpstr>
      <vt:lpstr>A127945250R_Latest</vt:lpstr>
      <vt:lpstr>A127945254X</vt:lpstr>
      <vt:lpstr>A127945254X_Data</vt:lpstr>
      <vt:lpstr>A127945254X_Latest</vt:lpstr>
      <vt:lpstr>A127945258J</vt:lpstr>
      <vt:lpstr>A127945258J_Data</vt:lpstr>
      <vt:lpstr>A127945258J_Latest</vt:lpstr>
      <vt:lpstr>A127945262X</vt:lpstr>
      <vt:lpstr>A127945262X_Data</vt:lpstr>
      <vt:lpstr>A127945262X_Latest</vt:lpstr>
      <vt:lpstr>A127945266J</vt:lpstr>
      <vt:lpstr>A127945266J_Data</vt:lpstr>
      <vt:lpstr>A127945266J_Latest</vt:lpstr>
      <vt:lpstr>A127945270X</vt:lpstr>
      <vt:lpstr>A127945270X_Data</vt:lpstr>
      <vt:lpstr>A127945270X_Latest</vt:lpstr>
      <vt:lpstr>A127945274J</vt:lpstr>
      <vt:lpstr>A127945274J_Data</vt:lpstr>
      <vt:lpstr>A127945274J_Latest</vt:lpstr>
      <vt:lpstr>A127945278T</vt:lpstr>
      <vt:lpstr>A127945278T_Data</vt:lpstr>
      <vt:lpstr>A127945278T_Latest</vt:lpstr>
      <vt:lpstr>A127945282J</vt:lpstr>
      <vt:lpstr>A127945282J_Data</vt:lpstr>
      <vt:lpstr>A127945282J_Latest</vt:lpstr>
      <vt:lpstr>A127945286T</vt:lpstr>
      <vt:lpstr>A127945286T_Data</vt:lpstr>
      <vt:lpstr>A127945286T_Latest</vt:lpstr>
      <vt:lpstr>A127945290J</vt:lpstr>
      <vt:lpstr>A127945290J_Data</vt:lpstr>
      <vt:lpstr>A127945290J_Latest</vt:lpstr>
      <vt:lpstr>A127945294T</vt:lpstr>
      <vt:lpstr>A127945294T_Data</vt:lpstr>
      <vt:lpstr>A127945294T_Latest</vt:lpstr>
      <vt:lpstr>A127945298A</vt:lpstr>
      <vt:lpstr>A127945298A_Data</vt:lpstr>
      <vt:lpstr>A127945298A_Latest</vt:lpstr>
      <vt:lpstr>A127945302F</vt:lpstr>
      <vt:lpstr>A127945302F_Data</vt:lpstr>
      <vt:lpstr>A127945302F_Latest</vt:lpstr>
      <vt:lpstr>A127945306R</vt:lpstr>
      <vt:lpstr>A127945306R_Data</vt:lpstr>
      <vt:lpstr>A127945306R_Latest</vt:lpstr>
      <vt:lpstr>A127945310F</vt:lpstr>
      <vt:lpstr>A127945310F_Data</vt:lpstr>
      <vt:lpstr>A127945310F_Latest</vt:lpstr>
      <vt:lpstr>A127945314R</vt:lpstr>
      <vt:lpstr>A127945314R_Data</vt:lpstr>
      <vt:lpstr>A127945314R_Latest</vt:lpstr>
      <vt:lpstr>A127945318X</vt:lpstr>
      <vt:lpstr>A127945318X_Data</vt:lpstr>
      <vt:lpstr>A127945318X_Latest</vt:lpstr>
      <vt:lpstr>A127945322R</vt:lpstr>
      <vt:lpstr>A127945322R_Data</vt:lpstr>
      <vt:lpstr>A127945322R_Latest</vt:lpstr>
      <vt:lpstr>A127945326X</vt:lpstr>
      <vt:lpstr>A127945326X_Data</vt:lpstr>
      <vt:lpstr>A127945326X_Latest</vt:lpstr>
      <vt:lpstr>A127945330R</vt:lpstr>
      <vt:lpstr>A127945330R_Data</vt:lpstr>
      <vt:lpstr>A127945330R_Latest</vt:lpstr>
      <vt:lpstr>A127945338J</vt:lpstr>
      <vt:lpstr>A127945338J_Data</vt:lpstr>
      <vt:lpstr>A127945338J_Latest</vt:lpstr>
      <vt:lpstr>A127945342X</vt:lpstr>
      <vt:lpstr>A127945342X_Data</vt:lpstr>
      <vt:lpstr>A127945342X_Latest</vt:lpstr>
      <vt:lpstr>A127945346J</vt:lpstr>
      <vt:lpstr>A127945346J_Data</vt:lpstr>
      <vt:lpstr>A127945346J_Latest</vt:lpstr>
      <vt:lpstr>A127945350X</vt:lpstr>
      <vt:lpstr>A127945350X_Data</vt:lpstr>
      <vt:lpstr>A127945350X_Latest</vt:lpstr>
      <vt:lpstr>A127945354J</vt:lpstr>
      <vt:lpstr>A127945354J_Data</vt:lpstr>
      <vt:lpstr>A127945354J_Latest</vt:lpstr>
      <vt:lpstr>A127945358T</vt:lpstr>
      <vt:lpstr>A127945358T_Data</vt:lpstr>
      <vt:lpstr>A127945358T_Latest</vt:lpstr>
      <vt:lpstr>A127945362J</vt:lpstr>
      <vt:lpstr>A127945362J_Data</vt:lpstr>
      <vt:lpstr>A127945362J_Latest</vt:lpstr>
      <vt:lpstr>A127945366T</vt:lpstr>
      <vt:lpstr>A127945366T_Data</vt:lpstr>
      <vt:lpstr>A127945366T_Latest</vt:lpstr>
      <vt:lpstr>A127945370J</vt:lpstr>
      <vt:lpstr>A127945370J_Data</vt:lpstr>
      <vt:lpstr>A127945370J_Latest</vt:lpstr>
      <vt:lpstr>A127945374T</vt:lpstr>
      <vt:lpstr>A127945374T_Data</vt:lpstr>
      <vt:lpstr>A127945374T_Latest</vt:lpstr>
      <vt:lpstr>A127945378A</vt:lpstr>
      <vt:lpstr>A127945378A_Data</vt:lpstr>
      <vt:lpstr>A127945378A_Latest</vt:lpstr>
      <vt:lpstr>A127945382T</vt:lpstr>
      <vt:lpstr>A127945382T_Data</vt:lpstr>
      <vt:lpstr>A127945382T_Latest</vt:lpstr>
      <vt:lpstr>A127945386A</vt:lpstr>
      <vt:lpstr>A127945386A_Data</vt:lpstr>
      <vt:lpstr>A127945386A_Latest</vt:lpstr>
      <vt:lpstr>A127945390T</vt:lpstr>
      <vt:lpstr>A127945390T_Data</vt:lpstr>
      <vt:lpstr>A127945390T_Latest</vt:lpstr>
      <vt:lpstr>A127945394A</vt:lpstr>
      <vt:lpstr>A127945394A_Data</vt:lpstr>
      <vt:lpstr>A127945394A_Latest</vt:lpstr>
      <vt:lpstr>A127945402R</vt:lpstr>
      <vt:lpstr>A127945402R_Data</vt:lpstr>
      <vt:lpstr>A127945402R_Latest</vt:lpstr>
      <vt:lpstr>A127945422X</vt:lpstr>
      <vt:lpstr>A127945422X_Data</vt:lpstr>
      <vt:lpstr>A127945422X_Latest</vt:lpstr>
      <vt:lpstr>A127945426J</vt:lpstr>
      <vt:lpstr>A127945426J_Data</vt:lpstr>
      <vt:lpstr>A127945426J_Latest</vt:lpstr>
      <vt:lpstr>A127945430X</vt:lpstr>
      <vt:lpstr>A127945430X_Data</vt:lpstr>
      <vt:lpstr>A127945430X_Latest</vt:lpstr>
      <vt:lpstr>A127945434J</vt:lpstr>
      <vt:lpstr>A127945434J_Data</vt:lpstr>
      <vt:lpstr>A127945434J_Latest</vt:lpstr>
      <vt:lpstr>A127945438T</vt:lpstr>
      <vt:lpstr>A127945438T_Data</vt:lpstr>
      <vt:lpstr>A127945438T_Latest</vt:lpstr>
      <vt:lpstr>A127945442J</vt:lpstr>
      <vt:lpstr>A127945442J_Data</vt:lpstr>
      <vt:lpstr>A127945442J_Latest</vt:lpstr>
      <vt:lpstr>A127945446T</vt:lpstr>
      <vt:lpstr>A127945446T_Data</vt:lpstr>
      <vt:lpstr>A127945446T_Latest</vt:lpstr>
      <vt:lpstr>A127945450J</vt:lpstr>
      <vt:lpstr>A127945450J_Data</vt:lpstr>
      <vt:lpstr>A127945450J_Latest</vt:lpstr>
      <vt:lpstr>A127945454T</vt:lpstr>
      <vt:lpstr>A127945454T_Data</vt:lpstr>
      <vt:lpstr>A127945454T_Latest</vt:lpstr>
      <vt:lpstr>A127945458A</vt:lpstr>
      <vt:lpstr>A127945458A_Data</vt:lpstr>
      <vt:lpstr>A127945458A_Latest</vt:lpstr>
      <vt:lpstr>A127945462T</vt:lpstr>
      <vt:lpstr>A127945462T_Data</vt:lpstr>
      <vt:lpstr>A127945462T_Latest</vt:lpstr>
      <vt:lpstr>A127945466A</vt:lpstr>
      <vt:lpstr>A127945466A_Data</vt:lpstr>
      <vt:lpstr>A127945466A_Latest</vt:lpstr>
      <vt:lpstr>A127945470T</vt:lpstr>
      <vt:lpstr>A127945470T_Data</vt:lpstr>
      <vt:lpstr>A127945470T_Latest</vt:lpstr>
      <vt:lpstr>A127945474A</vt:lpstr>
      <vt:lpstr>A127945474A_Data</vt:lpstr>
      <vt:lpstr>A127945474A_Latest</vt:lpstr>
      <vt:lpstr>A127945478K</vt:lpstr>
      <vt:lpstr>A127945478K_Data</vt:lpstr>
      <vt:lpstr>A127945478K_Latest</vt:lpstr>
      <vt:lpstr>A127945482A</vt:lpstr>
      <vt:lpstr>A127945482A_Data</vt:lpstr>
      <vt:lpstr>A127945482A_Latest</vt:lpstr>
      <vt:lpstr>A127945486K</vt:lpstr>
      <vt:lpstr>A127945486K_Data</vt:lpstr>
      <vt:lpstr>A127945486K_Latest</vt:lpstr>
      <vt:lpstr>A127945490A</vt:lpstr>
      <vt:lpstr>A127945490A_Data</vt:lpstr>
      <vt:lpstr>A127945490A_Latest</vt:lpstr>
      <vt:lpstr>A127945494K</vt:lpstr>
      <vt:lpstr>A127945494K_Data</vt:lpstr>
      <vt:lpstr>A127945494K_Latest</vt:lpstr>
      <vt:lpstr>A127945498V</vt:lpstr>
      <vt:lpstr>A127945498V_Data</vt:lpstr>
      <vt:lpstr>A127945498V_Latest</vt:lpstr>
      <vt:lpstr>A127945502X</vt:lpstr>
      <vt:lpstr>A127945502X_Data</vt:lpstr>
      <vt:lpstr>A127945502X_Latest</vt:lpstr>
      <vt:lpstr>A127945506J</vt:lpstr>
      <vt:lpstr>A127945506J_Data</vt:lpstr>
      <vt:lpstr>A127945506J_Latest</vt:lpstr>
      <vt:lpstr>A127945510X</vt:lpstr>
      <vt:lpstr>A127945510X_Data</vt:lpstr>
      <vt:lpstr>A127945510X_Latest</vt:lpstr>
      <vt:lpstr>A127945514J</vt:lpstr>
      <vt:lpstr>A127945514J_Data</vt:lpstr>
      <vt:lpstr>A127945514J_Latest</vt:lpstr>
      <vt:lpstr>A127945518T</vt:lpstr>
      <vt:lpstr>A127945518T_Data</vt:lpstr>
      <vt:lpstr>A127945518T_Latest</vt:lpstr>
      <vt:lpstr>A127945522J</vt:lpstr>
      <vt:lpstr>A127945522J_Data</vt:lpstr>
      <vt:lpstr>A127945522J_Latest</vt:lpstr>
      <vt:lpstr>A127945526T</vt:lpstr>
      <vt:lpstr>A127945526T_Data</vt:lpstr>
      <vt:lpstr>A127945526T_Latest</vt:lpstr>
      <vt:lpstr>A127945530J</vt:lpstr>
      <vt:lpstr>A127945530J_Data</vt:lpstr>
      <vt:lpstr>A127945530J_Latest</vt:lpstr>
      <vt:lpstr>A127945534T</vt:lpstr>
      <vt:lpstr>A127945534T_Data</vt:lpstr>
      <vt:lpstr>A127945534T_Latest</vt:lpstr>
      <vt:lpstr>A127945538A</vt:lpstr>
      <vt:lpstr>A127945538A_Data</vt:lpstr>
      <vt:lpstr>A127945538A_Latest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A127947342K</vt:lpstr>
      <vt:lpstr>A127947342K_Data</vt:lpstr>
      <vt:lpstr>A127947342K_Latest</vt:lpstr>
      <vt:lpstr>A127947346V</vt:lpstr>
      <vt:lpstr>A127947346V_Data</vt:lpstr>
      <vt:lpstr>A127947346V_Latest</vt:lpstr>
      <vt:lpstr>A127947350K</vt:lpstr>
      <vt:lpstr>A127947350K_Data</vt:lpstr>
      <vt:lpstr>A127947350K_Latest</vt:lpstr>
      <vt:lpstr>A127947354V</vt:lpstr>
      <vt:lpstr>A127947354V_Data</vt:lpstr>
      <vt:lpstr>A127947354V_Latest</vt:lpstr>
      <vt:lpstr>A127947358C</vt:lpstr>
      <vt:lpstr>A127947358C_Data</vt:lpstr>
      <vt:lpstr>A127947358C_Latest</vt:lpstr>
      <vt:lpstr>A127947362V</vt:lpstr>
      <vt:lpstr>A127947362V_Data</vt:lpstr>
      <vt:lpstr>A127947362V_Latest</vt:lpstr>
      <vt:lpstr>A127947366C</vt:lpstr>
      <vt:lpstr>A127947366C_Data</vt:lpstr>
      <vt:lpstr>A127947366C_Latest</vt:lpstr>
      <vt:lpstr>A127947370V</vt:lpstr>
      <vt:lpstr>A127947370V_Data</vt:lpstr>
      <vt:lpstr>A127947370V_Latest</vt:lpstr>
      <vt:lpstr>A127947374C</vt:lpstr>
      <vt:lpstr>A127947374C_Data</vt:lpstr>
      <vt:lpstr>A127947374C_Latest</vt:lpstr>
      <vt:lpstr>A127947378L</vt:lpstr>
      <vt:lpstr>A127947378L_Data</vt:lpstr>
      <vt:lpstr>A127947378L_Latest</vt:lpstr>
      <vt:lpstr>A127947382C</vt:lpstr>
      <vt:lpstr>A127947382C_Data</vt:lpstr>
      <vt:lpstr>A127947382C_Latest</vt:lpstr>
      <vt:lpstr>A127947386L</vt:lpstr>
      <vt:lpstr>A127947386L_Data</vt:lpstr>
      <vt:lpstr>A127947386L_Latest</vt:lpstr>
      <vt:lpstr>A127947390C</vt:lpstr>
      <vt:lpstr>A127947390C_Data</vt:lpstr>
      <vt:lpstr>A127947390C_Latest</vt:lpstr>
      <vt:lpstr>A127947394L</vt:lpstr>
      <vt:lpstr>A127947394L_Data</vt:lpstr>
      <vt:lpstr>A127947394L_Latest</vt:lpstr>
      <vt:lpstr>A127947398W</vt:lpstr>
      <vt:lpstr>A127947398W_Data</vt:lpstr>
      <vt:lpstr>A127947398W_Latest</vt:lpstr>
      <vt:lpstr>A127947402A</vt:lpstr>
      <vt:lpstr>A127947402A_Data</vt:lpstr>
      <vt:lpstr>A127947402A_Latest</vt:lpstr>
      <vt:lpstr>A127947406K</vt:lpstr>
      <vt:lpstr>A127947406K_Data</vt:lpstr>
      <vt:lpstr>A127947406K_Latest</vt:lpstr>
      <vt:lpstr>A127947410A</vt:lpstr>
      <vt:lpstr>A127947410A_Data</vt:lpstr>
      <vt:lpstr>A127947410A_Latest</vt:lpstr>
      <vt:lpstr>A127947414K</vt:lpstr>
      <vt:lpstr>A127947414K_Data</vt:lpstr>
      <vt:lpstr>A127947414K_Latest</vt:lpstr>
      <vt:lpstr>A127947422K</vt:lpstr>
      <vt:lpstr>A127947422K_Data</vt:lpstr>
      <vt:lpstr>A127947422K_Latest</vt:lpstr>
      <vt:lpstr>A127947426V</vt:lpstr>
      <vt:lpstr>A127947426V_Data</vt:lpstr>
      <vt:lpstr>A127947426V_Latest</vt:lpstr>
      <vt:lpstr>A127947430K</vt:lpstr>
      <vt:lpstr>A127947430K_Data</vt:lpstr>
      <vt:lpstr>A127947430K_Latest</vt:lpstr>
      <vt:lpstr>A127947434V</vt:lpstr>
      <vt:lpstr>A127947434V_Data</vt:lpstr>
      <vt:lpstr>A127947434V_Latest</vt:lpstr>
      <vt:lpstr>A127947438C</vt:lpstr>
      <vt:lpstr>A127947438C_Data</vt:lpstr>
      <vt:lpstr>A127947438C_Latest</vt:lpstr>
      <vt:lpstr>A127947442V</vt:lpstr>
      <vt:lpstr>A127947442V_Data</vt:lpstr>
      <vt:lpstr>A127947442V_Latest</vt:lpstr>
      <vt:lpstr>A127947446C</vt:lpstr>
      <vt:lpstr>A127947446C_Data</vt:lpstr>
      <vt:lpstr>A127947446C_Latest</vt:lpstr>
      <vt:lpstr>A127947450V</vt:lpstr>
      <vt:lpstr>A127947450V_Data</vt:lpstr>
      <vt:lpstr>A127947450V_Latest</vt:lpstr>
      <vt:lpstr>A127947454C</vt:lpstr>
      <vt:lpstr>A127947454C_Data</vt:lpstr>
      <vt:lpstr>A127947454C_Latest</vt:lpstr>
      <vt:lpstr>A127947458L</vt:lpstr>
      <vt:lpstr>A127947458L_Data</vt:lpstr>
      <vt:lpstr>A127947458L_Latest</vt:lpstr>
      <vt:lpstr>A127947462C</vt:lpstr>
      <vt:lpstr>A127947462C_Data</vt:lpstr>
      <vt:lpstr>A127947462C_Latest</vt:lpstr>
      <vt:lpstr>A127947466L</vt:lpstr>
      <vt:lpstr>A127947466L_Data</vt:lpstr>
      <vt:lpstr>A127947466L_Latest</vt:lpstr>
      <vt:lpstr>A127947470C</vt:lpstr>
      <vt:lpstr>A127947470C_Data</vt:lpstr>
      <vt:lpstr>A127947470C_Latest</vt:lpstr>
      <vt:lpstr>A127947474L</vt:lpstr>
      <vt:lpstr>A127947474L_Data</vt:lpstr>
      <vt:lpstr>A127947474L_Latest</vt:lpstr>
      <vt:lpstr>A127947478W</vt:lpstr>
      <vt:lpstr>A127947478W_Data</vt:lpstr>
      <vt:lpstr>A127947478W_Latest</vt:lpstr>
      <vt:lpstr>A127947482L</vt:lpstr>
      <vt:lpstr>A127947482L_Data</vt:lpstr>
      <vt:lpstr>A127947482L_Latest</vt:lpstr>
      <vt:lpstr>A127947486W</vt:lpstr>
      <vt:lpstr>A127947486W_Data</vt:lpstr>
      <vt:lpstr>A127947486W_Latest</vt:lpstr>
      <vt:lpstr>A127947490L</vt:lpstr>
      <vt:lpstr>A127947490L_Data</vt:lpstr>
      <vt:lpstr>A127947490L_Latest</vt:lpstr>
      <vt:lpstr>A127947494W</vt:lpstr>
      <vt:lpstr>A127947494W_Data</vt:lpstr>
      <vt:lpstr>A127947494W_Latest</vt:lpstr>
      <vt:lpstr>A127947498F</vt:lpstr>
      <vt:lpstr>A127947498F_Data</vt:lpstr>
      <vt:lpstr>A127947498F_Latest</vt:lpstr>
      <vt:lpstr>A127947502K</vt:lpstr>
      <vt:lpstr>A127947502K_Data</vt:lpstr>
      <vt:lpstr>A127947502K_Latest</vt:lpstr>
      <vt:lpstr>A127947506V</vt:lpstr>
      <vt:lpstr>A127947506V_Data</vt:lpstr>
      <vt:lpstr>A127947506V_Latest</vt:lpstr>
      <vt:lpstr>A127947510K</vt:lpstr>
      <vt:lpstr>A127947510K_Data</vt:lpstr>
      <vt:lpstr>A127947510K_Latest</vt:lpstr>
      <vt:lpstr>A127947514V</vt:lpstr>
      <vt:lpstr>A127947514V_Data</vt:lpstr>
      <vt:lpstr>A127947514V_Latest</vt:lpstr>
      <vt:lpstr>A127947518C</vt:lpstr>
      <vt:lpstr>A127947518C_Data</vt:lpstr>
      <vt:lpstr>A127947518C_Latest</vt:lpstr>
      <vt:lpstr>A127947522V</vt:lpstr>
      <vt:lpstr>A127947522V_Data</vt:lpstr>
      <vt:lpstr>A127947522V_Latest</vt:lpstr>
      <vt:lpstr>A127947526C</vt:lpstr>
      <vt:lpstr>A127947526C_Data</vt:lpstr>
      <vt:lpstr>A127947526C_Latest</vt:lpstr>
      <vt:lpstr>A127947530V</vt:lpstr>
      <vt:lpstr>A127947530V_Data</vt:lpstr>
      <vt:lpstr>A127947530V_Latest</vt:lpstr>
      <vt:lpstr>A127947534C</vt:lpstr>
      <vt:lpstr>A127947534C_Data</vt:lpstr>
      <vt:lpstr>A127947534C_Latest</vt:lpstr>
      <vt:lpstr>A127947538L</vt:lpstr>
      <vt:lpstr>A127947538L_Data</vt:lpstr>
      <vt:lpstr>A127947538L_Latest</vt:lpstr>
      <vt:lpstr>A127947542C</vt:lpstr>
      <vt:lpstr>A127947542C_Data</vt:lpstr>
      <vt:lpstr>A127947542C_Latest</vt:lpstr>
      <vt:lpstr>A127947546L</vt:lpstr>
      <vt:lpstr>A127947546L_Data</vt:lpstr>
      <vt:lpstr>A127947546L_Latest</vt:lpstr>
      <vt:lpstr>A127947550C</vt:lpstr>
      <vt:lpstr>A127947550C_Data</vt:lpstr>
      <vt:lpstr>A127947550C_Latest</vt:lpstr>
      <vt:lpstr>A127947554L</vt:lpstr>
      <vt:lpstr>A127947554L_Data</vt:lpstr>
      <vt:lpstr>A127947554L_Latest</vt:lpstr>
      <vt:lpstr>A127947558W</vt:lpstr>
      <vt:lpstr>A127947558W_Data</vt:lpstr>
      <vt:lpstr>A127947558W_Latest</vt:lpstr>
      <vt:lpstr>A127947562L</vt:lpstr>
      <vt:lpstr>A127947562L_Data</vt:lpstr>
      <vt:lpstr>A127947562L_Latest</vt:lpstr>
      <vt:lpstr>A127947566W</vt:lpstr>
      <vt:lpstr>A127947566W_Data</vt:lpstr>
      <vt:lpstr>A127947566W_Latest</vt:lpstr>
      <vt:lpstr>A127947570L</vt:lpstr>
      <vt:lpstr>A127947570L_Data</vt:lpstr>
      <vt:lpstr>A127947570L_Latest</vt:lpstr>
      <vt:lpstr>A127947574W</vt:lpstr>
      <vt:lpstr>A127947574W_Data</vt:lpstr>
      <vt:lpstr>A127947574W_Latest</vt:lpstr>
      <vt:lpstr>A127947578F</vt:lpstr>
      <vt:lpstr>A127947578F_Data</vt:lpstr>
      <vt:lpstr>A127947578F_Latest</vt:lpstr>
      <vt:lpstr>A127947582W</vt:lpstr>
      <vt:lpstr>A127947582W_Data</vt:lpstr>
      <vt:lpstr>A127947582W_Latest</vt:lpstr>
      <vt:lpstr>A127947586F</vt:lpstr>
      <vt:lpstr>A127947586F_Data</vt:lpstr>
      <vt:lpstr>A127947586F_Latest</vt:lpstr>
      <vt:lpstr>A127947590W</vt:lpstr>
      <vt:lpstr>A127947590W_Data</vt:lpstr>
      <vt:lpstr>A127947590W_Latest</vt:lpstr>
      <vt:lpstr>A127947594F</vt:lpstr>
      <vt:lpstr>A127947594F_Data</vt:lpstr>
      <vt:lpstr>A127947594F_Latest</vt:lpstr>
      <vt:lpstr>A127947598R</vt:lpstr>
      <vt:lpstr>A127947598R_Data</vt:lpstr>
      <vt:lpstr>A127947598R_Latest</vt:lpstr>
      <vt:lpstr>A127947602V</vt:lpstr>
      <vt:lpstr>A127947602V_Data</vt:lpstr>
      <vt:lpstr>A127947602V_Latest</vt:lpstr>
      <vt:lpstr>A127947606C</vt:lpstr>
      <vt:lpstr>A127947606C_Data</vt:lpstr>
      <vt:lpstr>A127947606C_Latest</vt:lpstr>
      <vt:lpstr>A127947610V</vt:lpstr>
      <vt:lpstr>A127947610V_Data</vt:lpstr>
      <vt:lpstr>A127947610V_Latest</vt:lpstr>
      <vt:lpstr>A127947618L</vt:lpstr>
      <vt:lpstr>A127947618L_Data</vt:lpstr>
      <vt:lpstr>A127947618L_Latest</vt:lpstr>
      <vt:lpstr>A127947638W</vt:lpstr>
      <vt:lpstr>A127947638W_Data</vt:lpstr>
      <vt:lpstr>A127947638W_Latest</vt:lpstr>
      <vt:lpstr>A127947642L</vt:lpstr>
      <vt:lpstr>A127947642L_Data</vt:lpstr>
      <vt:lpstr>A127947642L_Latest</vt:lpstr>
      <vt:lpstr>A127947646W</vt:lpstr>
      <vt:lpstr>A127947646W_Data</vt:lpstr>
      <vt:lpstr>A127947646W_Latest</vt:lpstr>
      <vt:lpstr>A127947650L</vt:lpstr>
      <vt:lpstr>A127947650L_Data</vt:lpstr>
      <vt:lpstr>A127947650L_Latest</vt:lpstr>
      <vt:lpstr>A127947654W</vt:lpstr>
      <vt:lpstr>A127947654W_Data</vt:lpstr>
      <vt:lpstr>A127947654W_Latest</vt:lpstr>
      <vt:lpstr>A127947658F</vt:lpstr>
      <vt:lpstr>A127947658F_Data</vt:lpstr>
      <vt:lpstr>A127947658F_Latest</vt:lpstr>
      <vt:lpstr>A127947666F</vt:lpstr>
      <vt:lpstr>A127947666F_Data</vt:lpstr>
      <vt:lpstr>A127947666F_Latest</vt:lpstr>
      <vt:lpstr>A127947670W</vt:lpstr>
      <vt:lpstr>A127947670W_Data</vt:lpstr>
      <vt:lpstr>A127947670W_Latest</vt:lpstr>
      <vt:lpstr>A127947674F</vt:lpstr>
      <vt:lpstr>A127947674F_Data</vt:lpstr>
      <vt:lpstr>A127947674F_Latest</vt:lpstr>
      <vt:lpstr>A127947678R</vt:lpstr>
      <vt:lpstr>A127947678R_Data</vt:lpstr>
      <vt:lpstr>A127947678R_Latest</vt:lpstr>
      <vt:lpstr>A127947682F</vt:lpstr>
      <vt:lpstr>A127947682F_Data</vt:lpstr>
      <vt:lpstr>A127947682F_Latest</vt:lpstr>
      <vt:lpstr>A127947686R</vt:lpstr>
      <vt:lpstr>A127947686R_Data</vt:lpstr>
      <vt:lpstr>A127947686R_Latest</vt:lpstr>
      <vt:lpstr>A127947690F</vt:lpstr>
      <vt:lpstr>A127947690F_Data</vt:lpstr>
      <vt:lpstr>A127947690F_Latest</vt:lpstr>
      <vt:lpstr>A127947694R</vt:lpstr>
      <vt:lpstr>A127947694R_Data</vt:lpstr>
      <vt:lpstr>A127947694R_Latest</vt:lpstr>
      <vt:lpstr>A127947698X</vt:lpstr>
      <vt:lpstr>A127947698X_Data</vt:lpstr>
      <vt:lpstr>A127947698X_Latest</vt:lpstr>
      <vt:lpstr>A127947702C</vt:lpstr>
      <vt:lpstr>A127947702C_Data</vt:lpstr>
      <vt:lpstr>A127947702C_Latest</vt:lpstr>
      <vt:lpstr>A127947706L</vt:lpstr>
      <vt:lpstr>A127947706L_Data</vt:lpstr>
      <vt:lpstr>A127947706L_Latest</vt:lpstr>
      <vt:lpstr>A127947710C</vt:lpstr>
      <vt:lpstr>A127947710C_Data</vt:lpstr>
      <vt:lpstr>A127947710C_Latest</vt:lpstr>
      <vt:lpstr>A127947718W</vt:lpstr>
      <vt:lpstr>A127947718W_Data</vt:lpstr>
      <vt:lpstr>A127947718W_Latest</vt:lpstr>
      <vt:lpstr>A127947722L</vt:lpstr>
      <vt:lpstr>A127947722L_Data</vt:lpstr>
      <vt:lpstr>A127947722L_Latest</vt:lpstr>
      <vt:lpstr>A127947726W</vt:lpstr>
      <vt:lpstr>A127947726W_Data</vt:lpstr>
      <vt:lpstr>A127947726W_Latest</vt:lpstr>
      <vt:lpstr>A127947730L</vt:lpstr>
      <vt:lpstr>A127947730L_Data</vt:lpstr>
      <vt:lpstr>A127947730L_Latest</vt:lpstr>
      <vt:lpstr>A127947734W</vt:lpstr>
      <vt:lpstr>A127947734W_Data</vt:lpstr>
      <vt:lpstr>A127947734W_Latest</vt:lpstr>
      <vt:lpstr>A127947738F</vt:lpstr>
      <vt:lpstr>A127947738F_Data</vt:lpstr>
      <vt:lpstr>A127947738F_Latest</vt:lpstr>
      <vt:lpstr>A127947742W</vt:lpstr>
      <vt:lpstr>A127947742W_Data</vt:lpstr>
      <vt:lpstr>A127947742W_Latest</vt:lpstr>
      <vt:lpstr>A127947746F</vt:lpstr>
      <vt:lpstr>A127947746F_Data</vt:lpstr>
      <vt:lpstr>A127947746F_Latest</vt:lpstr>
      <vt:lpstr>A127947750W</vt:lpstr>
      <vt:lpstr>A127947750W_Data</vt:lpstr>
      <vt:lpstr>A127947750W_Latest</vt:lpstr>
      <vt:lpstr>A127947754F</vt:lpstr>
      <vt:lpstr>A127947754F_Data</vt:lpstr>
      <vt:lpstr>A127947754F_Latest</vt:lpstr>
      <vt:lpstr>A127947758R</vt:lpstr>
      <vt:lpstr>A127947758R_Data</vt:lpstr>
      <vt:lpstr>A127947758R_Latest</vt:lpstr>
      <vt:lpstr>A127947762F</vt:lpstr>
      <vt:lpstr>A127947762F_Data</vt:lpstr>
      <vt:lpstr>A127947762F_Latest</vt:lpstr>
      <vt:lpstr>A127947766R</vt:lpstr>
      <vt:lpstr>A127947766R_Data</vt:lpstr>
      <vt:lpstr>A127947766R_Latest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A127949614R</vt:lpstr>
      <vt:lpstr>A127949614R_Data</vt:lpstr>
      <vt:lpstr>A127949614R_Latest</vt:lpstr>
      <vt:lpstr>A127949618X</vt:lpstr>
      <vt:lpstr>A127949618X_Data</vt:lpstr>
      <vt:lpstr>A127949618X_Latest</vt:lpstr>
      <vt:lpstr>A127949622R</vt:lpstr>
      <vt:lpstr>A127949622R_Data</vt:lpstr>
      <vt:lpstr>A127949622R_Latest</vt:lpstr>
      <vt:lpstr>A127949626X</vt:lpstr>
      <vt:lpstr>A127949626X_Data</vt:lpstr>
      <vt:lpstr>A127949626X_Latest</vt:lpstr>
      <vt:lpstr>A127949634X</vt:lpstr>
      <vt:lpstr>A127949634X_Data</vt:lpstr>
      <vt:lpstr>A127949634X_Latest</vt:lpstr>
      <vt:lpstr>A127949638J</vt:lpstr>
      <vt:lpstr>A127949638J_Data</vt:lpstr>
      <vt:lpstr>A127949638J_Latest</vt:lpstr>
      <vt:lpstr>A127949642X</vt:lpstr>
      <vt:lpstr>A127949642X_Data</vt:lpstr>
      <vt:lpstr>A127949642X_Latest</vt:lpstr>
      <vt:lpstr>A127949646J</vt:lpstr>
      <vt:lpstr>A127949646J_Data</vt:lpstr>
      <vt:lpstr>A127949646J_Latest</vt:lpstr>
      <vt:lpstr>A127949650X</vt:lpstr>
      <vt:lpstr>A127949650X_Data</vt:lpstr>
      <vt:lpstr>A127949650X_Latest</vt:lpstr>
      <vt:lpstr>A127949654J</vt:lpstr>
      <vt:lpstr>A127949654J_Data</vt:lpstr>
      <vt:lpstr>A127949654J_Latest</vt:lpstr>
      <vt:lpstr>A127949658T</vt:lpstr>
      <vt:lpstr>A127949658T_Data</vt:lpstr>
      <vt:lpstr>A127949658T_Latest</vt:lpstr>
      <vt:lpstr>A127949662J</vt:lpstr>
      <vt:lpstr>A127949662J_Data</vt:lpstr>
      <vt:lpstr>A127949662J_Latest</vt:lpstr>
      <vt:lpstr>A127949666T</vt:lpstr>
      <vt:lpstr>A127949666T_Data</vt:lpstr>
      <vt:lpstr>A127949666T_Latest</vt:lpstr>
      <vt:lpstr>A127949670J</vt:lpstr>
      <vt:lpstr>A127949670J_Data</vt:lpstr>
      <vt:lpstr>A127949670J_Latest</vt:lpstr>
      <vt:lpstr>A127949674T</vt:lpstr>
      <vt:lpstr>A127949674T_Data</vt:lpstr>
      <vt:lpstr>A127949674T_Latest</vt:lpstr>
      <vt:lpstr>A127949678A</vt:lpstr>
      <vt:lpstr>A127949678A_Data</vt:lpstr>
      <vt:lpstr>A127949678A_Latest</vt:lpstr>
      <vt:lpstr>A127949682T</vt:lpstr>
      <vt:lpstr>A127949682T_Data</vt:lpstr>
      <vt:lpstr>A127949682T_Latest</vt:lpstr>
      <vt:lpstr>A127949686A</vt:lpstr>
      <vt:lpstr>A127949686A_Data</vt:lpstr>
      <vt:lpstr>A127949686A_Latest</vt:lpstr>
      <vt:lpstr>A127949690T</vt:lpstr>
      <vt:lpstr>A127949690T_Data</vt:lpstr>
      <vt:lpstr>A127949690T_Latest</vt:lpstr>
      <vt:lpstr>A127949694A</vt:lpstr>
      <vt:lpstr>A127949694A_Data</vt:lpstr>
      <vt:lpstr>A127949694A_Latest</vt:lpstr>
      <vt:lpstr>A127949698K</vt:lpstr>
      <vt:lpstr>A127949698K_Data</vt:lpstr>
      <vt:lpstr>A127949698K_Latest</vt:lpstr>
      <vt:lpstr>A127949702R</vt:lpstr>
      <vt:lpstr>A127949702R_Data</vt:lpstr>
      <vt:lpstr>A127949702R_Latest</vt:lpstr>
      <vt:lpstr>A127949706X</vt:lpstr>
      <vt:lpstr>A127949706X_Data</vt:lpstr>
      <vt:lpstr>A127949706X_Latest</vt:lpstr>
      <vt:lpstr>A127949710R</vt:lpstr>
      <vt:lpstr>A127949710R_Data</vt:lpstr>
      <vt:lpstr>A127949710R_Latest</vt:lpstr>
      <vt:lpstr>A127949714X</vt:lpstr>
      <vt:lpstr>A127949714X_Data</vt:lpstr>
      <vt:lpstr>A127949714X_Latest</vt:lpstr>
      <vt:lpstr>A127949718J</vt:lpstr>
      <vt:lpstr>A127949718J_Data</vt:lpstr>
      <vt:lpstr>A127949718J_Latest</vt:lpstr>
      <vt:lpstr>A127949722X</vt:lpstr>
      <vt:lpstr>A127949722X_Data</vt:lpstr>
      <vt:lpstr>A127949722X_Latest</vt:lpstr>
      <vt:lpstr>A127949730X</vt:lpstr>
      <vt:lpstr>A127949730X_Data</vt:lpstr>
      <vt:lpstr>A127949730X_Latest</vt:lpstr>
      <vt:lpstr>A127949734J</vt:lpstr>
      <vt:lpstr>A127949734J_Data</vt:lpstr>
      <vt:lpstr>A127949734J_Latest</vt:lpstr>
      <vt:lpstr>A127949738T</vt:lpstr>
      <vt:lpstr>A127949738T_Data</vt:lpstr>
      <vt:lpstr>A127949738T_Latest</vt:lpstr>
      <vt:lpstr>A127949742J</vt:lpstr>
      <vt:lpstr>A127949742J_Data</vt:lpstr>
      <vt:lpstr>A127949742J_Latest</vt:lpstr>
      <vt:lpstr>A127949746T</vt:lpstr>
      <vt:lpstr>A127949746T_Data</vt:lpstr>
      <vt:lpstr>A127949746T_Latest</vt:lpstr>
      <vt:lpstr>A127949750J</vt:lpstr>
      <vt:lpstr>A127949750J_Data</vt:lpstr>
      <vt:lpstr>A127949750J_Latest</vt:lpstr>
      <vt:lpstr>A127949754T</vt:lpstr>
      <vt:lpstr>A127949754T_Data</vt:lpstr>
      <vt:lpstr>A127949754T_Latest</vt:lpstr>
      <vt:lpstr>A127949758A</vt:lpstr>
      <vt:lpstr>A127949758A_Data</vt:lpstr>
      <vt:lpstr>A127949758A_Latest</vt:lpstr>
      <vt:lpstr>A127949762T</vt:lpstr>
      <vt:lpstr>A127949762T_Data</vt:lpstr>
      <vt:lpstr>A127949762T_Latest</vt:lpstr>
      <vt:lpstr>A127949766A</vt:lpstr>
      <vt:lpstr>A127949766A_Data</vt:lpstr>
      <vt:lpstr>A127949766A_Latest</vt:lpstr>
      <vt:lpstr>A127949770T</vt:lpstr>
      <vt:lpstr>A127949770T_Data</vt:lpstr>
      <vt:lpstr>A127949770T_Latest</vt:lpstr>
      <vt:lpstr>A127949774A</vt:lpstr>
      <vt:lpstr>A127949774A_Data</vt:lpstr>
      <vt:lpstr>A127949774A_Latest</vt:lpstr>
      <vt:lpstr>A127949778K</vt:lpstr>
      <vt:lpstr>A127949778K_Data</vt:lpstr>
      <vt:lpstr>A127949778K_Latest</vt:lpstr>
      <vt:lpstr>A127949782A</vt:lpstr>
      <vt:lpstr>A127949782A_Data</vt:lpstr>
      <vt:lpstr>A127949782A_Latest</vt:lpstr>
      <vt:lpstr>A127949786K</vt:lpstr>
      <vt:lpstr>A127949786K_Data</vt:lpstr>
      <vt:lpstr>A127949786K_Latest</vt:lpstr>
      <vt:lpstr>A127949790A</vt:lpstr>
      <vt:lpstr>A127949790A_Data</vt:lpstr>
      <vt:lpstr>A127949790A_Latest</vt:lpstr>
      <vt:lpstr>A127949794K</vt:lpstr>
      <vt:lpstr>A127949794K_Data</vt:lpstr>
      <vt:lpstr>A127949794K_Latest</vt:lpstr>
      <vt:lpstr>A127949798V</vt:lpstr>
      <vt:lpstr>A127949798V_Data</vt:lpstr>
      <vt:lpstr>A127949798V_Latest</vt:lpstr>
      <vt:lpstr>A127949802X</vt:lpstr>
      <vt:lpstr>A127949802X_Data</vt:lpstr>
      <vt:lpstr>A127949802X_Latest</vt:lpstr>
      <vt:lpstr>A127949806J</vt:lpstr>
      <vt:lpstr>A127949806J_Data</vt:lpstr>
      <vt:lpstr>A127949806J_Latest</vt:lpstr>
      <vt:lpstr>A127949810X</vt:lpstr>
      <vt:lpstr>A127949810X_Data</vt:lpstr>
      <vt:lpstr>A127949810X_Latest</vt:lpstr>
      <vt:lpstr>A127949814J</vt:lpstr>
      <vt:lpstr>A127949814J_Data</vt:lpstr>
      <vt:lpstr>A127949814J_Latest</vt:lpstr>
      <vt:lpstr>A127949818T</vt:lpstr>
      <vt:lpstr>A127949818T_Data</vt:lpstr>
      <vt:lpstr>A127949818T_Latest</vt:lpstr>
      <vt:lpstr>A127949822J</vt:lpstr>
      <vt:lpstr>A127949822J_Data</vt:lpstr>
      <vt:lpstr>A127949822J_Latest</vt:lpstr>
      <vt:lpstr>A127949850T</vt:lpstr>
      <vt:lpstr>A127949850T_Data</vt:lpstr>
      <vt:lpstr>A127949850T_Latest</vt:lpstr>
      <vt:lpstr>A127949854A</vt:lpstr>
      <vt:lpstr>A127949854A_Data</vt:lpstr>
      <vt:lpstr>A127949854A_Latest</vt:lpstr>
      <vt:lpstr>A127949858K</vt:lpstr>
      <vt:lpstr>A127949858K_Data</vt:lpstr>
      <vt:lpstr>A127949858K_Latest</vt:lpstr>
      <vt:lpstr>A127949862A</vt:lpstr>
      <vt:lpstr>A127949862A_Data</vt:lpstr>
      <vt:lpstr>A127949862A_Latest</vt:lpstr>
      <vt:lpstr>A127949866K</vt:lpstr>
      <vt:lpstr>A127949866K_Data</vt:lpstr>
      <vt:lpstr>A127949866K_Latest</vt:lpstr>
      <vt:lpstr>A127949870A</vt:lpstr>
      <vt:lpstr>A127949870A_Data</vt:lpstr>
      <vt:lpstr>A127949870A_Latest</vt:lpstr>
      <vt:lpstr>A127949874K</vt:lpstr>
      <vt:lpstr>A127949874K_Data</vt:lpstr>
      <vt:lpstr>A127949874K_Latest</vt:lpstr>
      <vt:lpstr>A127949878V</vt:lpstr>
      <vt:lpstr>A127949878V_Data</vt:lpstr>
      <vt:lpstr>A127949878V_Latest</vt:lpstr>
      <vt:lpstr>A127949882K</vt:lpstr>
      <vt:lpstr>A127949882K_Data</vt:lpstr>
      <vt:lpstr>A127949882K_Latest</vt:lpstr>
      <vt:lpstr>A127949886V</vt:lpstr>
      <vt:lpstr>A127949886V_Data</vt:lpstr>
      <vt:lpstr>A127949886V_Latest</vt:lpstr>
      <vt:lpstr>A127949890K</vt:lpstr>
      <vt:lpstr>A127949890K_Data</vt:lpstr>
      <vt:lpstr>A127949890K_Latest</vt:lpstr>
      <vt:lpstr>A127949898C</vt:lpstr>
      <vt:lpstr>A127949898C_Data</vt:lpstr>
      <vt:lpstr>A127949898C_Latest</vt:lpstr>
      <vt:lpstr>A127949902J</vt:lpstr>
      <vt:lpstr>A127949902J_Data</vt:lpstr>
      <vt:lpstr>A127949902J_Latest</vt:lpstr>
      <vt:lpstr>A127949906T</vt:lpstr>
      <vt:lpstr>A127949906T_Data</vt:lpstr>
      <vt:lpstr>A127949906T_Latest</vt:lpstr>
      <vt:lpstr>A127949910J</vt:lpstr>
      <vt:lpstr>A127949910J_Data</vt:lpstr>
      <vt:lpstr>A127949910J_Latest</vt:lpstr>
      <vt:lpstr>A127949914T</vt:lpstr>
      <vt:lpstr>A127949914T_Data</vt:lpstr>
      <vt:lpstr>A127949914T_Latest</vt:lpstr>
      <vt:lpstr>A127949918A</vt:lpstr>
      <vt:lpstr>A127949918A_Data</vt:lpstr>
      <vt:lpstr>A127949918A_Latest</vt:lpstr>
      <vt:lpstr>A127949922T</vt:lpstr>
      <vt:lpstr>A127949922T_Data</vt:lpstr>
      <vt:lpstr>A127949922T_Latest</vt:lpstr>
      <vt:lpstr>A127949926A</vt:lpstr>
      <vt:lpstr>A127949926A_Data</vt:lpstr>
      <vt:lpstr>A127949926A_Latest</vt:lpstr>
      <vt:lpstr>A127949930T</vt:lpstr>
      <vt:lpstr>A127949930T_Data</vt:lpstr>
      <vt:lpstr>A127949930T_Latest</vt:lpstr>
      <vt:lpstr>A127949934A</vt:lpstr>
      <vt:lpstr>A127949934A_Data</vt:lpstr>
      <vt:lpstr>A127949934A_Latest</vt:lpstr>
      <vt:lpstr>A127949938K</vt:lpstr>
      <vt:lpstr>A127949938K_Data</vt:lpstr>
      <vt:lpstr>A127949938K_Latest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A127951674J</vt:lpstr>
      <vt:lpstr>A127951674J_Data</vt:lpstr>
      <vt:lpstr>A127951674J_Latest</vt:lpstr>
      <vt:lpstr>A127951678T</vt:lpstr>
      <vt:lpstr>A127951678T_Data</vt:lpstr>
      <vt:lpstr>A127951678T_Latest</vt:lpstr>
      <vt:lpstr>A127951682J</vt:lpstr>
      <vt:lpstr>A127951682J_Data</vt:lpstr>
      <vt:lpstr>A127951682J_Latest</vt:lpstr>
      <vt:lpstr>A127951686T</vt:lpstr>
      <vt:lpstr>A127951686T_Data</vt:lpstr>
      <vt:lpstr>A127951686T_Latest</vt:lpstr>
      <vt:lpstr>A127951690J</vt:lpstr>
      <vt:lpstr>A127951690J_Data</vt:lpstr>
      <vt:lpstr>A127951690J_Latest</vt:lpstr>
      <vt:lpstr>A127951694T</vt:lpstr>
      <vt:lpstr>A127951694T_Data</vt:lpstr>
      <vt:lpstr>A127951694T_Latest</vt:lpstr>
      <vt:lpstr>A127951698A</vt:lpstr>
      <vt:lpstr>A127951698A_Data</vt:lpstr>
      <vt:lpstr>A127951698A_Latest</vt:lpstr>
      <vt:lpstr>A127951702F</vt:lpstr>
      <vt:lpstr>A127951702F_Data</vt:lpstr>
      <vt:lpstr>A127951702F_Latest</vt:lpstr>
      <vt:lpstr>A127951706R</vt:lpstr>
      <vt:lpstr>A127951706R_Data</vt:lpstr>
      <vt:lpstr>A127951706R_Latest</vt:lpstr>
      <vt:lpstr>A127951710F</vt:lpstr>
      <vt:lpstr>A127951710F_Data</vt:lpstr>
      <vt:lpstr>A127951710F_Latest</vt:lpstr>
      <vt:lpstr>A127951714R</vt:lpstr>
      <vt:lpstr>A127951714R_Data</vt:lpstr>
      <vt:lpstr>A127951714R_Latest</vt:lpstr>
      <vt:lpstr>A127951718X</vt:lpstr>
      <vt:lpstr>A127951718X_Data</vt:lpstr>
      <vt:lpstr>A127951718X_Latest</vt:lpstr>
      <vt:lpstr>A127951722R</vt:lpstr>
      <vt:lpstr>A127951722R_Data</vt:lpstr>
      <vt:lpstr>A127951722R_Latest</vt:lpstr>
      <vt:lpstr>A127951726X</vt:lpstr>
      <vt:lpstr>A127951726X_Data</vt:lpstr>
      <vt:lpstr>A127951726X_Latest</vt:lpstr>
      <vt:lpstr>A127951730R</vt:lpstr>
      <vt:lpstr>A127951730R_Data</vt:lpstr>
      <vt:lpstr>A127951730R_Latest</vt:lpstr>
      <vt:lpstr>A127951734X</vt:lpstr>
      <vt:lpstr>A127951734X_Data</vt:lpstr>
      <vt:lpstr>A127951734X_Latest</vt:lpstr>
      <vt:lpstr>A127951738J</vt:lpstr>
      <vt:lpstr>A127951738J_Data</vt:lpstr>
      <vt:lpstr>A127951738J_Latest</vt:lpstr>
      <vt:lpstr>A127951742X</vt:lpstr>
      <vt:lpstr>A127951742X_Data</vt:lpstr>
      <vt:lpstr>A127951742X_Latest</vt:lpstr>
      <vt:lpstr>A127951750X</vt:lpstr>
      <vt:lpstr>A127951750X_Data</vt:lpstr>
      <vt:lpstr>A127951750X_Latest</vt:lpstr>
      <vt:lpstr>A127951754J</vt:lpstr>
      <vt:lpstr>A127951754J_Data</vt:lpstr>
      <vt:lpstr>A127951754J_Latest</vt:lpstr>
      <vt:lpstr>A127951758T</vt:lpstr>
      <vt:lpstr>A127951758T_Data</vt:lpstr>
      <vt:lpstr>A127951758T_Latest</vt:lpstr>
      <vt:lpstr>A127951762J</vt:lpstr>
      <vt:lpstr>A127951762J_Data</vt:lpstr>
      <vt:lpstr>A127951762J_Latest</vt:lpstr>
      <vt:lpstr>A127951766T</vt:lpstr>
      <vt:lpstr>A127951766T_Data</vt:lpstr>
      <vt:lpstr>A127951766T_Latest</vt:lpstr>
      <vt:lpstr>A127951770J</vt:lpstr>
      <vt:lpstr>A127951770J_Data</vt:lpstr>
      <vt:lpstr>A127951770J_Latest</vt:lpstr>
      <vt:lpstr>A127951774T</vt:lpstr>
      <vt:lpstr>A127951774T_Data</vt:lpstr>
      <vt:lpstr>A127951774T_Latest</vt:lpstr>
      <vt:lpstr>A127951778A</vt:lpstr>
      <vt:lpstr>A127951778A_Data</vt:lpstr>
      <vt:lpstr>A127951778A_Latest</vt:lpstr>
      <vt:lpstr>A127951782T</vt:lpstr>
      <vt:lpstr>A127951782T_Data</vt:lpstr>
      <vt:lpstr>A127951782T_Latest</vt:lpstr>
      <vt:lpstr>A127951786A</vt:lpstr>
      <vt:lpstr>A127951786A_Data</vt:lpstr>
      <vt:lpstr>A127951786A_Latest</vt:lpstr>
      <vt:lpstr>A127951790T</vt:lpstr>
      <vt:lpstr>A127951790T_Data</vt:lpstr>
      <vt:lpstr>A127951790T_Latest</vt:lpstr>
      <vt:lpstr>A127951794A</vt:lpstr>
      <vt:lpstr>A127951794A_Data</vt:lpstr>
      <vt:lpstr>A127951794A_Latest</vt:lpstr>
      <vt:lpstr>A127951798K</vt:lpstr>
      <vt:lpstr>A127951798K_Data</vt:lpstr>
      <vt:lpstr>A127951798K_Latest</vt:lpstr>
      <vt:lpstr>A127951802R</vt:lpstr>
      <vt:lpstr>A127951802R_Data</vt:lpstr>
      <vt:lpstr>A127951802R_Latest</vt:lpstr>
      <vt:lpstr>A127951806X</vt:lpstr>
      <vt:lpstr>A127951806X_Data</vt:lpstr>
      <vt:lpstr>A127951806X_Latest</vt:lpstr>
      <vt:lpstr>A127951810R</vt:lpstr>
      <vt:lpstr>A127951810R_Data</vt:lpstr>
      <vt:lpstr>A127951810R_Latest</vt:lpstr>
      <vt:lpstr>A127951814X</vt:lpstr>
      <vt:lpstr>A127951814X_Data</vt:lpstr>
      <vt:lpstr>A127951814X_Latest</vt:lpstr>
      <vt:lpstr>A127951818J</vt:lpstr>
      <vt:lpstr>A127951818J_Data</vt:lpstr>
      <vt:lpstr>A127951818J_Latest</vt:lpstr>
      <vt:lpstr>A127951826J</vt:lpstr>
      <vt:lpstr>A127951826J_Data</vt:lpstr>
      <vt:lpstr>A127951826J_Latest</vt:lpstr>
      <vt:lpstr>A127951830X</vt:lpstr>
      <vt:lpstr>A127951830X_Data</vt:lpstr>
      <vt:lpstr>A127951830X_Latest</vt:lpstr>
      <vt:lpstr>A127951834J</vt:lpstr>
      <vt:lpstr>A127951834J_Data</vt:lpstr>
      <vt:lpstr>A127951834J_Latest</vt:lpstr>
      <vt:lpstr>A127951838T</vt:lpstr>
      <vt:lpstr>A127951838T_Data</vt:lpstr>
      <vt:lpstr>A127951838T_Latest</vt:lpstr>
      <vt:lpstr>A127951842J</vt:lpstr>
      <vt:lpstr>A127951842J_Data</vt:lpstr>
      <vt:lpstr>A127951842J_Latest</vt:lpstr>
      <vt:lpstr>A127951846T</vt:lpstr>
      <vt:lpstr>A127951846T_Data</vt:lpstr>
      <vt:lpstr>A127951846T_Latest</vt:lpstr>
      <vt:lpstr>A127951850J</vt:lpstr>
      <vt:lpstr>A127951850J_Data</vt:lpstr>
      <vt:lpstr>A127951850J_Latest</vt:lpstr>
      <vt:lpstr>A127951854T</vt:lpstr>
      <vt:lpstr>A127951854T_Data</vt:lpstr>
      <vt:lpstr>A127951854T_Latest</vt:lpstr>
      <vt:lpstr>A127951858A</vt:lpstr>
      <vt:lpstr>A127951858A_Data</vt:lpstr>
      <vt:lpstr>A127951858A_Latest</vt:lpstr>
      <vt:lpstr>A127951862T</vt:lpstr>
      <vt:lpstr>A127951862T_Data</vt:lpstr>
      <vt:lpstr>A127951862T_Latest</vt:lpstr>
      <vt:lpstr>A127951866A</vt:lpstr>
      <vt:lpstr>A127951866A_Data</vt:lpstr>
      <vt:lpstr>A127951866A_Latest</vt:lpstr>
      <vt:lpstr>A127951870T</vt:lpstr>
      <vt:lpstr>A127951870T_Data</vt:lpstr>
      <vt:lpstr>A127951870T_Latest</vt:lpstr>
      <vt:lpstr>A127951874A</vt:lpstr>
      <vt:lpstr>A127951874A_Data</vt:lpstr>
      <vt:lpstr>A127951874A_Latest</vt:lpstr>
      <vt:lpstr>A127951878K</vt:lpstr>
      <vt:lpstr>A127951878K_Data</vt:lpstr>
      <vt:lpstr>A127951878K_Latest</vt:lpstr>
      <vt:lpstr>A127951898V</vt:lpstr>
      <vt:lpstr>A127951898V_Data</vt:lpstr>
      <vt:lpstr>A127951898V_Latest</vt:lpstr>
      <vt:lpstr>A127951902X</vt:lpstr>
      <vt:lpstr>A127951902X_Data</vt:lpstr>
      <vt:lpstr>A127951902X_Latest</vt:lpstr>
      <vt:lpstr>A127951906J</vt:lpstr>
      <vt:lpstr>A127951906J_Data</vt:lpstr>
      <vt:lpstr>A127951906J_Latest</vt:lpstr>
      <vt:lpstr>A127951910X</vt:lpstr>
      <vt:lpstr>A127951910X_Data</vt:lpstr>
      <vt:lpstr>A127951910X_Latest</vt:lpstr>
      <vt:lpstr>A127951914J</vt:lpstr>
      <vt:lpstr>A127951914J_Data</vt:lpstr>
      <vt:lpstr>A127951914J_Latest</vt:lpstr>
      <vt:lpstr>A127951918T</vt:lpstr>
      <vt:lpstr>A127951918T_Data</vt:lpstr>
      <vt:lpstr>A127951918T_Latest</vt:lpstr>
      <vt:lpstr>A127951922J</vt:lpstr>
      <vt:lpstr>A127951922J_Data</vt:lpstr>
      <vt:lpstr>A127951922J_Latest</vt:lpstr>
      <vt:lpstr>A127951926T</vt:lpstr>
      <vt:lpstr>A127951926T_Data</vt:lpstr>
      <vt:lpstr>A127951926T_Latest</vt:lpstr>
      <vt:lpstr>A127951930J</vt:lpstr>
      <vt:lpstr>A127951930J_Data</vt:lpstr>
      <vt:lpstr>A127951930J_Latest</vt:lpstr>
      <vt:lpstr>A127951938A</vt:lpstr>
      <vt:lpstr>A127951938A_Data</vt:lpstr>
      <vt:lpstr>A127951938A_Latest</vt:lpstr>
      <vt:lpstr>A127951942T</vt:lpstr>
      <vt:lpstr>A127951942T_Data</vt:lpstr>
      <vt:lpstr>A127951942T_Latest</vt:lpstr>
      <vt:lpstr>A127951950T</vt:lpstr>
      <vt:lpstr>A127951950T_Data</vt:lpstr>
      <vt:lpstr>A127951950T_Latest</vt:lpstr>
      <vt:lpstr>A127951954A</vt:lpstr>
      <vt:lpstr>A127951954A_Data</vt:lpstr>
      <vt:lpstr>A127951954A_Latest</vt:lpstr>
      <vt:lpstr>A127951958K</vt:lpstr>
      <vt:lpstr>A127951958K_Data</vt:lpstr>
      <vt:lpstr>A127951958K_Latest</vt:lpstr>
      <vt:lpstr>A127951962A</vt:lpstr>
      <vt:lpstr>A127951962A_Data</vt:lpstr>
      <vt:lpstr>A127951962A_Latest</vt:lpstr>
      <vt:lpstr>A127951966K</vt:lpstr>
      <vt:lpstr>A127951966K_Data</vt:lpstr>
      <vt:lpstr>A127951966K_Latest</vt:lpstr>
      <vt:lpstr>A127951970A</vt:lpstr>
      <vt:lpstr>A127951970A_Data</vt:lpstr>
      <vt:lpstr>A127951970A_Latest</vt:lpstr>
      <vt:lpstr>A127951974K</vt:lpstr>
      <vt:lpstr>A127951974K_Data</vt:lpstr>
      <vt:lpstr>A127951974K_Latest</vt:lpstr>
      <vt:lpstr>A127951978V</vt:lpstr>
      <vt:lpstr>A127951978V_Data</vt:lpstr>
      <vt:lpstr>A127951978V_Latest</vt:lpstr>
      <vt:lpstr>A127951982K</vt:lpstr>
      <vt:lpstr>A127951982K_Data</vt:lpstr>
      <vt:lpstr>A127951982K_Latest</vt:lpstr>
      <vt:lpstr>A127951986V</vt:lpstr>
      <vt:lpstr>A127951986V_Data</vt:lpstr>
      <vt:lpstr>A127951986V_Latest</vt:lpstr>
      <vt:lpstr>A127951990K</vt:lpstr>
      <vt:lpstr>A127951990K_Data</vt:lpstr>
      <vt:lpstr>A127951990K_Latest</vt:lpstr>
      <vt:lpstr>A127951994V</vt:lpstr>
      <vt:lpstr>A127951994V_Data</vt:lpstr>
      <vt:lpstr>A127951994V_Latest</vt:lpstr>
      <vt:lpstr>A127951998C</vt:lpstr>
      <vt:lpstr>A127951998C_Data</vt:lpstr>
      <vt:lpstr>A127951998C_Latest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A127953858L</vt:lpstr>
      <vt:lpstr>A127953858L_Data</vt:lpstr>
      <vt:lpstr>A127953858L_Latest</vt:lpstr>
      <vt:lpstr>A127953862C</vt:lpstr>
      <vt:lpstr>A127953862C_Data</vt:lpstr>
      <vt:lpstr>A127953862C_Latest</vt:lpstr>
      <vt:lpstr>A127953866L</vt:lpstr>
      <vt:lpstr>A127953866L_Data</vt:lpstr>
      <vt:lpstr>A127953866L_Latest</vt:lpstr>
      <vt:lpstr>A127953870C</vt:lpstr>
      <vt:lpstr>A127953870C_Data</vt:lpstr>
      <vt:lpstr>A127953870C_Latest</vt:lpstr>
      <vt:lpstr>A127953874L</vt:lpstr>
      <vt:lpstr>A127953874L_Data</vt:lpstr>
      <vt:lpstr>A127953874L_Latest</vt:lpstr>
      <vt:lpstr>A127953878W</vt:lpstr>
      <vt:lpstr>A127953878W_Data</vt:lpstr>
      <vt:lpstr>A127953878W_Latest</vt:lpstr>
      <vt:lpstr>A127953882L</vt:lpstr>
      <vt:lpstr>A127953882L_Data</vt:lpstr>
      <vt:lpstr>A127953882L_Latest</vt:lpstr>
      <vt:lpstr>A127953886W</vt:lpstr>
      <vt:lpstr>A127953886W_Data</vt:lpstr>
      <vt:lpstr>A127953886W_Latest</vt:lpstr>
      <vt:lpstr>A127953890L</vt:lpstr>
      <vt:lpstr>A127953890L_Data</vt:lpstr>
      <vt:lpstr>A127953890L_Latest</vt:lpstr>
      <vt:lpstr>A127953894W</vt:lpstr>
      <vt:lpstr>A127953894W_Data</vt:lpstr>
      <vt:lpstr>A127953894W_Latest</vt:lpstr>
      <vt:lpstr>A127953898F</vt:lpstr>
      <vt:lpstr>A127953898F_Data</vt:lpstr>
      <vt:lpstr>A127953898F_Latest</vt:lpstr>
      <vt:lpstr>A127953902K</vt:lpstr>
      <vt:lpstr>A127953902K_Data</vt:lpstr>
      <vt:lpstr>A127953902K_Latest</vt:lpstr>
      <vt:lpstr>A127953906V</vt:lpstr>
      <vt:lpstr>A127953906V_Data</vt:lpstr>
      <vt:lpstr>A127953906V_Latest</vt:lpstr>
      <vt:lpstr>A127953910K</vt:lpstr>
      <vt:lpstr>A127953910K_Data</vt:lpstr>
      <vt:lpstr>A127953910K_Latest</vt:lpstr>
      <vt:lpstr>A127953914V</vt:lpstr>
      <vt:lpstr>A127953914V_Data</vt:lpstr>
      <vt:lpstr>A127953914V_Latest</vt:lpstr>
      <vt:lpstr>A127953918C</vt:lpstr>
      <vt:lpstr>A127953918C_Data</vt:lpstr>
      <vt:lpstr>A127953918C_Latest</vt:lpstr>
      <vt:lpstr>A127953922V</vt:lpstr>
      <vt:lpstr>A127953922V_Data</vt:lpstr>
      <vt:lpstr>A127953922V_Latest</vt:lpstr>
      <vt:lpstr>A127953926C</vt:lpstr>
      <vt:lpstr>A127953926C_Data</vt:lpstr>
      <vt:lpstr>A127953926C_Latest</vt:lpstr>
      <vt:lpstr>A127953930V</vt:lpstr>
      <vt:lpstr>A127953930V_Data</vt:lpstr>
      <vt:lpstr>A127953930V_Latest</vt:lpstr>
      <vt:lpstr>A127953934C</vt:lpstr>
      <vt:lpstr>A127953934C_Data</vt:lpstr>
      <vt:lpstr>A127953934C_Latest</vt:lpstr>
      <vt:lpstr>A127953938L</vt:lpstr>
      <vt:lpstr>A127953938L_Data</vt:lpstr>
      <vt:lpstr>A127953938L_Latest</vt:lpstr>
      <vt:lpstr>A127953942C</vt:lpstr>
      <vt:lpstr>A127953942C_Data</vt:lpstr>
      <vt:lpstr>A127953942C_Latest</vt:lpstr>
      <vt:lpstr>A127953946L</vt:lpstr>
      <vt:lpstr>A127953946L_Data</vt:lpstr>
      <vt:lpstr>A127953946L_Latest</vt:lpstr>
      <vt:lpstr>A127953950C</vt:lpstr>
      <vt:lpstr>A127953950C_Data</vt:lpstr>
      <vt:lpstr>A127953950C_Latest</vt:lpstr>
      <vt:lpstr>A127953954L</vt:lpstr>
      <vt:lpstr>A127953954L_Data</vt:lpstr>
      <vt:lpstr>A127953954L_Latest</vt:lpstr>
      <vt:lpstr>A127953958W</vt:lpstr>
      <vt:lpstr>A127953958W_Data</vt:lpstr>
      <vt:lpstr>A127953958W_Latest</vt:lpstr>
      <vt:lpstr>A127953962L</vt:lpstr>
      <vt:lpstr>A127953962L_Data</vt:lpstr>
      <vt:lpstr>A127953962L_Latest</vt:lpstr>
      <vt:lpstr>A127953966W</vt:lpstr>
      <vt:lpstr>A127953966W_Data</vt:lpstr>
      <vt:lpstr>A127953966W_Latest</vt:lpstr>
      <vt:lpstr>A127953970L</vt:lpstr>
      <vt:lpstr>A127953970L_Data</vt:lpstr>
      <vt:lpstr>A127953970L_Latest</vt:lpstr>
      <vt:lpstr>A127953974W</vt:lpstr>
      <vt:lpstr>A127953974W_Data</vt:lpstr>
      <vt:lpstr>A127953974W_Latest</vt:lpstr>
      <vt:lpstr>A127953978F</vt:lpstr>
      <vt:lpstr>A127953978F_Data</vt:lpstr>
      <vt:lpstr>A127953978F_Latest</vt:lpstr>
      <vt:lpstr>A127953982W</vt:lpstr>
      <vt:lpstr>A127953982W_Data</vt:lpstr>
      <vt:lpstr>A127953982W_Latest</vt:lpstr>
      <vt:lpstr>A127953986F</vt:lpstr>
      <vt:lpstr>A127953986F_Data</vt:lpstr>
      <vt:lpstr>A127953986F_Latest</vt:lpstr>
      <vt:lpstr>A127953990W</vt:lpstr>
      <vt:lpstr>A127953990W_Data</vt:lpstr>
      <vt:lpstr>A127953990W_Latest</vt:lpstr>
      <vt:lpstr>A127953994F</vt:lpstr>
      <vt:lpstr>A127953994F_Data</vt:lpstr>
      <vt:lpstr>A127953994F_Latest</vt:lpstr>
      <vt:lpstr>A127953998R</vt:lpstr>
      <vt:lpstr>A127953998R_Data</vt:lpstr>
      <vt:lpstr>A127953998R_Latest</vt:lpstr>
      <vt:lpstr>A127954002W</vt:lpstr>
      <vt:lpstr>A127954002W_Data</vt:lpstr>
      <vt:lpstr>A127954002W_Latest</vt:lpstr>
      <vt:lpstr>A127954006F</vt:lpstr>
      <vt:lpstr>A127954006F_Data</vt:lpstr>
      <vt:lpstr>A127954006F_Latest</vt:lpstr>
      <vt:lpstr>A127954010W</vt:lpstr>
      <vt:lpstr>A127954010W_Data</vt:lpstr>
      <vt:lpstr>A127954010W_Latest</vt:lpstr>
      <vt:lpstr>A127954014F</vt:lpstr>
      <vt:lpstr>A127954014F_Data</vt:lpstr>
      <vt:lpstr>A127954014F_Latest</vt:lpstr>
      <vt:lpstr>A127954018R</vt:lpstr>
      <vt:lpstr>A127954018R_Data</vt:lpstr>
      <vt:lpstr>A127954018R_Latest</vt:lpstr>
      <vt:lpstr>A127954022F</vt:lpstr>
      <vt:lpstr>A127954022F_Data</vt:lpstr>
      <vt:lpstr>A127954022F_Latest</vt:lpstr>
      <vt:lpstr>A127954026R</vt:lpstr>
      <vt:lpstr>A127954026R_Data</vt:lpstr>
      <vt:lpstr>A127954026R_Latest</vt:lpstr>
      <vt:lpstr>A127954030F</vt:lpstr>
      <vt:lpstr>A127954030F_Data</vt:lpstr>
      <vt:lpstr>A127954030F_Latest</vt:lpstr>
      <vt:lpstr>A127954034R</vt:lpstr>
      <vt:lpstr>A127954034R_Data</vt:lpstr>
      <vt:lpstr>A127954034R_Latest</vt:lpstr>
      <vt:lpstr>A127954038X</vt:lpstr>
      <vt:lpstr>A127954038X_Data</vt:lpstr>
      <vt:lpstr>A127954038X_Latest</vt:lpstr>
      <vt:lpstr>A127954042R</vt:lpstr>
      <vt:lpstr>A127954042R_Data</vt:lpstr>
      <vt:lpstr>A127954042R_Latest</vt:lpstr>
      <vt:lpstr>A127954046X</vt:lpstr>
      <vt:lpstr>A127954046X_Data</vt:lpstr>
      <vt:lpstr>A127954046X_Latest</vt:lpstr>
      <vt:lpstr>A127954050R</vt:lpstr>
      <vt:lpstr>A127954050R_Data</vt:lpstr>
      <vt:lpstr>A127954050R_Latest</vt:lpstr>
      <vt:lpstr>A127954054X</vt:lpstr>
      <vt:lpstr>A127954054X_Data</vt:lpstr>
      <vt:lpstr>A127954054X_Latest</vt:lpstr>
      <vt:lpstr>A127954058J</vt:lpstr>
      <vt:lpstr>A127954058J_Data</vt:lpstr>
      <vt:lpstr>A127954058J_Latest</vt:lpstr>
      <vt:lpstr>A127954062X</vt:lpstr>
      <vt:lpstr>A127954062X_Data</vt:lpstr>
      <vt:lpstr>A127954062X_Latest</vt:lpstr>
      <vt:lpstr>A127954066J</vt:lpstr>
      <vt:lpstr>A127954066J_Data</vt:lpstr>
      <vt:lpstr>A127954066J_Latest</vt:lpstr>
      <vt:lpstr>A127954070X</vt:lpstr>
      <vt:lpstr>A127954070X_Data</vt:lpstr>
      <vt:lpstr>A127954070X_Latest</vt:lpstr>
      <vt:lpstr>A127954074J</vt:lpstr>
      <vt:lpstr>A127954074J_Data</vt:lpstr>
      <vt:lpstr>A127954074J_Latest</vt:lpstr>
      <vt:lpstr>A127954078T</vt:lpstr>
      <vt:lpstr>A127954078T_Data</vt:lpstr>
      <vt:lpstr>A127954078T_Latest</vt:lpstr>
      <vt:lpstr>A127954082J</vt:lpstr>
      <vt:lpstr>A127954082J_Data</vt:lpstr>
      <vt:lpstr>A127954082J_Latest</vt:lpstr>
      <vt:lpstr>A127954086T</vt:lpstr>
      <vt:lpstr>A127954086T_Data</vt:lpstr>
      <vt:lpstr>A127954086T_Latest</vt:lpstr>
      <vt:lpstr>A127954090J</vt:lpstr>
      <vt:lpstr>A127954090J_Data</vt:lpstr>
      <vt:lpstr>A127954090J_Latest</vt:lpstr>
      <vt:lpstr>A127954094T</vt:lpstr>
      <vt:lpstr>A127954094T_Data</vt:lpstr>
      <vt:lpstr>A127954094T_Latest</vt:lpstr>
      <vt:lpstr>A127954114R</vt:lpstr>
      <vt:lpstr>A127954114R_Data</vt:lpstr>
      <vt:lpstr>A127954114R_Latest</vt:lpstr>
      <vt:lpstr>A127954118X</vt:lpstr>
      <vt:lpstr>A127954118X_Data</vt:lpstr>
      <vt:lpstr>A127954118X_Latest</vt:lpstr>
      <vt:lpstr>A127954122R</vt:lpstr>
      <vt:lpstr>A127954122R_Data</vt:lpstr>
      <vt:lpstr>A127954122R_Latest</vt:lpstr>
      <vt:lpstr>A127954126X</vt:lpstr>
      <vt:lpstr>A127954126X_Data</vt:lpstr>
      <vt:lpstr>A127954126X_Latest</vt:lpstr>
      <vt:lpstr>A127954130R</vt:lpstr>
      <vt:lpstr>A127954130R_Data</vt:lpstr>
      <vt:lpstr>A127954130R_Latest</vt:lpstr>
      <vt:lpstr>A127954134X</vt:lpstr>
      <vt:lpstr>A127954134X_Data</vt:lpstr>
      <vt:lpstr>A127954134X_Latest</vt:lpstr>
      <vt:lpstr>A127954138J</vt:lpstr>
      <vt:lpstr>A127954138J_Data</vt:lpstr>
      <vt:lpstr>A127954138J_Latest</vt:lpstr>
      <vt:lpstr>A127954142X</vt:lpstr>
      <vt:lpstr>A127954142X_Data</vt:lpstr>
      <vt:lpstr>A127954142X_Latest</vt:lpstr>
      <vt:lpstr>A127954146J</vt:lpstr>
      <vt:lpstr>A127954146J_Data</vt:lpstr>
      <vt:lpstr>A127954146J_Latest</vt:lpstr>
      <vt:lpstr>A127954150X</vt:lpstr>
      <vt:lpstr>A127954150X_Data</vt:lpstr>
      <vt:lpstr>A127954150X_Latest</vt:lpstr>
      <vt:lpstr>A127954154J</vt:lpstr>
      <vt:lpstr>A127954154J_Data</vt:lpstr>
      <vt:lpstr>A127954154J_Latest</vt:lpstr>
      <vt:lpstr>A127954158T</vt:lpstr>
      <vt:lpstr>A127954158T_Data</vt:lpstr>
      <vt:lpstr>A127954158T_Latest</vt:lpstr>
      <vt:lpstr>A127954162J</vt:lpstr>
      <vt:lpstr>A127954162J_Data</vt:lpstr>
      <vt:lpstr>A127954162J_Latest</vt:lpstr>
      <vt:lpstr>A127954166T</vt:lpstr>
      <vt:lpstr>A127954166T_Data</vt:lpstr>
      <vt:lpstr>A127954166T_Latest</vt:lpstr>
      <vt:lpstr>A127954170J</vt:lpstr>
      <vt:lpstr>A127954170J_Data</vt:lpstr>
      <vt:lpstr>A127954170J_Latest</vt:lpstr>
      <vt:lpstr>A127954174T</vt:lpstr>
      <vt:lpstr>A127954174T_Data</vt:lpstr>
      <vt:lpstr>A127954174T_Latest</vt:lpstr>
      <vt:lpstr>A127954178A</vt:lpstr>
      <vt:lpstr>A127954178A_Data</vt:lpstr>
      <vt:lpstr>A127954178A_Latest</vt:lpstr>
      <vt:lpstr>A127954182T</vt:lpstr>
      <vt:lpstr>A127954182T_Data</vt:lpstr>
      <vt:lpstr>A127954182T_Latest</vt:lpstr>
      <vt:lpstr>A127954186A</vt:lpstr>
      <vt:lpstr>A127954186A_Data</vt:lpstr>
      <vt:lpstr>A127954186A_Latest</vt:lpstr>
      <vt:lpstr>A127954190T</vt:lpstr>
      <vt:lpstr>A127954190T_Data</vt:lpstr>
      <vt:lpstr>A127954190T_Latest</vt:lpstr>
      <vt:lpstr>A127954194A</vt:lpstr>
      <vt:lpstr>A127954194A_Data</vt:lpstr>
      <vt:lpstr>A127954194A_Latest</vt:lpstr>
      <vt:lpstr>A127954198K</vt:lpstr>
      <vt:lpstr>A127954198K_Data</vt:lpstr>
      <vt:lpstr>A127954198K_Latest</vt:lpstr>
      <vt:lpstr>A127954202R</vt:lpstr>
      <vt:lpstr>A127954202R_Data</vt:lpstr>
      <vt:lpstr>A127954202R_Latest</vt:lpstr>
      <vt:lpstr>A127954206X</vt:lpstr>
      <vt:lpstr>A127954206X_Data</vt:lpstr>
      <vt:lpstr>A127954206X_Latest</vt:lpstr>
      <vt:lpstr>A127954210R</vt:lpstr>
      <vt:lpstr>A127954210R_Data</vt:lpstr>
      <vt:lpstr>A127954210R_Latest</vt:lpstr>
      <vt:lpstr>A127954214X</vt:lpstr>
      <vt:lpstr>A127954214X_Data</vt:lpstr>
      <vt:lpstr>A127954214X_Latest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A127955998A</vt:lpstr>
      <vt:lpstr>A127955998A_Data</vt:lpstr>
      <vt:lpstr>A127955998A_Latest</vt:lpstr>
      <vt:lpstr>A127956002J</vt:lpstr>
      <vt:lpstr>A127956002J_Data</vt:lpstr>
      <vt:lpstr>A127956002J_Latest</vt:lpstr>
      <vt:lpstr>A127956006T</vt:lpstr>
      <vt:lpstr>A127956006T_Data</vt:lpstr>
      <vt:lpstr>A127956006T_Latest</vt:lpstr>
      <vt:lpstr>A127956010J</vt:lpstr>
      <vt:lpstr>A127956010J_Data</vt:lpstr>
      <vt:lpstr>A127956010J_Latest</vt:lpstr>
      <vt:lpstr>A127956014T</vt:lpstr>
      <vt:lpstr>A127956014T_Data</vt:lpstr>
      <vt:lpstr>A127956014T_Latest</vt:lpstr>
      <vt:lpstr>A127956018A</vt:lpstr>
      <vt:lpstr>A127956018A_Data</vt:lpstr>
      <vt:lpstr>A127956018A_Latest</vt:lpstr>
      <vt:lpstr>A127956022T</vt:lpstr>
      <vt:lpstr>A127956022T_Data</vt:lpstr>
      <vt:lpstr>A127956022T_Latest</vt:lpstr>
      <vt:lpstr>A127956026A</vt:lpstr>
      <vt:lpstr>A127956026A_Data</vt:lpstr>
      <vt:lpstr>A127956026A_Latest</vt:lpstr>
      <vt:lpstr>A127956030T</vt:lpstr>
      <vt:lpstr>A127956030T_Data</vt:lpstr>
      <vt:lpstr>A127956030T_Latest</vt:lpstr>
      <vt:lpstr>A127956034A</vt:lpstr>
      <vt:lpstr>A127956034A_Data</vt:lpstr>
      <vt:lpstr>A127956034A_Latest</vt:lpstr>
      <vt:lpstr>A127956038K</vt:lpstr>
      <vt:lpstr>A127956038K_Data</vt:lpstr>
      <vt:lpstr>A127956038K_Latest</vt:lpstr>
      <vt:lpstr>A127956042A</vt:lpstr>
      <vt:lpstr>A127956042A_Data</vt:lpstr>
      <vt:lpstr>A127956042A_Latest</vt:lpstr>
      <vt:lpstr>A127956046K</vt:lpstr>
      <vt:lpstr>A127956046K_Data</vt:lpstr>
      <vt:lpstr>A127956046K_Latest</vt:lpstr>
      <vt:lpstr>A127956050A</vt:lpstr>
      <vt:lpstr>A127956050A_Data</vt:lpstr>
      <vt:lpstr>A127956050A_Latest</vt:lpstr>
      <vt:lpstr>A127956054K</vt:lpstr>
      <vt:lpstr>A127956054K_Data</vt:lpstr>
      <vt:lpstr>A127956054K_Latest</vt:lpstr>
      <vt:lpstr>A127956058V</vt:lpstr>
      <vt:lpstr>A127956058V_Data</vt:lpstr>
      <vt:lpstr>A127956058V_Latest</vt:lpstr>
      <vt:lpstr>A127956062K</vt:lpstr>
      <vt:lpstr>A127956062K_Data</vt:lpstr>
      <vt:lpstr>A127956062K_Latest</vt:lpstr>
      <vt:lpstr>A127956066V</vt:lpstr>
      <vt:lpstr>A127956066V_Data</vt:lpstr>
      <vt:lpstr>A127956066V_Latest</vt:lpstr>
      <vt:lpstr>A127956070K</vt:lpstr>
      <vt:lpstr>A127956070K_Data</vt:lpstr>
      <vt:lpstr>A127956070K_Latest</vt:lpstr>
      <vt:lpstr>A127956074V</vt:lpstr>
      <vt:lpstr>A127956074V_Data</vt:lpstr>
      <vt:lpstr>A127956074V_Latest</vt:lpstr>
      <vt:lpstr>A127956078C</vt:lpstr>
      <vt:lpstr>A127956078C_Data</vt:lpstr>
      <vt:lpstr>A127956078C_Latest</vt:lpstr>
      <vt:lpstr>A127956082V</vt:lpstr>
      <vt:lpstr>A127956082V_Data</vt:lpstr>
      <vt:lpstr>A127956082V_Latest</vt:lpstr>
      <vt:lpstr>A127956086C</vt:lpstr>
      <vt:lpstr>A127956086C_Data</vt:lpstr>
      <vt:lpstr>A127956086C_Latest</vt:lpstr>
      <vt:lpstr>A127956090V</vt:lpstr>
      <vt:lpstr>A127956090V_Data</vt:lpstr>
      <vt:lpstr>A127956090V_Latest</vt:lpstr>
      <vt:lpstr>A127956094C</vt:lpstr>
      <vt:lpstr>A127956094C_Data</vt:lpstr>
      <vt:lpstr>A127956094C_Latest</vt:lpstr>
      <vt:lpstr>A127956098L</vt:lpstr>
      <vt:lpstr>A127956098L_Data</vt:lpstr>
      <vt:lpstr>A127956098L_Latest</vt:lpstr>
      <vt:lpstr>A127956102T</vt:lpstr>
      <vt:lpstr>A127956102T_Data</vt:lpstr>
      <vt:lpstr>A127956102T_Latest</vt:lpstr>
      <vt:lpstr>A127956106A</vt:lpstr>
      <vt:lpstr>A127956106A_Data</vt:lpstr>
      <vt:lpstr>A127956106A_Latest</vt:lpstr>
      <vt:lpstr>A127956110T</vt:lpstr>
      <vt:lpstr>A127956110T_Data</vt:lpstr>
      <vt:lpstr>A127956110T_Latest</vt:lpstr>
      <vt:lpstr>A127956114A</vt:lpstr>
      <vt:lpstr>A127956114A_Data</vt:lpstr>
      <vt:lpstr>A127956114A_Latest</vt:lpstr>
      <vt:lpstr>A127956118K</vt:lpstr>
      <vt:lpstr>A127956118K_Data</vt:lpstr>
      <vt:lpstr>A127956118K_Latest</vt:lpstr>
      <vt:lpstr>A127956122A</vt:lpstr>
      <vt:lpstr>A127956122A_Data</vt:lpstr>
      <vt:lpstr>A127956122A_Latest</vt:lpstr>
      <vt:lpstr>A127956126K</vt:lpstr>
      <vt:lpstr>A127956126K_Data</vt:lpstr>
      <vt:lpstr>A127956126K_Latest</vt:lpstr>
      <vt:lpstr>A127956130A</vt:lpstr>
      <vt:lpstr>A127956130A_Data</vt:lpstr>
      <vt:lpstr>A127956130A_Latest</vt:lpstr>
      <vt:lpstr>A127956134K</vt:lpstr>
      <vt:lpstr>A127956134K_Data</vt:lpstr>
      <vt:lpstr>A127956134K_Latest</vt:lpstr>
      <vt:lpstr>A127956138V</vt:lpstr>
      <vt:lpstr>A127956138V_Data</vt:lpstr>
      <vt:lpstr>A127956138V_Latest</vt:lpstr>
      <vt:lpstr>A127956142K</vt:lpstr>
      <vt:lpstr>A127956142K_Data</vt:lpstr>
      <vt:lpstr>A127956142K_Latest</vt:lpstr>
      <vt:lpstr>A127956146V</vt:lpstr>
      <vt:lpstr>A127956146V_Data</vt:lpstr>
      <vt:lpstr>A127956146V_Latest</vt:lpstr>
      <vt:lpstr>A127956150K</vt:lpstr>
      <vt:lpstr>A127956150K_Data</vt:lpstr>
      <vt:lpstr>A127956150K_Latest</vt:lpstr>
      <vt:lpstr>A127956154V</vt:lpstr>
      <vt:lpstr>A127956154V_Data</vt:lpstr>
      <vt:lpstr>A127956154V_Latest</vt:lpstr>
      <vt:lpstr>A127956158C</vt:lpstr>
      <vt:lpstr>A127956158C_Data</vt:lpstr>
      <vt:lpstr>A127956158C_Latest</vt:lpstr>
      <vt:lpstr>A127956162V</vt:lpstr>
      <vt:lpstr>A127956162V_Data</vt:lpstr>
      <vt:lpstr>A127956162V_Latest</vt:lpstr>
      <vt:lpstr>A127956166C</vt:lpstr>
      <vt:lpstr>A127956166C_Data</vt:lpstr>
      <vt:lpstr>A127956166C_Latest</vt:lpstr>
      <vt:lpstr>A127956170V</vt:lpstr>
      <vt:lpstr>A127956170V_Data</vt:lpstr>
      <vt:lpstr>A127956170V_Latest</vt:lpstr>
      <vt:lpstr>A127956202A</vt:lpstr>
      <vt:lpstr>A127956202A_Data</vt:lpstr>
      <vt:lpstr>A127956202A_Latest</vt:lpstr>
      <vt:lpstr>A127956206K</vt:lpstr>
      <vt:lpstr>A127956206K_Data</vt:lpstr>
      <vt:lpstr>A127956206K_Latest</vt:lpstr>
      <vt:lpstr>A127956210A</vt:lpstr>
      <vt:lpstr>A127956210A_Data</vt:lpstr>
      <vt:lpstr>A127956210A_Latest</vt:lpstr>
      <vt:lpstr>A127956214K</vt:lpstr>
      <vt:lpstr>A127956214K_Data</vt:lpstr>
      <vt:lpstr>A127956214K_Latest</vt:lpstr>
      <vt:lpstr>A127956218V</vt:lpstr>
      <vt:lpstr>A127956218V_Data</vt:lpstr>
      <vt:lpstr>A127956218V_Latest</vt:lpstr>
      <vt:lpstr>A127956222K</vt:lpstr>
      <vt:lpstr>A127956222K_Data</vt:lpstr>
      <vt:lpstr>A127956222K_Latest</vt:lpstr>
      <vt:lpstr>A127956226V</vt:lpstr>
      <vt:lpstr>A127956226V_Data</vt:lpstr>
      <vt:lpstr>A127956226V_Latest</vt:lpstr>
      <vt:lpstr>A127956230K</vt:lpstr>
      <vt:lpstr>A127956230K_Data</vt:lpstr>
      <vt:lpstr>A127956230K_Latest</vt:lpstr>
      <vt:lpstr>A127956234V</vt:lpstr>
      <vt:lpstr>A127956234V_Data</vt:lpstr>
      <vt:lpstr>A127956234V_Latest</vt:lpstr>
      <vt:lpstr>A127956238C</vt:lpstr>
      <vt:lpstr>A127956238C_Data</vt:lpstr>
      <vt:lpstr>A127956238C_Latest</vt:lpstr>
      <vt:lpstr>A127956242V</vt:lpstr>
      <vt:lpstr>A127956242V_Data</vt:lpstr>
      <vt:lpstr>A127956242V_Latest</vt:lpstr>
      <vt:lpstr>A127956246C</vt:lpstr>
      <vt:lpstr>A127956246C_Data</vt:lpstr>
      <vt:lpstr>A127956246C_Latest</vt:lpstr>
      <vt:lpstr>A127956250V</vt:lpstr>
      <vt:lpstr>A127956250V_Data</vt:lpstr>
      <vt:lpstr>A127956250V_Latest</vt:lpstr>
      <vt:lpstr>A127956254C</vt:lpstr>
      <vt:lpstr>A127956254C_Data</vt:lpstr>
      <vt:lpstr>A127956254C_Latest</vt:lpstr>
      <vt:lpstr>A127956258L</vt:lpstr>
      <vt:lpstr>A127956258L_Data</vt:lpstr>
      <vt:lpstr>A127956258L_Latest</vt:lpstr>
      <vt:lpstr>A127956266L</vt:lpstr>
      <vt:lpstr>A127956266L_Data</vt:lpstr>
      <vt:lpstr>A127956266L_Latest</vt:lpstr>
      <vt:lpstr>A127956270C</vt:lpstr>
      <vt:lpstr>A127956270C_Data</vt:lpstr>
      <vt:lpstr>A127956270C_Latest</vt:lpstr>
      <vt:lpstr>A127956274L</vt:lpstr>
      <vt:lpstr>A127956274L_Data</vt:lpstr>
      <vt:lpstr>A127956274L_Latest</vt:lpstr>
      <vt:lpstr>A127956278W</vt:lpstr>
      <vt:lpstr>A127956278W_Data</vt:lpstr>
      <vt:lpstr>A127956278W_Latest</vt:lpstr>
      <vt:lpstr>A127956282L</vt:lpstr>
      <vt:lpstr>A127956282L_Data</vt:lpstr>
      <vt:lpstr>A127956282L_Latest</vt:lpstr>
      <vt:lpstr>A127956286W</vt:lpstr>
      <vt:lpstr>A127956286W_Data</vt:lpstr>
      <vt:lpstr>A127956286W_Latest</vt:lpstr>
      <vt:lpstr>A127956290L</vt:lpstr>
      <vt:lpstr>A127956290L_Data</vt:lpstr>
      <vt:lpstr>A127956290L_Latest</vt:lpstr>
      <vt:lpstr>A127956294W</vt:lpstr>
      <vt:lpstr>A127956294W_Data</vt:lpstr>
      <vt:lpstr>A127956294W_Latest</vt:lpstr>
      <vt:lpstr>A127956298F</vt:lpstr>
      <vt:lpstr>A127956298F_Data</vt:lpstr>
      <vt:lpstr>A127956298F_Latest</vt:lpstr>
      <vt:lpstr>A127956302K</vt:lpstr>
      <vt:lpstr>A127956302K_Data</vt:lpstr>
      <vt:lpstr>A127956302K_Latest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A127958090F</vt:lpstr>
      <vt:lpstr>A127958090F_Data</vt:lpstr>
      <vt:lpstr>A127958090F_Latest</vt:lpstr>
      <vt:lpstr>A127958094R</vt:lpstr>
      <vt:lpstr>A127958094R_Data</vt:lpstr>
      <vt:lpstr>A127958094R_Latest</vt:lpstr>
      <vt:lpstr>A127958098X</vt:lpstr>
      <vt:lpstr>A127958098X_Data</vt:lpstr>
      <vt:lpstr>A127958098X_Latest</vt:lpstr>
      <vt:lpstr>A127958102C</vt:lpstr>
      <vt:lpstr>A127958102C_Data</vt:lpstr>
      <vt:lpstr>A127958102C_Latest</vt:lpstr>
      <vt:lpstr>A127958106L</vt:lpstr>
      <vt:lpstr>A127958106L_Data</vt:lpstr>
      <vt:lpstr>A127958106L_Latest</vt:lpstr>
      <vt:lpstr>A127958110C</vt:lpstr>
      <vt:lpstr>A127958110C_Data</vt:lpstr>
      <vt:lpstr>A127958110C_Latest</vt:lpstr>
      <vt:lpstr>A127958114L</vt:lpstr>
      <vt:lpstr>A127958114L_Data</vt:lpstr>
      <vt:lpstr>A127958114L_Latest</vt:lpstr>
      <vt:lpstr>A127958118W</vt:lpstr>
      <vt:lpstr>A127958118W_Data</vt:lpstr>
      <vt:lpstr>A127958118W_Latest</vt:lpstr>
      <vt:lpstr>A127958122L</vt:lpstr>
      <vt:lpstr>A127958122L_Data</vt:lpstr>
      <vt:lpstr>A127958122L_Latest</vt:lpstr>
      <vt:lpstr>A127958126W</vt:lpstr>
      <vt:lpstr>A127958126W_Data</vt:lpstr>
      <vt:lpstr>A127958126W_Latest</vt:lpstr>
      <vt:lpstr>A127958130L</vt:lpstr>
      <vt:lpstr>A127958130L_Data</vt:lpstr>
      <vt:lpstr>A127958130L_Latest</vt:lpstr>
      <vt:lpstr>A127958134W</vt:lpstr>
      <vt:lpstr>A127958134W_Data</vt:lpstr>
      <vt:lpstr>A127958134W_Latest</vt:lpstr>
      <vt:lpstr>A127958138F</vt:lpstr>
      <vt:lpstr>A127958138F_Data</vt:lpstr>
      <vt:lpstr>A127958138F_Latest</vt:lpstr>
      <vt:lpstr>A127958142W</vt:lpstr>
      <vt:lpstr>A127958142W_Data</vt:lpstr>
      <vt:lpstr>A127958142W_Latest</vt:lpstr>
      <vt:lpstr>A127958146F</vt:lpstr>
      <vt:lpstr>A127958146F_Data</vt:lpstr>
      <vt:lpstr>A127958146F_Latest</vt:lpstr>
      <vt:lpstr>A127958150W</vt:lpstr>
      <vt:lpstr>A127958150W_Data</vt:lpstr>
      <vt:lpstr>A127958150W_Latest</vt:lpstr>
      <vt:lpstr>A127958154F</vt:lpstr>
      <vt:lpstr>A127958154F_Data</vt:lpstr>
      <vt:lpstr>A127958154F_Latest</vt:lpstr>
      <vt:lpstr>A127958158R</vt:lpstr>
      <vt:lpstr>A127958158R_Data</vt:lpstr>
      <vt:lpstr>A127958158R_Latest</vt:lpstr>
      <vt:lpstr>A127958162F</vt:lpstr>
      <vt:lpstr>A127958162F_Data</vt:lpstr>
      <vt:lpstr>A127958162F_Latest</vt:lpstr>
      <vt:lpstr>A127958166R</vt:lpstr>
      <vt:lpstr>A127958166R_Data</vt:lpstr>
      <vt:lpstr>A127958166R_Latest</vt:lpstr>
      <vt:lpstr>A127958170F</vt:lpstr>
      <vt:lpstr>A127958170F_Data</vt:lpstr>
      <vt:lpstr>A127958170F_Latest</vt:lpstr>
      <vt:lpstr>A127958174R</vt:lpstr>
      <vt:lpstr>A127958174R_Data</vt:lpstr>
      <vt:lpstr>A127958174R_Latest</vt:lpstr>
      <vt:lpstr>A127958178X</vt:lpstr>
      <vt:lpstr>A127958178X_Data</vt:lpstr>
      <vt:lpstr>A127958178X_Latest</vt:lpstr>
      <vt:lpstr>A127958182R</vt:lpstr>
      <vt:lpstr>A127958182R_Data</vt:lpstr>
      <vt:lpstr>A127958182R_Latest</vt:lpstr>
      <vt:lpstr>A127958186X</vt:lpstr>
      <vt:lpstr>A127958186X_Data</vt:lpstr>
      <vt:lpstr>A127958186X_Latest</vt:lpstr>
      <vt:lpstr>A127958190R</vt:lpstr>
      <vt:lpstr>A127958190R_Data</vt:lpstr>
      <vt:lpstr>A127958190R_Latest</vt:lpstr>
      <vt:lpstr>A127958194X</vt:lpstr>
      <vt:lpstr>A127958194X_Data</vt:lpstr>
      <vt:lpstr>A127958194X_Latest</vt:lpstr>
      <vt:lpstr>A127958198J</vt:lpstr>
      <vt:lpstr>A127958198J_Data</vt:lpstr>
      <vt:lpstr>A127958198J_Latest</vt:lpstr>
      <vt:lpstr>A127958206W</vt:lpstr>
      <vt:lpstr>A127958206W_Data</vt:lpstr>
      <vt:lpstr>A127958206W_Latest</vt:lpstr>
      <vt:lpstr>A127958210L</vt:lpstr>
      <vt:lpstr>A127958210L_Data</vt:lpstr>
      <vt:lpstr>A127958210L_Latest</vt:lpstr>
      <vt:lpstr>A127958214W</vt:lpstr>
      <vt:lpstr>A127958214W_Data</vt:lpstr>
      <vt:lpstr>A127958214W_Latest</vt:lpstr>
      <vt:lpstr>A127958218F</vt:lpstr>
      <vt:lpstr>A127958218F_Data</vt:lpstr>
      <vt:lpstr>A127958218F_Latest</vt:lpstr>
      <vt:lpstr>A127958222W</vt:lpstr>
      <vt:lpstr>A127958222W_Data</vt:lpstr>
      <vt:lpstr>A127958222W_Latest</vt:lpstr>
      <vt:lpstr>A127958226F</vt:lpstr>
      <vt:lpstr>A127958226F_Data</vt:lpstr>
      <vt:lpstr>A127958226F_Latest</vt:lpstr>
      <vt:lpstr>A127958230W</vt:lpstr>
      <vt:lpstr>A127958230W_Data</vt:lpstr>
      <vt:lpstr>A127958230W_Latest</vt:lpstr>
      <vt:lpstr>A127958234F</vt:lpstr>
      <vt:lpstr>A127958234F_Data</vt:lpstr>
      <vt:lpstr>A127958234F_Latest</vt:lpstr>
      <vt:lpstr>A127958238R</vt:lpstr>
      <vt:lpstr>A127958238R_Data</vt:lpstr>
      <vt:lpstr>A127958238R_Latest</vt:lpstr>
      <vt:lpstr>A127958242F</vt:lpstr>
      <vt:lpstr>A127958242F_Data</vt:lpstr>
      <vt:lpstr>A127958242F_Latest</vt:lpstr>
      <vt:lpstr>A127958246R</vt:lpstr>
      <vt:lpstr>A127958246R_Data</vt:lpstr>
      <vt:lpstr>A127958246R_Latest</vt:lpstr>
      <vt:lpstr>A127958250F</vt:lpstr>
      <vt:lpstr>A127958250F_Data</vt:lpstr>
      <vt:lpstr>A127958250F_Latest</vt:lpstr>
      <vt:lpstr>A127958254R</vt:lpstr>
      <vt:lpstr>A127958254R_Data</vt:lpstr>
      <vt:lpstr>A127958254R_Latest</vt:lpstr>
      <vt:lpstr>A127958258X</vt:lpstr>
      <vt:lpstr>A127958258X_Data</vt:lpstr>
      <vt:lpstr>A127958258X_Latest</vt:lpstr>
      <vt:lpstr>A127958266X</vt:lpstr>
      <vt:lpstr>A127958266X_Data</vt:lpstr>
      <vt:lpstr>A127958266X_Latest</vt:lpstr>
      <vt:lpstr>A127958270R</vt:lpstr>
      <vt:lpstr>A127958270R_Data</vt:lpstr>
      <vt:lpstr>A127958270R_Latest</vt:lpstr>
      <vt:lpstr>A127958274X</vt:lpstr>
      <vt:lpstr>A127958274X_Data</vt:lpstr>
      <vt:lpstr>A127958274X_Latest</vt:lpstr>
      <vt:lpstr>A127958278J</vt:lpstr>
      <vt:lpstr>A127958278J_Data</vt:lpstr>
      <vt:lpstr>A127958278J_Latest</vt:lpstr>
      <vt:lpstr>A127958282X</vt:lpstr>
      <vt:lpstr>A127958282X_Data</vt:lpstr>
      <vt:lpstr>A127958282X_Latest</vt:lpstr>
      <vt:lpstr>A127958286J</vt:lpstr>
      <vt:lpstr>A127958286J_Data</vt:lpstr>
      <vt:lpstr>A127958286J_Latest</vt:lpstr>
      <vt:lpstr>A127958298T</vt:lpstr>
      <vt:lpstr>A127958298T_Data</vt:lpstr>
      <vt:lpstr>A127958298T_Latest</vt:lpstr>
      <vt:lpstr>A127958302W</vt:lpstr>
      <vt:lpstr>A127958302W_Data</vt:lpstr>
      <vt:lpstr>A127958302W_Latest</vt:lpstr>
      <vt:lpstr>A127958306F</vt:lpstr>
      <vt:lpstr>A127958306F_Data</vt:lpstr>
      <vt:lpstr>A127958306F_Latest</vt:lpstr>
      <vt:lpstr>A127958310W</vt:lpstr>
      <vt:lpstr>A127958310W_Data</vt:lpstr>
      <vt:lpstr>A127958310W_Latest</vt:lpstr>
      <vt:lpstr>A127958314F</vt:lpstr>
      <vt:lpstr>A127958314F_Data</vt:lpstr>
      <vt:lpstr>A127958314F_Latest</vt:lpstr>
      <vt:lpstr>A127958318R</vt:lpstr>
      <vt:lpstr>A127958318R_Data</vt:lpstr>
      <vt:lpstr>A127958318R_Latest</vt:lpstr>
      <vt:lpstr>A127958326R</vt:lpstr>
      <vt:lpstr>A127958326R_Data</vt:lpstr>
      <vt:lpstr>A127958326R_Latest</vt:lpstr>
      <vt:lpstr>A127958330F</vt:lpstr>
      <vt:lpstr>A127958330F_Data</vt:lpstr>
      <vt:lpstr>A127958330F_Latest</vt:lpstr>
      <vt:lpstr>A127958334R</vt:lpstr>
      <vt:lpstr>A127958334R_Data</vt:lpstr>
      <vt:lpstr>A127958334R_Latest</vt:lpstr>
      <vt:lpstr>A127958338X</vt:lpstr>
      <vt:lpstr>A127958338X_Data</vt:lpstr>
      <vt:lpstr>A127958338X_Latest</vt:lpstr>
      <vt:lpstr>A127958342R</vt:lpstr>
      <vt:lpstr>A127958342R_Data</vt:lpstr>
      <vt:lpstr>A127958342R_Latest</vt:lpstr>
      <vt:lpstr>A127958346X</vt:lpstr>
      <vt:lpstr>A127958346X_Data</vt:lpstr>
      <vt:lpstr>A127958346X_Latest</vt:lpstr>
      <vt:lpstr>A127958350R</vt:lpstr>
      <vt:lpstr>A127958350R_Data</vt:lpstr>
      <vt:lpstr>A127958350R_Latest</vt:lpstr>
      <vt:lpstr>A127958354X</vt:lpstr>
      <vt:lpstr>A127958354X_Data</vt:lpstr>
      <vt:lpstr>A127958354X_Latest</vt:lpstr>
      <vt:lpstr>A127958358J</vt:lpstr>
      <vt:lpstr>A127958358J_Data</vt:lpstr>
      <vt:lpstr>A127958358J_Latest</vt:lpstr>
      <vt:lpstr>A127958362X</vt:lpstr>
      <vt:lpstr>A127958362X_Data</vt:lpstr>
      <vt:lpstr>A127958362X_Latest</vt:lpstr>
      <vt:lpstr>A127958366J</vt:lpstr>
      <vt:lpstr>A127958366J_Data</vt:lpstr>
      <vt:lpstr>A127958366J_Latest</vt:lpstr>
      <vt:lpstr>A127958370X</vt:lpstr>
      <vt:lpstr>A127958370X_Data</vt:lpstr>
      <vt:lpstr>A127958370X_Latest</vt:lpstr>
      <vt:lpstr>A127958374J</vt:lpstr>
      <vt:lpstr>A127958374J_Data</vt:lpstr>
      <vt:lpstr>A127958374J_Latest</vt:lpstr>
      <vt:lpstr>A127958378T</vt:lpstr>
      <vt:lpstr>A127958378T_Data</vt:lpstr>
      <vt:lpstr>A127958378T_Latest</vt:lpstr>
      <vt:lpstr>A127958382J</vt:lpstr>
      <vt:lpstr>A127958382J_Data</vt:lpstr>
      <vt:lpstr>A127958382J_Latest</vt:lpstr>
      <vt:lpstr>A127958386T</vt:lpstr>
      <vt:lpstr>A127958386T_Data</vt:lpstr>
      <vt:lpstr>A127958386T_Latest</vt:lpstr>
      <vt:lpstr>A127958390J</vt:lpstr>
      <vt:lpstr>A127958390J_Data</vt:lpstr>
      <vt:lpstr>A127958390J_Latest</vt:lpstr>
      <vt:lpstr>A127958394T</vt:lpstr>
      <vt:lpstr>A127958394T_Data</vt:lpstr>
      <vt:lpstr>A127958394T_Latest</vt:lpstr>
      <vt:lpstr>A127958398A</vt:lpstr>
      <vt:lpstr>A127958398A_Data</vt:lpstr>
      <vt:lpstr>A127958398A_Latest</vt:lpstr>
      <vt:lpstr>A127958402F</vt:lpstr>
      <vt:lpstr>A127958402F_Data</vt:lpstr>
      <vt:lpstr>A127958402F_Latest</vt:lpstr>
      <vt:lpstr>A127958406R</vt:lpstr>
      <vt:lpstr>A127958406R_Data</vt:lpstr>
      <vt:lpstr>A127958406R_Latest</vt:lpstr>
      <vt:lpstr>A127958410F</vt:lpstr>
      <vt:lpstr>A127958410F_Data</vt:lpstr>
      <vt:lpstr>A127958410F_Latest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A127960346R</vt:lpstr>
      <vt:lpstr>A127960346R_Data</vt:lpstr>
      <vt:lpstr>A127960346R_Latest</vt:lpstr>
      <vt:lpstr>A127960350F</vt:lpstr>
      <vt:lpstr>A127960350F_Data</vt:lpstr>
      <vt:lpstr>A127960350F_Latest</vt:lpstr>
      <vt:lpstr>A127960354R</vt:lpstr>
      <vt:lpstr>A127960354R_Data</vt:lpstr>
      <vt:lpstr>A127960354R_Latest</vt:lpstr>
      <vt:lpstr>A127960358X</vt:lpstr>
      <vt:lpstr>A127960358X_Data</vt:lpstr>
      <vt:lpstr>A127960358X_Latest</vt:lpstr>
      <vt:lpstr>A127960362R</vt:lpstr>
      <vt:lpstr>A127960362R_Data</vt:lpstr>
      <vt:lpstr>A127960362R_Latest</vt:lpstr>
      <vt:lpstr>A127960366X</vt:lpstr>
      <vt:lpstr>A127960366X_Data</vt:lpstr>
      <vt:lpstr>A127960366X_Latest</vt:lpstr>
      <vt:lpstr>A127960370R</vt:lpstr>
      <vt:lpstr>A127960370R_Data</vt:lpstr>
      <vt:lpstr>A127960370R_Latest</vt:lpstr>
      <vt:lpstr>A127960374X</vt:lpstr>
      <vt:lpstr>A127960374X_Data</vt:lpstr>
      <vt:lpstr>A127960374X_Latest</vt:lpstr>
      <vt:lpstr>A127960378J</vt:lpstr>
      <vt:lpstr>A127960378J_Data</vt:lpstr>
      <vt:lpstr>A127960378J_Latest</vt:lpstr>
      <vt:lpstr>A127960382X</vt:lpstr>
      <vt:lpstr>A127960382X_Data</vt:lpstr>
      <vt:lpstr>A127960382X_Latest</vt:lpstr>
      <vt:lpstr>A127960386J</vt:lpstr>
      <vt:lpstr>A127960386J_Data</vt:lpstr>
      <vt:lpstr>A127960386J_Latest</vt:lpstr>
      <vt:lpstr>A127960390X</vt:lpstr>
      <vt:lpstr>A127960390X_Data</vt:lpstr>
      <vt:lpstr>A127960390X_Latest</vt:lpstr>
      <vt:lpstr>A127960394J</vt:lpstr>
      <vt:lpstr>A127960394J_Data</vt:lpstr>
      <vt:lpstr>A127960394J_Latest</vt:lpstr>
      <vt:lpstr>A127960398T</vt:lpstr>
      <vt:lpstr>A127960398T_Data</vt:lpstr>
      <vt:lpstr>A127960398T_Latest</vt:lpstr>
      <vt:lpstr>A127960402W</vt:lpstr>
      <vt:lpstr>A127960402W_Data</vt:lpstr>
      <vt:lpstr>A127960402W_Latest</vt:lpstr>
      <vt:lpstr>A127960406F</vt:lpstr>
      <vt:lpstr>A127960406F_Data</vt:lpstr>
      <vt:lpstr>A127960406F_Latest</vt:lpstr>
      <vt:lpstr>A127960414F</vt:lpstr>
      <vt:lpstr>A127960414F_Data</vt:lpstr>
      <vt:lpstr>A127960414F_Latest</vt:lpstr>
      <vt:lpstr>A127960418R</vt:lpstr>
      <vt:lpstr>A127960418R_Data</vt:lpstr>
      <vt:lpstr>A127960418R_Latest</vt:lpstr>
      <vt:lpstr>A127960422F</vt:lpstr>
      <vt:lpstr>A127960422F_Data</vt:lpstr>
      <vt:lpstr>A127960422F_Latest</vt:lpstr>
      <vt:lpstr>A127960426R</vt:lpstr>
      <vt:lpstr>A127960426R_Data</vt:lpstr>
      <vt:lpstr>A127960426R_Latest</vt:lpstr>
      <vt:lpstr>A127960430F</vt:lpstr>
      <vt:lpstr>A127960430F_Data</vt:lpstr>
      <vt:lpstr>A127960430F_Latest</vt:lpstr>
      <vt:lpstr>A127960434R</vt:lpstr>
      <vt:lpstr>A127960434R_Data</vt:lpstr>
      <vt:lpstr>A127960434R_Latest</vt:lpstr>
      <vt:lpstr>A127960438X</vt:lpstr>
      <vt:lpstr>A127960438X_Data</vt:lpstr>
      <vt:lpstr>A127960438X_Latest</vt:lpstr>
      <vt:lpstr>A127960442R</vt:lpstr>
      <vt:lpstr>A127960442R_Data</vt:lpstr>
      <vt:lpstr>A127960442R_Latest</vt:lpstr>
      <vt:lpstr>A127960446X</vt:lpstr>
      <vt:lpstr>A127960446X_Data</vt:lpstr>
      <vt:lpstr>A127960446X_Latest</vt:lpstr>
      <vt:lpstr>A127960450R</vt:lpstr>
      <vt:lpstr>A127960450R_Data</vt:lpstr>
      <vt:lpstr>A127960450R_Latest</vt:lpstr>
      <vt:lpstr>A127960454X</vt:lpstr>
      <vt:lpstr>A127960454X_Data</vt:lpstr>
      <vt:lpstr>A127960454X_Latest</vt:lpstr>
      <vt:lpstr>A127960458J</vt:lpstr>
      <vt:lpstr>A127960458J_Data</vt:lpstr>
      <vt:lpstr>A127960458J_Latest</vt:lpstr>
      <vt:lpstr>A127960462X</vt:lpstr>
      <vt:lpstr>A127960462X_Data</vt:lpstr>
      <vt:lpstr>A127960462X_Latest</vt:lpstr>
      <vt:lpstr>A127960466J</vt:lpstr>
      <vt:lpstr>A127960466J_Data</vt:lpstr>
      <vt:lpstr>A127960466J_Latest</vt:lpstr>
      <vt:lpstr>A127960470X</vt:lpstr>
      <vt:lpstr>A127960470X_Data</vt:lpstr>
      <vt:lpstr>A127960470X_Latest</vt:lpstr>
      <vt:lpstr>A127960474J</vt:lpstr>
      <vt:lpstr>A127960474J_Data</vt:lpstr>
      <vt:lpstr>A127960474J_Latest</vt:lpstr>
      <vt:lpstr>A127960478T</vt:lpstr>
      <vt:lpstr>A127960478T_Data</vt:lpstr>
      <vt:lpstr>A127960478T_Latest</vt:lpstr>
      <vt:lpstr>A127960482J</vt:lpstr>
      <vt:lpstr>A127960482J_Data</vt:lpstr>
      <vt:lpstr>A127960482J_Latest</vt:lpstr>
      <vt:lpstr>A127960486T</vt:lpstr>
      <vt:lpstr>A127960486T_Data</vt:lpstr>
      <vt:lpstr>A127960486T_Latest</vt:lpstr>
      <vt:lpstr>A127960490J</vt:lpstr>
      <vt:lpstr>A127960490J_Data</vt:lpstr>
      <vt:lpstr>A127960490J_Latest</vt:lpstr>
      <vt:lpstr>A127960494T</vt:lpstr>
      <vt:lpstr>A127960494T_Data</vt:lpstr>
      <vt:lpstr>A127960494T_Latest</vt:lpstr>
      <vt:lpstr>A127960498A</vt:lpstr>
      <vt:lpstr>A127960498A_Data</vt:lpstr>
      <vt:lpstr>A127960498A_Latest</vt:lpstr>
      <vt:lpstr>A127960502F</vt:lpstr>
      <vt:lpstr>A127960502F_Data</vt:lpstr>
      <vt:lpstr>A127960502F_Latest</vt:lpstr>
      <vt:lpstr>A127960506R</vt:lpstr>
      <vt:lpstr>A127960506R_Data</vt:lpstr>
      <vt:lpstr>A127960506R_Latest</vt:lpstr>
      <vt:lpstr>A127960510F</vt:lpstr>
      <vt:lpstr>A127960510F_Data</vt:lpstr>
      <vt:lpstr>A127960510F_Latest</vt:lpstr>
      <vt:lpstr>A127960534X</vt:lpstr>
      <vt:lpstr>A127960534X_Data</vt:lpstr>
      <vt:lpstr>A127960534X_Latest</vt:lpstr>
      <vt:lpstr>A127960538J</vt:lpstr>
      <vt:lpstr>A127960538J_Data</vt:lpstr>
      <vt:lpstr>A127960538J_Latest</vt:lpstr>
      <vt:lpstr>A127960546J</vt:lpstr>
      <vt:lpstr>A127960546J_Data</vt:lpstr>
      <vt:lpstr>A127960546J_Latest</vt:lpstr>
      <vt:lpstr>A127960550X</vt:lpstr>
      <vt:lpstr>A127960550X_Data</vt:lpstr>
      <vt:lpstr>A127960550X_Latest</vt:lpstr>
      <vt:lpstr>A127960554J</vt:lpstr>
      <vt:lpstr>A127960554J_Data</vt:lpstr>
      <vt:lpstr>A127960554J_Latest</vt:lpstr>
      <vt:lpstr>A127960558T</vt:lpstr>
      <vt:lpstr>A127960558T_Data</vt:lpstr>
      <vt:lpstr>A127960558T_Latest</vt:lpstr>
      <vt:lpstr>A127960562J</vt:lpstr>
      <vt:lpstr>A127960562J_Data</vt:lpstr>
      <vt:lpstr>A127960562J_Latest</vt:lpstr>
      <vt:lpstr>A127960566T</vt:lpstr>
      <vt:lpstr>A127960566T_Data</vt:lpstr>
      <vt:lpstr>A127960566T_Latest</vt:lpstr>
      <vt:lpstr>A127960570J</vt:lpstr>
      <vt:lpstr>A127960570J_Data</vt:lpstr>
      <vt:lpstr>A127960570J_Latest</vt:lpstr>
      <vt:lpstr>A127960574T</vt:lpstr>
      <vt:lpstr>A127960574T_Data</vt:lpstr>
      <vt:lpstr>A127960574T_Latest</vt:lpstr>
      <vt:lpstr>A127960578A</vt:lpstr>
      <vt:lpstr>A127960578A_Data</vt:lpstr>
      <vt:lpstr>A127960578A_Latest</vt:lpstr>
      <vt:lpstr>A127960582T</vt:lpstr>
      <vt:lpstr>A127960582T_Data</vt:lpstr>
      <vt:lpstr>A127960582T_Latest</vt:lpstr>
      <vt:lpstr>A127960586A</vt:lpstr>
      <vt:lpstr>A127960586A_Data</vt:lpstr>
      <vt:lpstr>A127960586A_Latest</vt:lpstr>
      <vt:lpstr>A127960594A</vt:lpstr>
      <vt:lpstr>A127960594A_Data</vt:lpstr>
      <vt:lpstr>A127960594A_Latest</vt:lpstr>
      <vt:lpstr>A127960598K</vt:lpstr>
      <vt:lpstr>A127960598K_Data</vt:lpstr>
      <vt:lpstr>A127960598K_Latest</vt:lpstr>
      <vt:lpstr>A127960602R</vt:lpstr>
      <vt:lpstr>A127960602R_Data</vt:lpstr>
      <vt:lpstr>A127960602R_Latest</vt:lpstr>
      <vt:lpstr>A127960606X</vt:lpstr>
      <vt:lpstr>A127960606X_Data</vt:lpstr>
      <vt:lpstr>A127960606X_Latest</vt:lpstr>
      <vt:lpstr>A127960610R</vt:lpstr>
      <vt:lpstr>A127960610R_Data</vt:lpstr>
      <vt:lpstr>A127960610R_Latest</vt:lpstr>
      <vt:lpstr>A127960614X</vt:lpstr>
      <vt:lpstr>A127960614X_Data</vt:lpstr>
      <vt:lpstr>A127960614X_Latest</vt:lpstr>
      <vt:lpstr>A127960618J</vt:lpstr>
      <vt:lpstr>A127960618J_Data</vt:lpstr>
      <vt:lpstr>A127960618J_Latest</vt:lpstr>
      <vt:lpstr>A127960622X</vt:lpstr>
      <vt:lpstr>A127960622X_Data</vt:lpstr>
      <vt:lpstr>A127960622X_Latest</vt:lpstr>
      <vt:lpstr>A127960626J</vt:lpstr>
      <vt:lpstr>A127960626J_Data</vt:lpstr>
      <vt:lpstr>A127960626J_Latest</vt:lpstr>
      <vt:lpstr>A127960630X</vt:lpstr>
      <vt:lpstr>A127960630X_Data</vt:lpstr>
      <vt:lpstr>A127960630X_Latest</vt:lpstr>
      <vt:lpstr>A127960634J</vt:lpstr>
      <vt:lpstr>A127960634J_Data</vt:lpstr>
      <vt:lpstr>A127960634J_Latest</vt:lpstr>
      <vt:lpstr>A127960638T</vt:lpstr>
      <vt:lpstr>A127960638T_Data</vt:lpstr>
      <vt:lpstr>A127960638T_Latest</vt:lpstr>
      <vt:lpstr>A127960642J</vt:lpstr>
      <vt:lpstr>A127960642J_Data</vt:lpstr>
      <vt:lpstr>A127960642J_Latest</vt:lpstr>
      <vt:lpstr>A127960646T</vt:lpstr>
      <vt:lpstr>A127960646T_Data</vt:lpstr>
      <vt:lpstr>A127960646T_Latest</vt:lpstr>
      <vt:lpstr>A127960650J</vt:lpstr>
      <vt:lpstr>A127960650J_Data</vt:lpstr>
      <vt:lpstr>A127960650J_Latest</vt:lpstr>
      <vt:lpstr>A127960654T</vt:lpstr>
      <vt:lpstr>A127960654T_Data</vt:lpstr>
      <vt:lpstr>A127960654T_Latest</vt:lpstr>
      <vt:lpstr>A127960658A</vt:lpstr>
      <vt:lpstr>A127960658A_Data</vt:lpstr>
      <vt:lpstr>A127960658A_Latest</vt:lpstr>
      <vt:lpstr>A127960662T</vt:lpstr>
      <vt:lpstr>A127960662T_Data</vt:lpstr>
      <vt:lpstr>A127960662T_Latest</vt:lpstr>
      <vt:lpstr>A127960666A</vt:lpstr>
      <vt:lpstr>A127960666A_Data</vt:lpstr>
      <vt:lpstr>A127960666A_Latest</vt:lpstr>
      <vt:lpstr>A127960670T</vt:lpstr>
      <vt:lpstr>A127960670T_Data</vt:lpstr>
      <vt:lpstr>A127960670T_Latest</vt:lpstr>
      <vt:lpstr>A127962486C</vt:lpstr>
      <vt:lpstr>A127962486C_Data</vt:lpstr>
      <vt:lpstr>A127962486C_Latest</vt:lpstr>
      <vt:lpstr>A127962490V</vt:lpstr>
      <vt:lpstr>A127962490V_Data</vt:lpstr>
      <vt:lpstr>A127962490V_Latest</vt:lpstr>
      <vt:lpstr>A127962494C</vt:lpstr>
      <vt:lpstr>A127962494C_Data</vt:lpstr>
      <vt:lpstr>A127962494C_Latest</vt:lpstr>
      <vt:lpstr>A127962498L</vt:lpstr>
      <vt:lpstr>A127962498L_Data</vt:lpstr>
      <vt:lpstr>A127962498L_Latest</vt:lpstr>
      <vt:lpstr>A127962502T</vt:lpstr>
      <vt:lpstr>A127962502T_Data</vt:lpstr>
      <vt:lpstr>A127962502T_Latest</vt:lpstr>
      <vt:lpstr>A127962506A</vt:lpstr>
      <vt:lpstr>A127962506A_Data</vt:lpstr>
      <vt:lpstr>A127962506A_Latest</vt:lpstr>
      <vt:lpstr>A127962510T</vt:lpstr>
      <vt:lpstr>A127962510T_Data</vt:lpstr>
      <vt:lpstr>A127962510T_Latest</vt:lpstr>
      <vt:lpstr>A127962514A</vt:lpstr>
      <vt:lpstr>A127962514A_Data</vt:lpstr>
      <vt:lpstr>A127962514A_Latest</vt:lpstr>
      <vt:lpstr>A127962518K</vt:lpstr>
      <vt:lpstr>A127962518K_Data</vt:lpstr>
      <vt:lpstr>A127962518K_Latest</vt:lpstr>
      <vt:lpstr>A127962522A</vt:lpstr>
      <vt:lpstr>A127962522A_Data</vt:lpstr>
      <vt:lpstr>A127962522A_Latest</vt:lpstr>
      <vt:lpstr>A127962526K</vt:lpstr>
      <vt:lpstr>A127962526K_Data</vt:lpstr>
      <vt:lpstr>A127962526K_Latest</vt:lpstr>
      <vt:lpstr>A127962530A</vt:lpstr>
      <vt:lpstr>A127962530A_Data</vt:lpstr>
      <vt:lpstr>A127962530A_Latest</vt:lpstr>
      <vt:lpstr>A127962534K</vt:lpstr>
      <vt:lpstr>A127962534K_Data</vt:lpstr>
      <vt:lpstr>A127962534K_Latest</vt:lpstr>
      <vt:lpstr>A127962538V</vt:lpstr>
      <vt:lpstr>A127962538V_Data</vt:lpstr>
      <vt:lpstr>A127962538V_Latest</vt:lpstr>
      <vt:lpstr>A127962542K</vt:lpstr>
      <vt:lpstr>A127962542K_Data</vt:lpstr>
      <vt:lpstr>A127962542K_Latest</vt:lpstr>
      <vt:lpstr>A127962546V</vt:lpstr>
      <vt:lpstr>A127962546V_Data</vt:lpstr>
      <vt:lpstr>A127962546V_Latest</vt:lpstr>
      <vt:lpstr>A127962550K</vt:lpstr>
      <vt:lpstr>A127962550K_Data</vt:lpstr>
      <vt:lpstr>A127962550K_Latest</vt:lpstr>
      <vt:lpstr>A127962554V</vt:lpstr>
      <vt:lpstr>A127962554V_Data</vt:lpstr>
      <vt:lpstr>A127962554V_Latest</vt:lpstr>
      <vt:lpstr>A127962558C</vt:lpstr>
      <vt:lpstr>A127962558C_Data</vt:lpstr>
      <vt:lpstr>A127962558C_Latest</vt:lpstr>
      <vt:lpstr>A127962562V</vt:lpstr>
      <vt:lpstr>A127962562V_Data</vt:lpstr>
      <vt:lpstr>A127962562V_Latest</vt:lpstr>
      <vt:lpstr>A127962566C</vt:lpstr>
      <vt:lpstr>A127962566C_Data</vt:lpstr>
      <vt:lpstr>A127962566C_Latest</vt:lpstr>
      <vt:lpstr>A127962570V</vt:lpstr>
      <vt:lpstr>A127962570V_Data</vt:lpstr>
      <vt:lpstr>A127962570V_Latest</vt:lpstr>
      <vt:lpstr>A127962574C</vt:lpstr>
      <vt:lpstr>A127962574C_Data</vt:lpstr>
      <vt:lpstr>A127962574C_Latest</vt:lpstr>
      <vt:lpstr>A127962578L</vt:lpstr>
      <vt:lpstr>A127962578L_Data</vt:lpstr>
      <vt:lpstr>A127962578L_Latest</vt:lpstr>
      <vt:lpstr>A127962582C</vt:lpstr>
      <vt:lpstr>A127962582C_Data</vt:lpstr>
      <vt:lpstr>A127962582C_Latest</vt:lpstr>
      <vt:lpstr>A127962586L</vt:lpstr>
      <vt:lpstr>A127962586L_Data</vt:lpstr>
      <vt:lpstr>A127962586L_Latest</vt:lpstr>
      <vt:lpstr>A127962590C</vt:lpstr>
      <vt:lpstr>A127962590C_Data</vt:lpstr>
      <vt:lpstr>A127962590C_Latest</vt:lpstr>
      <vt:lpstr>A127962594L</vt:lpstr>
      <vt:lpstr>A127962594L_Data</vt:lpstr>
      <vt:lpstr>A127962594L_Latest</vt:lpstr>
      <vt:lpstr>A127962598W</vt:lpstr>
      <vt:lpstr>A127962598W_Data</vt:lpstr>
      <vt:lpstr>A127962598W_Latest</vt:lpstr>
      <vt:lpstr>A127962602A</vt:lpstr>
      <vt:lpstr>A127962602A_Data</vt:lpstr>
      <vt:lpstr>A127962602A_Latest</vt:lpstr>
      <vt:lpstr>A127962606K</vt:lpstr>
      <vt:lpstr>A127962606K_Data</vt:lpstr>
      <vt:lpstr>A127962606K_Latest</vt:lpstr>
      <vt:lpstr>A127962610A</vt:lpstr>
      <vt:lpstr>A127962610A_Data</vt:lpstr>
      <vt:lpstr>A127962610A_Latest</vt:lpstr>
      <vt:lpstr>A127962614K</vt:lpstr>
      <vt:lpstr>A127962614K_Data</vt:lpstr>
      <vt:lpstr>A127962614K_Latest</vt:lpstr>
      <vt:lpstr>A127962618V</vt:lpstr>
      <vt:lpstr>A127962618V_Data</vt:lpstr>
      <vt:lpstr>A127962618V_Latest</vt:lpstr>
      <vt:lpstr>A127962622K</vt:lpstr>
      <vt:lpstr>A127962622K_Data</vt:lpstr>
      <vt:lpstr>A127962622K_Latest</vt:lpstr>
      <vt:lpstr>A127962626V</vt:lpstr>
      <vt:lpstr>A127962626V_Data</vt:lpstr>
      <vt:lpstr>A127962626V_Latest</vt:lpstr>
      <vt:lpstr>A127962630K</vt:lpstr>
      <vt:lpstr>A127962630K_Data</vt:lpstr>
      <vt:lpstr>A127962630K_Latest</vt:lpstr>
      <vt:lpstr>A127962634V</vt:lpstr>
      <vt:lpstr>A127962634V_Data</vt:lpstr>
      <vt:lpstr>A127962634V_Latest</vt:lpstr>
      <vt:lpstr>A127962638C</vt:lpstr>
      <vt:lpstr>A127962638C_Data</vt:lpstr>
      <vt:lpstr>A127962638C_Latest</vt:lpstr>
      <vt:lpstr>A127962642V</vt:lpstr>
      <vt:lpstr>A127962642V_Data</vt:lpstr>
      <vt:lpstr>A127962642V_Latest</vt:lpstr>
      <vt:lpstr>A127962646C</vt:lpstr>
      <vt:lpstr>A127962646C_Data</vt:lpstr>
      <vt:lpstr>A127962646C_Latest</vt:lpstr>
      <vt:lpstr>A127962650V</vt:lpstr>
      <vt:lpstr>A127962650V_Data</vt:lpstr>
      <vt:lpstr>A127962650V_Latest</vt:lpstr>
      <vt:lpstr>A127962654C</vt:lpstr>
      <vt:lpstr>A127962654C_Data</vt:lpstr>
      <vt:lpstr>A127962654C_Latest</vt:lpstr>
      <vt:lpstr>A127962658L</vt:lpstr>
      <vt:lpstr>A127962658L_Data</vt:lpstr>
      <vt:lpstr>A127962658L_Latest</vt:lpstr>
      <vt:lpstr>A127962662C</vt:lpstr>
      <vt:lpstr>A127962662C_Data</vt:lpstr>
      <vt:lpstr>A127962662C_Latest</vt:lpstr>
      <vt:lpstr>A127962666L</vt:lpstr>
      <vt:lpstr>A127962666L_Data</vt:lpstr>
      <vt:lpstr>A127962666L_Latest</vt:lpstr>
      <vt:lpstr>A127962674L</vt:lpstr>
      <vt:lpstr>A127962674L_Data</vt:lpstr>
      <vt:lpstr>A127962674L_Latest</vt:lpstr>
      <vt:lpstr>A127962678W</vt:lpstr>
      <vt:lpstr>A127962678W_Data</vt:lpstr>
      <vt:lpstr>A127962678W_Latest</vt:lpstr>
      <vt:lpstr>A127962682L</vt:lpstr>
      <vt:lpstr>A127962682L_Data</vt:lpstr>
      <vt:lpstr>A127962682L_Latest</vt:lpstr>
      <vt:lpstr>A127962686W</vt:lpstr>
      <vt:lpstr>A127962686W_Data</vt:lpstr>
      <vt:lpstr>A127962686W_Latest</vt:lpstr>
      <vt:lpstr>A127962694W</vt:lpstr>
      <vt:lpstr>A127962694W_Data</vt:lpstr>
      <vt:lpstr>A127962694W_Latest</vt:lpstr>
      <vt:lpstr>A127962698F</vt:lpstr>
      <vt:lpstr>A127962698F_Data</vt:lpstr>
      <vt:lpstr>A127962698F_Latest</vt:lpstr>
      <vt:lpstr>A127962702K</vt:lpstr>
      <vt:lpstr>A127962702K_Data</vt:lpstr>
      <vt:lpstr>A127962702K_Latest</vt:lpstr>
      <vt:lpstr>A127962706V</vt:lpstr>
      <vt:lpstr>A127962706V_Data</vt:lpstr>
      <vt:lpstr>A127962706V_Latest</vt:lpstr>
      <vt:lpstr>A127962710K</vt:lpstr>
      <vt:lpstr>A127962710K_Data</vt:lpstr>
      <vt:lpstr>A127962710K_Latest</vt:lpstr>
      <vt:lpstr>A127962714V</vt:lpstr>
      <vt:lpstr>A127962714V_Data</vt:lpstr>
      <vt:lpstr>A127962714V_Latest</vt:lpstr>
      <vt:lpstr>A127962718C</vt:lpstr>
      <vt:lpstr>A127962718C_Data</vt:lpstr>
      <vt:lpstr>A127962718C_Latest</vt:lpstr>
      <vt:lpstr>A127962722V</vt:lpstr>
      <vt:lpstr>A127962722V_Data</vt:lpstr>
      <vt:lpstr>A127962722V_Latest</vt:lpstr>
      <vt:lpstr>A127962726C</vt:lpstr>
      <vt:lpstr>A127962726C_Data</vt:lpstr>
      <vt:lpstr>A127962726C_Latest</vt:lpstr>
      <vt:lpstr>A127962730V</vt:lpstr>
      <vt:lpstr>A127962730V_Data</vt:lpstr>
      <vt:lpstr>A127962730V_Latest</vt:lpstr>
      <vt:lpstr>A127962734C</vt:lpstr>
      <vt:lpstr>A127962734C_Data</vt:lpstr>
      <vt:lpstr>A127962734C_Latest</vt:lpstr>
      <vt:lpstr>A127962738L</vt:lpstr>
      <vt:lpstr>A127962738L_Data</vt:lpstr>
      <vt:lpstr>A127962738L_Latest</vt:lpstr>
      <vt:lpstr>A127962750C</vt:lpstr>
      <vt:lpstr>A127962750C_Data</vt:lpstr>
      <vt:lpstr>A127962750C_Latest</vt:lpstr>
      <vt:lpstr>A127962754L</vt:lpstr>
      <vt:lpstr>A127962754L_Data</vt:lpstr>
      <vt:lpstr>A127962754L_Latest</vt:lpstr>
      <vt:lpstr>A127962762L</vt:lpstr>
      <vt:lpstr>A127962762L_Data</vt:lpstr>
      <vt:lpstr>A127962762L_Latest</vt:lpstr>
      <vt:lpstr>A127962766W</vt:lpstr>
      <vt:lpstr>A127962766W_Data</vt:lpstr>
      <vt:lpstr>A127962766W_Latest</vt:lpstr>
      <vt:lpstr>A127962770L</vt:lpstr>
      <vt:lpstr>A127962770L_Data</vt:lpstr>
      <vt:lpstr>A127962770L_Latest</vt:lpstr>
      <vt:lpstr>A127962774W</vt:lpstr>
      <vt:lpstr>A127962774W_Data</vt:lpstr>
      <vt:lpstr>A127962774W_Latest</vt:lpstr>
      <vt:lpstr>A127962778F</vt:lpstr>
      <vt:lpstr>A127962778F_Data</vt:lpstr>
      <vt:lpstr>A127962778F_Latest</vt:lpstr>
      <vt:lpstr>A127962782W</vt:lpstr>
      <vt:lpstr>A127962782W_Data</vt:lpstr>
      <vt:lpstr>A127962782W_Latest</vt:lpstr>
      <vt:lpstr>A127962786F</vt:lpstr>
      <vt:lpstr>A127962786F_Data</vt:lpstr>
      <vt:lpstr>A127962786F_Latest</vt:lpstr>
      <vt:lpstr>A127962790W</vt:lpstr>
      <vt:lpstr>A127962790W_Data</vt:lpstr>
      <vt:lpstr>A127962790W_Latest</vt:lpstr>
      <vt:lpstr>A127962794F</vt:lpstr>
      <vt:lpstr>A127962794F_Data</vt:lpstr>
      <vt:lpstr>A127962794F_Latest</vt:lpstr>
      <vt:lpstr>A127962798R</vt:lpstr>
      <vt:lpstr>A127962798R_Data</vt:lpstr>
      <vt:lpstr>A127962798R_Latest</vt:lpstr>
      <vt:lpstr>A127962802V</vt:lpstr>
      <vt:lpstr>A127962802V_Data</vt:lpstr>
      <vt:lpstr>A127962802V_Latest</vt:lpstr>
      <vt:lpstr>A127962806C</vt:lpstr>
      <vt:lpstr>A127962806C_Data</vt:lpstr>
      <vt:lpstr>A127962806C_Latest</vt:lpstr>
      <vt:lpstr>A127962814C</vt:lpstr>
      <vt:lpstr>A127962814C_Data</vt:lpstr>
      <vt:lpstr>A127962814C_Latest</vt:lpstr>
      <vt:lpstr>A127962818L</vt:lpstr>
      <vt:lpstr>A127962818L_Data</vt:lpstr>
      <vt:lpstr>A127962818L_Latest</vt:lpstr>
      <vt:lpstr>A127962822C</vt:lpstr>
      <vt:lpstr>A127962822C_Data</vt:lpstr>
      <vt:lpstr>A127962822C_Latest</vt:lpstr>
      <vt:lpstr>A127962826L</vt:lpstr>
      <vt:lpstr>A127962826L_Data</vt:lpstr>
      <vt:lpstr>A127962826L_Latest</vt:lpstr>
      <vt:lpstr>A127962830C</vt:lpstr>
      <vt:lpstr>A127962830C_Data</vt:lpstr>
      <vt:lpstr>A127962830C_Latest</vt:lpstr>
      <vt:lpstr>A127962834L</vt:lpstr>
      <vt:lpstr>A127962834L_Data</vt:lpstr>
      <vt:lpstr>A127962834L_Latest</vt:lpstr>
      <vt:lpstr>A127962838W</vt:lpstr>
      <vt:lpstr>A127962838W_Data</vt:lpstr>
      <vt:lpstr>A127962838W_Latest</vt:lpstr>
      <vt:lpstr>A127962842L</vt:lpstr>
      <vt:lpstr>A127962842L_Data</vt:lpstr>
      <vt:lpstr>A127962842L_Latest</vt:lpstr>
      <vt:lpstr>A127962846W</vt:lpstr>
      <vt:lpstr>A127962846W_Data</vt:lpstr>
      <vt:lpstr>A127962846W_Latest</vt:lpstr>
      <vt:lpstr>A127962850L</vt:lpstr>
      <vt:lpstr>A127962850L_Data</vt:lpstr>
      <vt:lpstr>A127962850L_Latest</vt:lpstr>
      <vt:lpstr>A127962854W</vt:lpstr>
      <vt:lpstr>A127962854W_Data</vt:lpstr>
      <vt:lpstr>A127962854W_Latest</vt:lpstr>
      <vt:lpstr>A127962858F</vt:lpstr>
      <vt:lpstr>A127962858F_Data</vt:lpstr>
      <vt:lpstr>A127962858F_Latest</vt:lpstr>
      <vt:lpstr>A127962862W</vt:lpstr>
      <vt:lpstr>A127962862W_Data</vt:lpstr>
      <vt:lpstr>A127962862W_Latest</vt:lpstr>
      <vt:lpstr>A127962866F</vt:lpstr>
      <vt:lpstr>A127962866F_Data</vt:lpstr>
      <vt:lpstr>A127962866F_Latest</vt:lpstr>
      <vt:lpstr>A127962870W</vt:lpstr>
      <vt:lpstr>A127962870W_Data</vt:lpstr>
      <vt:lpstr>A127962870W_Latest</vt:lpstr>
      <vt:lpstr>A127962874F</vt:lpstr>
      <vt:lpstr>A127962874F_Data</vt:lpstr>
      <vt:lpstr>A127962874F_Latest</vt:lpstr>
      <vt:lpstr>A127962878R</vt:lpstr>
      <vt:lpstr>A127962878R_Data</vt:lpstr>
      <vt:lpstr>A127962878R_Latest</vt:lpstr>
      <vt:lpstr>A127962882F</vt:lpstr>
      <vt:lpstr>A127962882F_Data</vt:lpstr>
      <vt:lpstr>A127962882F_Latest</vt:lpstr>
      <vt:lpstr>A127962886R</vt:lpstr>
      <vt:lpstr>A127962886R_Data</vt:lpstr>
      <vt:lpstr>A127962886R_Latest</vt:lpstr>
      <vt:lpstr>A127962890F</vt:lpstr>
      <vt:lpstr>A127962890F_Data</vt:lpstr>
      <vt:lpstr>A127962890F_Latest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A127964742R</vt:lpstr>
      <vt:lpstr>A127964742R_Data</vt:lpstr>
      <vt:lpstr>A127964742R_Latest</vt:lpstr>
      <vt:lpstr>A127964746X</vt:lpstr>
      <vt:lpstr>A127964746X_Data</vt:lpstr>
      <vt:lpstr>A127964746X_Latest</vt:lpstr>
      <vt:lpstr>A127964750R</vt:lpstr>
      <vt:lpstr>A127964750R_Data</vt:lpstr>
      <vt:lpstr>A127964750R_Latest</vt:lpstr>
      <vt:lpstr>A127964754X</vt:lpstr>
      <vt:lpstr>A127964754X_Data</vt:lpstr>
      <vt:lpstr>A127964754X_Latest</vt:lpstr>
      <vt:lpstr>A127964758J</vt:lpstr>
      <vt:lpstr>A127964758J_Data</vt:lpstr>
      <vt:lpstr>A127964758J_Latest</vt:lpstr>
      <vt:lpstr>A127964766J</vt:lpstr>
      <vt:lpstr>A127964766J_Data</vt:lpstr>
      <vt:lpstr>A127964766J_Latest</vt:lpstr>
      <vt:lpstr>A127964770X</vt:lpstr>
      <vt:lpstr>A127964770X_Data</vt:lpstr>
      <vt:lpstr>A127964770X_Latest</vt:lpstr>
      <vt:lpstr>A127964774J</vt:lpstr>
      <vt:lpstr>A127964774J_Data</vt:lpstr>
      <vt:lpstr>A127964774J_Latest</vt:lpstr>
      <vt:lpstr>A127964778T</vt:lpstr>
      <vt:lpstr>A127964778T_Data</vt:lpstr>
      <vt:lpstr>A127964778T_Latest</vt:lpstr>
      <vt:lpstr>A127964782J</vt:lpstr>
      <vt:lpstr>A127964782J_Data</vt:lpstr>
      <vt:lpstr>A127964782J_Latest</vt:lpstr>
      <vt:lpstr>A127964786T</vt:lpstr>
      <vt:lpstr>A127964786T_Data</vt:lpstr>
      <vt:lpstr>A127964786T_Latest</vt:lpstr>
      <vt:lpstr>A127964790J</vt:lpstr>
      <vt:lpstr>A127964790J_Data</vt:lpstr>
      <vt:lpstr>A127964790J_Latest</vt:lpstr>
      <vt:lpstr>A127964794T</vt:lpstr>
      <vt:lpstr>A127964794T_Data</vt:lpstr>
      <vt:lpstr>A127964794T_Latest</vt:lpstr>
      <vt:lpstr>A127964798A</vt:lpstr>
      <vt:lpstr>A127964798A_Data</vt:lpstr>
      <vt:lpstr>A127964798A_Latest</vt:lpstr>
      <vt:lpstr>A127964802F</vt:lpstr>
      <vt:lpstr>A127964802F_Data</vt:lpstr>
      <vt:lpstr>A127964802F_Latest</vt:lpstr>
      <vt:lpstr>A127964810F</vt:lpstr>
      <vt:lpstr>A127964810F_Data</vt:lpstr>
      <vt:lpstr>A127964810F_Latest</vt:lpstr>
      <vt:lpstr>A127964814R</vt:lpstr>
      <vt:lpstr>A127964814R_Data</vt:lpstr>
      <vt:lpstr>A127964814R_Latest</vt:lpstr>
      <vt:lpstr>A127964818X</vt:lpstr>
      <vt:lpstr>A127964818X_Data</vt:lpstr>
      <vt:lpstr>A127964818X_Latest</vt:lpstr>
      <vt:lpstr>A127964822R</vt:lpstr>
      <vt:lpstr>A127964822R_Data</vt:lpstr>
      <vt:lpstr>A127964822R_Latest</vt:lpstr>
      <vt:lpstr>A127964826X</vt:lpstr>
      <vt:lpstr>A127964826X_Data</vt:lpstr>
      <vt:lpstr>A127964826X_Latest</vt:lpstr>
      <vt:lpstr>A127964830R</vt:lpstr>
      <vt:lpstr>A127964830R_Data</vt:lpstr>
      <vt:lpstr>A127964830R_Latest</vt:lpstr>
      <vt:lpstr>A127964834X</vt:lpstr>
      <vt:lpstr>A127964834X_Data</vt:lpstr>
      <vt:lpstr>A127964834X_Latest</vt:lpstr>
      <vt:lpstr>A127964838J</vt:lpstr>
      <vt:lpstr>A127964838J_Data</vt:lpstr>
      <vt:lpstr>A127964838J_Latest</vt:lpstr>
      <vt:lpstr>A127964842X</vt:lpstr>
      <vt:lpstr>A127964842X_Data</vt:lpstr>
      <vt:lpstr>A127964842X_Latest</vt:lpstr>
      <vt:lpstr>A127964846J</vt:lpstr>
      <vt:lpstr>A127964846J_Data</vt:lpstr>
      <vt:lpstr>A127964846J_Latest</vt:lpstr>
      <vt:lpstr>A127964850X</vt:lpstr>
      <vt:lpstr>A127964850X_Data</vt:lpstr>
      <vt:lpstr>A127964850X_Latest</vt:lpstr>
      <vt:lpstr>A127964854J</vt:lpstr>
      <vt:lpstr>A127964854J_Data</vt:lpstr>
      <vt:lpstr>A127964854J_Latest</vt:lpstr>
      <vt:lpstr>A127964858T</vt:lpstr>
      <vt:lpstr>A127964858T_Data</vt:lpstr>
      <vt:lpstr>A127964858T_Latest</vt:lpstr>
      <vt:lpstr>A127964862J</vt:lpstr>
      <vt:lpstr>A127964862J_Data</vt:lpstr>
      <vt:lpstr>A127964862J_Latest</vt:lpstr>
      <vt:lpstr>A127964866T</vt:lpstr>
      <vt:lpstr>A127964866T_Data</vt:lpstr>
      <vt:lpstr>A127964866T_Latest</vt:lpstr>
      <vt:lpstr>A127964870J</vt:lpstr>
      <vt:lpstr>A127964870J_Data</vt:lpstr>
      <vt:lpstr>A127964870J_Latest</vt:lpstr>
      <vt:lpstr>A127964874T</vt:lpstr>
      <vt:lpstr>A127964874T_Data</vt:lpstr>
      <vt:lpstr>A127964874T_Latest</vt:lpstr>
      <vt:lpstr>A127964878A</vt:lpstr>
      <vt:lpstr>A127964878A_Data</vt:lpstr>
      <vt:lpstr>A127964878A_Latest</vt:lpstr>
      <vt:lpstr>A127964882T</vt:lpstr>
      <vt:lpstr>A127964882T_Data</vt:lpstr>
      <vt:lpstr>A127964882T_Latest</vt:lpstr>
      <vt:lpstr>A127964886A</vt:lpstr>
      <vt:lpstr>A127964886A_Data</vt:lpstr>
      <vt:lpstr>A127964886A_Latest</vt:lpstr>
      <vt:lpstr>A127964890T</vt:lpstr>
      <vt:lpstr>A127964890T_Data</vt:lpstr>
      <vt:lpstr>A127964890T_Latest</vt:lpstr>
      <vt:lpstr>A127964894A</vt:lpstr>
      <vt:lpstr>A127964894A_Data</vt:lpstr>
      <vt:lpstr>A127964894A_Latest</vt:lpstr>
      <vt:lpstr>A127964898K</vt:lpstr>
      <vt:lpstr>A127964898K_Data</vt:lpstr>
      <vt:lpstr>A127964898K_Latest</vt:lpstr>
      <vt:lpstr>A127964902R</vt:lpstr>
      <vt:lpstr>A127964902R_Data</vt:lpstr>
      <vt:lpstr>A127964902R_Latest</vt:lpstr>
      <vt:lpstr>A127964906X</vt:lpstr>
      <vt:lpstr>A127964906X_Data</vt:lpstr>
      <vt:lpstr>A127964906X_Latest</vt:lpstr>
      <vt:lpstr>A127964910R</vt:lpstr>
      <vt:lpstr>A127964910R_Data</vt:lpstr>
      <vt:lpstr>A127964910R_Latest</vt:lpstr>
      <vt:lpstr>A127964914X</vt:lpstr>
      <vt:lpstr>A127964914X_Data</vt:lpstr>
      <vt:lpstr>A127964914X_Latest</vt:lpstr>
      <vt:lpstr>A127964918J</vt:lpstr>
      <vt:lpstr>A127964918J_Data</vt:lpstr>
      <vt:lpstr>A127964918J_Latest</vt:lpstr>
      <vt:lpstr>A127964922X</vt:lpstr>
      <vt:lpstr>A127964922X_Data</vt:lpstr>
      <vt:lpstr>A127964922X_Latest</vt:lpstr>
      <vt:lpstr>A127964926J</vt:lpstr>
      <vt:lpstr>A127964926J_Data</vt:lpstr>
      <vt:lpstr>A127964926J_Latest</vt:lpstr>
      <vt:lpstr>A127964930X</vt:lpstr>
      <vt:lpstr>A127964930X_Data</vt:lpstr>
      <vt:lpstr>A127964930X_Latest</vt:lpstr>
      <vt:lpstr>A127964934J</vt:lpstr>
      <vt:lpstr>A127964934J_Data</vt:lpstr>
      <vt:lpstr>A127964934J_Latest</vt:lpstr>
      <vt:lpstr>A127964938T</vt:lpstr>
      <vt:lpstr>A127964938T_Data</vt:lpstr>
      <vt:lpstr>A127964938T_Latest</vt:lpstr>
      <vt:lpstr>A127964942J</vt:lpstr>
      <vt:lpstr>A127964942J_Data</vt:lpstr>
      <vt:lpstr>A127964942J_Latest</vt:lpstr>
      <vt:lpstr>A127964946T</vt:lpstr>
      <vt:lpstr>A127964946T_Data</vt:lpstr>
      <vt:lpstr>A127964946T_Latest</vt:lpstr>
      <vt:lpstr>A127964970T</vt:lpstr>
      <vt:lpstr>A127964970T_Data</vt:lpstr>
      <vt:lpstr>A127964970T_Latest</vt:lpstr>
      <vt:lpstr>A127964974A</vt:lpstr>
      <vt:lpstr>A127964974A_Data</vt:lpstr>
      <vt:lpstr>A127964974A_Latest</vt:lpstr>
      <vt:lpstr>A127964978K</vt:lpstr>
      <vt:lpstr>A127964978K_Data</vt:lpstr>
      <vt:lpstr>A127964978K_Latest</vt:lpstr>
      <vt:lpstr>A127964982A</vt:lpstr>
      <vt:lpstr>A127964982A_Data</vt:lpstr>
      <vt:lpstr>A127964982A_Latest</vt:lpstr>
      <vt:lpstr>A127964986K</vt:lpstr>
      <vt:lpstr>A127964986K_Data</vt:lpstr>
      <vt:lpstr>A127964986K_Latest</vt:lpstr>
      <vt:lpstr>A127964990A</vt:lpstr>
      <vt:lpstr>A127964990A_Data</vt:lpstr>
      <vt:lpstr>A127964990A_Latest</vt:lpstr>
      <vt:lpstr>A127964994K</vt:lpstr>
      <vt:lpstr>A127964994K_Data</vt:lpstr>
      <vt:lpstr>A127964994K_Latest</vt:lpstr>
      <vt:lpstr>A127964998V</vt:lpstr>
      <vt:lpstr>A127964998V_Data</vt:lpstr>
      <vt:lpstr>A127964998V_Latest</vt:lpstr>
      <vt:lpstr>A127965002A</vt:lpstr>
      <vt:lpstr>A127965002A_Data</vt:lpstr>
      <vt:lpstr>A127965002A_Latest</vt:lpstr>
      <vt:lpstr>A127965006K</vt:lpstr>
      <vt:lpstr>A127965006K_Data</vt:lpstr>
      <vt:lpstr>A127965006K_Latest</vt:lpstr>
      <vt:lpstr>A127965010A</vt:lpstr>
      <vt:lpstr>A127965010A_Data</vt:lpstr>
      <vt:lpstr>A127965010A_Latest</vt:lpstr>
      <vt:lpstr>A127965014K</vt:lpstr>
      <vt:lpstr>A127965014K_Data</vt:lpstr>
      <vt:lpstr>A127965014K_Latest</vt:lpstr>
      <vt:lpstr>A127965018V</vt:lpstr>
      <vt:lpstr>A127965018V_Data</vt:lpstr>
      <vt:lpstr>A127965018V_Latest</vt:lpstr>
      <vt:lpstr>A127965022K</vt:lpstr>
      <vt:lpstr>A127965022K_Data</vt:lpstr>
      <vt:lpstr>A127965022K_Latest</vt:lpstr>
      <vt:lpstr>A127965026V</vt:lpstr>
      <vt:lpstr>A127965026V_Data</vt:lpstr>
      <vt:lpstr>A127965026V_Latest</vt:lpstr>
      <vt:lpstr>A127965030K</vt:lpstr>
      <vt:lpstr>A127965030K_Data</vt:lpstr>
      <vt:lpstr>A127965030K_Latest</vt:lpstr>
      <vt:lpstr>A127965034V</vt:lpstr>
      <vt:lpstr>A127965034V_Data</vt:lpstr>
      <vt:lpstr>A127965034V_Latest</vt:lpstr>
      <vt:lpstr>A127965038C</vt:lpstr>
      <vt:lpstr>A127965038C_Data</vt:lpstr>
      <vt:lpstr>A127965038C_Latest</vt:lpstr>
      <vt:lpstr>A127965042V</vt:lpstr>
      <vt:lpstr>A127965042V_Data</vt:lpstr>
      <vt:lpstr>A127965042V_Latest</vt:lpstr>
      <vt:lpstr>A127965046C</vt:lpstr>
      <vt:lpstr>A127965046C_Data</vt:lpstr>
      <vt:lpstr>A127965046C_Latest</vt:lpstr>
      <vt:lpstr>A127965050V</vt:lpstr>
      <vt:lpstr>A127965050V_Data</vt:lpstr>
      <vt:lpstr>A127965050V_Latest</vt:lpstr>
      <vt:lpstr>A127965054C</vt:lpstr>
      <vt:lpstr>A127965054C_Data</vt:lpstr>
      <vt:lpstr>A127965054C_Latest</vt:lpstr>
      <vt:lpstr>A127965058L</vt:lpstr>
      <vt:lpstr>A127965058L_Data</vt:lpstr>
      <vt:lpstr>A127965058L_Latest</vt:lpstr>
      <vt:lpstr>A127965062C</vt:lpstr>
      <vt:lpstr>A127965062C_Data</vt:lpstr>
      <vt:lpstr>A127965062C_Latest</vt:lpstr>
      <vt:lpstr>A127965066L</vt:lpstr>
      <vt:lpstr>A127965066L_Data</vt:lpstr>
      <vt:lpstr>A127965066L_Latest</vt:lpstr>
      <vt:lpstr>A127965070C</vt:lpstr>
      <vt:lpstr>A127965070C_Data</vt:lpstr>
      <vt:lpstr>A127965070C_Latest</vt:lpstr>
      <vt:lpstr>A127965074L</vt:lpstr>
      <vt:lpstr>A127965074L_Data</vt:lpstr>
      <vt:lpstr>A127965074L_Latest</vt:lpstr>
      <vt:lpstr>A127965078W</vt:lpstr>
      <vt:lpstr>A127965078W_Data</vt:lpstr>
      <vt:lpstr>A127965078W_Latest</vt:lpstr>
      <vt:lpstr>A127965082L</vt:lpstr>
      <vt:lpstr>A127965082L_Data</vt:lpstr>
      <vt:lpstr>A127965082L_Latest</vt:lpstr>
      <vt:lpstr>A127965086W</vt:lpstr>
      <vt:lpstr>A127965086W_Data</vt:lpstr>
      <vt:lpstr>A127965086W_Latest</vt:lpstr>
      <vt:lpstr>A127965090L</vt:lpstr>
      <vt:lpstr>A127965090L_Data</vt:lpstr>
      <vt:lpstr>A127965090L_Latest</vt:lpstr>
      <vt:lpstr>A127965094W</vt:lpstr>
      <vt:lpstr>A127965094W_Data</vt:lpstr>
      <vt:lpstr>A127965094W_Latest</vt:lpstr>
      <vt:lpstr>A127965098F</vt:lpstr>
      <vt:lpstr>A127965098F_Data</vt:lpstr>
      <vt:lpstr>A127965098F_Latest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A127966918V</vt:lpstr>
      <vt:lpstr>A127966918V_Data</vt:lpstr>
      <vt:lpstr>A127966918V_Latest</vt:lpstr>
      <vt:lpstr>A127966922K</vt:lpstr>
      <vt:lpstr>A127966922K_Data</vt:lpstr>
      <vt:lpstr>A127966922K_Latest</vt:lpstr>
      <vt:lpstr>A127966926V</vt:lpstr>
      <vt:lpstr>A127966926V_Data</vt:lpstr>
      <vt:lpstr>A127966926V_Latest</vt:lpstr>
      <vt:lpstr>A127966930K</vt:lpstr>
      <vt:lpstr>A127966930K_Data</vt:lpstr>
      <vt:lpstr>A127966930K_Latest</vt:lpstr>
      <vt:lpstr>A127966934V</vt:lpstr>
      <vt:lpstr>A127966934V_Data</vt:lpstr>
      <vt:lpstr>A127966934V_Latest</vt:lpstr>
      <vt:lpstr>A127966938C</vt:lpstr>
      <vt:lpstr>A127966938C_Data</vt:lpstr>
      <vt:lpstr>A127966938C_Latest</vt:lpstr>
      <vt:lpstr>A127966942V</vt:lpstr>
      <vt:lpstr>A127966942V_Data</vt:lpstr>
      <vt:lpstr>A127966942V_Latest</vt:lpstr>
      <vt:lpstr>A127966946C</vt:lpstr>
      <vt:lpstr>A127966946C_Data</vt:lpstr>
      <vt:lpstr>A127966946C_Latest</vt:lpstr>
      <vt:lpstr>A127966950V</vt:lpstr>
      <vt:lpstr>A127966950V_Data</vt:lpstr>
      <vt:lpstr>A127966950V_Latest</vt:lpstr>
      <vt:lpstr>A127966954C</vt:lpstr>
      <vt:lpstr>A127966954C_Data</vt:lpstr>
      <vt:lpstr>A127966954C_Latest</vt:lpstr>
      <vt:lpstr>A127966958L</vt:lpstr>
      <vt:lpstr>A127966958L_Data</vt:lpstr>
      <vt:lpstr>A127966958L_Latest</vt:lpstr>
      <vt:lpstr>A127966962C</vt:lpstr>
      <vt:lpstr>A127966962C_Data</vt:lpstr>
      <vt:lpstr>A127966962C_Latest</vt:lpstr>
      <vt:lpstr>A127966966L</vt:lpstr>
      <vt:lpstr>A127966966L_Data</vt:lpstr>
      <vt:lpstr>A127966966L_Latest</vt:lpstr>
      <vt:lpstr>A127966970C</vt:lpstr>
      <vt:lpstr>A127966970C_Data</vt:lpstr>
      <vt:lpstr>A127966970C_Latest</vt:lpstr>
      <vt:lpstr>A127966974L</vt:lpstr>
      <vt:lpstr>A127966974L_Data</vt:lpstr>
      <vt:lpstr>A127966974L_Latest</vt:lpstr>
      <vt:lpstr>A127966978W</vt:lpstr>
      <vt:lpstr>A127966978W_Data</vt:lpstr>
      <vt:lpstr>A127966978W_Latest</vt:lpstr>
      <vt:lpstr>A127966982L</vt:lpstr>
      <vt:lpstr>A127966982L_Data</vt:lpstr>
      <vt:lpstr>A127966982L_Latest</vt:lpstr>
      <vt:lpstr>A127966986W</vt:lpstr>
      <vt:lpstr>A127966986W_Data</vt:lpstr>
      <vt:lpstr>A127966986W_Latest</vt:lpstr>
      <vt:lpstr>A127966990L</vt:lpstr>
      <vt:lpstr>A127966990L_Data</vt:lpstr>
      <vt:lpstr>A127966990L_Latest</vt:lpstr>
      <vt:lpstr>A127966994W</vt:lpstr>
      <vt:lpstr>A127966994W_Data</vt:lpstr>
      <vt:lpstr>A127966994W_Latest</vt:lpstr>
      <vt:lpstr>A127966998F</vt:lpstr>
      <vt:lpstr>A127966998F_Data</vt:lpstr>
      <vt:lpstr>A127966998F_Latest</vt:lpstr>
      <vt:lpstr>A127967002L</vt:lpstr>
      <vt:lpstr>A127967002L_Data</vt:lpstr>
      <vt:lpstr>A127967002L_Latest</vt:lpstr>
      <vt:lpstr>A127967006W</vt:lpstr>
      <vt:lpstr>A127967006W_Data</vt:lpstr>
      <vt:lpstr>A127967006W_Latest</vt:lpstr>
      <vt:lpstr>A127967010L</vt:lpstr>
      <vt:lpstr>A127967010L_Data</vt:lpstr>
      <vt:lpstr>A127967010L_Latest</vt:lpstr>
      <vt:lpstr>A127967014W</vt:lpstr>
      <vt:lpstr>A127967014W_Data</vt:lpstr>
      <vt:lpstr>A127967014W_Latest</vt:lpstr>
      <vt:lpstr>A127967018F</vt:lpstr>
      <vt:lpstr>A127967018F_Data</vt:lpstr>
      <vt:lpstr>A127967018F_Latest</vt:lpstr>
      <vt:lpstr>A127967022W</vt:lpstr>
      <vt:lpstr>A127967022W_Data</vt:lpstr>
      <vt:lpstr>A127967022W_Latest</vt:lpstr>
      <vt:lpstr>A127967026F</vt:lpstr>
      <vt:lpstr>A127967026F_Data</vt:lpstr>
      <vt:lpstr>A127967026F_Latest</vt:lpstr>
      <vt:lpstr>A127967030W</vt:lpstr>
      <vt:lpstr>A127967030W_Data</vt:lpstr>
      <vt:lpstr>A127967030W_Latest</vt:lpstr>
      <vt:lpstr>A127967034F</vt:lpstr>
      <vt:lpstr>A127967034F_Data</vt:lpstr>
      <vt:lpstr>A127967034F_Latest</vt:lpstr>
      <vt:lpstr>A127967038R</vt:lpstr>
      <vt:lpstr>A127967038R_Data</vt:lpstr>
      <vt:lpstr>A127967038R_Latest</vt:lpstr>
      <vt:lpstr>A127967042F</vt:lpstr>
      <vt:lpstr>A127967042F_Data</vt:lpstr>
      <vt:lpstr>A127967042F_Latest</vt:lpstr>
      <vt:lpstr>A127967046R</vt:lpstr>
      <vt:lpstr>A127967046R_Data</vt:lpstr>
      <vt:lpstr>A127967046R_Latest</vt:lpstr>
      <vt:lpstr>A127967050F</vt:lpstr>
      <vt:lpstr>A127967050F_Data</vt:lpstr>
      <vt:lpstr>A127967050F_Latest</vt:lpstr>
      <vt:lpstr>A127967054R</vt:lpstr>
      <vt:lpstr>A127967054R_Data</vt:lpstr>
      <vt:lpstr>A127967054R_Latest</vt:lpstr>
      <vt:lpstr>A127967058X</vt:lpstr>
      <vt:lpstr>A127967058X_Data</vt:lpstr>
      <vt:lpstr>A127967058X_Latest</vt:lpstr>
      <vt:lpstr>A127967062R</vt:lpstr>
      <vt:lpstr>A127967062R_Data</vt:lpstr>
      <vt:lpstr>A127967062R_Latest</vt:lpstr>
      <vt:lpstr>A127967066X</vt:lpstr>
      <vt:lpstr>A127967066X_Data</vt:lpstr>
      <vt:lpstr>A127967066X_Latest</vt:lpstr>
      <vt:lpstr>A127967070R</vt:lpstr>
      <vt:lpstr>A127967070R_Data</vt:lpstr>
      <vt:lpstr>A127967070R_Latest</vt:lpstr>
      <vt:lpstr>A127967074X</vt:lpstr>
      <vt:lpstr>A127967074X_Data</vt:lpstr>
      <vt:lpstr>A127967074X_Latest</vt:lpstr>
      <vt:lpstr>A127967082X</vt:lpstr>
      <vt:lpstr>A127967082X_Data</vt:lpstr>
      <vt:lpstr>A127967082X_Latest</vt:lpstr>
      <vt:lpstr>A127967086J</vt:lpstr>
      <vt:lpstr>A127967086J_Data</vt:lpstr>
      <vt:lpstr>A127967086J_Latest</vt:lpstr>
      <vt:lpstr>A127967090X</vt:lpstr>
      <vt:lpstr>A127967090X_Data</vt:lpstr>
      <vt:lpstr>A127967090X_Latest</vt:lpstr>
      <vt:lpstr>A127967094J</vt:lpstr>
      <vt:lpstr>A127967094J_Data</vt:lpstr>
      <vt:lpstr>A127967094J_Latest</vt:lpstr>
      <vt:lpstr>A127967098T</vt:lpstr>
      <vt:lpstr>A127967098T_Data</vt:lpstr>
      <vt:lpstr>A127967098T_Latest</vt:lpstr>
      <vt:lpstr>A127967102W</vt:lpstr>
      <vt:lpstr>A127967102W_Data</vt:lpstr>
      <vt:lpstr>A127967102W_Latest</vt:lpstr>
      <vt:lpstr>A127967106F</vt:lpstr>
      <vt:lpstr>A127967106F_Data</vt:lpstr>
      <vt:lpstr>A127967106F_Latest</vt:lpstr>
      <vt:lpstr>A127967110W</vt:lpstr>
      <vt:lpstr>A127967110W_Data</vt:lpstr>
      <vt:lpstr>A127967110W_Latest</vt:lpstr>
      <vt:lpstr>A127967118R</vt:lpstr>
      <vt:lpstr>A127967118R_Data</vt:lpstr>
      <vt:lpstr>A127967118R_Latest</vt:lpstr>
      <vt:lpstr>A127967122F</vt:lpstr>
      <vt:lpstr>A127967122F_Data</vt:lpstr>
      <vt:lpstr>A127967122F_Latest</vt:lpstr>
      <vt:lpstr>A127967126R</vt:lpstr>
      <vt:lpstr>A127967126R_Data</vt:lpstr>
      <vt:lpstr>A127967126R_Latest</vt:lpstr>
      <vt:lpstr>A127967130F</vt:lpstr>
      <vt:lpstr>A127967130F_Data</vt:lpstr>
      <vt:lpstr>A127967130F_Latest</vt:lpstr>
      <vt:lpstr>A127967134R</vt:lpstr>
      <vt:lpstr>A127967134R_Data</vt:lpstr>
      <vt:lpstr>A127967134R_Latest</vt:lpstr>
      <vt:lpstr>A127967138X</vt:lpstr>
      <vt:lpstr>A127967138X_Data</vt:lpstr>
      <vt:lpstr>A127967138X_Latest</vt:lpstr>
      <vt:lpstr>A127967166J</vt:lpstr>
      <vt:lpstr>A127967166J_Data</vt:lpstr>
      <vt:lpstr>A127967166J_Latest</vt:lpstr>
      <vt:lpstr>A127967170X</vt:lpstr>
      <vt:lpstr>A127967170X_Data</vt:lpstr>
      <vt:lpstr>A127967170X_Latest</vt:lpstr>
      <vt:lpstr>A127967174J</vt:lpstr>
      <vt:lpstr>A127967174J_Data</vt:lpstr>
      <vt:lpstr>A127967174J_Latest</vt:lpstr>
      <vt:lpstr>A127967178T</vt:lpstr>
      <vt:lpstr>A127967178T_Data</vt:lpstr>
      <vt:lpstr>A127967178T_Latest</vt:lpstr>
      <vt:lpstr>A127967182J</vt:lpstr>
      <vt:lpstr>A127967182J_Data</vt:lpstr>
      <vt:lpstr>A127967182J_Latest</vt:lpstr>
      <vt:lpstr>A127967186T</vt:lpstr>
      <vt:lpstr>A127967186T_Data</vt:lpstr>
      <vt:lpstr>A127967186T_Latest</vt:lpstr>
      <vt:lpstr>A127967194T</vt:lpstr>
      <vt:lpstr>A127967194T_Data</vt:lpstr>
      <vt:lpstr>A127967194T_Latest</vt:lpstr>
      <vt:lpstr>A127967198A</vt:lpstr>
      <vt:lpstr>A127967198A_Data</vt:lpstr>
      <vt:lpstr>A127967198A_Latest</vt:lpstr>
      <vt:lpstr>A127967202F</vt:lpstr>
      <vt:lpstr>A127967202F_Data</vt:lpstr>
      <vt:lpstr>A127967202F_Latest</vt:lpstr>
      <vt:lpstr>A127967206R</vt:lpstr>
      <vt:lpstr>A127967206R_Data</vt:lpstr>
      <vt:lpstr>A127967206R_Latest</vt:lpstr>
      <vt:lpstr>A127967210F</vt:lpstr>
      <vt:lpstr>A127967210F_Data</vt:lpstr>
      <vt:lpstr>A127967210F_Latest</vt:lpstr>
      <vt:lpstr>A127967214R</vt:lpstr>
      <vt:lpstr>A127967214R_Data</vt:lpstr>
      <vt:lpstr>A127967214R_Latest</vt:lpstr>
      <vt:lpstr>A127967218X</vt:lpstr>
      <vt:lpstr>A127967218X_Data</vt:lpstr>
      <vt:lpstr>A127967218X_Latest</vt:lpstr>
      <vt:lpstr>A127967222R</vt:lpstr>
      <vt:lpstr>A127967222R_Data</vt:lpstr>
      <vt:lpstr>A127967222R_Latest</vt:lpstr>
      <vt:lpstr>A127967226X</vt:lpstr>
      <vt:lpstr>A127967226X_Data</vt:lpstr>
      <vt:lpstr>A127967226X_Latest</vt:lpstr>
      <vt:lpstr>A127967230R</vt:lpstr>
      <vt:lpstr>A127967230R_Data</vt:lpstr>
      <vt:lpstr>A127967230R_Latest</vt:lpstr>
      <vt:lpstr>A127967234X</vt:lpstr>
      <vt:lpstr>A127967234X_Data</vt:lpstr>
      <vt:lpstr>A127967234X_Latest</vt:lpstr>
      <vt:lpstr>A127967238J</vt:lpstr>
      <vt:lpstr>A127967238J_Data</vt:lpstr>
      <vt:lpstr>A127967238J_Latest</vt:lpstr>
      <vt:lpstr>A127967242X</vt:lpstr>
      <vt:lpstr>A127967242X_Data</vt:lpstr>
      <vt:lpstr>A127967242X_Latest</vt:lpstr>
      <vt:lpstr>A127967246J</vt:lpstr>
      <vt:lpstr>A127967246J_Data</vt:lpstr>
      <vt:lpstr>A127967246J_Latest</vt:lpstr>
      <vt:lpstr>A127967250X</vt:lpstr>
      <vt:lpstr>A127967250X_Data</vt:lpstr>
      <vt:lpstr>A127967250X_Latest</vt:lpstr>
      <vt:lpstr>A127967254J</vt:lpstr>
      <vt:lpstr>A127967254J_Data</vt:lpstr>
      <vt:lpstr>A127967254J_Latest</vt:lpstr>
      <vt:lpstr>A127967258T</vt:lpstr>
      <vt:lpstr>A127967258T_Data</vt:lpstr>
      <vt:lpstr>A127967258T_Latest</vt:lpstr>
      <vt:lpstr>A127967262J</vt:lpstr>
      <vt:lpstr>A127967262J_Data</vt:lpstr>
      <vt:lpstr>A127967262J_Latest</vt:lpstr>
      <vt:lpstr>A127967266T</vt:lpstr>
      <vt:lpstr>A127967266T_Data</vt:lpstr>
      <vt:lpstr>A127967266T_Latest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A127969002X</vt:lpstr>
      <vt:lpstr>A127969002X_Data</vt:lpstr>
      <vt:lpstr>A127969002X_Latest</vt:lpstr>
      <vt:lpstr>A127969006J</vt:lpstr>
      <vt:lpstr>A127969006J_Data</vt:lpstr>
      <vt:lpstr>A127969006J_Latest</vt:lpstr>
      <vt:lpstr>A127969010X</vt:lpstr>
      <vt:lpstr>A127969010X_Data</vt:lpstr>
      <vt:lpstr>A127969010X_Latest</vt:lpstr>
      <vt:lpstr>A127969014J</vt:lpstr>
      <vt:lpstr>A127969014J_Data</vt:lpstr>
      <vt:lpstr>A127969014J_Latest</vt:lpstr>
      <vt:lpstr>A127969018T</vt:lpstr>
      <vt:lpstr>A127969018T_Data</vt:lpstr>
      <vt:lpstr>A127969018T_Latest</vt:lpstr>
      <vt:lpstr>A127969022J</vt:lpstr>
      <vt:lpstr>A127969022J_Data</vt:lpstr>
      <vt:lpstr>A127969022J_Latest</vt:lpstr>
      <vt:lpstr>A127969026T</vt:lpstr>
      <vt:lpstr>A127969026T_Data</vt:lpstr>
      <vt:lpstr>A127969026T_Latest</vt:lpstr>
      <vt:lpstr>A127969030J</vt:lpstr>
      <vt:lpstr>A127969030J_Data</vt:lpstr>
      <vt:lpstr>A127969030J_Latest</vt:lpstr>
      <vt:lpstr>A127969034T</vt:lpstr>
      <vt:lpstr>A127969034T_Data</vt:lpstr>
      <vt:lpstr>A127969034T_Latest</vt:lpstr>
      <vt:lpstr>A127969038A</vt:lpstr>
      <vt:lpstr>A127969038A_Data</vt:lpstr>
      <vt:lpstr>A127969038A_Latest</vt:lpstr>
      <vt:lpstr>A127969042T</vt:lpstr>
      <vt:lpstr>A127969042T_Data</vt:lpstr>
      <vt:lpstr>A127969042T_Latest</vt:lpstr>
      <vt:lpstr>A127969046A</vt:lpstr>
      <vt:lpstr>A127969046A_Data</vt:lpstr>
      <vt:lpstr>A127969046A_Latest</vt:lpstr>
      <vt:lpstr>A127969050T</vt:lpstr>
      <vt:lpstr>A127969050T_Data</vt:lpstr>
      <vt:lpstr>A127969050T_Latest</vt:lpstr>
      <vt:lpstr>A127969054A</vt:lpstr>
      <vt:lpstr>A127969054A_Data</vt:lpstr>
      <vt:lpstr>A127969054A_Latest</vt:lpstr>
      <vt:lpstr>A127969058K</vt:lpstr>
      <vt:lpstr>A127969058K_Data</vt:lpstr>
      <vt:lpstr>A127969058K_Latest</vt:lpstr>
      <vt:lpstr>A127969062A</vt:lpstr>
      <vt:lpstr>A127969062A_Data</vt:lpstr>
      <vt:lpstr>A127969062A_Latest</vt:lpstr>
      <vt:lpstr>A127969066K</vt:lpstr>
      <vt:lpstr>A127969066K_Data</vt:lpstr>
      <vt:lpstr>A127969066K_Latest</vt:lpstr>
      <vt:lpstr>A127969070A</vt:lpstr>
      <vt:lpstr>A127969070A_Data</vt:lpstr>
      <vt:lpstr>A127969070A_Latest</vt:lpstr>
      <vt:lpstr>A127969074K</vt:lpstr>
      <vt:lpstr>A127969074K_Data</vt:lpstr>
      <vt:lpstr>A127969074K_Latest</vt:lpstr>
      <vt:lpstr>A127969082K</vt:lpstr>
      <vt:lpstr>A127969082K_Data</vt:lpstr>
      <vt:lpstr>A127969082K_Latest</vt:lpstr>
      <vt:lpstr>A127969086V</vt:lpstr>
      <vt:lpstr>A127969086V_Data</vt:lpstr>
      <vt:lpstr>A127969086V_Latest</vt:lpstr>
      <vt:lpstr>A127969090K</vt:lpstr>
      <vt:lpstr>A127969090K_Data</vt:lpstr>
      <vt:lpstr>A127969090K_Latest</vt:lpstr>
      <vt:lpstr>A127969094V</vt:lpstr>
      <vt:lpstr>A127969094V_Data</vt:lpstr>
      <vt:lpstr>A127969094V_Latest</vt:lpstr>
      <vt:lpstr>A127969098C</vt:lpstr>
      <vt:lpstr>A127969098C_Data</vt:lpstr>
      <vt:lpstr>A127969098C_Latest</vt:lpstr>
      <vt:lpstr>A127969102J</vt:lpstr>
      <vt:lpstr>A127969102J_Data</vt:lpstr>
      <vt:lpstr>A127969102J_Latest</vt:lpstr>
      <vt:lpstr>A127969106T</vt:lpstr>
      <vt:lpstr>A127969106T_Data</vt:lpstr>
      <vt:lpstr>A127969106T_Latest</vt:lpstr>
      <vt:lpstr>A127969110J</vt:lpstr>
      <vt:lpstr>A127969110J_Data</vt:lpstr>
      <vt:lpstr>A127969110J_Latest</vt:lpstr>
      <vt:lpstr>A127969114T</vt:lpstr>
      <vt:lpstr>A127969114T_Data</vt:lpstr>
      <vt:lpstr>A127969114T_Latest</vt:lpstr>
      <vt:lpstr>A127969118A</vt:lpstr>
      <vt:lpstr>A127969118A_Data</vt:lpstr>
      <vt:lpstr>A127969118A_Latest</vt:lpstr>
      <vt:lpstr>A127969122T</vt:lpstr>
      <vt:lpstr>A127969122T_Data</vt:lpstr>
      <vt:lpstr>A127969122T_Latest</vt:lpstr>
      <vt:lpstr>A127969126A</vt:lpstr>
      <vt:lpstr>A127969126A_Data</vt:lpstr>
      <vt:lpstr>A127969126A_Latest</vt:lpstr>
      <vt:lpstr>A127969130T</vt:lpstr>
      <vt:lpstr>A127969130T_Data</vt:lpstr>
      <vt:lpstr>A127969130T_Latest</vt:lpstr>
      <vt:lpstr>A127969134A</vt:lpstr>
      <vt:lpstr>A127969134A_Data</vt:lpstr>
      <vt:lpstr>A127969134A_Latest</vt:lpstr>
      <vt:lpstr>A127969138K</vt:lpstr>
      <vt:lpstr>A127969138K_Data</vt:lpstr>
      <vt:lpstr>A127969138K_Latest</vt:lpstr>
      <vt:lpstr>A127969142A</vt:lpstr>
      <vt:lpstr>A127969142A_Data</vt:lpstr>
      <vt:lpstr>A127969142A_Latest</vt:lpstr>
      <vt:lpstr>A127969146K</vt:lpstr>
      <vt:lpstr>A127969146K_Data</vt:lpstr>
      <vt:lpstr>A127969146K_Latest</vt:lpstr>
      <vt:lpstr>A127969150A</vt:lpstr>
      <vt:lpstr>A127969150A_Data</vt:lpstr>
      <vt:lpstr>A127969150A_Latest</vt:lpstr>
      <vt:lpstr>A127969154K</vt:lpstr>
      <vt:lpstr>A127969154K_Data</vt:lpstr>
      <vt:lpstr>A127969154K_Latest</vt:lpstr>
      <vt:lpstr>A127969158V</vt:lpstr>
      <vt:lpstr>A127969158V_Data</vt:lpstr>
      <vt:lpstr>A127969158V_Latest</vt:lpstr>
      <vt:lpstr>A127969162K</vt:lpstr>
      <vt:lpstr>A127969162K_Data</vt:lpstr>
      <vt:lpstr>A127969162K_Latest</vt:lpstr>
      <vt:lpstr>A127969166V</vt:lpstr>
      <vt:lpstr>A127969166V_Data</vt:lpstr>
      <vt:lpstr>A127969166V_Latest</vt:lpstr>
      <vt:lpstr>A127969170K</vt:lpstr>
      <vt:lpstr>A127969170K_Data</vt:lpstr>
      <vt:lpstr>A127969170K_Latest</vt:lpstr>
      <vt:lpstr>A127969174V</vt:lpstr>
      <vt:lpstr>A127969174V_Data</vt:lpstr>
      <vt:lpstr>A127969174V_Latest</vt:lpstr>
      <vt:lpstr>A127969178C</vt:lpstr>
      <vt:lpstr>A127969178C_Data</vt:lpstr>
      <vt:lpstr>A127969178C_Latest</vt:lpstr>
      <vt:lpstr>A127969182V</vt:lpstr>
      <vt:lpstr>A127969182V_Data</vt:lpstr>
      <vt:lpstr>A127969182V_Latest</vt:lpstr>
      <vt:lpstr>A127969186C</vt:lpstr>
      <vt:lpstr>A127969186C_Data</vt:lpstr>
      <vt:lpstr>A127969186C_Latest</vt:lpstr>
      <vt:lpstr>A127969190V</vt:lpstr>
      <vt:lpstr>A127969190V_Data</vt:lpstr>
      <vt:lpstr>A127969190V_Latest</vt:lpstr>
      <vt:lpstr>A127969194C</vt:lpstr>
      <vt:lpstr>A127969194C_Data</vt:lpstr>
      <vt:lpstr>A127969194C_Latest</vt:lpstr>
      <vt:lpstr>A127969198L</vt:lpstr>
      <vt:lpstr>A127969198L_Data</vt:lpstr>
      <vt:lpstr>A127969198L_Latest</vt:lpstr>
      <vt:lpstr>A127969202T</vt:lpstr>
      <vt:lpstr>A127969202T_Data</vt:lpstr>
      <vt:lpstr>A127969202T_Latest</vt:lpstr>
      <vt:lpstr>A127969206A</vt:lpstr>
      <vt:lpstr>A127969206A_Data</vt:lpstr>
      <vt:lpstr>A127969206A_Latest</vt:lpstr>
      <vt:lpstr>A127969210T</vt:lpstr>
      <vt:lpstr>A127969210T_Data</vt:lpstr>
      <vt:lpstr>A127969210T_Latest</vt:lpstr>
      <vt:lpstr>A127969214A</vt:lpstr>
      <vt:lpstr>A127969214A_Data</vt:lpstr>
      <vt:lpstr>A127969214A_Latest</vt:lpstr>
      <vt:lpstr>A127969218K</vt:lpstr>
      <vt:lpstr>A127969218K_Data</vt:lpstr>
      <vt:lpstr>A127969218K_Latest</vt:lpstr>
      <vt:lpstr>A127969234K</vt:lpstr>
      <vt:lpstr>A127969234K_Data</vt:lpstr>
      <vt:lpstr>A127969234K_Latest</vt:lpstr>
      <vt:lpstr>A127969238V</vt:lpstr>
      <vt:lpstr>A127969238V_Data</vt:lpstr>
      <vt:lpstr>A127969238V_Latest</vt:lpstr>
      <vt:lpstr>A127969242K</vt:lpstr>
      <vt:lpstr>A127969242K_Data</vt:lpstr>
      <vt:lpstr>A127969242K_Latest</vt:lpstr>
      <vt:lpstr>A127969246V</vt:lpstr>
      <vt:lpstr>A127969246V_Data</vt:lpstr>
      <vt:lpstr>A127969246V_Latest</vt:lpstr>
      <vt:lpstr>A127969250K</vt:lpstr>
      <vt:lpstr>A127969250K_Data</vt:lpstr>
      <vt:lpstr>A127969250K_Latest</vt:lpstr>
      <vt:lpstr>A127969254V</vt:lpstr>
      <vt:lpstr>A127969254V_Data</vt:lpstr>
      <vt:lpstr>A127969254V_Latest</vt:lpstr>
      <vt:lpstr>A127969258C</vt:lpstr>
      <vt:lpstr>A127969258C_Data</vt:lpstr>
      <vt:lpstr>A127969258C_Latest</vt:lpstr>
      <vt:lpstr>A127969262V</vt:lpstr>
      <vt:lpstr>A127969262V_Data</vt:lpstr>
      <vt:lpstr>A127969262V_Latest</vt:lpstr>
      <vt:lpstr>A127969266C</vt:lpstr>
      <vt:lpstr>A127969266C_Data</vt:lpstr>
      <vt:lpstr>A127969266C_Latest</vt:lpstr>
      <vt:lpstr>A127969270V</vt:lpstr>
      <vt:lpstr>A127969270V_Data</vt:lpstr>
      <vt:lpstr>A127969270V_Latest</vt:lpstr>
      <vt:lpstr>A127969274C</vt:lpstr>
      <vt:lpstr>A127969274C_Data</vt:lpstr>
      <vt:lpstr>A127969274C_Latest</vt:lpstr>
      <vt:lpstr>A127969278L</vt:lpstr>
      <vt:lpstr>A127969278L_Data</vt:lpstr>
      <vt:lpstr>A127969278L_Latest</vt:lpstr>
      <vt:lpstr>A127969282C</vt:lpstr>
      <vt:lpstr>A127969282C_Data</vt:lpstr>
      <vt:lpstr>A127969282C_Latest</vt:lpstr>
      <vt:lpstr>A127969286L</vt:lpstr>
      <vt:lpstr>A127969286L_Data</vt:lpstr>
      <vt:lpstr>A127969286L_Latest</vt:lpstr>
      <vt:lpstr>A127969290C</vt:lpstr>
      <vt:lpstr>A127969290C_Data</vt:lpstr>
      <vt:lpstr>A127969290C_Latest</vt:lpstr>
      <vt:lpstr>A127969294L</vt:lpstr>
      <vt:lpstr>A127969294L_Data</vt:lpstr>
      <vt:lpstr>A127969294L_Latest</vt:lpstr>
      <vt:lpstr>A127969298W</vt:lpstr>
      <vt:lpstr>A127969298W_Data</vt:lpstr>
      <vt:lpstr>A127969298W_Latest</vt:lpstr>
      <vt:lpstr>A127969302A</vt:lpstr>
      <vt:lpstr>A127969302A_Data</vt:lpstr>
      <vt:lpstr>A127969302A_Latest</vt:lpstr>
      <vt:lpstr>A127969306K</vt:lpstr>
      <vt:lpstr>A127969306K_Data</vt:lpstr>
      <vt:lpstr>A127969306K_Latest</vt:lpstr>
      <vt:lpstr>A127969310A</vt:lpstr>
      <vt:lpstr>A127969310A_Data</vt:lpstr>
      <vt:lpstr>A127969310A_Latest</vt:lpstr>
      <vt:lpstr>A127969314K</vt:lpstr>
      <vt:lpstr>A127969314K_Data</vt:lpstr>
      <vt:lpstr>A127969314K_Latest</vt:lpstr>
      <vt:lpstr>A127969318V</vt:lpstr>
      <vt:lpstr>A127969318V_Data</vt:lpstr>
      <vt:lpstr>A127969318V_Latest</vt:lpstr>
      <vt:lpstr>A127969322K</vt:lpstr>
      <vt:lpstr>A127969322K_Data</vt:lpstr>
      <vt:lpstr>A127969322K_Latest</vt:lpstr>
      <vt:lpstr>A127969326V</vt:lpstr>
      <vt:lpstr>A127969326V_Data</vt:lpstr>
      <vt:lpstr>A127969326V_Latest</vt:lpstr>
      <vt:lpstr>A127969330K</vt:lpstr>
      <vt:lpstr>A127969330K_Data</vt:lpstr>
      <vt:lpstr>A127969330K_Latest</vt:lpstr>
      <vt:lpstr>A127969334V</vt:lpstr>
      <vt:lpstr>A127969334V_Data</vt:lpstr>
      <vt:lpstr>A127969334V_Latest</vt:lpstr>
      <vt:lpstr>A127969338C</vt:lpstr>
      <vt:lpstr>A127969338C_Data</vt:lpstr>
      <vt:lpstr>A127969338C_Latest</vt:lpstr>
      <vt:lpstr>A127969342V</vt:lpstr>
      <vt:lpstr>A127969342V_Data</vt:lpstr>
      <vt:lpstr>A127969342V_Latest</vt:lpstr>
      <vt:lpstr>A127969346C</vt:lpstr>
      <vt:lpstr>A127969346C_Data</vt:lpstr>
      <vt:lpstr>A127969346C_Latest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A127971310T</vt:lpstr>
      <vt:lpstr>A127971310T_Data</vt:lpstr>
      <vt:lpstr>A127971310T_Latest</vt:lpstr>
      <vt:lpstr>A127971314A</vt:lpstr>
      <vt:lpstr>A127971314A_Data</vt:lpstr>
      <vt:lpstr>A127971314A_Latest</vt:lpstr>
      <vt:lpstr>A127971318K</vt:lpstr>
      <vt:lpstr>A127971318K_Data</vt:lpstr>
      <vt:lpstr>A127971318K_Latest</vt:lpstr>
      <vt:lpstr>A127971322A</vt:lpstr>
      <vt:lpstr>A127971322A_Data</vt:lpstr>
      <vt:lpstr>A127971322A_Latest</vt:lpstr>
      <vt:lpstr>A127971326K</vt:lpstr>
      <vt:lpstr>A127971326K_Data</vt:lpstr>
      <vt:lpstr>A127971326K_Latest</vt:lpstr>
      <vt:lpstr>A127971330A</vt:lpstr>
      <vt:lpstr>A127971330A_Data</vt:lpstr>
      <vt:lpstr>A127971330A_Latest</vt:lpstr>
      <vt:lpstr>A127971334K</vt:lpstr>
      <vt:lpstr>A127971334K_Data</vt:lpstr>
      <vt:lpstr>A127971334K_Latest</vt:lpstr>
      <vt:lpstr>A127971338V</vt:lpstr>
      <vt:lpstr>A127971338V_Data</vt:lpstr>
      <vt:lpstr>A127971338V_Latest</vt:lpstr>
      <vt:lpstr>A127971342K</vt:lpstr>
      <vt:lpstr>A127971342K_Data</vt:lpstr>
      <vt:lpstr>A127971342K_Latest</vt:lpstr>
      <vt:lpstr>A127971346V</vt:lpstr>
      <vt:lpstr>A127971346V_Data</vt:lpstr>
      <vt:lpstr>A127971346V_Latest</vt:lpstr>
      <vt:lpstr>A127971350K</vt:lpstr>
      <vt:lpstr>A127971350K_Data</vt:lpstr>
      <vt:lpstr>A127971350K_Latest</vt:lpstr>
      <vt:lpstr>A127971354V</vt:lpstr>
      <vt:lpstr>A127971354V_Data</vt:lpstr>
      <vt:lpstr>A127971354V_Latest</vt:lpstr>
      <vt:lpstr>A127971358C</vt:lpstr>
      <vt:lpstr>A127971358C_Data</vt:lpstr>
      <vt:lpstr>A127971358C_Latest</vt:lpstr>
      <vt:lpstr>A127971362V</vt:lpstr>
      <vt:lpstr>A127971362V_Data</vt:lpstr>
      <vt:lpstr>A127971362V_Latest</vt:lpstr>
      <vt:lpstr>A127971366C</vt:lpstr>
      <vt:lpstr>A127971366C_Data</vt:lpstr>
      <vt:lpstr>A127971366C_Latest</vt:lpstr>
      <vt:lpstr>A127971370V</vt:lpstr>
      <vt:lpstr>A127971370V_Data</vt:lpstr>
      <vt:lpstr>A127971370V_Latest</vt:lpstr>
      <vt:lpstr>A127971374C</vt:lpstr>
      <vt:lpstr>A127971374C_Data</vt:lpstr>
      <vt:lpstr>A127971374C_Latest</vt:lpstr>
      <vt:lpstr>A127971378L</vt:lpstr>
      <vt:lpstr>A127971378L_Data</vt:lpstr>
      <vt:lpstr>A127971378L_Latest</vt:lpstr>
      <vt:lpstr>A127971382C</vt:lpstr>
      <vt:lpstr>A127971382C_Data</vt:lpstr>
      <vt:lpstr>A127971382C_Latest</vt:lpstr>
      <vt:lpstr>A127971386L</vt:lpstr>
      <vt:lpstr>A127971386L_Data</vt:lpstr>
      <vt:lpstr>A127971386L_Latest</vt:lpstr>
      <vt:lpstr>A127971390C</vt:lpstr>
      <vt:lpstr>A127971390C_Data</vt:lpstr>
      <vt:lpstr>A127971390C_Latest</vt:lpstr>
      <vt:lpstr>A127971394L</vt:lpstr>
      <vt:lpstr>A127971394L_Data</vt:lpstr>
      <vt:lpstr>A127971394L_Latest</vt:lpstr>
      <vt:lpstr>A127971398W</vt:lpstr>
      <vt:lpstr>A127971398W_Data</vt:lpstr>
      <vt:lpstr>A127971398W_Latest</vt:lpstr>
      <vt:lpstr>A127971402A</vt:lpstr>
      <vt:lpstr>A127971402A_Data</vt:lpstr>
      <vt:lpstr>A127971402A_Latest</vt:lpstr>
      <vt:lpstr>A127971406K</vt:lpstr>
      <vt:lpstr>A127971406K_Data</vt:lpstr>
      <vt:lpstr>A127971406K_Latest</vt:lpstr>
      <vt:lpstr>A127971410A</vt:lpstr>
      <vt:lpstr>A127971410A_Data</vt:lpstr>
      <vt:lpstr>A127971410A_Latest</vt:lpstr>
      <vt:lpstr>A127971414K</vt:lpstr>
      <vt:lpstr>A127971414K_Data</vt:lpstr>
      <vt:lpstr>A127971414K_Latest</vt:lpstr>
      <vt:lpstr>A127971418V</vt:lpstr>
      <vt:lpstr>A127971418V_Data</vt:lpstr>
      <vt:lpstr>A127971418V_Latest</vt:lpstr>
      <vt:lpstr>A127971422K</vt:lpstr>
      <vt:lpstr>A127971422K_Data</vt:lpstr>
      <vt:lpstr>A127971422K_Latest</vt:lpstr>
      <vt:lpstr>A127971426V</vt:lpstr>
      <vt:lpstr>A127971426V_Data</vt:lpstr>
      <vt:lpstr>A127971426V_Latest</vt:lpstr>
      <vt:lpstr>A127971430K</vt:lpstr>
      <vt:lpstr>A127971430K_Data</vt:lpstr>
      <vt:lpstr>A127971430K_Latest</vt:lpstr>
      <vt:lpstr>A127971434V</vt:lpstr>
      <vt:lpstr>A127971434V_Data</vt:lpstr>
      <vt:lpstr>A127971434V_Latest</vt:lpstr>
      <vt:lpstr>A127971438C</vt:lpstr>
      <vt:lpstr>A127971438C_Data</vt:lpstr>
      <vt:lpstr>A127971438C_Latest</vt:lpstr>
      <vt:lpstr>A127971442V</vt:lpstr>
      <vt:lpstr>A127971442V_Data</vt:lpstr>
      <vt:lpstr>A127971442V_Latest</vt:lpstr>
      <vt:lpstr>A127971446C</vt:lpstr>
      <vt:lpstr>A127971446C_Data</vt:lpstr>
      <vt:lpstr>A127971446C_Latest</vt:lpstr>
      <vt:lpstr>A127971450V</vt:lpstr>
      <vt:lpstr>A127971450V_Data</vt:lpstr>
      <vt:lpstr>A127971450V_Latest</vt:lpstr>
      <vt:lpstr>A127971454C</vt:lpstr>
      <vt:lpstr>A127971454C_Data</vt:lpstr>
      <vt:lpstr>A127971454C_Latest</vt:lpstr>
      <vt:lpstr>A127971458L</vt:lpstr>
      <vt:lpstr>A127971458L_Data</vt:lpstr>
      <vt:lpstr>A127971458L_Latest</vt:lpstr>
      <vt:lpstr>A127971462C</vt:lpstr>
      <vt:lpstr>A127971462C_Data</vt:lpstr>
      <vt:lpstr>A127971462C_Latest</vt:lpstr>
      <vt:lpstr>A127971466L</vt:lpstr>
      <vt:lpstr>A127971466L_Data</vt:lpstr>
      <vt:lpstr>A127971466L_Latest</vt:lpstr>
      <vt:lpstr>A127971470C</vt:lpstr>
      <vt:lpstr>A127971470C_Data</vt:lpstr>
      <vt:lpstr>A127971470C_Latest</vt:lpstr>
      <vt:lpstr>A127971474L</vt:lpstr>
      <vt:lpstr>A127971474L_Data</vt:lpstr>
      <vt:lpstr>A127971474L_Latest</vt:lpstr>
      <vt:lpstr>A127971478W</vt:lpstr>
      <vt:lpstr>A127971478W_Data</vt:lpstr>
      <vt:lpstr>A127971478W_Latest</vt:lpstr>
      <vt:lpstr>A127971482L</vt:lpstr>
      <vt:lpstr>A127971482L_Data</vt:lpstr>
      <vt:lpstr>A127971482L_Latest</vt:lpstr>
      <vt:lpstr>A127971486W</vt:lpstr>
      <vt:lpstr>A127971486W_Data</vt:lpstr>
      <vt:lpstr>A127971486W_Latest</vt:lpstr>
      <vt:lpstr>A127971490L</vt:lpstr>
      <vt:lpstr>A127971490L_Data</vt:lpstr>
      <vt:lpstr>A127971490L_Latest</vt:lpstr>
      <vt:lpstr>A127971494W</vt:lpstr>
      <vt:lpstr>A127971494W_Data</vt:lpstr>
      <vt:lpstr>A127971494W_Latest</vt:lpstr>
      <vt:lpstr>A127971498F</vt:lpstr>
      <vt:lpstr>A127971498F_Data</vt:lpstr>
      <vt:lpstr>A127971498F_Latest</vt:lpstr>
      <vt:lpstr>A127971502K</vt:lpstr>
      <vt:lpstr>A127971502K_Data</vt:lpstr>
      <vt:lpstr>A127971502K_Latest</vt:lpstr>
      <vt:lpstr>A127971506V</vt:lpstr>
      <vt:lpstr>A127971506V_Data</vt:lpstr>
      <vt:lpstr>A127971506V_Latest</vt:lpstr>
      <vt:lpstr>A127971510K</vt:lpstr>
      <vt:lpstr>A127971510K_Data</vt:lpstr>
      <vt:lpstr>A127971510K_Latest</vt:lpstr>
      <vt:lpstr>A127971514V</vt:lpstr>
      <vt:lpstr>A127971514V_Data</vt:lpstr>
      <vt:lpstr>A127971514V_Latest</vt:lpstr>
      <vt:lpstr>A127971518C</vt:lpstr>
      <vt:lpstr>A127971518C_Data</vt:lpstr>
      <vt:lpstr>A127971518C_Latest</vt:lpstr>
      <vt:lpstr>A127971522V</vt:lpstr>
      <vt:lpstr>A127971522V_Data</vt:lpstr>
      <vt:lpstr>A127971522V_Latest</vt:lpstr>
      <vt:lpstr>A127971526C</vt:lpstr>
      <vt:lpstr>A127971526C_Data</vt:lpstr>
      <vt:lpstr>A127971526C_Latest</vt:lpstr>
      <vt:lpstr>A127971542C</vt:lpstr>
      <vt:lpstr>A127971542C_Data</vt:lpstr>
      <vt:lpstr>A127971542C_Latest</vt:lpstr>
      <vt:lpstr>A127971550C</vt:lpstr>
      <vt:lpstr>A127971550C_Data</vt:lpstr>
      <vt:lpstr>A127971550C_Latest</vt:lpstr>
      <vt:lpstr>A127971554L</vt:lpstr>
      <vt:lpstr>A127971554L_Data</vt:lpstr>
      <vt:lpstr>A127971554L_Latest</vt:lpstr>
      <vt:lpstr>A127971558W</vt:lpstr>
      <vt:lpstr>A127971558W_Data</vt:lpstr>
      <vt:lpstr>A127971558W_Latest</vt:lpstr>
      <vt:lpstr>A127971562L</vt:lpstr>
      <vt:lpstr>A127971562L_Data</vt:lpstr>
      <vt:lpstr>A127971562L_Latest</vt:lpstr>
      <vt:lpstr>A127971566W</vt:lpstr>
      <vt:lpstr>A127971566W_Data</vt:lpstr>
      <vt:lpstr>A127971566W_Latest</vt:lpstr>
      <vt:lpstr>A127971570L</vt:lpstr>
      <vt:lpstr>A127971570L_Data</vt:lpstr>
      <vt:lpstr>A127971570L_Latest</vt:lpstr>
      <vt:lpstr>A127971574W</vt:lpstr>
      <vt:lpstr>A127971574W_Data</vt:lpstr>
      <vt:lpstr>A127971574W_Latest</vt:lpstr>
      <vt:lpstr>A127971578F</vt:lpstr>
      <vt:lpstr>A127971578F_Data</vt:lpstr>
      <vt:lpstr>A127971578F_Latest</vt:lpstr>
      <vt:lpstr>A127971582W</vt:lpstr>
      <vt:lpstr>A127971582W_Data</vt:lpstr>
      <vt:lpstr>A127971582W_Latest</vt:lpstr>
      <vt:lpstr>A127971586F</vt:lpstr>
      <vt:lpstr>A127971586F_Data</vt:lpstr>
      <vt:lpstr>A127971586F_Latest</vt:lpstr>
      <vt:lpstr>A127971590W</vt:lpstr>
      <vt:lpstr>A127971590W_Data</vt:lpstr>
      <vt:lpstr>A127971590W_Latest</vt:lpstr>
      <vt:lpstr>A127971594F</vt:lpstr>
      <vt:lpstr>A127971594F_Data</vt:lpstr>
      <vt:lpstr>A127971594F_Latest</vt:lpstr>
      <vt:lpstr>A127971598R</vt:lpstr>
      <vt:lpstr>A127971598R_Data</vt:lpstr>
      <vt:lpstr>A127971598R_Latest</vt:lpstr>
      <vt:lpstr>A127971602V</vt:lpstr>
      <vt:lpstr>A127971602V_Data</vt:lpstr>
      <vt:lpstr>A127971602V_Latest</vt:lpstr>
      <vt:lpstr>A127971606C</vt:lpstr>
      <vt:lpstr>A127971606C_Data</vt:lpstr>
      <vt:lpstr>A127971606C_Latest</vt:lpstr>
      <vt:lpstr>A127971610V</vt:lpstr>
      <vt:lpstr>A127971610V_Data</vt:lpstr>
      <vt:lpstr>A127971610V_Latest</vt:lpstr>
      <vt:lpstr>A127971614C</vt:lpstr>
      <vt:lpstr>A127971614C_Data</vt:lpstr>
      <vt:lpstr>A127971614C_Latest</vt:lpstr>
      <vt:lpstr>A127971618L</vt:lpstr>
      <vt:lpstr>A127971618L_Data</vt:lpstr>
      <vt:lpstr>A127971618L_Latest</vt:lpstr>
      <vt:lpstr>A127971622C</vt:lpstr>
      <vt:lpstr>A127971622C_Data</vt:lpstr>
      <vt:lpstr>A127971622C_Latest</vt:lpstr>
      <vt:lpstr>A127971626L</vt:lpstr>
      <vt:lpstr>A127971626L_Data</vt:lpstr>
      <vt:lpstr>A127971626L_Latest</vt:lpstr>
      <vt:lpstr>A127971630C</vt:lpstr>
      <vt:lpstr>A127971630C_Data</vt:lpstr>
      <vt:lpstr>A127971630C_Latest</vt:lpstr>
      <vt:lpstr>A127971634L</vt:lpstr>
      <vt:lpstr>A127971634L_Data</vt:lpstr>
      <vt:lpstr>A127971634L_Latest</vt:lpstr>
      <vt:lpstr>A127971638W</vt:lpstr>
      <vt:lpstr>A127971638W_Data</vt:lpstr>
      <vt:lpstr>A127971638W_Latest</vt:lpstr>
      <vt:lpstr>A127971642L</vt:lpstr>
      <vt:lpstr>A127971642L_Data</vt:lpstr>
      <vt:lpstr>A127971642L_Latest</vt:lpstr>
      <vt:lpstr>A127971646W</vt:lpstr>
      <vt:lpstr>A127971646W_Data</vt:lpstr>
      <vt:lpstr>A127971646W_Latest</vt:lpstr>
      <vt:lpstr>A127971650L</vt:lpstr>
      <vt:lpstr>A127971650L_Data</vt:lpstr>
      <vt:lpstr>A127971650L_Latest</vt:lpstr>
      <vt:lpstr>A127971654W</vt:lpstr>
      <vt:lpstr>A127971654W_Data</vt:lpstr>
      <vt:lpstr>A127971654W_Latest</vt:lpstr>
      <vt:lpstr>A127971658F</vt:lpstr>
      <vt:lpstr>A127971658F_Data</vt:lpstr>
      <vt:lpstr>A127971658F_Latest</vt:lpstr>
      <vt:lpstr>A127971662W</vt:lpstr>
      <vt:lpstr>A127971662W_Data</vt:lpstr>
      <vt:lpstr>A127971662W_Latest</vt:lpstr>
      <vt:lpstr>A127971666F</vt:lpstr>
      <vt:lpstr>A127971666F_Data</vt:lpstr>
      <vt:lpstr>A127971666F_Latest</vt:lpstr>
      <vt:lpstr>A127971670W</vt:lpstr>
      <vt:lpstr>A127971670W_Data</vt:lpstr>
      <vt:lpstr>A127971670W_Latest</vt:lpstr>
      <vt:lpstr>A127971674F</vt:lpstr>
      <vt:lpstr>A127971674F_Data</vt:lpstr>
      <vt:lpstr>A127971674F_Latest</vt:lpstr>
      <vt:lpstr>A127971678R</vt:lpstr>
      <vt:lpstr>A127971678R_Data</vt:lpstr>
      <vt:lpstr>A127971678R_Latest</vt:lpstr>
      <vt:lpstr>A127971682F</vt:lpstr>
      <vt:lpstr>A127971682F_Data</vt:lpstr>
      <vt:lpstr>A127971682F_Latest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A127973502W</vt:lpstr>
      <vt:lpstr>A127973502W_Data</vt:lpstr>
      <vt:lpstr>A127973502W_Latest</vt:lpstr>
      <vt:lpstr>A127973506F</vt:lpstr>
      <vt:lpstr>A127973506F_Data</vt:lpstr>
      <vt:lpstr>A127973506F_Latest</vt:lpstr>
      <vt:lpstr>A127973510W</vt:lpstr>
      <vt:lpstr>A127973510W_Data</vt:lpstr>
      <vt:lpstr>A127973510W_Latest</vt:lpstr>
      <vt:lpstr>A127973514F</vt:lpstr>
      <vt:lpstr>A127973514F_Data</vt:lpstr>
      <vt:lpstr>A127973514F_Latest</vt:lpstr>
      <vt:lpstr>A127973518R</vt:lpstr>
      <vt:lpstr>A127973518R_Data</vt:lpstr>
      <vt:lpstr>A127973518R_Latest</vt:lpstr>
      <vt:lpstr>A127973522F</vt:lpstr>
      <vt:lpstr>A127973522F_Data</vt:lpstr>
      <vt:lpstr>A127973522F_Latest</vt:lpstr>
      <vt:lpstr>A127973526R</vt:lpstr>
      <vt:lpstr>A127973526R_Data</vt:lpstr>
      <vt:lpstr>A127973526R_Latest</vt:lpstr>
      <vt:lpstr>A127973530F</vt:lpstr>
      <vt:lpstr>A127973530F_Data</vt:lpstr>
      <vt:lpstr>A127973530F_Latest</vt:lpstr>
      <vt:lpstr>A127973534R</vt:lpstr>
      <vt:lpstr>A127973534R_Data</vt:lpstr>
      <vt:lpstr>A127973534R_Latest</vt:lpstr>
      <vt:lpstr>A127973538X</vt:lpstr>
      <vt:lpstr>A127973538X_Data</vt:lpstr>
      <vt:lpstr>A127973538X_Latest</vt:lpstr>
      <vt:lpstr>A127973542R</vt:lpstr>
      <vt:lpstr>A127973542R_Data</vt:lpstr>
      <vt:lpstr>A127973542R_Latest</vt:lpstr>
      <vt:lpstr>A127973546X</vt:lpstr>
      <vt:lpstr>A127973546X_Data</vt:lpstr>
      <vt:lpstr>A127973546X_Latest</vt:lpstr>
      <vt:lpstr>A127973550R</vt:lpstr>
      <vt:lpstr>A127973550R_Data</vt:lpstr>
      <vt:lpstr>A127973550R_Latest</vt:lpstr>
      <vt:lpstr>A127973554X</vt:lpstr>
      <vt:lpstr>A127973554X_Data</vt:lpstr>
      <vt:lpstr>A127973554X_Latest</vt:lpstr>
      <vt:lpstr>A127973558J</vt:lpstr>
      <vt:lpstr>A127973558J_Data</vt:lpstr>
      <vt:lpstr>A127973558J_Latest</vt:lpstr>
      <vt:lpstr>A127973562X</vt:lpstr>
      <vt:lpstr>A127973562X_Data</vt:lpstr>
      <vt:lpstr>A127973562X_Latest</vt:lpstr>
      <vt:lpstr>A127973566J</vt:lpstr>
      <vt:lpstr>A127973566J_Data</vt:lpstr>
      <vt:lpstr>A127973566J_Latest</vt:lpstr>
      <vt:lpstr>A127973570X</vt:lpstr>
      <vt:lpstr>A127973570X_Data</vt:lpstr>
      <vt:lpstr>A127973570X_Latest</vt:lpstr>
      <vt:lpstr>A127973574J</vt:lpstr>
      <vt:lpstr>A127973574J_Data</vt:lpstr>
      <vt:lpstr>A127973574J_Latest</vt:lpstr>
      <vt:lpstr>A127973578T</vt:lpstr>
      <vt:lpstr>A127973578T_Data</vt:lpstr>
      <vt:lpstr>A127973578T_Latest</vt:lpstr>
      <vt:lpstr>A127973582J</vt:lpstr>
      <vt:lpstr>A127973582J_Data</vt:lpstr>
      <vt:lpstr>A127973582J_Latest</vt:lpstr>
      <vt:lpstr>A127973586T</vt:lpstr>
      <vt:lpstr>A127973586T_Data</vt:lpstr>
      <vt:lpstr>A127973586T_Latest</vt:lpstr>
      <vt:lpstr>A127973590J</vt:lpstr>
      <vt:lpstr>A127973590J_Data</vt:lpstr>
      <vt:lpstr>A127973590J_Latest</vt:lpstr>
      <vt:lpstr>A127973598A</vt:lpstr>
      <vt:lpstr>A127973598A_Data</vt:lpstr>
      <vt:lpstr>A127973598A_Latest</vt:lpstr>
      <vt:lpstr>A127973602F</vt:lpstr>
      <vt:lpstr>A127973602F_Data</vt:lpstr>
      <vt:lpstr>A127973602F_Latest</vt:lpstr>
      <vt:lpstr>A127973606R</vt:lpstr>
      <vt:lpstr>A127973606R_Data</vt:lpstr>
      <vt:lpstr>A127973606R_Latest</vt:lpstr>
      <vt:lpstr>A127973610F</vt:lpstr>
      <vt:lpstr>A127973610F_Data</vt:lpstr>
      <vt:lpstr>A127973610F_Latest</vt:lpstr>
      <vt:lpstr>A127973614R</vt:lpstr>
      <vt:lpstr>A127973614R_Data</vt:lpstr>
      <vt:lpstr>A127973614R_Latest</vt:lpstr>
      <vt:lpstr>A127973618X</vt:lpstr>
      <vt:lpstr>A127973618X_Data</vt:lpstr>
      <vt:lpstr>A127973618X_Latest</vt:lpstr>
      <vt:lpstr>A127973622R</vt:lpstr>
      <vt:lpstr>A127973622R_Data</vt:lpstr>
      <vt:lpstr>A127973622R_Latest</vt:lpstr>
      <vt:lpstr>A127973626X</vt:lpstr>
      <vt:lpstr>A127973626X_Data</vt:lpstr>
      <vt:lpstr>A127973626X_Latest</vt:lpstr>
      <vt:lpstr>A127973630R</vt:lpstr>
      <vt:lpstr>A127973630R_Data</vt:lpstr>
      <vt:lpstr>A127973630R_Latest</vt:lpstr>
      <vt:lpstr>A127973634X</vt:lpstr>
      <vt:lpstr>A127973634X_Data</vt:lpstr>
      <vt:lpstr>A127973634X_Latest</vt:lpstr>
      <vt:lpstr>A127973638J</vt:lpstr>
      <vt:lpstr>A127973638J_Data</vt:lpstr>
      <vt:lpstr>A127973638J_Latest</vt:lpstr>
      <vt:lpstr>A127973642X</vt:lpstr>
      <vt:lpstr>A127973642X_Data</vt:lpstr>
      <vt:lpstr>A127973642X_Latest</vt:lpstr>
      <vt:lpstr>A127973646J</vt:lpstr>
      <vt:lpstr>A127973646J_Data</vt:lpstr>
      <vt:lpstr>A127973646J_Latest</vt:lpstr>
      <vt:lpstr>A127973650X</vt:lpstr>
      <vt:lpstr>A127973650X_Data</vt:lpstr>
      <vt:lpstr>A127973650X_Latest</vt:lpstr>
      <vt:lpstr>A127973654J</vt:lpstr>
      <vt:lpstr>A127973654J_Data</vt:lpstr>
      <vt:lpstr>A127973654J_Latest</vt:lpstr>
      <vt:lpstr>A127973658T</vt:lpstr>
      <vt:lpstr>A127973658T_Data</vt:lpstr>
      <vt:lpstr>A127973658T_Latest</vt:lpstr>
      <vt:lpstr>A127973662J</vt:lpstr>
      <vt:lpstr>A127973662J_Data</vt:lpstr>
      <vt:lpstr>A127973662J_Latest</vt:lpstr>
      <vt:lpstr>A127973666T</vt:lpstr>
      <vt:lpstr>A127973666T_Data</vt:lpstr>
      <vt:lpstr>A127973666T_Latest</vt:lpstr>
      <vt:lpstr>A127973670J</vt:lpstr>
      <vt:lpstr>A127973670J_Data</vt:lpstr>
      <vt:lpstr>A127973670J_Latest</vt:lpstr>
      <vt:lpstr>A127973674T</vt:lpstr>
      <vt:lpstr>A127973674T_Data</vt:lpstr>
      <vt:lpstr>A127973674T_Latest</vt:lpstr>
      <vt:lpstr>A127973678A</vt:lpstr>
      <vt:lpstr>A127973678A_Data</vt:lpstr>
      <vt:lpstr>A127973678A_Latest</vt:lpstr>
      <vt:lpstr>A127973682T</vt:lpstr>
      <vt:lpstr>A127973682T_Data</vt:lpstr>
      <vt:lpstr>A127973682T_Latest</vt:lpstr>
      <vt:lpstr>A127973686A</vt:lpstr>
      <vt:lpstr>A127973686A_Data</vt:lpstr>
      <vt:lpstr>A127973686A_Latest</vt:lpstr>
      <vt:lpstr>A127973690T</vt:lpstr>
      <vt:lpstr>A127973690T_Data</vt:lpstr>
      <vt:lpstr>A127973690T_Latest</vt:lpstr>
      <vt:lpstr>A127973694A</vt:lpstr>
      <vt:lpstr>A127973694A_Data</vt:lpstr>
      <vt:lpstr>A127973694A_Latest</vt:lpstr>
      <vt:lpstr>A127973698K</vt:lpstr>
      <vt:lpstr>A127973698K_Data</vt:lpstr>
      <vt:lpstr>A127973698K_Latest</vt:lpstr>
      <vt:lpstr>A127973702R</vt:lpstr>
      <vt:lpstr>A127973702R_Data</vt:lpstr>
      <vt:lpstr>A127973702R_Latest</vt:lpstr>
      <vt:lpstr>A127973706X</vt:lpstr>
      <vt:lpstr>A127973706X_Data</vt:lpstr>
      <vt:lpstr>A127973706X_Latest</vt:lpstr>
      <vt:lpstr>A127973722X</vt:lpstr>
      <vt:lpstr>A127973722X_Data</vt:lpstr>
      <vt:lpstr>A127973722X_Latest</vt:lpstr>
      <vt:lpstr>A127973726J</vt:lpstr>
      <vt:lpstr>A127973726J_Data</vt:lpstr>
      <vt:lpstr>A127973726J_Latest</vt:lpstr>
      <vt:lpstr>A127973730X</vt:lpstr>
      <vt:lpstr>A127973730X_Data</vt:lpstr>
      <vt:lpstr>A127973730X_Latest</vt:lpstr>
      <vt:lpstr>A127973734J</vt:lpstr>
      <vt:lpstr>A127973734J_Data</vt:lpstr>
      <vt:lpstr>A127973734J_Latest</vt:lpstr>
      <vt:lpstr>A127973738T</vt:lpstr>
      <vt:lpstr>A127973738T_Data</vt:lpstr>
      <vt:lpstr>A127973738T_Latest</vt:lpstr>
      <vt:lpstr>A127973742J</vt:lpstr>
      <vt:lpstr>A127973742J_Data</vt:lpstr>
      <vt:lpstr>A127973742J_Latest</vt:lpstr>
      <vt:lpstr>A127973746T</vt:lpstr>
      <vt:lpstr>A127973746T_Data</vt:lpstr>
      <vt:lpstr>A127973746T_Latest</vt:lpstr>
      <vt:lpstr>A127973750J</vt:lpstr>
      <vt:lpstr>A127973750J_Data</vt:lpstr>
      <vt:lpstr>A127973750J_Latest</vt:lpstr>
      <vt:lpstr>A127973754T</vt:lpstr>
      <vt:lpstr>A127973754T_Data</vt:lpstr>
      <vt:lpstr>A127973754T_Latest</vt:lpstr>
      <vt:lpstr>A127973758A</vt:lpstr>
      <vt:lpstr>A127973758A_Data</vt:lpstr>
      <vt:lpstr>A127973758A_Latest</vt:lpstr>
      <vt:lpstr>A127973762T</vt:lpstr>
      <vt:lpstr>A127973762T_Data</vt:lpstr>
      <vt:lpstr>A127973762T_Latest</vt:lpstr>
      <vt:lpstr>A127973766A</vt:lpstr>
      <vt:lpstr>A127973766A_Data</vt:lpstr>
      <vt:lpstr>A127973766A_Latest</vt:lpstr>
      <vt:lpstr>A127973770T</vt:lpstr>
      <vt:lpstr>A127973770T_Data</vt:lpstr>
      <vt:lpstr>A127973770T_Latest</vt:lpstr>
      <vt:lpstr>A127973774A</vt:lpstr>
      <vt:lpstr>A127973774A_Data</vt:lpstr>
      <vt:lpstr>A127973774A_Latest</vt:lpstr>
      <vt:lpstr>A127973778K</vt:lpstr>
      <vt:lpstr>A127973778K_Data</vt:lpstr>
      <vt:lpstr>A127973778K_Latest</vt:lpstr>
      <vt:lpstr>A127973782A</vt:lpstr>
      <vt:lpstr>A127973782A_Data</vt:lpstr>
      <vt:lpstr>A127973782A_Latest</vt:lpstr>
      <vt:lpstr>A127973786K</vt:lpstr>
      <vt:lpstr>A127973786K_Data</vt:lpstr>
      <vt:lpstr>A127973786K_Latest</vt:lpstr>
      <vt:lpstr>A127973790A</vt:lpstr>
      <vt:lpstr>A127973790A_Data</vt:lpstr>
      <vt:lpstr>A127973790A_Latest</vt:lpstr>
      <vt:lpstr>A127973794K</vt:lpstr>
      <vt:lpstr>A127973794K_Data</vt:lpstr>
      <vt:lpstr>A127973794K_Latest</vt:lpstr>
      <vt:lpstr>A127973798V</vt:lpstr>
      <vt:lpstr>A127973798V_Data</vt:lpstr>
      <vt:lpstr>A127973798V_Latest</vt:lpstr>
      <vt:lpstr>A127973802X</vt:lpstr>
      <vt:lpstr>A127973802X_Data</vt:lpstr>
      <vt:lpstr>A127973802X_Latest</vt:lpstr>
      <vt:lpstr>A127973806J</vt:lpstr>
      <vt:lpstr>A127973806J_Data</vt:lpstr>
      <vt:lpstr>A127973806J_Latest</vt:lpstr>
      <vt:lpstr>A127973810X</vt:lpstr>
      <vt:lpstr>A127973810X_Data</vt:lpstr>
      <vt:lpstr>A127973810X_Latest</vt:lpstr>
      <vt:lpstr>A127973814J</vt:lpstr>
      <vt:lpstr>A127973814J_Data</vt:lpstr>
      <vt:lpstr>A127973814J_Latest</vt:lpstr>
      <vt:lpstr>A127973818T</vt:lpstr>
      <vt:lpstr>A127973818T_Data</vt:lpstr>
      <vt:lpstr>A127973818T_Latest</vt:lpstr>
      <vt:lpstr>A127973822J</vt:lpstr>
      <vt:lpstr>A127973822J_Data</vt:lpstr>
      <vt:lpstr>A127973822J_Latest</vt:lpstr>
      <vt:lpstr>A127973826T</vt:lpstr>
      <vt:lpstr>A127973826T_Data</vt:lpstr>
      <vt:lpstr>A127973826T_Latest</vt:lpstr>
      <vt:lpstr>A127973830J</vt:lpstr>
      <vt:lpstr>A127973830J_Data</vt:lpstr>
      <vt:lpstr>A127973830J_Latest</vt:lpstr>
      <vt:lpstr>A127973834T</vt:lpstr>
      <vt:lpstr>A127973834T_Data</vt:lpstr>
      <vt:lpstr>A127973834T_Latest</vt:lpstr>
      <vt:lpstr>A127973838A</vt:lpstr>
      <vt:lpstr>A127973838A_Data</vt:lpstr>
      <vt:lpstr>A127973838A_Latest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A127975602T</vt:lpstr>
      <vt:lpstr>A127975602T_Data</vt:lpstr>
      <vt:lpstr>A127975602T_Latest</vt:lpstr>
      <vt:lpstr>A127975606A</vt:lpstr>
      <vt:lpstr>A127975606A_Data</vt:lpstr>
      <vt:lpstr>A127975606A_Latest</vt:lpstr>
      <vt:lpstr>A127975610T</vt:lpstr>
      <vt:lpstr>A127975610T_Data</vt:lpstr>
      <vt:lpstr>A127975610T_Latest</vt:lpstr>
      <vt:lpstr>A127975614A</vt:lpstr>
      <vt:lpstr>A127975614A_Data</vt:lpstr>
      <vt:lpstr>A127975614A_Latest</vt:lpstr>
      <vt:lpstr>A127975618K</vt:lpstr>
      <vt:lpstr>A127975618K_Data</vt:lpstr>
      <vt:lpstr>A127975618K_Latest</vt:lpstr>
      <vt:lpstr>A127975622A</vt:lpstr>
      <vt:lpstr>A127975622A_Data</vt:lpstr>
      <vt:lpstr>A127975622A_Latest</vt:lpstr>
      <vt:lpstr>A127975626K</vt:lpstr>
      <vt:lpstr>A127975626K_Data</vt:lpstr>
      <vt:lpstr>A127975626K_Latest</vt:lpstr>
      <vt:lpstr>A127975630A</vt:lpstr>
      <vt:lpstr>A127975630A_Data</vt:lpstr>
      <vt:lpstr>A127975630A_Latest</vt:lpstr>
      <vt:lpstr>A127975634K</vt:lpstr>
      <vt:lpstr>A127975634K_Data</vt:lpstr>
      <vt:lpstr>A127975634K_Latest</vt:lpstr>
      <vt:lpstr>A127975638V</vt:lpstr>
      <vt:lpstr>A127975638V_Data</vt:lpstr>
      <vt:lpstr>A127975638V_Latest</vt:lpstr>
      <vt:lpstr>A127975642K</vt:lpstr>
      <vt:lpstr>A127975642K_Data</vt:lpstr>
      <vt:lpstr>A127975642K_Latest</vt:lpstr>
      <vt:lpstr>A127975646V</vt:lpstr>
      <vt:lpstr>A127975646V_Data</vt:lpstr>
      <vt:lpstr>A127975646V_Latest</vt:lpstr>
      <vt:lpstr>A127975650K</vt:lpstr>
      <vt:lpstr>A127975650K_Data</vt:lpstr>
      <vt:lpstr>A127975650K_Latest</vt:lpstr>
      <vt:lpstr>A127975654V</vt:lpstr>
      <vt:lpstr>A127975654V_Data</vt:lpstr>
      <vt:lpstr>A127975654V_Latest</vt:lpstr>
      <vt:lpstr>A127975658C</vt:lpstr>
      <vt:lpstr>A127975658C_Data</vt:lpstr>
      <vt:lpstr>A127975658C_Latest</vt:lpstr>
      <vt:lpstr>A127975662V</vt:lpstr>
      <vt:lpstr>A127975662V_Data</vt:lpstr>
      <vt:lpstr>A127975662V_Latest</vt:lpstr>
      <vt:lpstr>A127975666C</vt:lpstr>
      <vt:lpstr>A127975666C_Data</vt:lpstr>
      <vt:lpstr>A127975666C_Latest</vt:lpstr>
      <vt:lpstr>A127975670V</vt:lpstr>
      <vt:lpstr>A127975670V_Data</vt:lpstr>
      <vt:lpstr>A127975670V_Latest</vt:lpstr>
      <vt:lpstr>A127975674C</vt:lpstr>
      <vt:lpstr>A127975674C_Data</vt:lpstr>
      <vt:lpstr>A127975674C_Latest</vt:lpstr>
      <vt:lpstr>A127975678L</vt:lpstr>
      <vt:lpstr>A127975678L_Data</vt:lpstr>
      <vt:lpstr>A127975678L_Latest</vt:lpstr>
      <vt:lpstr>A127975682C</vt:lpstr>
      <vt:lpstr>A127975682C_Data</vt:lpstr>
      <vt:lpstr>A127975682C_Latest</vt:lpstr>
      <vt:lpstr>A127975686L</vt:lpstr>
      <vt:lpstr>A127975686L_Data</vt:lpstr>
      <vt:lpstr>A127975686L_Latest</vt:lpstr>
      <vt:lpstr>A127975690C</vt:lpstr>
      <vt:lpstr>A127975690C_Data</vt:lpstr>
      <vt:lpstr>A127975690C_Latest</vt:lpstr>
      <vt:lpstr>A127975694L</vt:lpstr>
      <vt:lpstr>A127975694L_Data</vt:lpstr>
      <vt:lpstr>A127975694L_Latest</vt:lpstr>
      <vt:lpstr>A127975698W</vt:lpstr>
      <vt:lpstr>A127975698W_Data</vt:lpstr>
      <vt:lpstr>A127975698W_Latest</vt:lpstr>
      <vt:lpstr>A127975702A</vt:lpstr>
      <vt:lpstr>A127975702A_Data</vt:lpstr>
      <vt:lpstr>A127975702A_Latest</vt:lpstr>
      <vt:lpstr>A127975706K</vt:lpstr>
      <vt:lpstr>A127975706K_Data</vt:lpstr>
      <vt:lpstr>A127975706K_Latest</vt:lpstr>
      <vt:lpstr>A127975710A</vt:lpstr>
      <vt:lpstr>A127975710A_Data</vt:lpstr>
      <vt:lpstr>A127975710A_Latest</vt:lpstr>
      <vt:lpstr>A127975714K</vt:lpstr>
      <vt:lpstr>A127975714K_Data</vt:lpstr>
      <vt:lpstr>A127975714K_Latest</vt:lpstr>
      <vt:lpstr>A127975718V</vt:lpstr>
      <vt:lpstr>A127975718V_Data</vt:lpstr>
      <vt:lpstr>A127975718V_Latest</vt:lpstr>
      <vt:lpstr>A127975722K</vt:lpstr>
      <vt:lpstr>A127975722K_Data</vt:lpstr>
      <vt:lpstr>A127975722K_Latest</vt:lpstr>
      <vt:lpstr>A127975726V</vt:lpstr>
      <vt:lpstr>A127975726V_Data</vt:lpstr>
      <vt:lpstr>A127975726V_Latest</vt:lpstr>
      <vt:lpstr>A127975730K</vt:lpstr>
      <vt:lpstr>A127975730K_Data</vt:lpstr>
      <vt:lpstr>A127975730K_Latest</vt:lpstr>
      <vt:lpstr>A127975734V</vt:lpstr>
      <vt:lpstr>A127975734V_Data</vt:lpstr>
      <vt:lpstr>A127975734V_Latest</vt:lpstr>
      <vt:lpstr>A127975738C</vt:lpstr>
      <vt:lpstr>A127975738C_Data</vt:lpstr>
      <vt:lpstr>A127975738C_Latest</vt:lpstr>
      <vt:lpstr>A127975742V</vt:lpstr>
      <vt:lpstr>A127975742V_Data</vt:lpstr>
      <vt:lpstr>A127975742V_Latest</vt:lpstr>
      <vt:lpstr>A127975746C</vt:lpstr>
      <vt:lpstr>A127975746C_Data</vt:lpstr>
      <vt:lpstr>A127975746C_Latest</vt:lpstr>
      <vt:lpstr>A127975750V</vt:lpstr>
      <vt:lpstr>A127975750V_Data</vt:lpstr>
      <vt:lpstr>A127975750V_Latest</vt:lpstr>
      <vt:lpstr>A127975754C</vt:lpstr>
      <vt:lpstr>A127975754C_Data</vt:lpstr>
      <vt:lpstr>A127975754C_Latest</vt:lpstr>
      <vt:lpstr>A127975758L</vt:lpstr>
      <vt:lpstr>A127975758L_Data</vt:lpstr>
      <vt:lpstr>A127975758L_Latest</vt:lpstr>
      <vt:lpstr>A127975762C</vt:lpstr>
      <vt:lpstr>A127975762C_Data</vt:lpstr>
      <vt:lpstr>A127975762C_Latest</vt:lpstr>
      <vt:lpstr>A127975766L</vt:lpstr>
      <vt:lpstr>A127975766L_Data</vt:lpstr>
      <vt:lpstr>A127975766L_Latest</vt:lpstr>
      <vt:lpstr>A127975770C</vt:lpstr>
      <vt:lpstr>A127975770C_Data</vt:lpstr>
      <vt:lpstr>A127975770C_Latest</vt:lpstr>
      <vt:lpstr>A127975774L</vt:lpstr>
      <vt:lpstr>A127975774L_Data</vt:lpstr>
      <vt:lpstr>A127975774L_Latest</vt:lpstr>
      <vt:lpstr>A127975778W</vt:lpstr>
      <vt:lpstr>A127975778W_Data</vt:lpstr>
      <vt:lpstr>A127975778W_Latest</vt:lpstr>
      <vt:lpstr>A127975782L</vt:lpstr>
      <vt:lpstr>A127975782L_Data</vt:lpstr>
      <vt:lpstr>A127975782L_Latest</vt:lpstr>
      <vt:lpstr>A127975786W</vt:lpstr>
      <vt:lpstr>A127975786W_Data</vt:lpstr>
      <vt:lpstr>A127975786W_Latest</vt:lpstr>
      <vt:lpstr>A127975790L</vt:lpstr>
      <vt:lpstr>A127975790L_Data</vt:lpstr>
      <vt:lpstr>A127975790L_Latest</vt:lpstr>
      <vt:lpstr>A127975794W</vt:lpstr>
      <vt:lpstr>A127975794W_Data</vt:lpstr>
      <vt:lpstr>A127975794W_Latest</vt:lpstr>
      <vt:lpstr>A127975798F</vt:lpstr>
      <vt:lpstr>A127975798F_Data</vt:lpstr>
      <vt:lpstr>A127975798F_Latest</vt:lpstr>
      <vt:lpstr>A127975802K</vt:lpstr>
      <vt:lpstr>A127975802K_Data</vt:lpstr>
      <vt:lpstr>A127975802K_Latest</vt:lpstr>
      <vt:lpstr>A127975806V</vt:lpstr>
      <vt:lpstr>A127975806V_Data</vt:lpstr>
      <vt:lpstr>A127975806V_Latest</vt:lpstr>
      <vt:lpstr>A127975810K</vt:lpstr>
      <vt:lpstr>A127975810K_Data</vt:lpstr>
      <vt:lpstr>A127975810K_Latest</vt:lpstr>
      <vt:lpstr>A127975814V</vt:lpstr>
      <vt:lpstr>A127975814V_Data</vt:lpstr>
      <vt:lpstr>A127975814V_Latest</vt:lpstr>
      <vt:lpstr>A127975818C</vt:lpstr>
      <vt:lpstr>A127975818C_Data</vt:lpstr>
      <vt:lpstr>A127975818C_Latest</vt:lpstr>
      <vt:lpstr>A127975822V</vt:lpstr>
      <vt:lpstr>A127975822V_Data</vt:lpstr>
      <vt:lpstr>A127975822V_Latest</vt:lpstr>
      <vt:lpstr>A127975826C</vt:lpstr>
      <vt:lpstr>A127975826C_Data</vt:lpstr>
      <vt:lpstr>A127975826C_Latest</vt:lpstr>
      <vt:lpstr>A127975830V</vt:lpstr>
      <vt:lpstr>A127975830V_Data</vt:lpstr>
      <vt:lpstr>A127975830V_Latest</vt:lpstr>
      <vt:lpstr>A127975834C</vt:lpstr>
      <vt:lpstr>A127975834C_Data</vt:lpstr>
      <vt:lpstr>A127975834C_Latest</vt:lpstr>
      <vt:lpstr>A127975838L</vt:lpstr>
      <vt:lpstr>A127975838L_Data</vt:lpstr>
      <vt:lpstr>A127975838L_Latest</vt:lpstr>
      <vt:lpstr>A127975846L</vt:lpstr>
      <vt:lpstr>A127975846L_Data</vt:lpstr>
      <vt:lpstr>A127975846L_Latest</vt:lpstr>
      <vt:lpstr>A127975854L</vt:lpstr>
      <vt:lpstr>A127975854L_Data</vt:lpstr>
      <vt:lpstr>A127975854L_Latest</vt:lpstr>
      <vt:lpstr>A127975862L</vt:lpstr>
      <vt:lpstr>A127975862L_Data</vt:lpstr>
      <vt:lpstr>A127975862L_Latest</vt:lpstr>
      <vt:lpstr>A127975866W</vt:lpstr>
      <vt:lpstr>A127975866W_Data</vt:lpstr>
      <vt:lpstr>A127975866W_Latest</vt:lpstr>
      <vt:lpstr>A127975870L</vt:lpstr>
      <vt:lpstr>A127975870L_Data</vt:lpstr>
      <vt:lpstr>A127975870L_Latest</vt:lpstr>
      <vt:lpstr>A127975874W</vt:lpstr>
      <vt:lpstr>A127975874W_Data</vt:lpstr>
      <vt:lpstr>A127975874W_Latest</vt:lpstr>
      <vt:lpstr>A127975878F</vt:lpstr>
      <vt:lpstr>A127975878F_Data</vt:lpstr>
      <vt:lpstr>A127975878F_Latest</vt:lpstr>
      <vt:lpstr>A127975882W</vt:lpstr>
      <vt:lpstr>A127975882W_Data</vt:lpstr>
      <vt:lpstr>A127975882W_Latest</vt:lpstr>
      <vt:lpstr>A127975886F</vt:lpstr>
      <vt:lpstr>A127975886F_Data</vt:lpstr>
      <vt:lpstr>A127975886F_Latest</vt:lpstr>
      <vt:lpstr>A127975890W</vt:lpstr>
      <vt:lpstr>A127975890W_Data</vt:lpstr>
      <vt:lpstr>A127975890W_Latest</vt:lpstr>
      <vt:lpstr>A127975898R</vt:lpstr>
      <vt:lpstr>A127975898R_Data</vt:lpstr>
      <vt:lpstr>A127975898R_Latest</vt:lpstr>
      <vt:lpstr>A127975902V</vt:lpstr>
      <vt:lpstr>A127975902V_Data</vt:lpstr>
      <vt:lpstr>A127975902V_Latest</vt:lpstr>
      <vt:lpstr>A127975906C</vt:lpstr>
      <vt:lpstr>A127975906C_Data</vt:lpstr>
      <vt:lpstr>A127975906C_Latest</vt:lpstr>
      <vt:lpstr>A127975910V</vt:lpstr>
      <vt:lpstr>A127975910V_Data</vt:lpstr>
      <vt:lpstr>A127975910V_Latest</vt:lpstr>
      <vt:lpstr>A127975914C</vt:lpstr>
      <vt:lpstr>A127975914C_Data</vt:lpstr>
      <vt:lpstr>A127975914C_Latest</vt:lpstr>
      <vt:lpstr>A127975918L</vt:lpstr>
      <vt:lpstr>A127975918L_Data</vt:lpstr>
      <vt:lpstr>A127975918L_Latest</vt:lpstr>
      <vt:lpstr>A127975922C</vt:lpstr>
      <vt:lpstr>A127975922C_Data</vt:lpstr>
      <vt:lpstr>A127975922C_Latest</vt:lpstr>
      <vt:lpstr>A127975926L</vt:lpstr>
      <vt:lpstr>A127975926L_Data</vt:lpstr>
      <vt:lpstr>A127975926L_Latest</vt:lpstr>
      <vt:lpstr>A127975930C</vt:lpstr>
      <vt:lpstr>A127975930C_Data</vt:lpstr>
      <vt:lpstr>A127975930C_Latest</vt:lpstr>
      <vt:lpstr>A127975934L</vt:lpstr>
      <vt:lpstr>A127975934L_Data</vt:lpstr>
      <vt:lpstr>A127975934L_Latest</vt:lpstr>
      <vt:lpstr>A127975938W</vt:lpstr>
      <vt:lpstr>A127975938W_Data</vt:lpstr>
      <vt:lpstr>A127975938W_Latest</vt:lpstr>
      <vt:lpstr>A127975942L</vt:lpstr>
      <vt:lpstr>A127975942L_Data</vt:lpstr>
      <vt:lpstr>A127975942L_Latest</vt:lpstr>
      <vt:lpstr>A127975946W</vt:lpstr>
      <vt:lpstr>A127975946W_Data</vt:lpstr>
      <vt:lpstr>A127975946W_Latest</vt:lpstr>
      <vt:lpstr>A127975950L</vt:lpstr>
      <vt:lpstr>A127975950L_Data</vt:lpstr>
      <vt:lpstr>A127975950L_Latest</vt:lpstr>
      <vt:lpstr>A127975954W</vt:lpstr>
      <vt:lpstr>A127975954W_Data</vt:lpstr>
      <vt:lpstr>A127975954W_Latest</vt:lpstr>
      <vt:lpstr>A127975958F</vt:lpstr>
      <vt:lpstr>A127975958F_Data</vt:lpstr>
      <vt:lpstr>A127975958F_Latest</vt:lpstr>
      <vt:lpstr>A127975962W</vt:lpstr>
      <vt:lpstr>A127975962W_Data</vt:lpstr>
      <vt:lpstr>A127975962W_Latest</vt:lpstr>
      <vt:lpstr>A127975966F</vt:lpstr>
      <vt:lpstr>A127975966F_Data</vt:lpstr>
      <vt:lpstr>A127975966F_Latest</vt:lpstr>
      <vt:lpstr>A127975970W</vt:lpstr>
      <vt:lpstr>A127975970W_Data</vt:lpstr>
      <vt:lpstr>A127975970W_Latest</vt:lpstr>
      <vt:lpstr>A127975974F</vt:lpstr>
      <vt:lpstr>A127975974F_Data</vt:lpstr>
      <vt:lpstr>A127975974F_Latest</vt:lpstr>
      <vt:lpstr>A127975978R</vt:lpstr>
      <vt:lpstr>A127975978R_Data</vt:lpstr>
      <vt:lpstr>A127975978R_Latest</vt:lpstr>
      <vt:lpstr>A127975986R</vt:lpstr>
      <vt:lpstr>A127975986R_Data</vt:lpstr>
      <vt:lpstr>A127975986R_Latest</vt:lpstr>
      <vt:lpstr>A127975990F</vt:lpstr>
      <vt:lpstr>A127975990F_Data</vt:lpstr>
      <vt:lpstr>A127975990F_Latest</vt:lpstr>
      <vt:lpstr>A127975994R</vt:lpstr>
      <vt:lpstr>A127975994R_Data</vt:lpstr>
      <vt:lpstr>A127975994R_Latest</vt:lpstr>
      <vt:lpstr>A127975998X</vt:lpstr>
      <vt:lpstr>A127975998X_Data</vt:lpstr>
      <vt:lpstr>A127975998X_Latest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A127977818R</vt:lpstr>
      <vt:lpstr>A127977818R_Data</vt:lpstr>
      <vt:lpstr>A127977818R_Latest</vt:lpstr>
      <vt:lpstr>A127977822F</vt:lpstr>
      <vt:lpstr>A127977822F_Data</vt:lpstr>
      <vt:lpstr>A127977822F_Latest</vt:lpstr>
      <vt:lpstr>A127977826R</vt:lpstr>
      <vt:lpstr>A127977826R_Data</vt:lpstr>
      <vt:lpstr>A127977826R_Latest</vt:lpstr>
      <vt:lpstr>A127977830F</vt:lpstr>
      <vt:lpstr>A127977830F_Data</vt:lpstr>
      <vt:lpstr>A127977830F_Latest</vt:lpstr>
      <vt:lpstr>A127977834R</vt:lpstr>
      <vt:lpstr>A127977834R_Data</vt:lpstr>
      <vt:lpstr>A127977834R_Latest</vt:lpstr>
      <vt:lpstr>A127977838X</vt:lpstr>
      <vt:lpstr>A127977838X_Data</vt:lpstr>
      <vt:lpstr>A127977838X_Latest</vt:lpstr>
      <vt:lpstr>A127977842R</vt:lpstr>
      <vt:lpstr>A127977842R_Data</vt:lpstr>
      <vt:lpstr>A127977842R_Latest</vt:lpstr>
      <vt:lpstr>A127977846X</vt:lpstr>
      <vt:lpstr>A127977846X_Data</vt:lpstr>
      <vt:lpstr>A127977846X_Latest</vt:lpstr>
      <vt:lpstr>A127977850R</vt:lpstr>
      <vt:lpstr>A127977850R_Data</vt:lpstr>
      <vt:lpstr>A127977850R_Latest</vt:lpstr>
      <vt:lpstr>A127977854X</vt:lpstr>
      <vt:lpstr>A127977854X_Data</vt:lpstr>
      <vt:lpstr>A127977854X_Latest</vt:lpstr>
      <vt:lpstr>A127977858J</vt:lpstr>
      <vt:lpstr>A127977858J_Data</vt:lpstr>
      <vt:lpstr>A127977858J_Latest</vt:lpstr>
      <vt:lpstr>A127977862X</vt:lpstr>
      <vt:lpstr>A127977862X_Data</vt:lpstr>
      <vt:lpstr>A127977862X_Latest</vt:lpstr>
      <vt:lpstr>A127977866J</vt:lpstr>
      <vt:lpstr>A127977866J_Data</vt:lpstr>
      <vt:lpstr>A127977866J_Latest</vt:lpstr>
      <vt:lpstr>A127977870X</vt:lpstr>
      <vt:lpstr>A127977870X_Data</vt:lpstr>
      <vt:lpstr>A127977870X_Latest</vt:lpstr>
      <vt:lpstr>A127977874J</vt:lpstr>
      <vt:lpstr>A127977874J_Data</vt:lpstr>
      <vt:lpstr>A127977874J_Latest</vt:lpstr>
      <vt:lpstr>A127977878T</vt:lpstr>
      <vt:lpstr>A127977878T_Data</vt:lpstr>
      <vt:lpstr>A127977878T_Latest</vt:lpstr>
      <vt:lpstr>A127977882J</vt:lpstr>
      <vt:lpstr>A127977882J_Data</vt:lpstr>
      <vt:lpstr>A127977882J_Latest</vt:lpstr>
      <vt:lpstr>A127977890J</vt:lpstr>
      <vt:lpstr>A127977890J_Data</vt:lpstr>
      <vt:lpstr>A127977890J_Latest</vt:lpstr>
      <vt:lpstr>A127977894T</vt:lpstr>
      <vt:lpstr>A127977894T_Data</vt:lpstr>
      <vt:lpstr>A127977894T_Latest</vt:lpstr>
      <vt:lpstr>A127977898A</vt:lpstr>
      <vt:lpstr>A127977898A_Data</vt:lpstr>
      <vt:lpstr>A127977898A_Latest</vt:lpstr>
      <vt:lpstr>A127977902F</vt:lpstr>
      <vt:lpstr>A127977902F_Data</vt:lpstr>
      <vt:lpstr>A127977902F_Latest</vt:lpstr>
      <vt:lpstr>A127977906R</vt:lpstr>
      <vt:lpstr>A127977906R_Data</vt:lpstr>
      <vt:lpstr>A127977906R_Latest</vt:lpstr>
      <vt:lpstr>A127977910F</vt:lpstr>
      <vt:lpstr>A127977910F_Data</vt:lpstr>
      <vt:lpstr>A127977910F_Latest</vt:lpstr>
      <vt:lpstr>A127977914R</vt:lpstr>
      <vt:lpstr>A127977914R_Data</vt:lpstr>
      <vt:lpstr>A127977914R_Latest</vt:lpstr>
      <vt:lpstr>A127977918X</vt:lpstr>
      <vt:lpstr>A127977918X_Data</vt:lpstr>
      <vt:lpstr>A127977918X_Latest</vt:lpstr>
      <vt:lpstr>A127977922R</vt:lpstr>
      <vt:lpstr>A127977922R_Data</vt:lpstr>
      <vt:lpstr>A127977922R_Latest</vt:lpstr>
      <vt:lpstr>A127977926X</vt:lpstr>
      <vt:lpstr>A127977926X_Data</vt:lpstr>
      <vt:lpstr>A127977926X_Latest</vt:lpstr>
      <vt:lpstr>A127977930R</vt:lpstr>
      <vt:lpstr>A127977930R_Data</vt:lpstr>
      <vt:lpstr>A127977930R_Latest</vt:lpstr>
      <vt:lpstr>A127977934X</vt:lpstr>
      <vt:lpstr>A127977934X_Data</vt:lpstr>
      <vt:lpstr>A127977934X_Latest</vt:lpstr>
      <vt:lpstr>A127977938J</vt:lpstr>
      <vt:lpstr>A127977938J_Data</vt:lpstr>
      <vt:lpstr>A127977938J_Latest</vt:lpstr>
      <vt:lpstr>A127977942X</vt:lpstr>
      <vt:lpstr>A127977942X_Data</vt:lpstr>
      <vt:lpstr>A127977942X_Latest</vt:lpstr>
      <vt:lpstr>A127977946J</vt:lpstr>
      <vt:lpstr>A127977946J_Data</vt:lpstr>
      <vt:lpstr>A127977946J_Latest</vt:lpstr>
      <vt:lpstr>A127977950X</vt:lpstr>
      <vt:lpstr>A127977950X_Data</vt:lpstr>
      <vt:lpstr>A127977950X_Latest</vt:lpstr>
      <vt:lpstr>A127977954J</vt:lpstr>
      <vt:lpstr>A127977954J_Data</vt:lpstr>
      <vt:lpstr>A127977954J_Latest</vt:lpstr>
      <vt:lpstr>A127977958T</vt:lpstr>
      <vt:lpstr>A127977958T_Data</vt:lpstr>
      <vt:lpstr>A127977958T_Latest</vt:lpstr>
      <vt:lpstr>A127977962J</vt:lpstr>
      <vt:lpstr>A127977962J_Data</vt:lpstr>
      <vt:lpstr>A127977962J_Latest</vt:lpstr>
      <vt:lpstr>A127977966T</vt:lpstr>
      <vt:lpstr>A127977966T_Data</vt:lpstr>
      <vt:lpstr>A127977966T_Latest</vt:lpstr>
      <vt:lpstr>A127977970J</vt:lpstr>
      <vt:lpstr>A127977970J_Data</vt:lpstr>
      <vt:lpstr>A127977970J_Latest</vt:lpstr>
      <vt:lpstr>A127977974T</vt:lpstr>
      <vt:lpstr>A127977974T_Data</vt:lpstr>
      <vt:lpstr>A127977974T_Latest</vt:lpstr>
      <vt:lpstr>A127977978A</vt:lpstr>
      <vt:lpstr>A127977978A_Data</vt:lpstr>
      <vt:lpstr>A127977978A_Latest</vt:lpstr>
      <vt:lpstr>A127977982T</vt:lpstr>
      <vt:lpstr>A127977982T_Data</vt:lpstr>
      <vt:lpstr>A127977982T_Latest</vt:lpstr>
      <vt:lpstr>A127977986A</vt:lpstr>
      <vt:lpstr>A127977986A_Data</vt:lpstr>
      <vt:lpstr>A127977986A_Latest</vt:lpstr>
      <vt:lpstr>A127977990T</vt:lpstr>
      <vt:lpstr>A127977990T_Data</vt:lpstr>
      <vt:lpstr>A127977990T_Latest</vt:lpstr>
      <vt:lpstr>A127977994A</vt:lpstr>
      <vt:lpstr>A127977994A_Data</vt:lpstr>
      <vt:lpstr>A127977994A_Latest</vt:lpstr>
      <vt:lpstr>A127977998K</vt:lpstr>
      <vt:lpstr>A127977998K_Data</vt:lpstr>
      <vt:lpstr>A127977998K_Latest</vt:lpstr>
      <vt:lpstr>A127978002T</vt:lpstr>
      <vt:lpstr>A127978002T_Data</vt:lpstr>
      <vt:lpstr>A127978002T_Latest</vt:lpstr>
      <vt:lpstr>A127978006A</vt:lpstr>
      <vt:lpstr>A127978006A_Data</vt:lpstr>
      <vt:lpstr>A127978006A_Latest</vt:lpstr>
      <vt:lpstr>A127978010T</vt:lpstr>
      <vt:lpstr>A127978010T_Data</vt:lpstr>
      <vt:lpstr>A127978010T_Latest</vt:lpstr>
      <vt:lpstr>A127978014A</vt:lpstr>
      <vt:lpstr>A127978014A_Data</vt:lpstr>
      <vt:lpstr>A127978014A_Latest</vt:lpstr>
      <vt:lpstr>A127978018K</vt:lpstr>
      <vt:lpstr>A127978018K_Data</vt:lpstr>
      <vt:lpstr>A127978018K_Latest</vt:lpstr>
      <vt:lpstr>A127978022A</vt:lpstr>
      <vt:lpstr>A127978022A_Data</vt:lpstr>
      <vt:lpstr>A127978022A_Latest</vt:lpstr>
      <vt:lpstr>A127978026K</vt:lpstr>
      <vt:lpstr>A127978026K_Data</vt:lpstr>
      <vt:lpstr>A127978026K_Latest</vt:lpstr>
      <vt:lpstr>A127978030A</vt:lpstr>
      <vt:lpstr>A127978030A_Data</vt:lpstr>
      <vt:lpstr>A127978030A_Latest</vt:lpstr>
      <vt:lpstr>A127978034K</vt:lpstr>
      <vt:lpstr>A127978034K_Data</vt:lpstr>
      <vt:lpstr>A127978034K_Latest</vt:lpstr>
      <vt:lpstr>A127978038V</vt:lpstr>
      <vt:lpstr>A127978038V_Data</vt:lpstr>
      <vt:lpstr>A127978038V_Latest</vt:lpstr>
      <vt:lpstr>A127978042K</vt:lpstr>
      <vt:lpstr>A127978042K_Data</vt:lpstr>
      <vt:lpstr>A127978042K_Latest</vt:lpstr>
      <vt:lpstr>A127978062V</vt:lpstr>
      <vt:lpstr>A127978062V_Data</vt:lpstr>
      <vt:lpstr>A127978062V_Latest</vt:lpstr>
      <vt:lpstr>A127978066C</vt:lpstr>
      <vt:lpstr>A127978066C_Data</vt:lpstr>
      <vt:lpstr>A127978066C_Latest</vt:lpstr>
      <vt:lpstr>A127978070V</vt:lpstr>
      <vt:lpstr>A127978070V_Data</vt:lpstr>
      <vt:lpstr>A127978070V_Latest</vt:lpstr>
      <vt:lpstr>A127978074C</vt:lpstr>
      <vt:lpstr>A127978074C_Data</vt:lpstr>
      <vt:lpstr>A127978074C_Latest</vt:lpstr>
      <vt:lpstr>A127978078L</vt:lpstr>
      <vt:lpstr>A127978078L_Data</vt:lpstr>
      <vt:lpstr>A127978078L_Latest</vt:lpstr>
      <vt:lpstr>A127978082C</vt:lpstr>
      <vt:lpstr>A127978082C_Data</vt:lpstr>
      <vt:lpstr>A127978082C_Latest</vt:lpstr>
      <vt:lpstr>A127978086L</vt:lpstr>
      <vt:lpstr>A127978086L_Data</vt:lpstr>
      <vt:lpstr>A127978086L_Latest</vt:lpstr>
      <vt:lpstr>A127978090C</vt:lpstr>
      <vt:lpstr>A127978090C_Data</vt:lpstr>
      <vt:lpstr>A127978090C_Latest</vt:lpstr>
      <vt:lpstr>A127978094L</vt:lpstr>
      <vt:lpstr>A127978094L_Data</vt:lpstr>
      <vt:lpstr>A127978094L_Latest</vt:lpstr>
      <vt:lpstr>A127978098W</vt:lpstr>
      <vt:lpstr>A127978098W_Data</vt:lpstr>
      <vt:lpstr>A127978098W_Latest</vt:lpstr>
      <vt:lpstr>A127978106K</vt:lpstr>
      <vt:lpstr>A127978106K_Data</vt:lpstr>
      <vt:lpstr>A127978106K_Latest</vt:lpstr>
      <vt:lpstr>A127978110A</vt:lpstr>
      <vt:lpstr>A127978110A_Data</vt:lpstr>
      <vt:lpstr>A127978110A_Latest</vt:lpstr>
      <vt:lpstr>A127978114K</vt:lpstr>
      <vt:lpstr>A127978114K_Data</vt:lpstr>
      <vt:lpstr>A127978114K_Latest</vt:lpstr>
      <vt:lpstr>A127978118V</vt:lpstr>
      <vt:lpstr>A127978118V_Data</vt:lpstr>
      <vt:lpstr>A127978118V_Latest</vt:lpstr>
      <vt:lpstr>A127978122K</vt:lpstr>
      <vt:lpstr>A127978122K_Data</vt:lpstr>
      <vt:lpstr>A127978122K_Latest</vt:lpstr>
      <vt:lpstr>A127978126V</vt:lpstr>
      <vt:lpstr>A127978126V_Data</vt:lpstr>
      <vt:lpstr>A127978126V_Latest</vt:lpstr>
      <vt:lpstr>A127978130K</vt:lpstr>
      <vt:lpstr>A127978130K_Data</vt:lpstr>
      <vt:lpstr>A127978130K_Latest</vt:lpstr>
      <vt:lpstr>A127978134V</vt:lpstr>
      <vt:lpstr>A127978134V_Data</vt:lpstr>
      <vt:lpstr>A127978134V_Latest</vt:lpstr>
      <vt:lpstr>A127978138C</vt:lpstr>
      <vt:lpstr>A127978138C_Data</vt:lpstr>
      <vt:lpstr>A127978138C_Latest</vt:lpstr>
      <vt:lpstr>A127978142V</vt:lpstr>
      <vt:lpstr>A127978142V_Data</vt:lpstr>
      <vt:lpstr>A127978142V_Latest</vt:lpstr>
      <vt:lpstr>A127978146C</vt:lpstr>
      <vt:lpstr>A127978146C_Data</vt:lpstr>
      <vt:lpstr>A127978146C_Latest</vt:lpstr>
      <vt:lpstr>A127978150V</vt:lpstr>
      <vt:lpstr>A127978150V_Data</vt:lpstr>
      <vt:lpstr>A127978150V_Latest</vt:lpstr>
      <vt:lpstr>A127978154C</vt:lpstr>
      <vt:lpstr>A127978154C_Data</vt:lpstr>
      <vt:lpstr>A127978154C_Latest</vt:lpstr>
      <vt:lpstr>A127978158L</vt:lpstr>
      <vt:lpstr>A127978158L_Data</vt:lpstr>
      <vt:lpstr>A127978158L_Latest</vt:lpstr>
      <vt:lpstr>A127978162C</vt:lpstr>
      <vt:lpstr>A127978162C_Data</vt:lpstr>
      <vt:lpstr>A127978162C_Latest</vt:lpstr>
      <vt:lpstr>A127978166L</vt:lpstr>
      <vt:lpstr>A127978166L_Data</vt:lpstr>
      <vt:lpstr>A127978166L_Latest</vt:lpstr>
      <vt:lpstr>A127978170C</vt:lpstr>
      <vt:lpstr>A127978170C_Data</vt:lpstr>
      <vt:lpstr>A127978170C_Latest</vt:lpstr>
      <vt:lpstr>A127978174L</vt:lpstr>
      <vt:lpstr>A127978174L_Data</vt:lpstr>
      <vt:lpstr>A127978174L_Latest</vt:lpstr>
      <vt:lpstr>A127978178W</vt:lpstr>
      <vt:lpstr>A127978178W_Data</vt:lpstr>
      <vt:lpstr>A127978178W_Latest</vt:lpstr>
      <vt:lpstr>A127978182L</vt:lpstr>
      <vt:lpstr>A127978182L_Data</vt:lpstr>
      <vt:lpstr>A127978182L_Latest</vt:lpstr>
      <vt:lpstr>A127978186W</vt:lpstr>
      <vt:lpstr>A127978186W_Data</vt:lpstr>
      <vt:lpstr>A127978186W_Latest</vt:lpstr>
      <vt:lpstr>A127978190L</vt:lpstr>
      <vt:lpstr>A127978190L_Data</vt:lpstr>
      <vt:lpstr>A127978190L_Latest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A127979794V</vt:lpstr>
      <vt:lpstr>A127979794V_Data</vt:lpstr>
      <vt:lpstr>A127979794V_Latest</vt:lpstr>
      <vt:lpstr>A127979798C</vt:lpstr>
      <vt:lpstr>A127979798C_Data</vt:lpstr>
      <vt:lpstr>A127979798C_Latest</vt:lpstr>
      <vt:lpstr>A127979802J</vt:lpstr>
      <vt:lpstr>A127979802J_Data</vt:lpstr>
      <vt:lpstr>A127979802J_Latest</vt:lpstr>
      <vt:lpstr>A127979806T</vt:lpstr>
      <vt:lpstr>A127979806T_Data</vt:lpstr>
      <vt:lpstr>A127979806T_Latest</vt:lpstr>
      <vt:lpstr>A127979810J</vt:lpstr>
      <vt:lpstr>A127979810J_Data</vt:lpstr>
      <vt:lpstr>A127979810J_Latest</vt:lpstr>
      <vt:lpstr>A127979814T</vt:lpstr>
      <vt:lpstr>A127979814T_Data</vt:lpstr>
      <vt:lpstr>A127979814T_Latest</vt:lpstr>
      <vt:lpstr>A127979818A</vt:lpstr>
      <vt:lpstr>A127979818A_Data</vt:lpstr>
      <vt:lpstr>A127979818A_Latest</vt:lpstr>
      <vt:lpstr>A127979822T</vt:lpstr>
      <vt:lpstr>A127979822T_Data</vt:lpstr>
      <vt:lpstr>A127979822T_Latest</vt:lpstr>
      <vt:lpstr>A127979826A</vt:lpstr>
      <vt:lpstr>A127979826A_Data</vt:lpstr>
      <vt:lpstr>A127979826A_Latest</vt:lpstr>
      <vt:lpstr>A127979830T</vt:lpstr>
      <vt:lpstr>A127979830T_Data</vt:lpstr>
      <vt:lpstr>A127979830T_Latest</vt:lpstr>
      <vt:lpstr>A127979834A</vt:lpstr>
      <vt:lpstr>A127979834A_Data</vt:lpstr>
      <vt:lpstr>A127979834A_Latest</vt:lpstr>
      <vt:lpstr>A127979838K</vt:lpstr>
      <vt:lpstr>A127979838K_Data</vt:lpstr>
      <vt:lpstr>A127979838K_Latest</vt:lpstr>
      <vt:lpstr>A127979842A</vt:lpstr>
      <vt:lpstr>A127979842A_Data</vt:lpstr>
      <vt:lpstr>A127979842A_Latest</vt:lpstr>
      <vt:lpstr>A127979846K</vt:lpstr>
      <vt:lpstr>A127979846K_Data</vt:lpstr>
      <vt:lpstr>A127979846K_Latest</vt:lpstr>
      <vt:lpstr>A127979850A</vt:lpstr>
      <vt:lpstr>A127979850A_Data</vt:lpstr>
      <vt:lpstr>A127979850A_Latest</vt:lpstr>
      <vt:lpstr>A127979854K</vt:lpstr>
      <vt:lpstr>A127979854K_Data</vt:lpstr>
      <vt:lpstr>A127979854K_Latest</vt:lpstr>
      <vt:lpstr>A127979858V</vt:lpstr>
      <vt:lpstr>A127979858V_Data</vt:lpstr>
      <vt:lpstr>A127979858V_Latest</vt:lpstr>
      <vt:lpstr>A127979866V</vt:lpstr>
      <vt:lpstr>A127979866V_Data</vt:lpstr>
      <vt:lpstr>A127979866V_Latest</vt:lpstr>
      <vt:lpstr>A127979870K</vt:lpstr>
      <vt:lpstr>A127979870K_Data</vt:lpstr>
      <vt:lpstr>A127979870K_Latest</vt:lpstr>
      <vt:lpstr>A127979874V</vt:lpstr>
      <vt:lpstr>A127979874V_Data</vt:lpstr>
      <vt:lpstr>A127979874V_Latest</vt:lpstr>
      <vt:lpstr>A127979878C</vt:lpstr>
      <vt:lpstr>A127979878C_Data</vt:lpstr>
      <vt:lpstr>A127979878C_Latest</vt:lpstr>
      <vt:lpstr>A127979882V</vt:lpstr>
      <vt:lpstr>A127979882V_Data</vt:lpstr>
      <vt:lpstr>A127979882V_Latest</vt:lpstr>
      <vt:lpstr>A127979886C</vt:lpstr>
      <vt:lpstr>A127979886C_Data</vt:lpstr>
      <vt:lpstr>A127979886C_Latest</vt:lpstr>
      <vt:lpstr>A127979890V</vt:lpstr>
      <vt:lpstr>A127979890V_Data</vt:lpstr>
      <vt:lpstr>A127979890V_Latest</vt:lpstr>
      <vt:lpstr>A127979894C</vt:lpstr>
      <vt:lpstr>A127979894C_Data</vt:lpstr>
      <vt:lpstr>A127979894C_Latest</vt:lpstr>
      <vt:lpstr>A127979898L</vt:lpstr>
      <vt:lpstr>A127979898L_Data</vt:lpstr>
      <vt:lpstr>A127979898L_Latest</vt:lpstr>
      <vt:lpstr>A127979902T</vt:lpstr>
      <vt:lpstr>A127979902T_Data</vt:lpstr>
      <vt:lpstr>A127979902T_Latest</vt:lpstr>
      <vt:lpstr>A127979906A</vt:lpstr>
      <vt:lpstr>A127979906A_Data</vt:lpstr>
      <vt:lpstr>A127979906A_Latest</vt:lpstr>
      <vt:lpstr>A127979910T</vt:lpstr>
      <vt:lpstr>A127979910T_Data</vt:lpstr>
      <vt:lpstr>A127979910T_Latest</vt:lpstr>
      <vt:lpstr>A127979914A</vt:lpstr>
      <vt:lpstr>A127979914A_Data</vt:lpstr>
      <vt:lpstr>A127979914A_Latest</vt:lpstr>
      <vt:lpstr>A127979918K</vt:lpstr>
      <vt:lpstr>A127979918K_Data</vt:lpstr>
      <vt:lpstr>A127979918K_Latest</vt:lpstr>
      <vt:lpstr>A127979922A</vt:lpstr>
      <vt:lpstr>A127979922A_Data</vt:lpstr>
      <vt:lpstr>A127979922A_Latest</vt:lpstr>
      <vt:lpstr>A127979930A</vt:lpstr>
      <vt:lpstr>A127979930A_Data</vt:lpstr>
      <vt:lpstr>A127979930A_Latest</vt:lpstr>
      <vt:lpstr>A127979934K</vt:lpstr>
      <vt:lpstr>A127979934K_Data</vt:lpstr>
      <vt:lpstr>A127979934K_Latest</vt:lpstr>
      <vt:lpstr>A127979938V</vt:lpstr>
      <vt:lpstr>A127979938V_Data</vt:lpstr>
      <vt:lpstr>A127979938V_Latest</vt:lpstr>
      <vt:lpstr>A127979942K</vt:lpstr>
      <vt:lpstr>A127979942K_Data</vt:lpstr>
      <vt:lpstr>A127979942K_Latest</vt:lpstr>
      <vt:lpstr>A127979946V</vt:lpstr>
      <vt:lpstr>A127979946V_Data</vt:lpstr>
      <vt:lpstr>A127979946V_Latest</vt:lpstr>
      <vt:lpstr>A127979950K</vt:lpstr>
      <vt:lpstr>A127979950K_Data</vt:lpstr>
      <vt:lpstr>A127979950K_Latest</vt:lpstr>
      <vt:lpstr>A127979954V</vt:lpstr>
      <vt:lpstr>A127979954V_Data</vt:lpstr>
      <vt:lpstr>A127979954V_Latest</vt:lpstr>
      <vt:lpstr>A127979958C</vt:lpstr>
      <vt:lpstr>A127979958C_Data</vt:lpstr>
      <vt:lpstr>A127979958C_Latest</vt:lpstr>
      <vt:lpstr>A127979962V</vt:lpstr>
      <vt:lpstr>A127979962V_Data</vt:lpstr>
      <vt:lpstr>A127979962V_Latest</vt:lpstr>
      <vt:lpstr>A127979966C</vt:lpstr>
      <vt:lpstr>A127979966C_Data</vt:lpstr>
      <vt:lpstr>A127979966C_Latest</vt:lpstr>
      <vt:lpstr>A127979970V</vt:lpstr>
      <vt:lpstr>A127979970V_Data</vt:lpstr>
      <vt:lpstr>A127979970V_Latest</vt:lpstr>
      <vt:lpstr>A127979974C</vt:lpstr>
      <vt:lpstr>A127979974C_Data</vt:lpstr>
      <vt:lpstr>A127979974C_Latest</vt:lpstr>
      <vt:lpstr>A127979978L</vt:lpstr>
      <vt:lpstr>A127979978L_Data</vt:lpstr>
      <vt:lpstr>A127979978L_Latest</vt:lpstr>
      <vt:lpstr>A127979982C</vt:lpstr>
      <vt:lpstr>A127979982C_Data</vt:lpstr>
      <vt:lpstr>A127979982C_Latest</vt:lpstr>
      <vt:lpstr>A127979986L</vt:lpstr>
      <vt:lpstr>A127979986L_Data</vt:lpstr>
      <vt:lpstr>A127979986L_Latest</vt:lpstr>
      <vt:lpstr>A127979990C</vt:lpstr>
      <vt:lpstr>A127979990C_Data</vt:lpstr>
      <vt:lpstr>A127979990C_Latest</vt:lpstr>
      <vt:lpstr>A127979994L</vt:lpstr>
      <vt:lpstr>A127979994L_Data</vt:lpstr>
      <vt:lpstr>A127979994L_Latest</vt:lpstr>
      <vt:lpstr>A127979998W</vt:lpstr>
      <vt:lpstr>A127979998W_Data</vt:lpstr>
      <vt:lpstr>A127979998W_Latest</vt:lpstr>
      <vt:lpstr>A127980002J</vt:lpstr>
      <vt:lpstr>A127980002J_Data</vt:lpstr>
      <vt:lpstr>A127980002J_Latest</vt:lpstr>
      <vt:lpstr>A127980006T</vt:lpstr>
      <vt:lpstr>A127980006T_Data</vt:lpstr>
      <vt:lpstr>A127980006T_Latest</vt:lpstr>
      <vt:lpstr>A127980010J</vt:lpstr>
      <vt:lpstr>A127980010J_Data</vt:lpstr>
      <vt:lpstr>A127980010J_Latest</vt:lpstr>
      <vt:lpstr>A127980014T</vt:lpstr>
      <vt:lpstr>A127980014T_Data</vt:lpstr>
      <vt:lpstr>A127980014T_Latest</vt:lpstr>
      <vt:lpstr>A127980018A</vt:lpstr>
      <vt:lpstr>A127980018A_Data</vt:lpstr>
      <vt:lpstr>A127980018A_Latest</vt:lpstr>
      <vt:lpstr>A127980034A</vt:lpstr>
      <vt:lpstr>A127980034A_Data</vt:lpstr>
      <vt:lpstr>A127980034A_Latest</vt:lpstr>
      <vt:lpstr>A127980038K</vt:lpstr>
      <vt:lpstr>A127980038K_Data</vt:lpstr>
      <vt:lpstr>A127980038K_Latest</vt:lpstr>
      <vt:lpstr>A127980042A</vt:lpstr>
      <vt:lpstr>A127980042A_Data</vt:lpstr>
      <vt:lpstr>A127980042A_Latest</vt:lpstr>
      <vt:lpstr>A127980046K</vt:lpstr>
      <vt:lpstr>A127980046K_Data</vt:lpstr>
      <vt:lpstr>A127980046K_Latest</vt:lpstr>
      <vt:lpstr>A127980050A</vt:lpstr>
      <vt:lpstr>A127980050A_Data</vt:lpstr>
      <vt:lpstr>A127980050A_Latest</vt:lpstr>
      <vt:lpstr>A127980054K</vt:lpstr>
      <vt:lpstr>A127980054K_Data</vt:lpstr>
      <vt:lpstr>A127980054K_Latest</vt:lpstr>
      <vt:lpstr>A127980058V</vt:lpstr>
      <vt:lpstr>A127980058V_Data</vt:lpstr>
      <vt:lpstr>A127980058V_Latest</vt:lpstr>
      <vt:lpstr>A127980062K</vt:lpstr>
      <vt:lpstr>A127980062K_Data</vt:lpstr>
      <vt:lpstr>A127980062K_Latest</vt:lpstr>
      <vt:lpstr>A127980066V</vt:lpstr>
      <vt:lpstr>A127980066V_Data</vt:lpstr>
      <vt:lpstr>A127980066V_Latest</vt:lpstr>
      <vt:lpstr>A127980070K</vt:lpstr>
      <vt:lpstr>A127980070K_Data</vt:lpstr>
      <vt:lpstr>A127980070K_Latest</vt:lpstr>
      <vt:lpstr>A127980074V</vt:lpstr>
      <vt:lpstr>A127980074V_Data</vt:lpstr>
      <vt:lpstr>A127980074V_Latest</vt:lpstr>
      <vt:lpstr>A127980078C</vt:lpstr>
      <vt:lpstr>A127980078C_Data</vt:lpstr>
      <vt:lpstr>A127980078C_Latest</vt:lpstr>
      <vt:lpstr>A127980082V</vt:lpstr>
      <vt:lpstr>A127980082V_Data</vt:lpstr>
      <vt:lpstr>A127980082V_Latest</vt:lpstr>
      <vt:lpstr>A127980086C</vt:lpstr>
      <vt:lpstr>A127980086C_Data</vt:lpstr>
      <vt:lpstr>A127980086C_Latest</vt:lpstr>
      <vt:lpstr>A127980090V</vt:lpstr>
      <vt:lpstr>A127980090V_Data</vt:lpstr>
      <vt:lpstr>A127980090V_Latest</vt:lpstr>
      <vt:lpstr>A127980094C</vt:lpstr>
      <vt:lpstr>A127980094C_Data</vt:lpstr>
      <vt:lpstr>A127980094C_Latest</vt:lpstr>
      <vt:lpstr>A127980098L</vt:lpstr>
      <vt:lpstr>A127980098L_Data</vt:lpstr>
      <vt:lpstr>A127980098L_Latest</vt:lpstr>
      <vt:lpstr>A127980102T</vt:lpstr>
      <vt:lpstr>A127980102T_Data</vt:lpstr>
      <vt:lpstr>A127980102T_Latest</vt:lpstr>
      <vt:lpstr>A127980106A</vt:lpstr>
      <vt:lpstr>A127980106A_Data</vt:lpstr>
      <vt:lpstr>A127980106A_Latest</vt:lpstr>
      <vt:lpstr>A127980110T</vt:lpstr>
      <vt:lpstr>A127980110T_Data</vt:lpstr>
      <vt:lpstr>A127980110T_Latest</vt:lpstr>
      <vt:lpstr>A127980114A</vt:lpstr>
      <vt:lpstr>A127980114A_Data</vt:lpstr>
      <vt:lpstr>A127980114A_Latest</vt:lpstr>
      <vt:lpstr>A127980118K</vt:lpstr>
      <vt:lpstr>A127980118K_Data</vt:lpstr>
      <vt:lpstr>A127980118K_Latest</vt:lpstr>
      <vt:lpstr>A127980122A</vt:lpstr>
      <vt:lpstr>A127980122A_Data</vt:lpstr>
      <vt:lpstr>A127980122A_Latest</vt:lpstr>
      <vt:lpstr>A127980126K</vt:lpstr>
      <vt:lpstr>A127980126K_Data</vt:lpstr>
      <vt:lpstr>A127980126K_Latest</vt:lpstr>
      <vt:lpstr>A127980130A</vt:lpstr>
      <vt:lpstr>A127980130A_Data</vt:lpstr>
      <vt:lpstr>A127980130A_Latest</vt:lpstr>
      <vt:lpstr>A127980134K</vt:lpstr>
      <vt:lpstr>A127980134K_Data</vt:lpstr>
      <vt:lpstr>A127980134K_Latest</vt:lpstr>
      <vt:lpstr>A127980138V</vt:lpstr>
      <vt:lpstr>A127980138V_Data</vt:lpstr>
      <vt:lpstr>A127980138V_Latest</vt:lpstr>
      <vt:lpstr>A127980142K</vt:lpstr>
      <vt:lpstr>A127980142K_Data</vt:lpstr>
      <vt:lpstr>A127980142K_Latest</vt:lpstr>
      <vt:lpstr>A127980146V</vt:lpstr>
      <vt:lpstr>A127980146V_Data</vt:lpstr>
      <vt:lpstr>A127980146V_Latest</vt:lpstr>
      <vt:lpstr>A127980150K</vt:lpstr>
      <vt:lpstr>A127980150K_Data</vt:lpstr>
      <vt:lpstr>A127980150K_Latest</vt:lpstr>
      <vt:lpstr>A127980154V</vt:lpstr>
      <vt:lpstr>A127980154V_Data</vt:lpstr>
      <vt:lpstr>A127980154V_Latest</vt:lpstr>
      <vt:lpstr>A127980158C</vt:lpstr>
      <vt:lpstr>A127980158C_Data</vt:lpstr>
      <vt:lpstr>A127980158C_Latest</vt:lpstr>
      <vt:lpstr>A127980162V</vt:lpstr>
      <vt:lpstr>A127980162V_Data</vt:lpstr>
      <vt:lpstr>A127980162V_Latest</vt:lpstr>
      <vt:lpstr>A127980166C</vt:lpstr>
      <vt:lpstr>A127980166C_Data</vt:lpstr>
      <vt:lpstr>A127980166C_Latest</vt:lpstr>
      <vt:lpstr>A127980170V</vt:lpstr>
      <vt:lpstr>A127980170V_Data</vt:lpstr>
      <vt:lpstr>A127980170V_Latest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A127981914T</vt:lpstr>
      <vt:lpstr>A127981914T_Data</vt:lpstr>
      <vt:lpstr>A127981914T_Latest</vt:lpstr>
      <vt:lpstr>A127981918A</vt:lpstr>
      <vt:lpstr>A127981918A_Data</vt:lpstr>
      <vt:lpstr>A127981918A_Latest</vt:lpstr>
      <vt:lpstr>A127981922T</vt:lpstr>
      <vt:lpstr>A127981922T_Data</vt:lpstr>
      <vt:lpstr>A127981922T_Latest</vt:lpstr>
      <vt:lpstr>A127981926A</vt:lpstr>
      <vt:lpstr>A127981926A_Data</vt:lpstr>
      <vt:lpstr>A127981926A_Latest</vt:lpstr>
      <vt:lpstr>A127981930T</vt:lpstr>
      <vt:lpstr>A127981930T_Data</vt:lpstr>
      <vt:lpstr>A127981930T_Latest</vt:lpstr>
      <vt:lpstr>A127981934A</vt:lpstr>
      <vt:lpstr>A127981934A_Data</vt:lpstr>
      <vt:lpstr>A127981934A_Latest</vt:lpstr>
      <vt:lpstr>A127981938K</vt:lpstr>
      <vt:lpstr>A127981938K_Data</vt:lpstr>
      <vt:lpstr>A127981938K_Latest</vt:lpstr>
      <vt:lpstr>A127981942A</vt:lpstr>
      <vt:lpstr>A127981942A_Data</vt:lpstr>
      <vt:lpstr>A127981942A_Latest</vt:lpstr>
      <vt:lpstr>A127981946K</vt:lpstr>
      <vt:lpstr>A127981946K_Data</vt:lpstr>
      <vt:lpstr>A127981946K_Latest</vt:lpstr>
      <vt:lpstr>A127981950A</vt:lpstr>
      <vt:lpstr>A127981950A_Data</vt:lpstr>
      <vt:lpstr>A127981950A_Latest</vt:lpstr>
      <vt:lpstr>A127981954K</vt:lpstr>
      <vt:lpstr>A127981954K_Data</vt:lpstr>
      <vt:lpstr>A127981954K_Latest</vt:lpstr>
      <vt:lpstr>A127981958V</vt:lpstr>
      <vt:lpstr>A127981958V_Data</vt:lpstr>
      <vt:lpstr>A127981958V_Latest</vt:lpstr>
      <vt:lpstr>A127981966V</vt:lpstr>
      <vt:lpstr>A127981966V_Data</vt:lpstr>
      <vt:lpstr>A127981966V_Latest</vt:lpstr>
      <vt:lpstr>A127981970K</vt:lpstr>
      <vt:lpstr>A127981970K_Data</vt:lpstr>
      <vt:lpstr>A127981970K_Latest</vt:lpstr>
      <vt:lpstr>A127981974V</vt:lpstr>
      <vt:lpstr>A127981974V_Data</vt:lpstr>
      <vt:lpstr>A127981974V_Latest</vt:lpstr>
      <vt:lpstr>A127981978C</vt:lpstr>
      <vt:lpstr>A127981978C_Data</vt:lpstr>
      <vt:lpstr>A127981978C_Latest</vt:lpstr>
      <vt:lpstr>A127981982V</vt:lpstr>
      <vt:lpstr>A127981982V_Data</vt:lpstr>
      <vt:lpstr>A127981982V_Latest</vt:lpstr>
      <vt:lpstr>A127981986C</vt:lpstr>
      <vt:lpstr>A127981986C_Data</vt:lpstr>
      <vt:lpstr>A127981986C_Latest</vt:lpstr>
      <vt:lpstr>A127981990V</vt:lpstr>
      <vt:lpstr>A127981990V_Data</vt:lpstr>
      <vt:lpstr>A127981990V_Latest</vt:lpstr>
      <vt:lpstr>A127981994C</vt:lpstr>
      <vt:lpstr>A127981994C_Data</vt:lpstr>
      <vt:lpstr>A127981994C_Latest</vt:lpstr>
      <vt:lpstr>A127981998L</vt:lpstr>
      <vt:lpstr>A127981998L_Data</vt:lpstr>
      <vt:lpstr>A127981998L_Latest</vt:lpstr>
      <vt:lpstr>A127982002V</vt:lpstr>
      <vt:lpstr>A127982002V_Data</vt:lpstr>
      <vt:lpstr>A127982002V_Latest</vt:lpstr>
      <vt:lpstr>A127982006C</vt:lpstr>
      <vt:lpstr>A127982006C_Data</vt:lpstr>
      <vt:lpstr>A127982006C_Latest</vt:lpstr>
      <vt:lpstr>A127982010V</vt:lpstr>
      <vt:lpstr>A127982010V_Data</vt:lpstr>
      <vt:lpstr>A127982010V_Latest</vt:lpstr>
      <vt:lpstr>A127982018L</vt:lpstr>
      <vt:lpstr>A127982018L_Data</vt:lpstr>
      <vt:lpstr>A127982018L_Latest</vt:lpstr>
      <vt:lpstr>A127982022C</vt:lpstr>
      <vt:lpstr>A127982022C_Data</vt:lpstr>
      <vt:lpstr>A127982022C_Latest</vt:lpstr>
      <vt:lpstr>A127982026L</vt:lpstr>
      <vt:lpstr>A127982026L_Data</vt:lpstr>
      <vt:lpstr>A127982026L_Latest</vt:lpstr>
      <vt:lpstr>A127982030C</vt:lpstr>
      <vt:lpstr>A127982030C_Data</vt:lpstr>
      <vt:lpstr>A127982030C_Latest</vt:lpstr>
      <vt:lpstr>A127982034L</vt:lpstr>
      <vt:lpstr>A127982034L_Data</vt:lpstr>
      <vt:lpstr>A127982034L_Latest</vt:lpstr>
      <vt:lpstr>A127982038W</vt:lpstr>
      <vt:lpstr>A127982038W_Data</vt:lpstr>
      <vt:lpstr>A127982038W_Latest</vt:lpstr>
      <vt:lpstr>A127982042L</vt:lpstr>
      <vt:lpstr>A127982042L_Data</vt:lpstr>
      <vt:lpstr>A127982042L_Latest</vt:lpstr>
      <vt:lpstr>A127982046W</vt:lpstr>
      <vt:lpstr>A127982046W_Data</vt:lpstr>
      <vt:lpstr>A127982046W_Latest</vt:lpstr>
      <vt:lpstr>A127982050L</vt:lpstr>
      <vt:lpstr>A127982050L_Data</vt:lpstr>
      <vt:lpstr>A127982050L_Latest</vt:lpstr>
      <vt:lpstr>A127982054W</vt:lpstr>
      <vt:lpstr>A127982054W_Data</vt:lpstr>
      <vt:lpstr>A127982054W_Latest</vt:lpstr>
      <vt:lpstr>A127982058F</vt:lpstr>
      <vt:lpstr>A127982058F_Data</vt:lpstr>
      <vt:lpstr>A127982058F_Latest</vt:lpstr>
      <vt:lpstr>A127982062W</vt:lpstr>
      <vt:lpstr>A127982062W_Data</vt:lpstr>
      <vt:lpstr>A127982062W_Latest</vt:lpstr>
      <vt:lpstr>A127982066F</vt:lpstr>
      <vt:lpstr>A127982066F_Data</vt:lpstr>
      <vt:lpstr>A127982066F_Latest</vt:lpstr>
      <vt:lpstr>A127982070W</vt:lpstr>
      <vt:lpstr>A127982070W_Data</vt:lpstr>
      <vt:lpstr>A127982070W_Latest</vt:lpstr>
      <vt:lpstr>A127982074F</vt:lpstr>
      <vt:lpstr>A127982074F_Data</vt:lpstr>
      <vt:lpstr>A127982074F_Latest</vt:lpstr>
      <vt:lpstr>A127982078R</vt:lpstr>
      <vt:lpstr>A127982078R_Data</vt:lpstr>
      <vt:lpstr>A127982078R_Latest</vt:lpstr>
      <vt:lpstr>A127982082F</vt:lpstr>
      <vt:lpstr>A127982082F_Data</vt:lpstr>
      <vt:lpstr>A127982082F_Latest</vt:lpstr>
      <vt:lpstr>A127982086R</vt:lpstr>
      <vt:lpstr>A127982086R_Data</vt:lpstr>
      <vt:lpstr>A127982086R_Latest</vt:lpstr>
      <vt:lpstr>A127982090F</vt:lpstr>
      <vt:lpstr>A127982090F_Data</vt:lpstr>
      <vt:lpstr>A127982090F_Latest</vt:lpstr>
      <vt:lpstr>A127982094R</vt:lpstr>
      <vt:lpstr>A127982094R_Data</vt:lpstr>
      <vt:lpstr>A127982094R_Latest</vt:lpstr>
      <vt:lpstr>A127982098X</vt:lpstr>
      <vt:lpstr>A127982098X_Data</vt:lpstr>
      <vt:lpstr>A127982098X_Latest</vt:lpstr>
      <vt:lpstr>A127982102C</vt:lpstr>
      <vt:lpstr>A127982102C_Data</vt:lpstr>
      <vt:lpstr>A127982102C_Latest</vt:lpstr>
      <vt:lpstr>A127982106L</vt:lpstr>
      <vt:lpstr>A127982106L_Data</vt:lpstr>
      <vt:lpstr>A127982106L_Latest</vt:lpstr>
      <vt:lpstr>A127982110C</vt:lpstr>
      <vt:lpstr>A127982110C_Data</vt:lpstr>
      <vt:lpstr>A127982110C_Latest</vt:lpstr>
      <vt:lpstr>A127982114L</vt:lpstr>
      <vt:lpstr>A127982114L_Data</vt:lpstr>
      <vt:lpstr>A127982114L_Latest</vt:lpstr>
      <vt:lpstr>A127982118W</vt:lpstr>
      <vt:lpstr>A127982118W_Data</vt:lpstr>
      <vt:lpstr>A127982118W_Latest</vt:lpstr>
      <vt:lpstr>A127982122L</vt:lpstr>
      <vt:lpstr>A127982122L_Data</vt:lpstr>
      <vt:lpstr>A127982122L_Latest</vt:lpstr>
      <vt:lpstr>A127982126W</vt:lpstr>
      <vt:lpstr>A127982126W_Data</vt:lpstr>
      <vt:lpstr>A127982126W_Latest</vt:lpstr>
      <vt:lpstr>A127982138F</vt:lpstr>
      <vt:lpstr>A127982138F_Data</vt:lpstr>
      <vt:lpstr>A127982138F_Latest</vt:lpstr>
      <vt:lpstr>A127982142W</vt:lpstr>
      <vt:lpstr>A127982142W_Data</vt:lpstr>
      <vt:lpstr>A127982142W_Latest</vt:lpstr>
      <vt:lpstr>A127982146F</vt:lpstr>
      <vt:lpstr>A127982146F_Data</vt:lpstr>
      <vt:lpstr>A127982146F_Latest</vt:lpstr>
      <vt:lpstr>A127982150W</vt:lpstr>
      <vt:lpstr>A127982150W_Data</vt:lpstr>
      <vt:lpstr>A127982150W_Latest</vt:lpstr>
      <vt:lpstr>A127982154F</vt:lpstr>
      <vt:lpstr>A127982154F_Data</vt:lpstr>
      <vt:lpstr>A127982154F_Latest</vt:lpstr>
      <vt:lpstr>A127982158R</vt:lpstr>
      <vt:lpstr>A127982158R_Data</vt:lpstr>
      <vt:lpstr>A127982158R_Latest</vt:lpstr>
      <vt:lpstr>A127982162F</vt:lpstr>
      <vt:lpstr>A127982162F_Data</vt:lpstr>
      <vt:lpstr>A127982162F_Latest</vt:lpstr>
      <vt:lpstr>A127982166R</vt:lpstr>
      <vt:lpstr>A127982166R_Data</vt:lpstr>
      <vt:lpstr>A127982166R_Latest</vt:lpstr>
      <vt:lpstr>A127982170F</vt:lpstr>
      <vt:lpstr>A127982170F_Data</vt:lpstr>
      <vt:lpstr>A127982170F_Latest</vt:lpstr>
      <vt:lpstr>A127982174R</vt:lpstr>
      <vt:lpstr>A127982174R_Data</vt:lpstr>
      <vt:lpstr>A127982174R_Latest</vt:lpstr>
      <vt:lpstr>A127982178X</vt:lpstr>
      <vt:lpstr>A127982178X_Data</vt:lpstr>
      <vt:lpstr>A127982178X_Latest</vt:lpstr>
      <vt:lpstr>A127982182R</vt:lpstr>
      <vt:lpstr>A127982182R_Data</vt:lpstr>
      <vt:lpstr>A127982182R_Latest</vt:lpstr>
      <vt:lpstr>A127982186X</vt:lpstr>
      <vt:lpstr>A127982186X_Data</vt:lpstr>
      <vt:lpstr>A127982186X_Latest</vt:lpstr>
      <vt:lpstr>A127982190R</vt:lpstr>
      <vt:lpstr>A127982190R_Data</vt:lpstr>
      <vt:lpstr>A127982190R_Latest</vt:lpstr>
      <vt:lpstr>A127982194X</vt:lpstr>
      <vt:lpstr>A127982194X_Data</vt:lpstr>
      <vt:lpstr>A127982194X_Latest</vt:lpstr>
      <vt:lpstr>A127982198J</vt:lpstr>
      <vt:lpstr>A127982198J_Data</vt:lpstr>
      <vt:lpstr>A127982198J_Latest</vt:lpstr>
      <vt:lpstr>A127982202L</vt:lpstr>
      <vt:lpstr>A127982202L_Data</vt:lpstr>
      <vt:lpstr>A127982202L_Latest</vt:lpstr>
      <vt:lpstr>A127982206W</vt:lpstr>
      <vt:lpstr>A127982206W_Data</vt:lpstr>
      <vt:lpstr>A127982206W_Latest</vt:lpstr>
      <vt:lpstr>A127982210L</vt:lpstr>
      <vt:lpstr>A127982210L_Data</vt:lpstr>
      <vt:lpstr>A127982210L_Latest</vt:lpstr>
      <vt:lpstr>A127982214W</vt:lpstr>
      <vt:lpstr>A127982214W_Data</vt:lpstr>
      <vt:lpstr>A127982214W_Latest</vt:lpstr>
      <vt:lpstr>A127982218F</vt:lpstr>
      <vt:lpstr>A127982218F_Data</vt:lpstr>
      <vt:lpstr>A127982218F_Latest</vt:lpstr>
      <vt:lpstr>A127982222W</vt:lpstr>
      <vt:lpstr>A127982222W_Data</vt:lpstr>
      <vt:lpstr>A127982222W_Latest</vt:lpstr>
      <vt:lpstr>A127982226F</vt:lpstr>
      <vt:lpstr>A127982226F_Data</vt:lpstr>
      <vt:lpstr>A127982226F_Latest</vt:lpstr>
      <vt:lpstr>A127982230W</vt:lpstr>
      <vt:lpstr>A127982230W_Data</vt:lpstr>
      <vt:lpstr>A127982230W_Latest</vt:lpstr>
      <vt:lpstr>A127982234F</vt:lpstr>
      <vt:lpstr>A127982234F_Data</vt:lpstr>
      <vt:lpstr>A127982234F_Latest</vt:lpstr>
      <vt:lpstr>A127982238R</vt:lpstr>
      <vt:lpstr>A127982238R_Data</vt:lpstr>
      <vt:lpstr>A127982238R_Latest</vt:lpstr>
      <vt:lpstr>A127982242F</vt:lpstr>
      <vt:lpstr>A127982242F_Data</vt:lpstr>
      <vt:lpstr>A127982242F_Latest</vt:lpstr>
      <vt:lpstr>A127982246R</vt:lpstr>
      <vt:lpstr>A127982246R_Data</vt:lpstr>
      <vt:lpstr>A127982246R_Latest</vt:lpstr>
      <vt:lpstr>A127982250F</vt:lpstr>
      <vt:lpstr>A127982250F_Data</vt:lpstr>
      <vt:lpstr>A127982250F_Latest</vt:lpstr>
      <vt:lpstr>A127982254R</vt:lpstr>
      <vt:lpstr>A127982254R_Data</vt:lpstr>
      <vt:lpstr>A127982254R_Latest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A127983978R</vt:lpstr>
      <vt:lpstr>A127983978R_Data</vt:lpstr>
      <vt:lpstr>A127983978R_Latest</vt:lpstr>
      <vt:lpstr>A127983982F</vt:lpstr>
      <vt:lpstr>A127983982F_Data</vt:lpstr>
      <vt:lpstr>A127983982F_Latest</vt:lpstr>
      <vt:lpstr>A127983986R</vt:lpstr>
      <vt:lpstr>A127983986R_Data</vt:lpstr>
      <vt:lpstr>A127983986R_Latest</vt:lpstr>
      <vt:lpstr>A127983990F</vt:lpstr>
      <vt:lpstr>A127983990F_Data</vt:lpstr>
      <vt:lpstr>A127983990F_Latest</vt:lpstr>
      <vt:lpstr>A127983994R</vt:lpstr>
      <vt:lpstr>A127983994R_Data</vt:lpstr>
      <vt:lpstr>A127983994R_Latest</vt:lpstr>
      <vt:lpstr>A127983998X</vt:lpstr>
      <vt:lpstr>A127983998X_Data</vt:lpstr>
      <vt:lpstr>A127983998X_Latest</vt:lpstr>
      <vt:lpstr>A127984002F</vt:lpstr>
      <vt:lpstr>A127984002F_Data</vt:lpstr>
      <vt:lpstr>A127984002F_Latest</vt:lpstr>
      <vt:lpstr>A127984006R</vt:lpstr>
      <vt:lpstr>A127984006R_Data</vt:lpstr>
      <vt:lpstr>A127984006R_Latest</vt:lpstr>
      <vt:lpstr>A127984010F</vt:lpstr>
      <vt:lpstr>A127984010F_Data</vt:lpstr>
      <vt:lpstr>A127984010F_Latest</vt:lpstr>
      <vt:lpstr>A127984014R</vt:lpstr>
      <vt:lpstr>A127984014R_Data</vt:lpstr>
      <vt:lpstr>A127984014R_Latest</vt:lpstr>
      <vt:lpstr>A127984018X</vt:lpstr>
      <vt:lpstr>A127984018X_Data</vt:lpstr>
      <vt:lpstr>A127984018X_Latest</vt:lpstr>
      <vt:lpstr>A127984022R</vt:lpstr>
      <vt:lpstr>A127984022R_Data</vt:lpstr>
      <vt:lpstr>A127984022R_Latest</vt:lpstr>
      <vt:lpstr>A127984026X</vt:lpstr>
      <vt:lpstr>A127984026X_Data</vt:lpstr>
      <vt:lpstr>A127984026X_Latest</vt:lpstr>
      <vt:lpstr>A127984030R</vt:lpstr>
      <vt:lpstr>A127984030R_Data</vt:lpstr>
      <vt:lpstr>A127984030R_Latest</vt:lpstr>
      <vt:lpstr>A127984034X</vt:lpstr>
      <vt:lpstr>A127984034X_Data</vt:lpstr>
      <vt:lpstr>A127984034X_Latest</vt:lpstr>
      <vt:lpstr>A127984038J</vt:lpstr>
      <vt:lpstr>A127984038J_Data</vt:lpstr>
      <vt:lpstr>A127984038J_Latest</vt:lpstr>
      <vt:lpstr>A127984046J</vt:lpstr>
      <vt:lpstr>A127984046J_Data</vt:lpstr>
      <vt:lpstr>A127984046J_Latest</vt:lpstr>
      <vt:lpstr>A127984050X</vt:lpstr>
      <vt:lpstr>A127984050X_Data</vt:lpstr>
      <vt:lpstr>A127984050X_Latest</vt:lpstr>
      <vt:lpstr>A127984054J</vt:lpstr>
      <vt:lpstr>A127984054J_Data</vt:lpstr>
      <vt:lpstr>A127984054J_Latest</vt:lpstr>
      <vt:lpstr>A127984058T</vt:lpstr>
      <vt:lpstr>A127984058T_Data</vt:lpstr>
      <vt:lpstr>A127984058T_Latest</vt:lpstr>
      <vt:lpstr>A127984062J</vt:lpstr>
      <vt:lpstr>A127984062J_Data</vt:lpstr>
      <vt:lpstr>A127984062J_Latest</vt:lpstr>
      <vt:lpstr>A127984066T</vt:lpstr>
      <vt:lpstr>A127984066T_Data</vt:lpstr>
      <vt:lpstr>A127984066T_Latest</vt:lpstr>
      <vt:lpstr>A127984070J</vt:lpstr>
      <vt:lpstr>A127984070J_Data</vt:lpstr>
      <vt:lpstr>A127984070J_Latest</vt:lpstr>
      <vt:lpstr>A127984074T</vt:lpstr>
      <vt:lpstr>A127984074T_Data</vt:lpstr>
      <vt:lpstr>A127984074T_Latest</vt:lpstr>
      <vt:lpstr>A127984078A</vt:lpstr>
      <vt:lpstr>A127984078A_Data</vt:lpstr>
      <vt:lpstr>A127984078A_Latest</vt:lpstr>
      <vt:lpstr>A127984082T</vt:lpstr>
      <vt:lpstr>A127984082T_Data</vt:lpstr>
      <vt:lpstr>A127984082T_Latest</vt:lpstr>
      <vt:lpstr>A127984086A</vt:lpstr>
      <vt:lpstr>A127984086A_Data</vt:lpstr>
      <vt:lpstr>A127984086A_Latest</vt:lpstr>
      <vt:lpstr>A127984090T</vt:lpstr>
      <vt:lpstr>A127984090T_Data</vt:lpstr>
      <vt:lpstr>A127984090T_Latest</vt:lpstr>
      <vt:lpstr>A127984094A</vt:lpstr>
      <vt:lpstr>A127984094A_Data</vt:lpstr>
      <vt:lpstr>A127984094A_Latest</vt:lpstr>
      <vt:lpstr>A127984098K</vt:lpstr>
      <vt:lpstr>A127984098K_Data</vt:lpstr>
      <vt:lpstr>A127984098K_Latest</vt:lpstr>
      <vt:lpstr>A127984102R</vt:lpstr>
      <vt:lpstr>A127984102R_Data</vt:lpstr>
      <vt:lpstr>A127984102R_Latest</vt:lpstr>
      <vt:lpstr>A127984106X</vt:lpstr>
      <vt:lpstr>A127984106X_Data</vt:lpstr>
      <vt:lpstr>A127984106X_Latest</vt:lpstr>
      <vt:lpstr>A127984110R</vt:lpstr>
      <vt:lpstr>A127984110R_Data</vt:lpstr>
      <vt:lpstr>A127984110R_Latest</vt:lpstr>
      <vt:lpstr>A127984114X</vt:lpstr>
      <vt:lpstr>A127984114X_Data</vt:lpstr>
      <vt:lpstr>A127984114X_Latest</vt:lpstr>
      <vt:lpstr>A127984118J</vt:lpstr>
      <vt:lpstr>A127984118J_Data</vt:lpstr>
      <vt:lpstr>A127984118J_Latest</vt:lpstr>
      <vt:lpstr>A127984122X</vt:lpstr>
      <vt:lpstr>A127984122X_Data</vt:lpstr>
      <vt:lpstr>A127984122X_Latest</vt:lpstr>
      <vt:lpstr>A127984126J</vt:lpstr>
      <vt:lpstr>A127984126J_Data</vt:lpstr>
      <vt:lpstr>A127984126J_Latest</vt:lpstr>
      <vt:lpstr>A127984130X</vt:lpstr>
      <vt:lpstr>A127984130X_Data</vt:lpstr>
      <vt:lpstr>A127984130X_Latest</vt:lpstr>
      <vt:lpstr>A127984134J</vt:lpstr>
      <vt:lpstr>A127984134J_Data</vt:lpstr>
      <vt:lpstr>A127984134J_Latest</vt:lpstr>
      <vt:lpstr>A127984138T</vt:lpstr>
      <vt:lpstr>A127984138T_Data</vt:lpstr>
      <vt:lpstr>A127984138T_Latest</vt:lpstr>
      <vt:lpstr>A127984150J</vt:lpstr>
      <vt:lpstr>A127984150J_Data</vt:lpstr>
      <vt:lpstr>A127984150J_Latest</vt:lpstr>
      <vt:lpstr>A127984154T</vt:lpstr>
      <vt:lpstr>A127984154T_Data</vt:lpstr>
      <vt:lpstr>A127984154T_Latest</vt:lpstr>
      <vt:lpstr>A127984158A</vt:lpstr>
      <vt:lpstr>A127984158A_Data</vt:lpstr>
      <vt:lpstr>A127984158A_Latest</vt:lpstr>
      <vt:lpstr>A127984162T</vt:lpstr>
      <vt:lpstr>A127984162T_Data</vt:lpstr>
      <vt:lpstr>A127984162T_Latest</vt:lpstr>
      <vt:lpstr>A127984166A</vt:lpstr>
      <vt:lpstr>A127984166A_Data</vt:lpstr>
      <vt:lpstr>A127984166A_Latest</vt:lpstr>
      <vt:lpstr>A127984170T</vt:lpstr>
      <vt:lpstr>A127984170T_Data</vt:lpstr>
      <vt:lpstr>A127984170T_Latest</vt:lpstr>
      <vt:lpstr>A127984174A</vt:lpstr>
      <vt:lpstr>A127984174A_Data</vt:lpstr>
      <vt:lpstr>A127984174A_Latest</vt:lpstr>
      <vt:lpstr>A127984178K</vt:lpstr>
      <vt:lpstr>A127984178K_Data</vt:lpstr>
      <vt:lpstr>A127984178K_Latest</vt:lpstr>
      <vt:lpstr>A127984182A</vt:lpstr>
      <vt:lpstr>A127984182A_Data</vt:lpstr>
      <vt:lpstr>A127984182A_Latest</vt:lpstr>
      <vt:lpstr>A127984186K</vt:lpstr>
      <vt:lpstr>A127984186K_Data</vt:lpstr>
      <vt:lpstr>A127984186K_Latest</vt:lpstr>
      <vt:lpstr>A127984190A</vt:lpstr>
      <vt:lpstr>A127984190A_Data</vt:lpstr>
      <vt:lpstr>A127984190A_Latest</vt:lpstr>
      <vt:lpstr>A127984194K</vt:lpstr>
      <vt:lpstr>A127984194K_Data</vt:lpstr>
      <vt:lpstr>A127984194K_Latest</vt:lpstr>
      <vt:lpstr>A127984198V</vt:lpstr>
      <vt:lpstr>A127984198V_Data</vt:lpstr>
      <vt:lpstr>A127984198V_Latest</vt:lpstr>
      <vt:lpstr>A127984202X</vt:lpstr>
      <vt:lpstr>A127984202X_Data</vt:lpstr>
      <vt:lpstr>A127984202X_Latest</vt:lpstr>
      <vt:lpstr>A127984206J</vt:lpstr>
      <vt:lpstr>A127984206J_Data</vt:lpstr>
      <vt:lpstr>A127984206J_Latest</vt:lpstr>
      <vt:lpstr>A127984210X</vt:lpstr>
      <vt:lpstr>A127984210X_Data</vt:lpstr>
      <vt:lpstr>A127984210X_Latest</vt:lpstr>
      <vt:lpstr>A127984214J</vt:lpstr>
      <vt:lpstr>A127984214J_Data</vt:lpstr>
      <vt:lpstr>A127984214J_Latest</vt:lpstr>
      <vt:lpstr>A127984218T</vt:lpstr>
      <vt:lpstr>A127984218T_Data</vt:lpstr>
      <vt:lpstr>A127984218T_Latest</vt:lpstr>
      <vt:lpstr>A127984222J</vt:lpstr>
      <vt:lpstr>A127984222J_Data</vt:lpstr>
      <vt:lpstr>A127984222J_Latest</vt:lpstr>
      <vt:lpstr>A127984226T</vt:lpstr>
      <vt:lpstr>A127984226T_Data</vt:lpstr>
      <vt:lpstr>A127984226T_Latest</vt:lpstr>
      <vt:lpstr>A127984230J</vt:lpstr>
      <vt:lpstr>A127984230J_Data</vt:lpstr>
      <vt:lpstr>A127984230J_Latest</vt:lpstr>
      <vt:lpstr>A127984234T</vt:lpstr>
      <vt:lpstr>A127984234T_Data</vt:lpstr>
      <vt:lpstr>A127984234T_Latest</vt:lpstr>
      <vt:lpstr>A127984238A</vt:lpstr>
      <vt:lpstr>A127984238A_Data</vt:lpstr>
      <vt:lpstr>A127984238A_Latest</vt:lpstr>
      <vt:lpstr>A127984242T</vt:lpstr>
      <vt:lpstr>A127984242T_Data</vt:lpstr>
      <vt:lpstr>A127984242T_Latest</vt:lpstr>
      <vt:lpstr>A127984246A</vt:lpstr>
      <vt:lpstr>A127984246A_Data</vt:lpstr>
      <vt:lpstr>A127984246A_Latest</vt:lpstr>
      <vt:lpstr>A127984250T</vt:lpstr>
      <vt:lpstr>A127984250T_Data</vt:lpstr>
      <vt:lpstr>A127984250T_Latest</vt:lpstr>
      <vt:lpstr>A127984254A</vt:lpstr>
      <vt:lpstr>A127984254A_Data</vt:lpstr>
      <vt:lpstr>A127984254A_Latest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A127986126V</vt:lpstr>
      <vt:lpstr>A127986126V_Data</vt:lpstr>
      <vt:lpstr>A127986126V_Latest</vt:lpstr>
      <vt:lpstr>A127986130K</vt:lpstr>
      <vt:lpstr>A127986130K_Data</vt:lpstr>
      <vt:lpstr>A127986130K_Latest</vt:lpstr>
      <vt:lpstr>A127986134V</vt:lpstr>
      <vt:lpstr>A127986134V_Data</vt:lpstr>
      <vt:lpstr>A127986134V_Latest</vt:lpstr>
      <vt:lpstr>A127986138C</vt:lpstr>
      <vt:lpstr>A127986138C_Data</vt:lpstr>
      <vt:lpstr>A127986138C_Latest</vt:lpstr>
      <vt:lpstr>A127986142V</vt:lpstr>
      <vt:lpstr>A127986142V_Data</vt:lpstr>
      <vt:lpstr>A127986142V_Latest</vt:lpstr>
      <vt:lpstr>A127986146C</vt:lpstr>
      <vt:lpstr>A127986146C_Data</vt:lpstr>
      <vt:lpstr>A127986146C_Latest</vt:lpstr>
      <vt:lpstr>A127986150V</vt:lpstr>
      <vt:lpstr>A127986150V_Data</vt:lpstr>
      <vt:lpstr>A127986150V_Latest</vt:lpstr>
      <vt:lpstr>A127986154C</vt:lpstr>
      <vt:lpstr>A127986154C_Data</vt:lpstr>
      <vt:lpstr>A127986154C_Latest</vt:lpstr>
      <vt:lpstr>A127986158L</vt:lpstr>
      <vt:lpstr>A127986158L_Data</vt:lpstr>
      <vt:lpstr>A127986158L_Latest</vt:lpstr>
      <vt:lpstr>A127986162C</vt:lpstr>
      <vt:lpstr>A127986162C_Data</vt:lpstr>
      <vt:lpstr>A127986162C_Latest</vt:lpstr>
      <vt:lpstr>A127986166L</vt:lpstr>
      <vt:lpstr>A127986166L_Data</vt:lpstr>
      <vt:lpstr>A127986166L_Latest</vt:lpstr>
      <vt:lpstr>A127986170C</vt:lpstr>
      <vt:lpstr>A127986170C_Data</vt:lpstr>
      <vt:lpstr>A127986170C_Latest</vt:lpstr>
      <vt:lpstr>A127986174L</vt:lpstr>
      <vt:lpstr>A127986174L_Data</vt:lpstr>
      <vt:lpstr>A127986174L_Latest</vt:lpstr>
      <vt:lpstr>A127986178W</vt:lpstr>
      <vt:lpstr>A127986178W_Data</vt:lpstr>
      <vt:lpstr>A127986178W_Latest</vt:lpstr>
      <vt:lpstr>A127986182L</vt:lpstr>
      <vt:lpstr>A127986182L_Data</vt:lpstr>
      <vt:lpstr>A127986182L_Latest</vt:lpstr>
      <vt:lpstr>A127986186W</vt:lpstr>
      <vt:lpstr>A127986186W_Data</vt:lpstr>
      <vt:lpstr>A127986186W_Latest</vt:lpstr>
      <vt:lpstr>A127986190L</vt:lpstr>
      <vt:lpstr>A127986190L_Data</vt:lpstr>
      <vt:lpstr>A127986190L_Latest</vt:lpstr>
      <vt:lpstr>A127986194W</vt:lpstr>
      <vt:lpstr>A127986194W_Data</vt:lpstr>
      <vt:lpstr>A127986194W_Latest</vt:lpstr>
      <vt:lpstr>A127986198F</vt:lpstr>
      <vt:lpstr>A127986198F_Data</vt:lpstr>
      <vt:lpstr>A127986198F_Latest</vt:lpstr>
      <vt:lpstr>A127986202K</vt:lpstr>
      <vt:lpstr>A127986202K_Data</vt:lpstr>
      <vt:lpstr>A127986202K_Latest</vt:lpstr>
      <vt:lpstr>A127986206V</vt:lpstr>
      <vt:lpstr>A127986206V_Data</vt:lpstr>
      <vt:lpstr>A127986206V_Latest</vt:lpstr>
      <vt:lpstr>A127986214V</vt:lpstr>
      <vt:lpstr>A127986214V_Data</vt:lpstr>
      <vt:lpstr>A127986214V_Latest</vt:lpstr>
      <vt:lpstr>A127986218C</vt:lpstr>
      <vt:lpstr>A127986218C_Data</vt:lpstr>
      <vt:lpstr>A127986218C_Latest</vt:lpstr>
      <vt:lpstr>A127986222V</vt:lpstr>
      <vt:lpstr>A127986222V_Data</vt:lpstr>
      <vt:lpstr>A127986222V_Latest</vt:lpstr>
      <vt:lpstr>A127986226C</vt:lpstr>
      <vt:lpstr>A127986226C_Data</vt:lpstr>
      <vt:lpstr>A127986226C_Latest</vt:lpstr>
      <vt:lpstr>A127986230V</vt:lpstr>
      <vt:lpstr>A127986230V_Data</vt:lpstr>
      <vt:lpstr>A127986230V_Latest</vt:lpstr>
      <vt:lpstr>A127986234C</vt:lpstr>
      <vt:lpstr>A127986234C_Data</vt:lpstr>
      <vt:lpstr>A127986234C_Latest</vt:lpstr>
      <vt:lpstr>A127986238L</vt:lpstr>
      <vt:lpstr>A127986238L_Data</vt:lpstr>
      <vt:lpstr>A127986238L_Latest</vt:lpstr>
      <vt:lpstr>A127986242C</vt:lpstr>
      <vt:lpstr>A127986242C_Data</vt:lpstr>
      <vt:lpstr>A127986242C_Latest</vt:lpstr>
      <vt:lpstr>A127986246L</vt:lpstr>
      <vt:lpstr>A127986246L_Data</vt:lpstr>
      <vt:lpstr>A127986246L_Latest</vt:lpstr>
      <vt:lpstr>A127986250C</vt:lpstr>
      <vt:lpstr>A127986250C_Data</vt:lpstr>
      <vt:lpstr>A127986250C_Latest</vt:lpstr>
      <vt:lpstr>A127986258W</vt:lpstr>
      <vt:lpstr>A127986258W_Data</vt:lpstr>
      <vt:lpstr>A127986258W_Latest</vt:lpstr>
      <vt:lpstr>A127986262L</vt:lpstr>
      <vt:lpstr>A127986262L_Data</vt:lpstr>
      <vt:lpstr>A127986262L_Latest</vt:lpstr>
      <vt:lpstr>A127986266W</vt:lpstr>
      <vt:lpstr>A127986266W_Data</vt:lpstr>
      <vt:lpstr>A127986266W_Latest</vt:lpstr>
      <vt:lpstr>A127986270L</vt:lpstr>
      <vt:lpstr>A127986270L_Data</vt:lpstr>
      <vt:lpstr>A127986270L_Latest</vt:lpstr>
      <vt:lpstr>A127986274W</vt:lpstr>
      <vt:lpstr>A127986274W_Data</vt:lpstr>
      <vt:lpstr>A127986274W_Latest</vt:lpstr>
      <vt:lpstr>A127986294F</vt:lpstr>
      <vt:lpstr>A127986294F_Data</vt:lpstr>
      <vt:lpstr>A127986294F_Latest</vt:lpstr>
      <vt:lpstr>A127986302V</vt:lpstr>
      <vt:lpstr>A127986302V_Data</vt:lpstr>
      <vt:lpstr>A127986302V_Latest</vt:lpstr>
      <vt:lpstr>A127986306C</vt:lpstr>
      <vt:lpstr>A127986306C_Data</vt:lpstr>
      <vt:lpstr>A127986306C_Latest</vt:lpstr>
      <vt:lpstr>A127986310V</vt:lpstr>
      <vt:lpstr>A127986310V_Data</vt:lpstr>
      <vt:lpstr>A127986310V_Latest</vt:lpstr>
      <vt:lpstr>A127986314C</vt:lpstr>
      <vt:lpstr>A127986314C_Data</vt:lpstr>
      <vt:lpstr>A127986314C_Latest</vt:lpstr>
      <vt:lpstr>A127986318L</vt:lpstr>
      <vt:lpstr>A127986318L_Data</vt:lpstr>
      <vt:lpstr>A127986318L_Latest</vt:lpstr>
      <vt:lpstr>A127986322C</vt:lpstr>
      <vt:lpstr>A127986322C_Data</vt:lpstr>
      <vt:lpstr>A127986322C_Latest</vt:lpstr>
      <vt:lpstr>A127986326L</vt:lpstr>
      <vt:lpstr>A127986326L_Data</vt:lpstr>
      <vt:lpstr>A127986326L_Latest</vt:lpstr>
      <vt:lpstr>A127986330C</vt:lpstr>
      <vt:lpstr>A127986330C_Data</vt:lpstr>
      <vt:lpstr>A127986330C_Latest</vt:lpstr>
      <vt:lpstr>A127986334L</vt:lpstr>
      <vt:lpstr>A127986334L_Data</vt:lpstr>
      <vt:lpstr>A127986334L_Latest</vt:lpstr>
      <vt:lpstr>A127986338W</vt:lpstr>
      <vt:lpstr>A127986338W_Data</vt:lpstr>
      <vt:lpstr>A127986338W_Latest</vt:lpstr>
      <vt:lpstr>A127986342L</vt:lpstr>
      <vt:lpstr>A127986342L_Data</vt:lpstr>
      <vt:lpstr>A127986342L_Latest</vt:lpstr>
      <vt:lpstr>A127986346W</vt:lpstr>
      <vt:lpstr>A127986346W_Data</vt:lpstr>
      <vt:lpstr>A127986346W_Latest</vt:lpstr>
      <vt:lpstr>A127986350L</vt:lpstr>
      <vt:lpstr>A127986350L_Data</vt:lpstr>
      <vt:lpstr>A127986350L_Latest</vt:lpstr>
      <vt:lpstr>A127986354W</vt:lpstr>
      <vt:lpstr>A127986354W_Data</vt:lpstr>
      <vt:lpstr>A127986354W_Latest</vt:lpstr>
      <vt:lpstr>A127986358F</vt:lpstr>
      <vt:lpstr>A127986358F_Data</vt:lpstr>
      <vt:lpstr>A127986358F_Latest</vt:lpstr>
      <vt:lpstr>A127986362W</vt:lpstr>
      <vt:lpstr>A127986362W_Data</vt:lpstr>
      <vt:lpstr>A127986362W_Latest</vt:lpstr>
      <vt:lpstr>A127986366F</vt:lpstr>
      <vt:lpstr>A127986366F_Data</vt:lpstr>
      <vt:lpstr>A127986366F_Latest</vt:lpstr>
      <vt:lpstr>A127986370W</vt:lpstr>
      <vt:lpstr>A127986370W_Data</vt:lpstr>
      <vt:lpstr>A127986370W_Latest</vt:lpstr>
      <vt:lpstr>A127986374F</vt:lpstr>
      <vt:lpstr>A127986374F_Data</vt:lpstr>
      <vt:lpstr>A127986374F_Latest</vt:lpstr>
      <vt:lpstr>A127986378R</vt:lpstr>
      <vt:lpstr>A127986378R_Data</vt:lpstr>
      <vt:lpstr>A127986378R_Latest</vt:lpstr>
      <vt:lpstr>A127986382F</vt:lpstr>
      <vt:lpstr>A127986382F_Data</vt:lpstr>
      <vt:lpstr>A127986382F_Latest</vt:lpstr>
      <vt:lpstr>A127986386R</vt:lpstr>
      <vt:lpstr>A127986386R_Data</vt:lpstr>
      <vt:lpstr>A127986386R_Latest</vt:lpstr>
      <vt:lpstr>A127986390F</vt:lpstr>
      <vt:lpstr>A127986390F_Data</vt:lpstr>
      <vt:lpstr>A127986390F_Latest</vt:lpstr>
      <vt:lpstr>A127986394R</vt:lpstr>
      <vt:lpstr>A127986394R_Data</vt:lpstr>
      <vt:lpstr>A127986394R_Latest</vt:lpstr>
      <vt:lpstr>A127986398X</vt:lpstr>
      <vt:lpstr>A127986398X_Data</vt:lpstr>
      <vt:lpstr>A127986398X_Latest</vt:lpstr>
      <vt:lpstr>A127986402C</vt:lpstr>
      <vt:lpstr>A127986402C_Data</vt:lpstr>
      <vt:lpstr>A127986402C_Latest</vt:lpstr>
      <vt:lpstr>A127986406L</vt:lpstr>
      <vt:lpstr>A127986406L_Data</vt:lpstr>
      <vt:lpstr>A127986406L_Latest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A127988210W</vt:lpstr>
      <vt:lpstr>A127988210W_Data</vt:lpstr>
      <vt:lpstr>A127988210W_Latest</vt:lpstr>
      <vt:lpstr>A127988214F</vt:lpstr>
      <vt:lpstr>A127988214F_Data</vt:lpstr>
      <vt:lpstr>A127988214F_Latest</vt:lpstr>
      <vt:lpstr>A127988218R</vt:lpstr>
      <vt:lpstr>A127988218R_Data</vt:lpstr>
      <vt:lpstr>A127988218R_Latest</vt:lpstr>
      <vt:lpstr>A127988222F</vt:lpstr>
      <vt:lpstr>A127988222F_Data</vt:lpstr>
      <vt:lpstr>A127988222F_Latest</vt:lpstr>
      <vt:lpstr>A127988226R</vt:lpstr>
      <vt:lpstr>A127988226R_Data</vt:lpstr>
      <vt:lpstr>A127988226R_Latest</vt:lpstr>
      <vt:lpstr>A127988230F</vt:lpstr>
      <vt:lpstr>A127988230F_Data</vt:lpstr>
      <vt:lpstr>A127988230F_Latest</vt:lpstr>
      <vt:lpstr>A127988238X</vt:lpstr>
      <vt:lpstr>A127988238X_Data</vt:lpstr>
      <vt:lpstr>A127988238X_Latest</vt:lpstr>
      <vt:lpstr>A127988242R</vt:lpstr>
      <vt:lpstr>A127988242R_Data</vt:lpstr>
      <vt:lpstr>A127988242R_Latest</vt:lpstr>
      <vt:lpstr>A127988246X</vt:lpstr>
      <vt:lpstr>A127988246X_Data</vt:lpstr>
      <vt:lpstr>A127988246X_Latest</vt:lpstr>
      <vt:lpstr>A127988250R</vt:lpstr>
      <vt:lpstr>A127988250R_Data</vt:lpstr>
      <vt:lpstr>A127988250R_Latest</vt:lpstr>
      <vt:lpstr>A127988254X</vt:lpstr>
      <vt:lpstr>A127988254X_Data</vt:lpstr>
      <vt:lpstr>A127988254X_Latest</vt:lpstr>
      <vt:lpstr>A127988258J</vt:lpstr>
      <vt:lpstr>A127988258J_Data</vt:lpstr>
      <vt:lpstr>A127988258J_Latest</vt:lpstr>
      <vt:lpstr>A127988262X</vt:lpstr>
      <vt:lpstr>A127988262X_Data</vt:lpstr>
      <vt:lpstr>A127988262X_Latest</vt:lpstr>
      <vt:lpstr>A127988266J</vt:lpstr>
      <vt:lpstr>A127988266J_Data</vt:lpstr>
      <vt:lpstr>A127988266J_Latest</vt:lpstr>
      <vt:lpstr>A127988270X</vt:lpstr>
      <vt:lpstr>A127988270X_Data</vt:lpstr>
      <vt:lpstr>A127988270X_Latest</vt:lpstr>
      <vt:lpstr>A127988274J</vt:lpstr>
      <vt:lpstr>A127988274J_Data</vt:lpstr>
      <vt:lpstr>A127988274J_Latest</vt:lpstr>
      <vt:lpstr>A127988278T</vt:lpstr>
      <vt:lpstr>A127988278T_Data</vt:lpstr>
      <vt:lpstr>A127988278T_Latest</vt:lpstr>
      <vt:lpstr>A127988282J</vt:lpstr>
      <vt:lpstr>A127988282J_Data</vt:lpstr>
      <vt:lpstr>A127988282J_Latest</vt:lpstr>
      <vt:lpstr>A127988286T</vt:lpstr>
      <vt:lpstr>A127988286T_Data</vt:lpstr>
      <vt:lpstr>A127988286T_Latest</vt:lpstr>
      <vt:lpstr>A127988290J</vt:lpstr>
      <vt:lpstr>A127988290J_Data</vt:lpstr>
      <vt:lpstr>A127988290J_Latest</vt:lpstr>
      <vt:lpstr>A127988294T</vt:lpstr>
      <vt:lpstr>A127988294T_Data</vt:lpstr>
      <vt:lpstr>A127988294T_Latest</vt:lpstr>
      <vt:lpstr>A127988298A</vt:lpstr>
      <vt:lpstr>A127988298A_Data</vt:lpstr>
      <vt:lpstr>A127988298A_Latest</vt:lpstr>
      <vt:lpstr>A127988302F</vt:lpstr>
      <vt:lpstr>A127988302F_Data</vt:lpstr>
      <vt:lpstr>A127988302F_Latest</vt:lpstr>
      <vt:lpstr>A127988306R</vt:lpstr>
      <vt:lpstr>A127988306R_Data</vt:lpstr>
      <vt:lpstr>A127988306R_Latest</vt:lpstr>
      <vt:lpstr>A127988310F</vt:lpstr>
      <vt:lpstr>A127988310F_Data</vt:lpstr>
      <vt:lpstr>A127988310F_Latest</vt:lpstr>
      <vt:lpstr>A127988314R</vt:lpstr>
      <vt:lpstr>A127988314R_Data</vt:lpstr>
      <vt:lpstr>A127988314R_Latest</vt:lpstr>
      <vt:lpstr>A127988318X</vt:lpstr>
      <vt:lpstr>A127988318X_Data</vt:lpstr>
      <vt:lpstr>A127988318X_Latest</vt:lpstr>
      <vt:lpstr>A127988322R</vt:lpstr>
      <vt:lpstr>A127988322R_Data</vt:lpstr>
      <vt:lpstr>A127988322R_Latest</vt:lpstr>
      <vt:lpstr>A127988326X</vt:lpstr>
      <vt:lpstr>A127988326X_Data</vt:lpstr>
      <vt:lpstr>A127988326X_Latest</vt:lpstr>
      <vt:lpstr>A127988330R</vt:lpstr>
      <vt:lpstr>A127988330R_Data</vt:lpstr>
      <vt:lpstr>A127988330R_Latest</vt:lpstr>
      <vt:lpstr>A127988334X</vt:lpstr>
      <vt:lpstr>A127988334X_Data</vt:lpstr>
      <vt:lpstr>A127988334X_Latest</vt:lpstr>
      <vt:lpstr>A127988338J</vt:lpstr>
      <vt:lpstr>A127988338J_Data</vt:lpstr>
      <vt:lpstr>A127988338J_Latest</vt:lpstr>
      <vt:lpstr>A127988342X</vt:lpstr>
      <vt:lpstr>A127988342X_Data</vt:lpstr>
      <vt:lpstr>A127988342X_Latest</vt:lpstr>
      <vt:lpstr>A127988346J</vt:lpstr>
      <vt:lpstr>A127988346J_Data</vt:lpstr>
      <vt:lpstr>A127988346J_Latest</vt:lpstr>
      <vt:lpstr>A127988350X</vt:lpstr>
      <vt:lpstr>A127988350X_Data</vt:lpstr>
      <vt:lpstr>A127988350X_Latest</vt:lpstr>
      <vt:lpstr>A127988354J</vt:lpstr>
      <vt:lpstr>A127988354J_Data</vt:lpstr>
      <vt:lpstr>A127988354J_Latest</vt:lpstr>
      <vt:lpstr>A127988358T</vt:lpstr>
      <vt:lpstr>A127988358T_Data</vt:lpstr>
      <vt:lpstr>A127988358T_Latest</vt:lpstr>
      <vt:lpstr>A127988362J</vt:lpstr>
      <vt:lpstr>A127988362J_Data</vt:lpstr>
      <vt:lpstr>A127988362J_Latest</vt:lpstr>
      <vt:lpstr>A127988366T</vt:lpstr>
      <vt:lpstr>A127988366T_Data</vt:lpstr>
      <vt:lpstr>A127988366T_Latest</vt:lpstr>
      <vt:lpstr>A127988370J</vt:lpstr>
      <vt:lpstr>A127988370J_Data</vt:lpstr>
      <vt:lpstr>A127988370J_Latest</vt:lpstr>
      <vt:lpstr>A127988378A</vt:lpstr>
      <vt:lpstr>A127988378A_Data</vt:lpstr>
      <vt:lpstr>A127988378A_Latest</vt:lpstr>
      <vt:lpstr>A127988382T</vt:lpstr>
      <vt:lpstr>A127988382T_Data</vt:lpstr>
      <vt:lpstr>A127988382T_Latest</vt:lpstr>
      <vt:lpstr>A127988386A</vt:lpstr>
      <vt:lpstr>A127988386A_Data</vt:lpstr>
      <vt:lpstr>A127988386A_Latest</vt:lpstr>
      <vt:lpstr>A127988390T</vt:lpstr>
      <vt:lpstr>A127988390T_Data</vt:lpstr>
      <vt:lpstr>A127988390T_Latest</vt:lpstr>
      <vt:lpstr>A127988394A</vt:lpstr>
      <vt:lpstr>A127988394A_Data</vt:lpstr>
      <vt:lpstr>A127988394A_Latest</vt:lpstr>
      <vt:lpstr>A127988398K</vt:lpstr>
      <vt:lpstr>A127988398K_Data</vt:lpstr>
      <vt:lpstr>A127988398K_Latest</vt:lpstr>
      <vt:lpstr>A127988402R</vt:lpstr>
      <vt:lpstr>A127988402R_Data</vt:lpstr>
      <vt:lpstr>A127988402R_Latest</vt:lpstr>
      <vt:lpstr>A127988406X</vt:lpstr>
      <vt:lpstr>A127988406X_Data</vt:lpstr>
      <vt:lpstr>A127988406X_Latest</vt:lpstr>
      <vt:lpstr>A127988426J</vt:lpstr>
      <vt:lpstr>A127988426J_Data</vt:lpstr>
      <vt:lpstr>A127988426J_Latest</vt:lpstr>
      <vt:lpstr>A127988430X</vt:lpstr>
      <vt:lpstr>A127988430X_Data</vt:lpstr>
      <vt:lpstr>A127988430X_Latest</vt:lpstr>
      <vt:lpstr>A127988434J</vt:lpstr>
      <vt:lpstr>A127988434J_Data</vt:lpstr>
      <vt:lpstr>A127988434J_Latest</vt:lpstr>
      <vt:lpstr>A127988438T</vt:lpstr>
      <vt:lpstr>A127988438T_Data</vt:lpstr>
      <vt:lpstr>A127988438T_Latest</vt:lpstr>
      <vt:lpstr>A127988442J</vt:lpstr>
      <vt:lpstr>A127988442J_Data</vt:lpstr>
      <vt:lpstr>A127988442J_Latest</vt:lpstr>
      <vt:lpstr>A127988446T</vt:lpstr>
      <vt:lpstr>A127988446T_Data</vt:lpstr>
      <vt:lpstr>A127988446T_Latest</vt:lpstr>
      <vt:lpstr>A127988450J</vt:lpstr>
      <vt:lpstr>A127988450J_Data</vt:lpstr>
      <vt:lpstr>A127988450J_Latest</vt:lpstr>
      <vt:lpstr>A127988454T</vt:lpstr>
      <vt:lpstr>A127988454T_Data</vt:lpstr>
      <vt:lpstr>A127988454T_Latest</vt:lpstr>
      <vt:lpstr>A127988458A</vt:lpstr>
      <vt:lpstr>A127988458A_Data</vt:lpstr>
      <vt:lpstr>A127988458A_Latest</vt:lpstr>
      <vt:lpstr>A127988462T</vt:lpstr>
      <vt:lpstr>A127988462T_Data</vt:lpstr>
      <vt:lpstr>A127988462T_Latest</vt:lpstr>
      <vt:lpstr>A127988466A</vt:lpstr>
      <vt:lpstr>A127988466A_Data</vt:lpstr>
      <vt:lpstr>A127988466A_Latest</vt:lpstr>
      <vt:lpstr>A127988470T</vt:lpstr>
      <vt:lpstr>A127988470T_Data</vt:lpstr>
      <vt:lpstr>A127988470T_Latest</vt:lpstr>
      <vt:lpstr>A127988474A</vt:lpstr>
      <vt:lpstr>A127988474A_Data</vt:lpstr>
      <vt:lpstr>A127988474A_Latest</vt:lpstr>
      <vt:lpstr>A127988478K</vt:lpstr>
      <vt:lpstr>A127988478K_Data</vt:lpstr>
      <vt:lpstr>A127988478K_Latest</vt:lpstr>
      <vt:lpstr>A127988482A</vt:lpstr>
      <vt:lpstr>A127988482A_Data</vt:lpstr>
      <vt:lpstr>A127988482A_Latest</vt:lpstr>
      <vt:lpstr>A127988486K</vt:lpstr>
      <vt:lpstr>A127988486K_Data</vt:lpstr>
      <vt:lpstr>A127988486K_Latest</vt:lpstr>
      <vt:lpstr>A127988490A</vt:lpstr>
      <vt:lpstr>A127988490A_Data</vt:lpstr>
      <vt:lpstr>A127988490A_Latest</vt:lpstr>
      <vt:lpstr>A127988494K</vt:lpstr>
      <vt:lpstr>A127988494K_Data</vt:lpstr>
      <vt:lpstr>A127988494K_Latest</vt:lpstr>
      <vt:lpstr>A127988498V</vt:lpstr>
      <vt:lpstr>A127988498V_Data</vt:lpstr>
      <vt:lpstr>A127988498V_Latest</vt:lpstr>
      <vt:lpstr>A127988502X</vt:lpstr>
      <vt:lpstr>A127988502X_Data</vt:lpstr>
      <vt:lpstr>A127988502X_Latest</vt:lpstr>
      <vt:lpstr>A127988506J</vt:lpstr>
      <vt:lpstr>A127988506J_Data</vt:lpstr>
      <vt:lpstr>A127988506J_Latest</vt:lpstr>
      <vt:lpstr>A127988510X</vt:lpstr>
      <vt:lpstr>A127988510X_Data</vt:lpstr>
      <vt:lpstr>A127988510X_Latest</vt:lpstr>
      <vt:lpstr>A127988514J</vt:lpstr>
      <vt:lpstr>A127988514J_Data</vt:lpstr>
      <vt:lpstr>A127988514J_Latest</vt:lpstr>
      <vt:lpstr>A127988518T</vt:lpstr>
      <vt:lpstr>A127988518T_Data</vt:lpstr>
      <vt:lpstr>A127988518T_Latest</vt:lpstr>
      <vt:lpstr>A127988522J</vt:lpstr>
      <vt:lpstr>A127988522J_Data</vt:lpstr>
      <vt:lpstr>A127988522J_Latest</vt:lpstr>
      <vt:lpstr>A127988526T</vt:lpstr>
      <vt:lpstr>A127988526T_Data</vt:lpstr>
      <vt:lpstr>A127988526T_Latest</vt:lpstr>
      <vt:lpstr>A127988530J</vt:lpstr>
      <vt:lpstr>A127988530J_Data</vt:lpstr>
      <vt:lpstr>A127988530J_Latest</vt:lpstr>
      <vt:lpstr>A127988534T</vt:lpstr>
      <vt:lpstr>A127988534T_Data</vt:lpstr>
      <vt:lpstr>A127988534T_Latest</vt:lpstr>
      <vt:lpstr>A127988538A</vt:lpstr>
      <vt:lpstr>A127988538A_Data</vt:lpstr>
      <vt:lpstr>A127988538A_Latest</vt:lpstr>
      <vt:lpstr>A127988542T</vt:lpstr>
      <vt:lpstr>A127988542T_Data</vt:lpstr>
      <vt:lpstr>A127988542T_Latest</vt:lpstr>
      <vt:lpstr>A127988546A</vt:lpstr>
      <vt:lpstr>A127988546A_Data</vt:lpstr>
      <vt:lpstr>A127988546A_Latest</vt:lpstr>
      <vt:lpstr>A127988550T</vt:lpstr>
      <vt:lpstr>A127988550T_Data</vt:lpstr>
      <vt:lpstr>A127988550T_Latest</vt:lpstr>
      <vt:lpstr>A127988554A</vt:lpstr>
      <vt:lpstr>A127988554A_Data</vt:lpstr>
      <vt:lpstr>A127988554A_Latest</vt:lpstr>
      <vt:lpstr>A127988558K</vt:lpstr>
      <vt:lpstr>A127988558K_Data</vt:lpstr>
      <vt:lpstr>A127988558K_Latest</vt:lpstr>
      <vt:lpstr>A127988562A</vt:lpstr>
      <vt:lpstr>A127988562A_Data</vt:lpstr>
      <vt:lpstr>A127988562A_Latest</vt:lpstr>
      <vt:lpstr>A127988566K</vt:lpstr>
      <vt:lpstr>A127988566K_Data</vt:lpstr>
      <vt:lpstr>A127988566K_Latest</vt:lpstr>
      <vt:lpstr>A127988570A</vt:lpstr>
      <vt:lpstr>A127988570A_Data</vt:lpstr>
      <vt:lpstr>A127988570A_Latest</vt:lpstr>
      <vt:lpstr>A127988574K</vt:lpstr>
      <vt:lpstr>A127988574K_Data</vt:lpstr>
      <vt:lpstr>A127988574K_Latest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A127990410F</vt:lpstr>
      <vt:lpstr>A127990410F_Data</vt:lpstr>
      <vt:lpstr>A127990410F_Latest</vt:lpstr>
      <vt:lpstr>A127990414R</vt:lpstr>
      <vt:lpstr>A127990414R_Data</vt:lpstr>
      <vt:lpstr>A127990414R_Latest</vt:lpstr>
      <vt:lpstr>A127990418X</vt:lpstr>
      <vt:lpstr>A127990418X_Data</vt:lpstr>
      <vt:lpstr>A127990418X_Latest</vt:lpstr>
      <vt:lpstr>A127990422R</vt:lpstr>
      <vt:lpstr>A127990422R_Data</vt:lpstr>
      <vt:lpstr>A127990422R_Latest</vt:lpstr>
      <vt:lpstr>A127990426X</vt:lpstr>
      <vt:lpstr>A127990426X_Data</vt:lpstr>
      <vt:lpstr>A127990426X_Latest</vt:lpstr>
      <vt:lpstr>A127990434X</vt:lpstr>
      <vt:lpstr>A127990434X_Data</vt:lpstr>
      <vt:lpstr>A127990434X_Latest</vt:lpstr>
      <vt:lpstr>A127990438J</vt:lpstr>
      <vt:lpstr>A127990438J_Data</vt:lpstr>
      <vt:lpstr>A127990438J_Latest</vt:lpstr>
      <vt:lpstr>A127990442X</vt:lpstr>
      <vt:lpstr>A127990442X_Data</vt:lpstr>
      <vt:lpstr>A127990442X_Latest</vt:lpstr>
      <vt:lpstr>A127990446J</vt:lpstr>
      <vt:lpstr>A127990446J_Data</vt:lpstr>
      <vt:lpstr>A127990446J_Latest</vt:lpstr>
      <vt:lpstr>A127990450X</vt:lpstr>
      <vt:lpstr>A127990450X_Data</vt:lpstr>
      <vt:lpstr>A127990450X_Latest</vt:lpstr>
      <vt:lpstr>A127990454J</vt:lpstr>
      <vt:lpstr>A127990454J_Data</vt:lpstr>
      <vt:lpstr>A127990454J_Latest</vt:lpstr>
      <vt:lpstr>A127990458T</vt:lpstr>
      <vt:lpstr>A127990458T_Data</vt:lpstr>
      <vt:lpstr>A127990458T_Latest</vt:lpstr>
      <vt:lpstr>A127990462J</vt:lpstr>
      <vt:lpstr>A127990462J_Data</vt:lpstr>
      <vt:lpstr>A127990462J_Latest</vt:lpstr>
      <vt:lpstr>A127990466T</vt:lpstr>
      <vt:lpstr>A127990466T_Data</vt:lpstr>
      <vt:lpstr>A127990466T_Latest</vt:lpstr>
      <vt:lpstr>A127990470J</vt:lpstr>
      <vt:lpstr>A127990470J_Data</vt:lpstr>
      <vt:lpstr>A127990470J_Latest</vt:lpstr>
      <vt:lpstr>A127990474T</vt:lpstr>
      <vt:lpstr>A127990474T_Data</vt:lpstr>
      <vt:lpstr>A127990474T_Latest</vt:lpstr>
      <vt:lpstr>A127990478A</vt:lpstr>
      <vt:lpstr>A127990478A_Data</vt:lpstr>
      <vt:lpstr>A127990478A_Latest</vt:lpstr>
      <vt:lpstr>A127990482T</vt:lpstr>
      <vt:lpstr>A127990482T_Data</vt:lpstr>
      <vt:lpstr>A127990482T_Latest</vt:lpstr>
      <vt:lpstr>A127990486A</vt:lpstr>
      <vt:lpstr>A127990486A_Data</vt:lpstr>
      <vt:lpstr>A127990486A_Latest</vt:lpstr>
      <vt:lpstr>A127990490T</vt:lpstr>
      <vt:lpstr>A127990490T_Data</vt:lpstr>
      <vt:lpstr>A127990490T_Latest</vt:lpstr>
      <vt:lpstr>A127990494A</vt:lpstr>
      <vt:lpstr>A127990494A_Data</vt:lpstr>
      <vt:lpstr>A127990494A_Latest</vt:lpstr>
      <vt:lpstr>A127990498K</vt:lpstr>
      <vt:lpstr>A127990498K_Data</vt:lpstr>
      <vt:lpstr>A127990498K_Latest</vt:lpstr>
      <vt:lpstr>A127990502R</vt:lpstr>
      <vt:lpstr>A127990502R_Data</vt:lpstr>
      <vt:lpstr>A127990502R_Latest</vt:lpstr>
      <vt:lpstr>A127990506X</vt:lpstr>
      <vt:lpstr>A127990506X_Data</vt:lpstr>
      <vt:lpstr>A127990506X_Latest</vt:lpstr>
      <vt:lpstr>A127990510R</vt:lpstr>
      <vt:lpstr>A127990510R_Data</vt:lpstr>
      <vt:lpstr>A127990510R_Latest</vt:lpstr>
      <vt:lpstr>A127990514X</vt:lpstr>
      <vt:lpstr>A127990514X_Data</vt:lpstr>
      <vt:lpstr>A127990514X_Latest</vt:lpstr>
      <vt:lpstr>A127990522X</vt:lpstr>
      <vt:lpstr>A127990522X_Data</vt:lpstr>
      <vt:lpstr>A127990522X_Latest</vt:lpstr>
      <vt:lpstr>A127990526J</vt:lpstr>
      <vt:lpstr>A127990526J_Data</vt:lpstr>
      <vt:lpstr>A127990526J_Latest</vt:lpstr>
      <vt:lpstr>A127990530X</vt:lpstr>
      <vt:lpstr>A127990530X_Data</vt:lpstr>
      <vt:lpstr>A127990530X_Latest</vt:lpstr>
      <vt:lpstr>A127990534J</vt:lpstr>
      <vt:lpstr>A127990534J_Data</vt:lpstr>
      <vt:lpstr>A127990534J_Latest</vt:lpstr>
      <vt:lpstr>A127990538T</vt:lpstr>
      <vt:lpstr>A127990538T_Data</vt:lpstr>
      <vt:lpstr>A127990538T_Latest</vt:lpstr>
      <vt:lpstr>A127990542J</vt:lpstr>
      <vt:lpstr>A127990542J_Data</vt:lpstr>
      <vt:lpstr>A127990542J_Latest</vt:lpstr>
      <vt:lpstr>A127990546T</vt:lpstr>
      <vt:lpstr>A127990546T_Data</vt:lpstr>
      <vt:lpstr>A127990546T_Latest</vt:lpstr>
      <vt:lpstr>A127990550J</vt:lpstr>
      <vt:lpstr>A127990550J_Data</vt:lpstr>
      <vt:lpstr>A127990550J_Latest</vt:lpstr>
      <vt:lpstr>A127990554T</vt:lpstr>
      <vt:lpstr>A127990554T_Data</vt:lpstr>
      <vt:lpstr>A127990554T_Latest</vt:lpstr>
      <vt:lpstr>A127990558A</vt:lpstr>
      <vt:lpstr>A127990558A_Data</vt:lpstr>
      <vt:lpstr>A127990558A_Latest</vt:lpstr>
      <vt:lpstr>A127990562T</vt:lpstr>
      <vt:lpstr>A127990562T_Data</vt:lpstr>
      <vt:lpstr>A127990562T_Latest</vt:lpstr>
      <vt:lpstr>A127990566A</vt:lpstr>
      <vt:lpstr>A127990566A_Data</vt:lpstr>
      <vt:lpstr>A127990566A_Latest</vt:lpstr>
      <vt:lpstr>A127990570T</vt:lpstr>
      <vt:lpstr>A127990570T_Data</vt:lpstr>
      <vt:lpstr>A127990570T_Latest</vt:lpstr>
      <vt:lpstr>A127990574A</vt:lpstr>
      <vt:lpstr>A127990574A_Data</vt:lpstr>
      <vt:lpstr>A127990574A_Latest</vt:lpstr>
      <vt:lpstr>A127990590A</vt:lpstr>
      <vt:lpstr>A127990590A_Data</vt:lpstr>
      <vt:lpstr>A127990590A_Latest</vt:lpstr>
      <vt:lpstr>A127990594K</vt:lpstr>
      <vt:lpstr>A127990594K_Data</vt:lpstr>
      <vt:lpstr>A127990594K_Latest</vt:lpstr>
      <vt:lpstr>A127990602X</vt:lpstr>
      <vt:lpstr>A127990602X_Data</vt:lpstr>
      <vt:lpstr>A127990602X_Latest</vt:lpstr>
      <vt:lpstr>A127990606J</vt:lpstr>
      <vt:lpstr>A127990606J_Data</vt:lpstr>
      <vt:lpstr>A127990606J_Latest</vt:lpstr>
      <vt:lpstr>A127990610X</vt:lpstr>
      <vt:lpstr>A127990610X_Data</vt:lpstr>
      <vt:lpstr>A127990610X_Latest</vt:lpstr>
      <vt:lpstr>A127990614J</vt:lpstr>
      <vt:lpstr>A127990614J_Data</vt:lpstr>
      <vt:lpstr>A127990614J_Latest</vt:lpstr>
      <vt:lpstr>A127990618T</vt:lpstr>
      <vt:lpstr>A127990618T_Data</vt:lpstr>
      <vt:lpstr>A127990618T_Latest</vt:lpstr>
      <vt:lpstr>A127990622J</vt:lpstr>
      <vt:lpstr>A127990622J_Data</vt:lpstr>
      <vt:lpstr>A127990622J_Latest</vt:lpstr>
      <vt:lpstr>A127990626T</vt:lpstr>
      <vt:lpstr>A127990626T_Data</vt:lpstr>
      <vt:lpstr>A127990626T_Latest</vt:lpstr>
      <vt:lpstr>A127990630J</vt:lpstr>
      <vt:lpstr>A127990630J_Data</vt:lpstr>
      <vt:lpstr>A127990630J_Latest</vt:lpstr>
      <vt:lpstr>A127990634T</vt:lpstr>
      <vt:lpstr>A127990634T_Data</vt:lpstr>
      <vt:lpstr>A127990634T_Latest</vt:lpstr>
      <vt:lpstr>A127990638A</vt:lpstr>
      <vt:lpstr>A127990638A_Data</vt:lpstr>
      <vt:lpstr>A127990638A_Latest</vt:lpstr>
      <vt:lpstr>A127990642T</vt:lpstr>
      <vt:lpstr>A127990642T_Data</vt:lpstr>
      <vt:lpstr>A127990642T_Latest</vt:lpstr>
      <vt:lpstr>A127990646A</vt:lpstr>
      <vt:lpstr>A127990646A_Data</vt:lpstr>
      <vt:lpstr>A127990646A_Latest</vt:lpstr>
      <vt:lpstr>A127990654A</vt:lpstr>
      <vt:lpstr>A127990654A_Data</vt:lpstr>
      <vt:lpstr>A127990654A_Latest</vt:lpstr>
      <vt:lpstr>A127990658K</vt:lpstr>
      <vt:lpstr>A127990658K_Data</vt:lpstr>
      <vt:lpstr>A127990658K_Latest</vt:lpstr>
      <vt:lpstr>A127990662A</vt:lpstr>
      <vt:lpstr>A127990662A_Data</vt:lpstr>
      <vt:lpstr>A127990662A_Latest</vt:lpstr>
      <vt:lpstr>A127990666K</vt:lpstr>
      <vt:lpstr>A127990666K_Data</vt:lpstr>
      <vt:lpstr>A127990666K_Latest</vt:lpstr>
      <vt:lpstr>A127990670A</vt:lpstr>
      <vt:lpstr>A127990670A_Data</vt:lpstr>
      <vt:lpstr>A127990670A_Latest</vt:lpstr>
      <vt:lpstr>A127990678V</vt:lpstr>
      <vt:lpstr>A127990678V_Data</vt:lpstr>
      <vt:lpstr>A127990678V_Latest</vt:lpstr>
      <vt:lpstr>A127990682K</vt:lpstr>
      <vt:lpstr>A127990682K_Data</vt:lpstr>
      <vt:lpstr>A127990682K_Latest</vt:lpstr>
      <vt:lpstr>A127990686V</vt:lpstr>
      <vt:lpstr>A127990686V_Data</vt:lpstr>
      <vt:lpstr>A127990686V_Latest</vt:lpstr>
      <vt:lpstr>A127990690K</vt:lpstr>
      <vt:lpstr>A127990690K_Data</vt:lpstr>
      <vt:lpstr>A127990690K_Latest</vt:lpstr>
      <vt:lpstr>A127990694V</vt:lpstr>
      <vt:lpstr>A127990694V_Data</vt:lpstr>
      <vt:lpstr>A127990694V_Latest</vt:lpstr>
      <vt:lpstr>A127990698C</vt:lpstr>
      <vt:lpstr>A127990698C_Data</vt:lpstr>
      <vt:lpstr>A127990698C_Latest</vt:lpstr>
      <vt:lpstr>A127990702J</vt:lpstr>
      <vt:lpstr>A127990702J_Data</vt:lpstr>
      <vt:lpstr>A127990702J_Latest</vt:lpstr>
      <vt:lpstr>A127990706T</vt:lpstr>
      <vt:lpstr>A127990706T_Data</vt:lpstr>
      <vt:lpstr>A127990706T_Latest</vt:lpstr>
      <vt:lpstr>A127990710J</vt:lpstr>
      <vt:lpstr>A127990710J_Data</vt:lpstr>
      <vt:lpstr>A127990710J_Latest</vt:lpstr>
      <vt:lpstr>A127990714T</vt:lpstr>
      <vt:lpstr>A127990714T_Data</vt:lpstr>
      <vt:lpstr>A127990714T_Latest</vt:lpstr>
      <vt:lpstr>A127990718A</vt:lpstr>
      <vt:lpstr>A127990718A_Data</vt:lpstr>
      <vt:lpstr>A127990718A_Latest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A127992466C</vt:lpstr>
      <vt:lpstr>A127992466C_Data</vt:lpstr>
      <vt:lpstr>A127992466C_Latest</vt:lpstr>
      <vt:lpstr>A127992470V</vt:lpstr>
      <vt:lpstr>A127992470V_Data</vt:lpstr>
      <vt:lpstr>A127992470V_Latest</vt:lpstr>
      <vt:lpstr>A127992474C</vt:lpstr>
      <vt:lpstr>A127992474C_Data</vt:lpstr>
      <vt:lpstr>A127992474C_Latest</vt:lpstr>
      <vt:lpstr>A127992478L</vt:lpstr>
      <vt:lpstr>A127992478L_Data</vt:lpstr>
      <vt:lpstr>A127992478L_Latest</vt:lpstr>
      <vt:lpstr>A127992482C</vt:lpstr>
      <vt:lpstr>A127992482C_Data</vt:lpstr>
      <vt:lpstr>A127992482C_Latest</vt:lpstr>
      <vt:lpstr>A127992486L</vt:lpstr>
      <vt:lpstr>A127992486L_Data</vt:lpstr>
      <vt:lpstr>A127992486L_Latest</vt:lpstr>
      <vt:lpstr>A127992490C</vt:lpstr>
      <vt:lpstr>A127992490C_Data</vt:lpstr>
      <vt:lpstr>A127992490C_Latest</vt:lpstr>
      <vt:lpstr>A127992494L</vt:lpstr>
      <vt:lpstr>A127992494L_Data</vt:lpstr>
      <vt:lpstr>A127992494L_Latest</vt:lpstr>
      <vt:lpstr>A127992498W</vt:lpstr>
      <vt:lpstr>A127992498W_Data</vt:lpstr>
      <vt:lpstr>A127992498W_Latest</vt:lpstr>
      <vt:lpstr>A127992502A</vt:lpstr>
      <vt:lpstr>A127992502A_Data</vt:lpstr>
      <vt:lpstr>A127992502A_Latest</vt:lpstr>
      <vt:lpstr>A127992506K</vt:lpstr>
      <vt:lpstr>A127992506K_Data</vt:lpstr>
      <vt:lpstr>A127992506K_Latest</vt:lpstr>
      <vt:lpstr>A127992510A</vt:lpstr>
      <vt:lpstr>A127992510A_Data</vt:lpstr>
      <vt:lpstr>A127992510A_Latest</vt:lpstr>
      <vt:lpstr>A127992514K</vt:lpstr>
      <vt:lpstr>A127992514K_Data</vt:lpstr>
      <vt:lpstr>A127992514K_Latest</vt:lpstr>
      <vt:lpstr>A127992518V</vt:lpstr>
      <vt:lpstr>A127992518V_Data</vt:lpstr>
      <vt:lpstr>A127992518V_Latest</vt:lpstr>
      <vt:lpstr>A127992522K</vt:lpstr>
      <vt:lpstr>A127992522K_Data</vt:lpstr>
      <vt:lpstr>A127992522K_Latest</vt:lpstr>
      <vt:lpstr>A127992530K</vt:lpstr>
      <vt:lpstr>A127992530K_Data</vt:lpstr>
      <vt:lpstr>A127992530K_Latest</vt:lpstr>
      <vt:lpstr>A127992534V</vt:lpstr>
      <vt:lpstr>A127992534V_Data</vt:lpstr>
      <vt:lpstr>A127992534V_Latest</vt:lpstr>
      <vt:lpstr>A127992538C</vt:lpstr>
      <vt:lpstr>A127992538C_Data</vt:lpstr>
      <vt:lpstr>A127992538C_Latest</vt:lpstr>
      <vt:lpstr>A127992542V</vt:lpstr>
      <vt:lpstr>A127992542V_Data</vt:lpstr>
      <vt:lpstr>A127992542V_Latest</vt:lpstr>
      <vt:lpstr>A127992546C</vt:lpstr>
      <vt:lpstr>A127992546C_Data</vt:lpstr>
      <vt:lpstr>A127992546C_Latest</vt:lpstr>
      <vt:lpstr>A127992550V</vt:lpstr>
      <vt:lpstr>A127992550V_Data</vt:lpstr>
      <vt:lpstr>A127992550V_Latest</vt:lpstr>
      <vt:lpstr>A127992554C</vt:lpstr>
      <vt:lpstr>A127992554C_Data</vt:lpstr>
      <vt:lpstr>A127992554C_Latest</vt:lpstr>
      <vt:lpstr>A127992558L</vt:lpstr>
      <vt:lpstr>A127992558L_Data</vt:lpstr>
      <vt:lpstr>A127992558L_Latest</vt:lpstr>
      <vt:lpstr>A127992562C</vt:lpstr>
      <vt:lpstr>A127992562C_Data</vt:lpstr>
      <vt:lpstr>A127992562C_Latest</vt:lpstr>
      <vt:lpstr>A127992566L</vt:lpstr>
      <vt:lpstr>A127992566L_Data</vt:lpstr>
      <vt:lpstr>A127992566L_Latest</vt:lpstr>
      <vt:lpstr>A127992570C</vt:lpstr>
      <vt:lpstr>A127992570C_Data</vt:lpstr>
      <vt:lpstr>A127992570C_Latest</vt:lpstr>
      <vt:lpstr>A127992574L</vt:lpstr>
      <vt:lpstr>A127992574L_Data</vt:lpstr>
      <vt:lpstr>A127992574L_Latest</vt:lpstr>
      <vt:lpstr>A127992578W</vt:lpstr>
      <vt:lpstr>A127992578W_Data</vt:lpstr>
      <vt:lpstr>A127992578W_Latest</vt:lpstr>
      <vt:lpstr>A127992582L</vt:lpstr>
      <vt:lpstr>A127992582L_Data</vt:lpstr>
      <vt:lpstr>A127992582L_Latest</vt:lpstr>
      <vt:lpstr>A127992586W</vt:lpstr>
      <vt:lpstr>A127992586W_Data</vt:lpstr>
      <vt:lpstr>A127992586W_Latest</vt:lpstr>
      <vt:lpstr>A127992590L</vt:lpstr>
      <vt:lpstr>A127992590L_Data</vt:lpstr>
      <vt:lpstr>A127992590L_Latest</vt:lpstr>
      <vt:lpstr>A127992594W</vt:lpstr>
      <vt:lpstr>A127992594W_Data</vt:lpstr>
      <vt:lpstr>A127992594W_Latest</vt:lpstr>
      <vt:lpstr>A127992598F</vt:lpstr>
      <vt:lpstr>A127992598F_Data</vt:lpstr>
      <vt:lpstr>A127992598F_Latest</vt:lpstr>
      <vt:lpstr>A127992602K</vt:lpstr>
      <vt:lpstr>A127992602K_Data</vt:lpstr>
      <vt:lpstr>A127992602K_Latest</vt:lpstr>
      <vt:lpstr>A127992606V</vt:lpstr>
      <vt:lpstr>A127992606V_Data</vt:lpstr>
      <vt:lpstr>A127992606V_Latest</vt:lpstr>
      <vt:lpstr>A127992610K</vt:lpstr>
      <vt:lpstr>A127992610K_Data</vt:lpstr>
      <vt:lpstr>A127992610K_Latest</vt:lpstr>
      <vt:lpstr>A127992614V</vt:lpstr>
      <vt:lpstr>A127992614V_Data</vt:lpstr>
      <vt:lpstr>A127992614V_Latest</vt:lpstr>
      <vt:lpstr>A127992618C</vt:lpstr>
      <vt:lpstr>A127992618C_Data</vt:lpstr>
      <vt:lpstr>A127992618C_Latest</vt:lpstr>
      <vt:lpstr>A127992622V</vt:lpstr>
      <vt:lpstr>A127992622V_Data</vt:lpstr>
      <vt:lpstr>A127992622V_Latest</vt:lpstr>
      <vt:lpstr>A127992626C</vt:lpstr>
      <vt:lpstr>A127992626C_Data</vt:lpstr>
      <vt:lpstr>A127992626C_Latest</vt:lpstr>
      <vt:lpstr>A127992630V</vt:lpstr>
      <vt:lpstr>A127992630V_Data</vt:lpstr>
      <vt:lpstr>A127992630V_Latest</vt:lpstr>
      <vt:lpstr>A127992634C</vt:lpstr>
      <vt:lpstr>A127992634C_Data</vt:lpstr>
      <vt:lpstr>A127992634C_Latest</vt:lpstr>
      <vt:lpstr>A127992638L</vt:lpstr>
      <vt:lpstr>A127992638L_Data</vt:lpstr>
      <vt:lpstr>A127992638L_Latest</vt:lpstr>
      <vt:lpstr>A127992642C</vt:lpstr>
      <vt:lpstr>A127992642C_Data</vt:lpstr>
      <vt:lpstr>A127992642C_Latest</vt:lpstr>
      <vt:lpstr>A127992646L</vt:lpstr>
      <vt:lpstr>A127992646L_Data</vt:lpstr>
      <vt:lpstr>A127992646L_Latest</vt:lpstr>
      <vt:lpstr>A127992650C</vt:lpstr>
      <vt:lpstr>A127992650C_Data</vt:lpstr>
      <vt:lpstr>A127992650C_Latest</vt:lpstr>
      <vt:lpstr>A127992654L</vt:lpstr>
      <vt:lpstr>A127992654L_Data</vt:lpstr>
      <vt:lpstr>A127992654L_Latest</vt:lpstr>
      <vt:lpstr>A127992658W</vt:lpstr>
      <vt:lpstr>A127992658W_Data</vt:lpstr>
      <vt:lpstr>A127992658W_Latest</vt:lpstr>
      <vt:lpstr>A127992662L</vt:lpstr>
      <vt:lpstr>A127992662L_Data</vt:lpstr>
      <vt:lpstr>A127992662L_Latest</vt:lpstr>
      <vt:lpstr>A127992666W</vt:lpstr>
      <vt:lpstr>A127992666W_Data</vt:lpstr>
      <vt:lpstr>A127992666W_Latest</vt:lpstr>
      <vt:lpstr>A127992670L</vt:lpstr>
      <vt:lpstr>A127992670L_Data</vt:lpstr>
      <vt:lpstr>A127992670L_Latest</vt:lpstr>
      <vt:lpstr>A127992710V</vt:lpstr>
      <vt:lpstr>A127992710V_Data</vt:lpstr>
      <vt:lpstr>A127992710V_Latest</vt:lpstr>
      <vt:lpstr>A127992714C</vt:lpstr>
      <vt:lpstr>A127992714C_Data</vt:lpstr>
      <vt:lpstr>A127992714C_Latest</vt:lpstr>
      <vt:lpstr>A127992718L</vt:lpstr>
      <vt:lpstr>A127992718L_Data</vt:lpstr>
      <vt:lpstr>A127992718L_Latest</vt:lpstr>
      <vt:lpstr>A127992722C</vt:lpstr>
      <vt:lpstr>A127992722C_Data</vt:lpstr>
      <vt:lpstr>A127992722C_Latest</vt:lpstr>
      <vt:lpstr>A127992726L</vt:lpstr>
      <vt:lpstr>A127992726L_Data</vt:lpstr>
      <vt:lpstr>A127992726L_Latest</vt:lpstr>
      <vt:lpstr>A127992730C</vt:lpstr>
      <vt:lpstr>A127992730C_Data</vt:lpstr>
      <vt:lpstr>A127992730C_Latest</vt:lpstr>
      <vt:lpstr>A127992734L</vt:lpstr>
      <vt:lpstr>A127992734L_Data</vt:lpstr>
      <vt:lpstr>A127992734L_Latest</vt:lpstr>
      <vt:lpstr>A127992738W</vt:lpstr>
      <vt:lpstr>A127992738W_Data</vt:lpstr>
      <vt:lpstr>A127992738W_Latest</vt:lpstr>
      <vt:lpstr>A127992742L</vt:lpstr>
      <vt:lpstr>A127992742L_Data</vt:lpstr>
      <vt:lpstr>A127992742L_Latest</vt:lpstr>
      <vt:lpstr>A127992746W</vt:lpstr>
      <vt:lpstr>A127992746W_Data</vt:lpstr>
      <vt:lpstr>A127992746W_Latest</vt:lpstr>
      <vt:lpstr>A127992754W</vt:lpstr>
      <vt:lpstr>A127992754W_Data</vt:lpstr>
      <vt:lpstr>A127992754W_Latest</vt:lpstr>
      <vt:lpstr>A127992758F</vt:lpstr>
      <vt:lpstr>A127992758F_Data</vt:lpstr>
      <vt:lpstr>A127992758F_Latest</vt:lpstr>
      <vt:lpstr>A127992762W</vt:lpstr>
      <vt:lpstr>A127992762W_Data</vt:lpstr>
      <vt:lpstr>A127992762W_Latest</vt:lpstr>
      <vt:lpstr>A127992766F</vt:lpstr>
      <vt:lpstr>A127992766F_Data</vt:lpstr>
      <vt:lpstr>A127992766F_Latest</vt:lpstr>
      <vt:lpstr>A127992770W</vt:lpstr>
      <vt:lpstr>A127992770W_Data</vt:lpstr>
      <vt:lpstr>A127992770W_Latest</vt:lpstr>
      <vt:lpstr>A127992774F</vt:lpstr>
      <vt:lpstr>A127992774F_Data</vt:lpstr>
      <vt:lpstr>A127992774F_Latest</vt:lpstr>
      <vt:lpstr>A127992778R</vt:lpstr>
      <vt:lpstr>A127992778R_Data</vt:lpstr>
      <vt:lpstr>A127992778R_Latest</vt:lpstr>
      <vt:lpstr>A127992782F</vt:lpstr>
      <vt:lpstr>A127992782F_Data</vt:lpstr>
      <vt:lpstr>A127992782F_Latest</vt:lpstr>
      <vt:lpstr>A127992790F</vt:lpstr>
      <vt:lpstr>A127992790F_Data</vt:lpstr>
      <vt:lpstr>A127992790F_Latest</vt:lpstr>
      <vt:lpstr>A127992794R</vt:lpstr>
      <vt:lpstr>A127992794R_Data</vt:lpstr>
      <vt:lpstr>A127992794R_Latest</vt:lpstr>
      <vt:lpstr>A127992798X</vt:lpstr>
      <vt:lpstr>A127992798X_Data</vt:lpstr>
      <vt:lpstr>A127992798X_Latest</vt:lpstr>
      <vt:lpstr>A127992802C</vt:lpstr>
      <vt:lpstr>A127992802C_Data</vt:lpstr>
      <vt:lpstr>A127992802C_Latest</vt:lpstr>
      <vt:lpstr>A127992806L</vt:lpstr>
      <vt:lpstr>A127992806L_Data</vt:lpstr>
      <vt:lpstr>A127992806L_Latest</vt:lpstr>
      <vt:lpstr>A127992810C</vt:lpstr>
      <vt:lpstr>A127992810C_Data</vt:lpstr>
      <vt:lpstr>A127992810C_Latest</vt:lpstr>
      <vt:lpstr>A127992814L</vt:lpstr>
      <vt:lpstr>A127992814L_Data</vt:lpstr>
      <vt:lpstr>A127992814L_Latest</vt:lpstr>
      <vt:lpstr>A127992818W</vt:lpstr>
      <vt:lpstr>A127992818W_Data</vt:lpstr>
      <vt:lpstr>A127992818W_Latest</vt:lpstr>
      <vt:lpstr>A127992822L</vt:lpstr>
      <vt:lpstr>A127992822L_Data</vt:lpstr>
      <vt:lpstr>A127992822L_Latest</vt:lpstr>
      <vt:lpstr>A127992826W</vt:lpstr>
      <vt:lpstr>A127992826W_Data</vt:lpstr>
      <vt:lpstr>A127992826W_Latest</vt:lpstr>
      <vt:lpstr>A127992830L</vt:lpstr>
      <vt:lpstr>A127992830L_Data</vt:lpstr>
      <vt:lpstr>A127992830L_Latest</vt:lpstr>
      <vt:lpstr>A127992834W</vt:lpstr>
      <vt:lpstr>A127992834W_Data</vt:lpstr>
      <vt:lpstr>A127992834W_Latest</vt:lpstr>
      <vt:lpstr>A127992838F</vt:lpstr>
      <vt:lpstr>A127992838F_Data</vt:lpstr>
      <vt:lpstr>A127992838F_Latest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A127994618R</vt:lpstr>
      <vt:lpstr>A127994618R_Data</vt:lpstr>
      <vt:lpstr>A127994618R_Latest</vt:lpstr>
      <vt:lpstr>A127994622F</vt:lpstr>
      <vt:lpstr>A127994622F_Data</vt:lpstr>
      <vt:lpstr>A127994622F_Latest</vt:lpstr>
      <vt:lpstr>A127994626R</vt:lpstr>
      <vt:lpstr>A127994626R_Data</vt:lpstr>
      <vt:lpstr>A127994626R_Latest</vt:lpstr>
      <vt:lpstr>A127994630F</vt:lpstr>
      <vt:lpstr>A127994630F_Data</vt:lpstr>
      <vt:lpstr>A127994630F_Latest</vt:lpstr>
      <vt:lpstr>A127994634R</vt:lpstr>
      <vt:lpstr>A127994634R_Data</vt:lpstr>
      <vt:lpstr>A127994634R_Latest</vt:lpstr>
      <vt:lpstr>A127994638X</vt:lpstr>
      <vt:lpstr>A127994638X_Data</vt:lpstr>
      <vt:lpstr>A127994638X_Latest</vt:lpstr>
      <vt:lpstr>A127994642R</vt:lpstr>
      <vt:lpstr>A127994642R_Data</vt:lpstr>
      <vt:lpstr>A127994642R_Latest</vt:lpstr>
      <vt:lpstr>A127994646X</vt:lpstr>
      <vt:lpstr>A127994646X_Data</vt:lpstr>
      <vt:lpstr>A127994646X_Latest</vt:lpstr>
      <vt:lpstr>A127994650R</vt:lpstr>
      <vt:lpstr>A127994650R_Data</vt:lpstr>
      <vt:lpstr>A127994650R_Latest</vt:lpstr>
      <vt:lpstr>A127994654X</vt:lpstr>
      <vt:lpstr>A127994654X_Data</vt:lpstr>
      <vt:lpstr>A127994654X_Latest</vt:lpstr>
      <vt:lpstr>A127994662X</vt:lpstr>
      <vt:lpstr>A127994662X_Data</vt:lpstr>
      <vt:lpstr>A127994662X_Latest</vt:lpstr>
      <vt:lpstr>A127994666J</vt:lpstr>
      <vt:lpstr>A127994666J_Data</vt:lpstr>
      <vt:lpstr>A127994666J_Latest</vt:lpstr>
      <vt:lpstr>A127994670X</vt:lpstr>
      <vt:lpstr>A127994670X_Data</vt:lpstr>
      <vt:lpstr>A127994670X_Latest</vt:lpstr>
      <vt:lpstr>A127994674J</vt:lpstr>
      <vt:lpstr>A127994674J_Data</vt:lpstr>
      <vt:lpstr>A127994674J_Latest</vt:lpstr>
      <vt:lpstr>A127994678T</vt:lpstr>
      <vt:lpstr>A127994678T_Data</vt:lpstr>
      <vt:lpstr>A127994678T_Latest</vt:lpstr>
      <vt:lpstr>A127994682J</vt:lpstr>
      <vt:lpstr>A127994682J_Data</vt:lpstr>
      <vt:lpstr>A127994682J_Latest</vt:lpstr>
      <vt:lpstr>A127994686T</vt:lpstr>
      <vt:lpstr>A127994686T_Data</vt:lpstr>
      <vt:lpstr>A127994686T_Latest</vt:lpstr>
      <vt:lpstr>A127994690J</vt:lpstr>
      <vt:lpstr>A127994690J_Data</vt:lpstr>
      <vt:lpstr>A127994690J_Latest</vt:lpstr>
      <vt:lpstr>A127994694T</vt:lpstr>
      <vt:lpstr>A127994694T_Data</vt:lpstr>
      <vt:lpstr>A127994694T_Latest</vt:lpstr>
      <vt:lpstr>A127994698A</vt:lpstr>
      <vt:lpstr>A127994698A_Data</vt:lpstr>
      <vt:lpstr>A127994698A_Latest</vt:lpstr>
      <vt:lpstr>A127994702F</vt:lpstr>
      <vt:lpstr>A127994702F_Data</vt:lpstr>
      <vt:lpstr>A127994702F_Latest</vt:lpstr>
      <vt:lpstr>A127994706R</vt:lpstr>
      <vt:lpstr>A127994706R_Data</vt:lpstr>
      <vt:lpstr>A127994706R_Latest</vt:lpstr>
      <vt:lpstr>A127994710F</vt:lpstr>
      <vt:lpstr>A127994710F_Data</vt:lpstr>
      <vt:lpstr>A127994710F_Latest</vt:lpstr>
      <vt:lpstr>A127994714R</vt:lpstr>
      <vt:lpstr>A127994714R_Data</vt:lpstr>
      <vt:lpstr>A127994714R_Latest</vt:lpstr>
      <vt:lpstr>A127994718X</vt:lpstr>
      <vt:lpstr>A127994718X_Data</vt:lpstr>
      <vt:lpstr>A127994718X_Latest</vt:lpstr>
      <vt:lpstr>A127994722R</vt:lpstr>
      <vt:lpstr>A127994722R_Data</vt:lpstr>
      <vt:lpstr>A127994722R_Latest</vt:lpstr>
      <vt:lpstr>A127994726X</vt:lpstr>
      <vt:lpstr>A127994726X_Data</vt:lpstr>
      <vt:lpstr>A127994726X_Latest</vt:lpstr>
      <vt:lpstr>A127994730R</vt:lpstr>
      <vt:lpstr>A127994730R_Data</vt:lpstr>
      <vt:lpstr>A127994730R_Latest</vt:lpstr>
      <vt:lpstr>A127994734X</vt:lpstr>
      <vt:lpstr>A127994734X_Data</vt:lpstr>
      <vt:lpstr>A127994734X_Latest</vt:lpstr>
      <vt:lpstr>A127994738J</vt:lpstr>
      <vt:lpstr>A127994738J_Data</vt:lpstr>
      <vt:lpstr>A127994738J_Latest</vt:lpstr>
      <vt:lpstr>A127994742X</vt:lpstr>
      <vt:lpstr>A127994742X_Data</vt:lpstr>
      <vt:lpstr>A127994742X_Latest</vt:lpstr>
      <vt:lpstr>A127994746J</vt:lpstr>
      <vt:lpstr>A127994746J_Data</vt:lpstr>
      <vt:lpstr>A127994746J_Latest</vt:lpstr>
      <vt:lpstr>A127994750X</vt:lpstr>
      <vt:lpstr>A127994750X_Data</vt:lpstr>
      <vt:lpstr>A127994750X_Latest</vt:lpstr>
      <vt:lpstr>A127994754J</vt:lpstr>
      <vt:lpstr>A127994754J_Data</vt:lpstr>
      <vt:lpstr>A127994754J_Latest</vt:lpstr>
      <vt:lpstr>A127994758T</vt:lpstr>
      <vt:lpstr>A127994758T_Data</vt:lpstr>
      <vt:lpstr>A127994758T_Latest</vt:lpstr>
      <vt:lpstr>A127994762J</vt:lpstr>
      <vt:lpstr>A127994762J_Data</vt:lpstr>
      <vt:lpstr>A127994762J_Latest</vt:lpstr>
      <vt:lpstr>A127994770J</vt:lpstr>
      <vt:lpstr>A127994770J_Data</vt:lpstr>
      <vt:lpstr>A127994770J_Latest</vt:lpstr>
      <vt:lpstr>A127994774T</vt:lpstr>
      <vt:lpstr>A127994774T_Data</vt:lpstr>
      <vt:lpstr>A127994774T_Latest</vt:lpstr>
      <vt:lpstr>A127994778A</vt:lpstr>
      <vt:lpstr>A127994778A_Data</vt:lpstr>
      <vt:lpstr>A127994778A_Latest</vt:lpstr>
      <vt:lpstr>A127994782T</vt:lpstr>
      <vt:lpstr>A127994782T_Data</vt:lpstr>
      <vt:lpstr>A127994782T_Latest</vt:lpstr>
      <vt:lpstr>A127994786A</vt:lpstr>
      <vt:lpstr>A127994786A_Data</vt:lpstr>
      <vt:lpstr>A127994786A_Latest</vt:lpstr>
      <vt:lpstr>A127994790T</vt:lpstr>
      <vt:lpstr>A127994790T_Data</vt:lpstr>
      <vt:lpstr>A127994790T_Latest</vt:lpstr>
      <vt:lpstr>A127994794A</vt:lpstr>
      <vt:lpstr>A127994794A_Data</vt:lpstr>
      <vt:lpstr>A127994794A_Latest</vt:lpstr>
      <vt:lpstr>A127994798K</vt:lpstr>
      <vt:lpstr>A127994798K_Data</vt:lpstr>
      <vt:lpstr>A127994798K_Latest</vt:lpstr>
      <vt:lpstr>A127994802R</vt:lpstr>
      <vt:lpstr>A127994802R_Data</vt:lpstr>
      <vt:lpstr>A127994802R_Latest</vt:lpstr>
      <vt:lpstr>A127994806X</vt:lpstr>
      <vt:lpstr>A127994806X_Data</vt:lpstr>
      <vt:lpstr>A127994806X_Latest</vt:lpstr>
      <vt:lpstr>A127994810R</vt:lpstr>
      <vt:lpstr>A127994810R_Data</vt:lpstr>
      <vt:lpstr>A127994810R_Latest</vt:lpstr>
      <vt:lpstr>A127994830X</vt:lpstr>
      <vt:lpstr>A127994830X_Data</vt:lpstr>
      <vt:lpstr>A127994830X_Latest</vt:lpstr>
      <vt:lpstr>A127994834J</vt:lpstr>
      <vt:lpstr>A127994834J_Data</vt:lpstr>
      <vt:lpstr>A127994834J_Latest</vt:lpstr>
      <vt:lpstr>A127994838T</vt:lpstr>
      <vt:lpstr>A127994838T_Data</vt:lpstr>
      <vt:lpstr>A127994838T_Latest</vt:lpstr>
      <vt:lpstr>A127994842J</vt:lpstr>
      <vt:lpstr>A127994842J_Data</vt:lpstr>
      <vt:lpstr>A127994842J_Latest</vt:lpstr>
      <vt:lpstr>A127994846T</vt:lpstr>
      <vt:lpstr>A127994846T_Data</vt:lpstr>
      <vt:lpstr>A127994846T_Latest</vt:lpstr>
      <vt:lpstr>A127994850J</vt:lpstr>
      <vt:lpstr>A127994850J_Data</vt:lpstr>
      <vt:lpstr>A127994850J_Latest</vt:lpstr>
      <vt:lpstr>A127994854T</vt:lpstr>
      <vt:lpstr>A127994854T_Data</vt:lpstr>
      <vt:lpstr>A127994854T_Latest</vt:lpstr>
      <vt:lpstr>A127994858A</vt:lpstr>
      <vt:lpstr>A127994858A_Data</vt:lpstr>
      <vt:lpstr>A127994858A_Latest</vt:lpstr>
      <vt:lpstr>A127994862T</vt:lpstr>
      <vt:lpstr>A127994862T_Data</vt:lpstr>
      <vt:lpstr>A127994862T_Latest</vt:lpstr>
      <vt:lpstr>A127994866A</vt:lpstr>
      <vt:lpstr>A127994866A_Data</vt:lpstr>
      <vt:lpstr>A127994866A_Latest</vt:lpstr>
      <vt:lpstr>A127994870T</vt:lpstr>
      <vt:lpstr>A127994870T_Data</vt:lpstr>
      <vt:lpstr>A127994870T_Latest</vt:lpstr>
      <vt:lpstr>A127994874A</vt:lpstr>
      <vt:lpstr>A127994874A_Data</vt:lpstr>
      <vt:lpstr>A127994874A_Latest</vt:lpstr>
      <vt:lpstr>A127994878K</vt:lpstr>
      <vt:lpstr>A127994878K_Data</vt:lpstr>
      <vt:lpstr>A127994878K_Latest</vt:lpstr>
      <vt:lpstr>A127994882A</vt:lpstr>
      <vt:lpstr>A127994882A_Data</vt:lpstr>
      <vt:lpstr>A127994882A_Latest</vt:lpstr>
      <vt:lpstr>A127994886K</vt:lpstr>
      <vt:lpstr>A127994886K_Data</vt:lpstr>
      <vt:lpstr>A127994886K_Latest</vt:lpstr>
      <vt:lpstr>A127994890A</vt:lpstr>
      <vt:lpstr>A127994890A_Data</vt:lpstr>
      <vt:lpstr>A127994890A_Latest</vt:lpstr>
      <vt:lpstr>A127994894K</vt:lpstr>
      <vt:lpstr>A127994894K_Data</vt:lpstr>
      <vt:lpstr>A127994894K_Latest</vt:lpstr>
      <vt:lpstr>A127994898V</vt:lpstr>
      <vt:lpstr>A127994898V_Data</vt:lpstr>
      <vt:lpstr>A127994898V_Latest</vt:lpstr>
      <vt:lpstr>A127994902X</vt:lpstr>
      <vt:lpstr>A127994902X_Data</vt:lpstr>
      <vt:lpstr>A127994902X_Latest</vt:lpstr>
      <vt:lpstr>A127994906J</vt:lpstr>
      <vt:lpstr>A127994906J_Data</vt:lpstr>
      <vt:lpstr>A127994906J_Latest</vt:lpstr>
      <vt:lpstr>A127994910X</vt:lpstr>
      <vt:lpstr>A127994910X_Data</vt:lpstr>
      <vt:lpstr>A127994910X_Latest</vt:lpstr>
      <vt:lpstr>A127994914J</vt:lpstr>
      <vt:lpstr>A127994914J_Data</vt:lpstr>
      <vt:lpstr>A127994914J_Latest</vt:lpstr>
      <vt:lpstr>A127994918T</vt:lpstr>
      <vt:lpstr>A127994918T_Data</vt:lpstr>
      <vt:lpstr>A127994918T_Latest</vt:lpstr>
      <vt:lpstr>A127994922J</vt:lpstr>
      <vt:lpstr>A127994922J_Data</vt:lpstr>
      <vt:lpstr>A127994922J_Latest</vt:lpstr>
      <vt:lpstr>A127994926T</vt:lpstr>
      <vt:lpstr>A127994926T_Data</vt:lpstr>
      <vt:lpstr>A127994926T_Latest</vt:lpstr>
      <vt:lpstr>A127994930J</vt:lpstr>
      <vt:lpstr>A127994930J_Data</vt:lpstr>
      <vt:lpstr>A127994930J_Latest</vt:lpstr>
      <vt:lpstr>A127994934T</vt:lpstr>
      <vt:lpstr>A127994934T_Data</vt:lpstr>
      <vt:lpstr>A127994934T_Latest</vt:lpstr>
      <vt:lpstr>A127994938A</vt:lpstr>
      <vt:lpstr>A127994938A_Data</vt:lpstr>
      <vt:lpstr>A127994938A_Latest</vt:lpstr>
      <vt:lpstr>A127994942T</vt:lpstr>
      <vt:lpstr>A127994942T_Data</vt:lpstr>
      <vt:lpstr>A127994942T_Latest</vt:lpstr>
      <vt:lpstr>A127994946A</vt:lpstr>
      <vt:lpstr>A127994946A_Data</vt:lpstr>
      <vt:lpstr>A127994946A_Latest</vt:lpstr>
      <vt:lpstr>A127994950T</vt:lpstr>
      <vt:lpstr>A127994950T_Data</vt:lpstr>
      <vt:lpstr>A127994950T_Latest</vt:lpstr>
      <vt:lpstr>A127994954A</vt:lpstr>
      <vt:lpstr>A127994954A_Data</vt:lpstr>
      <vt:lpstr>A127994954A_Latest</vt:lpstr>
      <vt:lpstr>A127994958K</vt:lpstr>
      <vt:lpstr>A127994958K_Data</vt:lpstr>
      <vt:lpstr>A127994958K_Latest</vt:lpstr>
      <vt:lpstr>A127994962A</vt:lpstr>
      <vt:lpstr>A127994962A_Data</vt:lpstr>
      <vt:lpstr>A127994962A_Latest</vt:lpstr>
      <vt:lpstr>A127994966K</vt:lpstr>
      <vt:lpstr>A127994966K_Data</vt:lpstr>
      <vt:lpstr>A127994966K_Latest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A127996866L</vt:lpstr>
      <vt:lpstr>A127996866L_Data</vt:lpstr>
      <vt:lpstr>A127996866L_Latest</vt:lpstr>
      <vt:lpstr>A127996870C</vt:lpstr>
      <vt:lpstr>A127996870C_Data</vt:lpstr>
      <vt:lpstr>A127996870C_Latest</vt:lpstr>
      <vt:lpstr>A127996874L</vt:lpstr>
      <vt:lpstr>A127996874L_Data</vt:lpstr>
      <vt:lpstr>A127996874L_Latest</vt:lpstr>
      <vt:lpstr>A127996878W</vt:lpstr>
      <vt:lpstr>A127996878W_Data</vt:lpstr>
      <vt:lpstr>A127996878W_Latest</vt:lpstr>
      <vt:lpstr>A127996882L</vt:lpstr>
      <vt:lpstr>A127996882L_Data</vt:lpstr>
      <vt:lpstr>A127996882L_Latest</vt:lpstr>
      <vt:lpstr>A127996886W</vt:lpstr>
      <vt:lpstr>A127996886W_Data</vt:lpstr>
      <vt:lpstr>A127996886W_Latest</vt:lpstr>
      <vt:lpstr>A127996890L</vt:lpstr>
      <vt:lpstr>A127996890L_Data</vt:lpstr>
      <vt:lpstr>A127996890L_Latest</vt:lpstr>
      <vt:lpstr>A127996894W</vt:lpstr>
      <vt:lpstr>A127996894W_Data</vt:lpstr>
      <vt:lpstr>A127996894W_Latest</vt:lpstr>
      <vt:lpstr>A127996898F</vt:lpstr>
      <vt:lpstr>A127996898F_Data</vt:lpstr>
      <vt:lpstr>A127996898F_Latest</vt:lpstr>
      <vt:lpstr>A127996902K</vt:lpstr>
      <vt:lpstr>A127996902K_Data</vt:lpstr>
      <vt:lpstr>A127996902K_Latest</vt:lpstr>
      <vt:lpstr>A127996906V</vt:lpstr>
      <vt:lpstr>A127996906V_Data</vt:lpstr>
      <vt:lpstr>A127996906V_Latest</vt:lpstr>
      <vt:lpstr>A127996910K</vt:lpstr>
      <vt:lpstr>A127996910K_Data</vt:lpstr>
      <vt:lpstr>A127996910K_Latest</vt:lpstr>
      <vt:lpstr>A127996914V</vt:lpstr>
      <vt:lpstr>A127996914V_Data</vt:lpstr>
      <vt:lpstr>A127996914V_Latest</vt:lpstr>
      <vt:lpstr>A127996918C</vt:lpstr>
      <vt:lpstr>A127996918C_Data</vt:lpstr>
      <vt:lpstr>A127996918C_Latest</vt:lpstr>
      <vt:lpstr>A127996922V</vt:lpstr>
      <vt:lpstr>A127996922V_Data</vt:lpstr>
      <vt:lpstr>A127996922V_Latest</vt:lpstr>
      <vt:lpstr>A127996926C</vt:lpstr>
      <vt:lpstr>A127996926C_Data</vt:lpstr>
      <vt:lpstr>A127996926C_Latest</vt:lpstr>
      <vt:lpstr>A127996930V</vt:lpstr>
      <vt:lpstr>A127996930V_Data</vt:lpstr>
      <vt:lpstr>A127996930V_Latest</vt:lpstr>
      <vt:lpstr>A127996934C</vt:lpstr>
      <vt:lpstr>A127996934C_Data</vt:lpstr>
      <vt:lpstr>A127996934C_Latest</vt:lpstr>
      <vt:lpstr>A127996938L</vt:lpstr>
      <vt:lpstr>A127996938L_Data</vt:lpstr>
      <vt:lpstr>A127996938L_Latest</vt:lpstr>
      <vt:lpstr>A127996942C</vt:lpstr>
      <vt:lpstr>A127996942C_Data</vt:lpstr>
      <vt:lpstr>A127996942C_Latest</vt:lpstr>
      <vt:lpstr>A127996946L</vt:lpstr>
      <vt:lpstr>A127996946L_Data</vt:lpstr>
      <vt:lpstr>A127996946L_Latest</vt:lpstr>
      <vt:lpstr>A127996950C</vt:lpstr>
      <vt:lpstr>A127996950C_Data</vt:lpstr>
      <vt:lpstr>A127996950C_Latest</vt:lpstr>
      <vt:lpstr>A127996954L</vt:lpstr>
      <vt:lpstr>A127996954L_Data</vt:lpstr>
      <vt:lpstr>A127996954L_Latest</vt:lpstr>
      <vt:lpstr>A127996958W</vt:lpstr>
      <vt:lpstr>A127996958W_Data</vt:lpstr>
      <vt:lpstr>A127996958W_Latest</vt:lpstr>
      <vt:lpstr>A127996962L</vt:lpstr>
      <vt:lpstr>A127996962L_Data</vt:lpstr>
      <vt:lpstr>A127996962L_Latest</vt:lpstr>
      <vt:lpstr>A127996966W</vt:lpstr>
      <vt:lpstr>A127996966W_Data</vt:lpstr>
      <vt:lpstr>A127996966W_Latest</vt:lpstr>
      <vt:lpstr>A127996970L</vt:lpstr>
      <vt:lpstr>A127996970L_Data</vt:lpstr>
      <vt:lpstr>A127996970L_Latest</vt:lpstr>
      <vt:lpstr>A127996974W</vt:lpstr>
      <vt:lpstr>A127996974W_Data</vt:lpstr>
      <vt:lpstr>A127996974W_Latest</vt:lpstr>
      <vt:lpstr>A127996978F</vt:lpstr>
      <vt:lpstr>A127996978F_Data</vt:lpstr>
      <vt:lpstr>A127996978F_Latest</vt:lpstr>
      <vt:lpstr>A127996982W</vt:lpstr>
      <vt:lpstr>A127996982W_Data</vt:lpstr>
      <vt:lpstr>A127996982W_Latest</vt:lpstr>
      <vt:lpstr>A127996986F</vt:lpstr>
      <vt:lpstr>A127996986F_Data</vt:lpstr>
      <vt:lpstr>A127996986F_Latest</vt:lpstr>
      <vt:lpstr>A127996990W</vt:lpstr>
      <vt:lpstr>A127996990W_Data</vt:lpstr>
      <vt:lpstr>A127996990W_Latest</vt:lpstr>
      <vt:lpstr>A127996994F</vt:lpstr>
      <vt:lpstr>A127996994F_Data</vt:lpstr>
      <vt:lpstr>A127996994F_Latest</vt:lpstr>
      <vt:lpstr>A127996998R</vt:lpstr>
      <vt:lpstr>A127996998R_Data</vt:lpstr>
      <vt:lpstr>A127996998R_Latest</vt:lpstr>
      <vt:lpstr>A127997002W</vt:lpstr>
      <vt:lpstr>A127997002W_Data</vt:lpstr>
      <vt:lpstr>A127997002W_Latest</vt:lpstr>
      <vt:lpstr>A127997006F</vt:lpstr>
      <vt:lpstr>A127997006F_Data</vt:lpstr>
      <vt:lpstr>A127997006F_Latest</vt:lpstr>
      <vt:lpstr>A127997010W</vt:lpstr>
      <vt:lpstr>A127997010W_Data</vt:lpstr>
      <vt:lpstr>A127997010W_Latest</vt:lpstr>
      <vt:lpstr>A127997014F</vt:lpstr>
      <vt:lpstr>A127997014F_Data</vt:lpstr>
      <vt:lpstr>A127997014F_Latest</vt:lpstr>
      <vt:lpstr>A127997018R</vt:lpstr>
      <vt:lpstr>A127997018R_Data</vt:lpstr>
      <vt:lpstr>A127997018R_Latest</vt:lpstr>
      <vt:lpstr>A127997026R</vt:lpstr>
      <vt:lpstr>A127997026R_Data</vt:lpstr>
      <vt:lpstr>A127997026R_Latest</vt:lpstr>
      <vt:lpstr>A127997030F</vt:lpstr>
      <vt:lpstr>A127997030F_Data</vt:lpstr>
      <vt:lpstr>A127997030F_Latest</vt:lpstr>
      <vt:lpstr>A127997034R</vt:lpstr>
      <vt:lpstr>A127997034R_Data</vt:lpstr>
      <vt:lpstr>A127997034R_Latest</vt:lpstr>
      <vt:lpstr>A127997038X</vt:lpstr>
      <vt:lpstr>A127997038X_Data</vt:lpstr>
      <vt:lpstr>A127997038X_Latest</vt:lpstr>
      <vt:lpstr>A127997042R</vt:lpstr>
      <vt:lpstr>A127997042R_Data</vt:lpstr>
      <vt:lpstr>A127997042R_Latest</vt:lpstr>
      <vt:lpstr>A127997046X</vt:lpstr>
      <vt:lpstr>A127997046X_Data</vt:lpstr>
      <vt:lpstr>A127997046X_Latest</vt:lpstr>
      <vt:lpstr>A127997050R</vt:lpstr>
      <vt:lpstr>A127997050R_Data</vt:lpstr>
      <vt:lpstr>A127997050R_Latest</vt:lpstr>
      <vt:lpstr>A127997054X</vt:lpstr>
      <vt:lpstr>A127997054X_Data</vt:lpstr>
      <vt:lpstr>A127997054X_Latest</vt:lpstr>
      <vt:lpstr>A127997058J</vt:lpstr>
      <vt:lpstr>A127997058J_Data</vt:lpstr>
      <vt:lpstr>A127997058J_Latest</vt:lpstr>
      <vt:lpstr>A127997062X</vt:lpstr>
      <vt:lpstr>A127997062X_Data</vt:lpstr>
      <vt:lpstr>A127997062X_Latest</vt:lpstr>
      <vt:lpstr>A127997066J</vt:lpstr>
      <vt:lpstr>A127997066J_Data</vt:lpstr>
      <vt:lpstr>A127997066J_Latest</vt:lpstr>
      <vt:lpstr>A127997070X</vt:lpstr>
      <vt:lpstr>A127997070X_Data</vt:lpstr>
      <vt:lpstr>A127997070X_Latest</vt:lpstr>
      <vt:lpstr>A127997074J</vt:lpstr>
      <vt:lpstr>A127997074J_Data</vt:lpstr>
      <vt:lpstr>A127997074J_Latest</vt:lpstr>
      <vt:lpstr>A127997078T</vt:lpstr>
      <vt:lpstr>A127997078T_Data</vt:lpstr>
      <vt:lpstr>A127997078T_Latest</vt:lpstr>
      <vt:lpstr>A127997082J</vt:lpstr>
      <vt:lpstr>A127997082J_Data</vt:lpstr>
      <vt:lpstr>A127997082J_Latest</vt:lpstr>
      <vt:lpstr>A127997086T</vt:lpstr>
      <vt:lpstr>A127997086T_Data</vt:lpstr>
      <vt:lpstr>A127997086T_Latest</vt:lpstr>
      <vt:lpstr>A127997090J</vt:lpstr>
      <vt:lpstr>A127997090J_Data</vt:lpstr>
      <vt:lpstr>A127997090J_Latest</vt:lpstr>
      <vt:lpstr>A127997102F</vt:lpstr>
      <vt:lpstr>A127997102F_Data</vt:lpstr>
      <vt:lpstr>A127997102F_Latest</vt:lpstr>
      <vt:lpstr>A127997106R</vt:lpstr>
      <vt:lpstr>A127997106R_Data</vt:lpstr>
      <vt:lpstr>A127997106R_Latest</vt:lpstr>
      <vt:lpstr>A127997110F</vt:lpstr>
      <vt:lpstr>A127997110F_Data</vt:lpstr>
      <vt:lpstr>A127997110F_Latest</vt:lpstr>
      <vt:lpstr>A127997114R</vt:lpstr>
      <vt:lpstr>A127997114R_Data</vt:lpstr>
      <vt:lpstr>A127997114R_Latest</vt:lpstr>
      <vt:lpstr>A127997118X</vt:lpstr>
      <vt:lpstr>A127997118X_Data</vt:lpstr>
      <vt:lpstr>A127997118X_Latest</vt:lpstr>
      <vt:lpstr>A127997122R</vt:lpstr>
      <vt:lpstr>A127997122R_Data</vt:lpstr>
      <vt:lpstr>A127997122R_Latest</vt:lpstr>
      <vt:lpstr>A127997126X</vt:lpstr>
      <vt:lpstr>A127997126X_Data</vt:lpstr>
      <vt:lpstr>A127997126X_Latest</vt:lpstr>
      <vt:lpstr>A127997130R</vt:lpstr>
      <vt:lpstr>A127997130R_Data</vt:lpstr>
      <vt:lpstr>A127997130R_Latest</vt:lpstr>
      <vt:lpstr>A127997134X</vt:lpstr>
      <vt:lpstr>A127997134X_Data</vt:lpstr>
      <vt:lpstr>A127997134X_Latest</vt:lpstr>
      <vt:lpstr>A127997138J</vt:lpstr>
      <vt:lpstr>A127997138J_Data</vt:lpstr>
      <vt:lpstr>A127997138J_Latest</vt:lpstr>
      <vt:lpstr>A127997142X</vt:lpstr>
      <vt:lpstr>A127997142X_Data</vt:lpstr>
      <vt:lpstr>A127997142X_Latest</vt:lpstr>
      <vt:lpstr>A127997146J</vt:lpstr>
      <vt:lpstr>A127997146J_Data</vt:lpstr>
      <vt:lpstr>A127997146J_Latest</vt:lpstr>
      <vt:lpstr>A127997150X</vt:lpstr>
      <vt:lpstr>A127997150X_Data</vt:lpstr>
      <vt:lpstr>A127997150X_Latest</vt:lpstr>
      <vt:lpstr>A127997154J</vt:lpstr>
      <vt:lpstr>A127997154J_Data</vt:lpstr>
      <vt:lpstr>A127997154J_Latest</vt:lpstr>
      <vt:lpstr>A127997158T</vt:lpstr>
      <vt:lpstr>A127997158T_Data</vt:lpstr>
      <vt:lpstr>A127997158T_Latest</vt:lpstr>
      <vt:lpstr>A127997162J</vt:lpstr>
      <vt:lpstr>A127997162J_Data</vt:lpstr>
      <vt:lpstr>A127997162J_Latest</vt:lpstr>
      <vt:lpstr>A127997166T</vt:lpstr>
      <vt:lpstr>A127997166T_Data</vt:lpstr>
      <vt:lpstr>A127997166T_Latest</vt:lpstr>
      <vt:lpstr>A127997170J</vt:lpstr>
      <vt:lpstr>A127997170J_Data</vt:lpstr>
      <vt:lpstr>A127997170J_Latest</vt:lpstr>
      <vt:lpstr>A127997174T</vt:lpstr>
      <vt:lpstr>A127997174T_Data</vt:lpstr>
      <vt:lpstr>A127997174T_Latest</vt:lpstr>
      <vt:lpstr>A127997178A</vt:lpstr>
      <vt:lpstr>A127997178A_Data</vt:lpstr>
      <vt:lpstr>A127997178A_Latest</vt:lpstr>
      <vt:lpstr>A127997182T</vt:lpstr>
      <vt:lpstr>A127997182T_Data</vt:lpstr>
      <vt:lpstr>A127997182T_Latest</vt:lpstr>
      <vt:lpstr>A127997186A</vt:lpstr>
      <vt:lpstr>A127997186A_Data</vt:lpstr>
      <vt:lpstr>A127997186A_Latest</vt:lpstr>
      <vt:lpstr>A127997190T</vt:lpstr>
      <vt:lpstr>A127997190T_Data</vt:lpstr>
      <vt:lpstr>A127997190T_Latest</vt:lpstr>
      <vt:lpstr>A127997194A</vt:lpstr>
      <vt:lpstr>A127997194A_Data</vt:lpstr>
      <vt:lpstr>A127997194A_Latest</vt:lpstr>
      <vt:lpstr>A127997198K</vt:lpstr>
      <vt:lpstr>A127997198K_Data</vt:lpstr>
      <vt:lpstr>A127997198K_Latest</vt:lpstr>
      <vt:lpstr>A127997202R</vt:lpstr>
      <vt:lpstr>A127997202R_Data</vt:lpstr>
      <vt:lpstr>A127997202R_Latest</vt:lpstr>
      <vt:lpstr>A127997206X</vt:lpstr>
      <vt:lpstr>A127997206X_Data</vt:lpstr>
      <vt:lpstr>A127997206X_Latest</vt:lpstr>
      <vt:lpstr>A127997210R</vt:lpstr>
      <vt:lpstr>A127997210R_Data</vt:lpstr>
      <vt:lpstr>A127997210R_Latest</vt:lpstr>
      <vt:lpstr>A127997214X</vt:lpstr>
      <vt:lpstr>A127997214X_Data</vt:lpstr>
      <vt:lpstr>A127997214X_Latest</vt:lpstr>
      <vt:lpstr>A127997218J</vt:lpstr>
      <vt:lpstr>A127997218J_Data</vt:lpstr>
      <vt:lpstr>A127997218J_Latest</vt:lpstr>
      <vt:lpstr>A127997222X</vt:lpstr>
      <vt:lpstr>A127997222X_Data</vt:lpstr>
      <vt:lpstr>A127997222X_Latest</vt:lpstr>
      <vt:lpstr>A127997230X</vt:lpstr>
      <vt:lpstr>A127997230X_Data</vt:lpstr>
      <vt:lpstr>A127997230X_Latest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A127999082V</vt:lpstr>
      <vt:lpstr>A127999082V_Data</vt:lpstr>
      <vt:lpstr>A127999082V_Latest</vt:lpstr>
      <vt:lpstr>A127999086C</vt:lpstr>
      <vt:lpstr>A127999086C_Data</vt:lpstr>
      <vt:lpstr>A127999086C_Latest</vt:lpstr>
      <vt:lpstr>A127999090V</vt:lpstr>
      <vt:lpstr>A127999090V_Data</vt:lpstr>
      <vt:lpstr>A127999090V_Latest</vt:lpstr>
      <vt:lpstr>A127999094C</vt:lpstr>
      <vt:lpstr>A127999094C_Data</vt:lpstr>
      <vt:lpstr>A127999094C_Latest</vt:lpstr>
      <vt:lpstr>A127999098L</vt:lpstr>
      <vt:lpstr>A127999098L_Data</vt:lpstr>
      <vt:lpstr>A127999098L_Latest</vt:lpstr>
      <vt:lpstr>A127999102T</vt:lpstr>
      <vt:lpstr>A127999102T_Data</vt:lpstr>
      <vt:lpstr>A127999102T_Latest</vt:lpstr>
      <vt:lpstr>A127999106A</vt:lpstr>
      <vt:lpstr>A127999106A_Data</vt:lpstr>
      <vt:lpstr>A127999106A_Latest</vt:lpstr>
      <vt:lpstr>A127999110T</vt:lpstr>
      <vt:lpstr>A127999110T_Data</vt:lpstr>
      <vt:lpstr>A127999110T_Latest</vt:lpstr>
      <vt:lpstr>A127999114A</vt:lpstr>
      <vt:lpstr>A127999114A_Data</vt:lpstr>
      <vt:lpstr>A127999114A_Latest</vt:lpstr>
      <vt:lpstr>A127999118K</vt:lpstr>
      <vt:lpstr>A127999118K_Data</vt:lpstr>
      <vt:lpstr>A127999118K_Latest</vt:lpstr>
      <vt:lpstr>A127999122A</vt:lpstr>
      <vt:lpstr>A127999122A_Data</vt:lpstr>
      <vt:lpstr>A127999122A_Latest</vt:lpstr>
      <vt:lpstr>A127999126K</vt:lpstr>
      <vt:lpstr>A127999126K_Data</vt:lpstr>
      <vt:lpstr>A127999126K_Latest</vt:lpstr>
      <vt:lpstr>A127999130A</vt:lpstr>
      <vt:lpstr>A127999130A_Data</vt:lpstr>
      <vt:lpstr>A127999130A_Latest</vt:lpstr>
      <vt:lpstr>A127999134K</vt:lpstr>
      <vt:lpstr>A127999134K_Data</vt:lpstr>
      <vt:lpstr>A127999134K_Latest</vt:lpstr>
      <vt:lpstr>A127999138V</vt:lpstr>
      <vt:lpstr>A127999138V_Data</vt:lpstr>
      <vt:lpstr>A127999138V_Latest</vt:lpstr>
      <vt:lpstr>A127999142K</vt:lpstr>
      <vt:lpstr>A127999142K_Data</vt:lpstr>
      <vt:lpstr>A127999142K_Latest</vt:lpstr>
      <vt:lpstr>A127999146V</vt:lpstr>
      <vt:lpstr>A127999146V_Data</vt:lpstr>
      <vt:lpstr>A127999146V_Latest</vt:lpstr>
      <vt:lpstr>A127999150K</vt:lpstr>
      <vt:lpstr>A127999150K_Data</vt:lpstr>
      <vt:lpstr>A127999150K_Latest</vt:lpstr>
      <vt:lpstr>A127999154V</vt:lpstr>
      <vt:lpstr>A127999154V_Data</vt:lpstr>
      <vt:lpstr>A127999154V_Latest</vt:lpstr>
      <vt:lpstr>A127999158C</vt:lpstr>
      <vt:lpstr>A127999158C_Data</vt:lpstr>
      <vt:lpstr>A127999158C_Latest</vt:lpstr>
      <vt:lpstr>A127999162V</vt:lpstr>
      <vt:lpstr>A127999162V_Data</vt:lpstr>
      <vt:lpstr>A127999162V_Latest</vt:lpstr>
      <vt:lpstr>A127999166C</vt:lpstr>
      <vt:lpstr>A127999166C_Data</vt:lpstr>
      <vt:lpstr>A127999166C_Latest</vt:lpstr>
      <vt:lpstr>A127999170V</vt:lpstr>
      <vt:lpstr>A127999170V_Data</vt:lpstr>
      <vt:lpstr>A127999170V_Latest</vt:lpstr>
      <vt:lpstr>A127999174C</vt:lpstr>
      <vt:lpstr>A127999174C_Data</vt:lpstr>
      <vt:lpstr>A127999174C_Latest</vt:lpstr>
      <vt:lpstr>A127999178L</vt:lpstr>
      <vt:lpstr>A127999178L_Data</vt:lpstr>
      <vt:lpstr>A127999178L_Latest</vt:lpstr>
      <vt:lpstr>A127999182C</vt:lpstr>
      <vt:lpstr>A127999182C_Data</vt:lpstr>
      <vt:lpstr>A127999182C_Latest</vt:lpstr>
      <vt:lpstr>A127999186L</vt:lpstr>
      <vt:lpstr>A127999186L_Data</vt:lpstr>
      <vt:lpstr>A127999186L_Latest</vt:lpstr>
      <vt:lpstr>A127999190C</vt:lpstr>
      <vt:lpstr>A127999190C_Data</vt:lpstr>
      <vt:lpstr>A127999190C_Latest</vt:lpstr>
      <vt:lpstr>A127999194L</vt:lpstr>
      <vt:lpstr>A127999194L_Data</vt:lpstr>
      <vt:lpstr>A127999194L_Latest</vt:lpstr>
      <vt:lpstr>A127999198W</vt:lpstr>
      <vt:lpstr>A127999198W_Data</vt:lpstr>
      <vt:lpstr>A127999198W_Latest</vt:lpstr>
      <vt:lpstr>A127999202A</vt:lpstr>
      <vt:lpstr>A127999202A_Data</vt:lpstr>
      <vt:lpstr>A127999202A_Latest</vt:lpstr>
      <vt:lpstr>A127999206K</vt:lpstr>
      <vt:lpstr>A127999206K_Data</vt:lpstr>
      <vt:lpstr>A127999206K_Latest</vt:lpstr>
      <vt:lpstr>A127999210A</vt:lpstr>
      <vt:lpstr>A127999210A_Data</vt:lpstr>
      <vt:lpstr>A127999210A_Latest</vt:lpstr>
      <vt:lpstr>A127999214K</vt:lpstr>
      <vt:lpstr>A127999214K_Data</vt:lpstr>
      <vt:lpstr>A127999214K_Latest</vt:lpstr>
      <vt:lpstr>A127999218V</vt:lpstr>
      <vt:lpstr>A127999218V_Data</vt:lpstr>
      <vt:lpstr>A127999218V_Latest</vt:lpstr>
      <vt:lpstr>A127999222K</vt:lpstr>
      <vt:lpstr>A127999222K_Data</vt:lpstr>
      <vt:lpstr>A127999222K_Latest</vt:lpstr>
      <vt:lpstr>A127999226V</vt:lpstr>
      <vt:lpstr>A127999226V_Data</vt:lpstr>
      <vt:lpstr>A127999226V_Latest</vt:lpstr>
      <vt:lpstr>A127999230K</vt:lpstr>
      <vt:lpstr>A127999230K_Data</vt:lpstr>
      <vt:lpstr>A127999230K_Latest</vt:lpstr>
      <vt:lpstr>A127999234V</vt:lpstr>
      <vt:lpstr>A127999234V_Data</vt:lpstr>
      <vt:lpstr>A127999234V_Latest</vt:lpstr>
      <vt:lpstr>A127999238C</vt:lpstr>
      <vt:lpstr>A127999238C_Data</vt:lpstr>
      <vt:lpstr>A127999238C_Latest</vt:lpstr>
      <vt:lpstr>A127999242V</vt:lpstr>
      <vt:lpstr>A127999242V_Data</vt:lpstr>
      <vt:lpstr>A127999242V_Latest</vt:lpstr>
      <vt:lpstr>A127999246C</vt:lpstr>
      <vt:lpstr>A127999246C_Data</vt:lpstr>
      <vt:lpstr>A127999246C_Latest</vt:lpstr>
      <vt:lpstr>A127999250V</vt:lpstr>
      <vt:lpstr>A127999250V_Data</vt:lpstr>
      <vt:lpstr>A127999250V_Latest</vt:lpstr>
      <vt:lpstr>A127999254C</vt:lpstr>
      <vt:lpstr>A127999254C_Data</vt:lpstr>
      <vt:lpstr>A127999254C_Latest</vt:lpstr>
      <vt:lpstr>A127999262C</vt:lpstr>
      <vt:lpstr>A127999262C_Data</vt:lpstr>
      <vt:lpstr>A127999262C_Latest</vt:lpstr>
      <vt:lpstr>A127999266L</vt:lpstr>
      <vt:lpstr>A127999266L_Data</vt:lpstr>
      <vt:lpstr>A127999266L_Latest</vt:lpstr>
      <vt:lpstr>A127999270C</vt:lpstr>
      <vt:lpstr>A127999270C_Data</vt:lpstr>
      <vt:lpstr>A127999270C_Latest</vt:lpstr>
      <vt:lpstr>A127999274L</vt:lpstr>
      <vt:lpstr>A127999274L_Data</vt:lpstr>
      <vt:lpstr>A127999274L_Latest</vt:lpstr>
      <vt:lpstr>A127999278W</vt:lpstr>
      <vt:lpstr>A127999278W_Data</vt:lpstr>
      <vt:lpstr>A127999278W_Latest</vt:lpstr>
      <vt:lpstr>A127999282L</vt:lpstr>
      <vt:lpstr>A127999282L_Data</vt:lpstr>
      <vt:lpstr>A127999282L_Latest</vt:lpstr>
      <vt:lpstr>A127999286W</vt:lpstr>
      <vt:lpstr>A127999286W_Data</vt:lpstr>
      <vt:lpstr>A127999286W_Latest</vt:lpstr>
      <vt:lpstr>A127999290L</vt:lpstr>
      <vt:lpstr>A127999290L_Data</vt:lpstr>
      <vt:lpstr>A127999290L_Latest</vt:lpstr>
      <vt:lpstr>A127999294W</vt:lpstr>
      <vt:lpstr>A127999294W_Data</vt:lpstr>
      <vt:lpstr>A127999294W_Latest</vt:lpstr>
      <vt:lpstr>A127999298F</vt:lpstr>
      <vt:lpstr>A127999298F_Data</vt:lpstr>
      <vt:lpstr>A127999298F_Latest</vt:lpstr>
      <vt:lpstr>A127999302K</vt:lpstr>
      <vt:lpstr>A127999302K_Data</vt:lpstr>
      <vt:lpstr>A127999302K_Latest</vt:lpstr>
      <vt:lpstr>A127999306V</vt:lpstr>
      <vt:lpstr>A127999306V_Data</vt:lpstr>
      <vt:lpstr>A127999306V_Latest</vt:lpstr>
      <vt:lpstr>A127999310K</vt:lpstr>
      <vt:lpstr>A127999310K_Data</vt:lpstr>
      <vt:lpstr>A127999310K_Latest</vt:lpstr>
      <vt:lpstr>A127999314V</vt:lpstr>
      <vt:lpstr>A127999314V_Data</vt:lpstr>
      <vt:lpstr>A127999314V_Latest</vt:lpstr>
      <vt:lpstr>A127999330V</vt:lpstr>
      <vt:lpstr>A127999330V_Data</vt:lpstr>
      <vt:lpstr>A127999330V_Latest</vt:lpstr>
      <vt:lpstr>A127999334C</vt:lpstr>
      <vt:lpstr>A127999334C_Data</vt:lpstr>
      <vt:lpstr>A127999334C_Latest</vt:lpstr>
      <vt:lpstr>A127999338L</vt:lpstr>
      <vt:lpstr>A127999338L_Data</vt:lpstr>
      <vt:lpstr>A127999338L_Latest</vt:lpstr>
      <vt:lpstr>A127999342C</vt:lpstr>
      <vt:lpstr>A127999342C_Data</vt:lpstr>
      <vt:lpstr>A127999342C_Latest</vt:lpstr>
      <vt:lpstr>A127999346L</vt:lpstr>
      <vt:lpstr>A127999346L_Data</vt:lpstr>
      <vt:lpstr>A127999346L_Latest</vt:lpstr>
      <vt:lpstr>A127999350C</vt:lpstr>
      <vt:lpstr>A127999350C_Data</vt:lpstr>
      <vt:lpstr>A127999350C_Latest</vt:lpstr>
      <vt:lpstr>A127999354L</vt:lpstr>
      <vt:lpstr>A127999354L_Data</vt:lpstr>
      <vt:lpstr>A127999354L_Latest</vt:lpstr>
      <vt:lpstr>A127999358W</vt:lpstr>
      <vt:lpstr>A127999358W_Data</vt:lpstr>
      <vt:lpstr>A127999358W_Latest</vt:lpstr>
      <vt:lpstr>A127999362L</vt:lpstr>
      <vt:lpstr>A127999362L_Data</vt:lpstr>
      <vt:lpstr>A127999362L_Latest</vt:lpstr>
      <vt:lpstr>A127999366W</vt:lpstr>
      <vt:lpstr>A127999366W_Data</vt:lpstr>
      <vt:lpstr>A127999366W_Latest</vt:lpstr>
      <vt:lpstr>A127999370L</vt:lpstr>
      <vt:lpstr>A127999370L_Data</vt:lpstr>
      <vt:lpstr>A127999370L_Latest</vt:lpstr>
      <vt:lpstr>A127999374W</vt:lpstr>
      <vt:lpstr>A127999374W_Data</vt:lpstr>
      <vt:lpstr>A127999374W_Latest</vt:lpstr>
      <vt:lpstr>A127999378F</vt:lpstr>
      <vt:lpstr>A127999378F_Data</vt:lpstr>
      <vt:lpstr>A127999378F_Latest</vt:lpstr>
      <vt:lpstr>A127999382W</vt:lpstr>
      <vt:lpstr>A127999382W_Data</vt:lpstr>
      <vt:lpstr>A127999382W_Latest</vt:lpstr>
      <vt:lpstr>A127999386F</vt:lpstr>
      <vt:lpstr>A127999386F_Data</vt:lpstr>
      <vt:lpstr>A127999386F_Latest</vt:lpstr>
      <vt:lpstr>A127999390W</vt:lpstr>
      <vt:lpstr>A127999390W_Data</vt:lpstr>
      <vt:lpstr>A127999390W_Latest</vt:lpstr>
      <vt:lpstr>A127999394F</vt:lpstr>
      <vt:lpstr>A127999394F_Data</vt:lpstr>
      <vt:lpstr>A127999394F_Latest</vt:lpstr>
      <vt:lpstr>A127999398R</vt:lpstr>
      <vt:lpstr>A127999398R_Data</vt:lpstr>
      <vt:lpstr>A127999398R_Latest</vt:lpstr>
      <vt:lpstr>A127999402V</vt:lpstr>
      <vt:lpstr>A127999402V_Data</vt:lpstr>
      <vt:lpstr>A127999402V_Latest</vt:lpstr>
      <vt:lpstr>A127999410V</vt:lpstr>
      <vt:lpstr>A127999410V_Data</vt:lpstr>
      <vt:lpstr>A127999410V_Latest</vt:lpstr>
      <vt:lpstr>A127999414C</vt:lpstr>
      <vt:lpstr>A127999414C_Data</vt:lpstr>
      <vt:lpstr>A127999414C_Latest</vt:lpstr>
      <vt:lpstr>A127999418L</vt:lpstr>
      <vt:lpstr>A127999418L_Data</vt:lpstr>
      <vt:lpstr>A127999418L_Latest</vt:lpstr>
      <vt:lpstr>A127999422C</vt:lpstr>
      <vt:lpstr>A127999422C_Data</vt:lpstr>
      <vt:lpstr>A127999422C_Latest</vt:lpstr>
      <vt:lpstr>A127999426L</vt:lpstr>
      <vt:lpstr>A127999426L_Data</vt:lpstr>
      <vt:lpstr>A127999426L_Latest</vt:lpstr>
      <vt:lpstr>A127999430C</vt:lpstr>
      <vt:lpstr>A127999430C_Data</vt:lpstr>
      <vt:lpstr>A127999430C_Latest</vt:lpstr>
      <vt:lpstr>A127999434L</vt:lpstr>
      <vt:lpstr>A127999434L_Data</vt:lpstr>
      <vt:lpstr>A127999434L_Latest</vt:lpstr>
      <vt:lpstr>A127999438W</vt:lpstr>
      <vt:lpstr>A127999438W_Data</vt:lpstr>
      <vt:lpstr>A127999438W_Latest</vt:lpstr>
      <vt:lpstr>A127999442L</vt:lpstr>
      <vt:lpstr>A127999442L_Data</vt:lpstr>
      <vt:lpstr>A127999442L_Latest</vt:lpstr>
      <vt:lpstr>A127999446W</vt:lpstr>
      <vt:lpstr>A127999446W_Data</vt:lpstr>
      <vt:lpstr>A127999446W_Latest</vt:lpstr>
      <vt:lpstr>A127999450L</vt:lpstr>
      <vt:lpstr>A127999450L_Data</vt:lpstr>
      <vt:lpstr>A127999450L_Latest</vt:lpstr>
      <vt:lpstr>A127999454W</vt:lpstr>
      <vt:lpstr>A127999454W_Data</vt:lpstr>
      <vt:lpstr>A127999454W_Latest</vt:lpstr>
      <vt:lpstr>A127999458F</vt:lpstr>
      <vt:lpstr>A127999458F_Data</vt:lpstr>
      <vt:lpstr>A127999458F_Latest</vt:lpstr>
      <vt:lpstr>A127999462W</vt:lpstr>
      <vt:lpstr>A127999462W_Data</vt:lpstr>
      <vt:lpstr>A127999462W_Latest</vt:lpstr>
      <vt:lpstr>A127999466F</vt:lpstr>
      <vt:lpstr>A127999466F_Data</vt:lpstr>
      <vt:lpstr>A127999466F_Latest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A128001234L</vt:lpstr>
      <vt:lpstr>A128001234L_Data</vt:lpstr>
      <vt:lpstr>A128001234L_Latest</vt:lpstr>
      <vt:lpstr>A128001242L</vt:lpstr>
      <vt:lpstr>A128001242L_Data</vt:lpstr>
      <vt:lpstr>A128001242L_Latest</vt:lpstr>
      <vt:lpstr>A128001246W</vt:lpstr>
      <vt:lpstr>A128001246W_Data</vt:lpstr>
      <vt:lpstr>A128001246W_Latest</vt:lpstr>
      <vt:lpstr>A128001250L</vt:lpstr>
      <vt:lpstr>A128001250L_Data</vt:lpstr>
      <vt:lpstr>A128001250L_Latest</vt:lpstr>
      <vt:lpstr>A128001254W</vt:lpstr>
      <vt:lpstr>A128001254W_Data</vt:lpstr>
      <vt:lpstr>A128001254W_Latest</vt:lpstr>
      <vt:lpstr>A128001258F</vt:lpstr>
      <vt:lpstr>A128001258F_Data</vt:lpstr>
      <vt:lpstr>A128001258F_Latest</vt:lpstr>
      <vt:lpstr>A128001262W</vt:lpstr>
      <vt:lpstr>A128001262W_Data</vt:lpstr>
      <vt:lpstr>A128001262W_Latest</vt:lpstr>
      <vt:lpstr>A128001266F</vt:lpstr>
      <vt:lpstr>A128001266F_Data</vt:lpstr>
      <vt:lpstr>A128001266F_Latest</vt:lpstr>
      <vt:lpstr>A128001270W</vt:lpstr>
      <vt:lpstr>A128001270W_Data</vt:lpstr>
      <vt:lpstr>A128001270W_Latest</vt:lpstr>
      <vt:lpstr>A128001274F</vt:lpstr>
      <vt:lpstr>A128001274F_Data</vt:lpstr>
      <vt:lpstr>A128001274F_Latest</vt:lpstr>
      <vt:lpstr>A128001278R</vt:lpstr>
      <vt:lpstr>A128001278R_Data</vt:lpstr>
      <vt:lpstr>A128001278R_Latest</vt:lpstr>
      <vt:lpstr>A128001282F</vt:lpstr>
      <vt:lpstr>A128001282F_Data</vt:lpstr>
      <vt:lpstr>A128001282F_Latest</vt:lpstr>
      <vt:lpstr>A128001286R</vt:lpstr>
      <vt:lpstr>A128001286R_Data</vt:lpstr>
      <vt:lpstr>A128001286R_Latest</vt:lpstr>
      <vt:lpstr>A128001290F</vt:lpstr>
      <vt:lpstr>A128001290F_Data</vt:lpstr>
      <vt:lpstr>A128001290F_Latest</vt:lpstr>
      <vt:lpstr>A128001294R</vt:lpstr>
      <vt:lpstr>A128001294R_Data</vt:lpstr>
      <vt:lpstr>A128001294R_Latest</vt:lpstr>
      <vt:lpstr>A128001298X</vt:lpstr>
      <vt:lpstr>A128001298X_Data</vt:lpstr>
      <vt:lpstr>A128001298X_Latest</vt:lpstr>
      <vt:lpstr>A128001302C</vt:lpstr>
      <vt:lpstr>A128001302C_Data</vt:lpstr>
      <vt:lpstr>A128001302C_Latest</vt:lpstr>
      <vt:lpstr>A128001306L</vt:lpstr>
      <vt:lpstr>A128001306L_Data</vt:lpstr>
      <vt:lpstr>A128001306L_Latest</vt:lpstr>
      <vt:lpstr>A128001310C</vt:lpstr>
      <vt:lpstr>A128001310C_Data</vt:lpstr>
      <vt:lpstr>A128001310C_Latest</vt:lpstr>
      <vt:lpstr>A128001314L</vt:lpstr>
      <vt:lpstr>A128001314L_Data</vt:lpstr>
      <vt:lpstr>A128001314L_Latest</vt:lpstr>
      <vt:lpstr>A128001318W</vt:lpstr>
      <vt:lpstr>A128001318W_Data</vt:lpstr>
      <vt:lpstr>A128001318W_Latest</vt:lpstr>
      <vt:lpstr>A128001322L</vt:lpstr>
      <vt:lpstr>A128001322L_Data</vt:lpstr>
      <vt:lpstr>A128001322L_Latest</vt:lpstr>
      <vt:lpstr>A128001326W</vt:lpstr>
      <vt:lpstr>A128001326W_Data</vt:lpstr>
      <vt:lpstr>A128001326W_Latest</vt:lpstr>
      <vt:lpstr>A128001330L</vt:lpstr>
      <vt:lpstr>A128001330L_Data</vt:lpstr>
      <vt:lpstr>A128001330L_Latest</vt:lpstr>
      <vt:lpstr>A128001338F</vt:lpstr>
      <vt:lpstr>A128001338F_Data</vt:lpstr>
      <vt:lpstr>A128001338F_Latest</vt:lpstr>
      <vt:lpstr>A128001342W</vt:lpstr>
      <vt:lpstr>A128001342W_Data</vt:lpstr>
      <vt:lpstr>A128001342W_Latest</vt:lpstr>
      <vt:lpstr>A128001346F</vt:lpstr>
      <vt:lpstr>A128001346F_Data</vt:lpstr>
      <vt:lpstr>A128001346F_Latest</vt:lpstr>
      <vt:lpstr>A128001350W</vt:lpstr>
      <vt:lpstr>A128001350W_Data</vt:lpstr>
      <vt:lpstr>A128001350W_Latest</vt:lpstr>
      <vt:lpstr>A128001354F</vt:lpstr>
      <vt:lpstr>A128001354F_Data</vt:lpstr>
      <vt:lpstr>A128001354F_Latest</vt:lpstr>
      <vt:lpstr>A128001358R</vt:lpstr>
      <vt:lpstr>A128001358R_Data</vt:lpstr>
      <vt:lpstr>A128001358R_Latest</vt:lpstr>
      <vt:lpstr>A128001362F</vt:lpstr>
      <vt:lpstr>A128001362F_Data</vt:lpstr>
      <vt:lpstr>A128001362F_Latest</vt:lpstr>
      <vt:lpstr>A128001366R</vt:lpstr>
      <vt:lpstr>A128001366R_Data</vt:lpstr>
      <vt:lpstr>A128001366R_Latest</vt:lpstr>
      <vt:lpstr>A128001370F</vt:lpstr>
      <vt:lpstr>A128001370F_Data</vt:lpstr>
      <vt:lpstr>A128001370F_Latest</vt:lpstr>
      <vt:lpstr>A128001374R</vt:lpstr>
      <vt:lpstr>A128001374R_Data</vt:lpstr>
      <vt:lpstr>A128001374R_Latest</vt:lpstr>
      <vt:lpstr>A128001378X</vt:lpstr>
      <vt:lpstr>A128001378X_Data</vt:lpstr>
      <vt:lpstr>A128001378X_Latest</vt:lpstr>
      <vt:lpstr>A128001382R</vt:lpstr>
      <vt:lpstr>A128001382R_Data</vt:lpstr>
      <vt:lpstr>A128001382R_Latest</vt:lpstr>
      <vt:lpstr>A128001386X</vt:lpstr>
      <vt:lpstr>A128001386X_Data</vt:lpstr>
      <vt:lpstr>A128001386X_Latest</vt:lpstr>
      <vt:lpstr>A128001390R</vt:lpstr>
      <vt:lpstr>A128001390R_Data</vt:lpstr>
      <vt:lpstr>A128001390R_Latest</vt:lpstr>
      <vt:lpstr>A128001394X</vt:lpstr>
      <vt:lpstr>A128001394X_Data</vt:lpstr>
      <vt:lpstr>A128001394X_Latest</vt:lpstr>
      <vt:lpstr>A128001398J</vt:lpstr>
      <vt:lpstr>A128001398J_Data</vt:lpstr>
      <vt:lpstr>A128001398J_Latest</vt:lpstr>
      <vt:lpstr>A128001402L</vt:lpstr>
      <vt:lpstr>A128001402L_Data</vt:lpstr>
      <vt:lpstr>A128001402L_Latest</vt:lpstr>
      <vt:lpstr>A128001406W</vt:lpstr>
      <vt:lpstr>A128001406W_Data</vt:lpstr>
      <vt:lpstr>A128001406W_Latest</vt:lpstr>
      <vt:lpstr>A128001410L</vt:lpstr>
      <vt:lpstr>A128001410L_Data</vt:lpstr>
      <vt:lpstr>A128001410L_Latest</vt:lpstr>
      <vt:lpstr>A128001414W</vt:lpstr>
      <vt:lpstr>A128001414W_Data</vt:lpstr>
      <vt:lpstr>A128001414W_Latest</vt:lpstr>
      <vt:lpstr>A128001418F</vt:lpstr>
      <vt:lpstr>A128001418F_Data</vt:lpstr>
      <vt:lpstr>A128001418F_Latest</vt:lpstr>
      <vt:lpstr>A128001422W</vt:lpstr>
      <vt:lpstr>A128001422W_Data</vt:lpstr>
      <vt:lpstr>A128001422W_Latest</vt:lpstr>
      <vt:lpstr>A128001426F</vt:lpstr>
      <vt:lpstr>A128001426F_Data</vt:lpstr>
      <vt:lpstr>A128001426F_Latest</vt:lpstr>
      <vt:lpstr>A128001430W</vt:lpstr>
      <vt:lpstr>A128001430W_Data</vt:lpstr>
      <vt:lpstr>A128001430W_Latest</vt:lpstr>
      <vt:lpstr>A128001434F</vt:lpstr>
      <vt:lpstr>A128001434F_Data</vt:lpstr>
      <vt:lpstr>A128001434F_Latest</vt:lpstr>
      <vt:lpstr>A128001438R</vt:lpstr>
      <vt:lpstr>A128001438R_Data</vt:lpstr>
      <vt:lpstr>A128001438R_Latest</vt:lpstr>
      <vt:lpstr>A128001442F</vt:lpstr>
      <vt:lpstr>A128001442F_Data</vt:lpstr>
      <vt:lpstr>A128001442F_Latest</vt:lpstr>
      <vt:lpstr>A128001446R</vt:lpstr>
      <vt:lpstr>A128001446R_Data</vt:lpstr>
      <vt:lpstr>A128001446R_Latest</vt:lpstr>
      <vt:lpstr>A128001462R</vt:lpstr>
      <vt:lpstr>A128001462R_Data</vt:lpstr>
      <vt:lpstr>A128001462R_Latest</vt:lpstr>
      <vt:lpstr>A128001466X</vt:lpstr>
      <vt:lpstr>A128001466X_Data</vt:lpstr>
      <vt:lpstr>A128001466X_Latest</vt:lpstr>
      <vt:lpstr>A128001470R</vt:lpstr>
      <vt:lpstr>A128001470R_Data</vt:lpstr>
      <vt:lpstr>A128001470R_Latest</vt:lpstr>
      <vt:lpstr>A128001474X</vt:lpstr>
      <vt:lpstr>A128001474X_Data</vt:lpstr>
      <vt:lpstr>A128001474X_Latest</vt:lpstr>
      <vt:lpstr>A128001478J</vt:lpstr>
      <vt:lpstr>A128001478J_Data</vt:lpstr>
      <vt:lpstr>A128001478J_Latest</vt:lpstr>
      <vt:lpstr>A128001482X</vt:lpstr>
      <vt:lpstr>A128001482X_Data</vt:lpstr>
      <vt:lpstr>A128001482X_Latest</vt:lpstr>
      <vt:lpstr>A128001486J</vt:lpstr>
      <vt:lpstr>A128001486J_Data</vt:lpstr>
      <vt:lpstr>A128001486J_Latest</vt:lpstr>
      <vt:lpstr>A128001490X</vt:lpstr>
      <vt:lpstr>A128001490X_Data</vt:lpstr>
      <vt:lpstr>A128001490X_Latest</vt:lpstr>
      <vt:lpstr>A128001494J</vt:lpstr>
      <vt:lpstr>A128001494J_Data</vt:lpstr>
      <vt:lpstr>A128001494J_Latest</vt:lpstr>
      <vt:lpstr>A128001498T</vt:lpstr>
      <vt:lpstr>A128001498T_Data</vt:lpstr>
      <vt:lpstr>A128001498T_Latest</vt:lpstr>
      <vt:lpstr>A128001502W</vt:lpstr>
      <vt:lpstr>A128001502W_Data</vt:lpstr>
      <vt:lpstr>A128001502W_Latest</vt:lpstr>
      <vt:lpstr>A128001506F</vt:lpstr>
      <vt:lpstr>A128001506F_Data</vt:lpstr>
      <vt:lpstr>A128001506F_Latest</vt:lpstr>
      <vt:lpstr>A128001510W</vt:lpstr>
      <vt:lpstr>A128001510W_Data</vt:lpstr>
      <vt:lpstr>A128001510W_Latest</vt:lpstr>
      <vt:lpstr>A128001514F</vt:lpstr>
      <vt:lpstr>A128001514F_Data</vt:lpstr>
      <vt:lpstr>A128001514F_Latest</vt:lpstr>
      <vt:lpstr>A128001518R</vt:lpstr>
      <vt:lpstr>A128001518R_Data</vt:lpstr>
      <vt:lpstr>A128001518R_Latest</vt:lpstr>
      <vt:lpstr>A128001522F</vt:lpstr>
      <vt:lpstr>A128001522F_Data</vt:lpstr>
      <vt:lpstr>A128001522F_Latest</vt:lpstr>
      <vt:lpstr>A128001526R</vt:lpstr>
      <vt:lpstr>A128001526R_Data</vt:lpstr>
      <vt:lpstr>A128001526R_Latest</vt:lpstr>
      <vt:lpstr>A128001530F</vt:lpstr>
      <vt:lpstr>A128001530F_Data</vt:lpstr>
      <vt:lpstr>A128001530F_Latest</vt:lpstr>
      <vt:lpstr>A128001534R</vt:lpstr>
      <vt:lpstr>A128001534R_Data</vt:lpstr>
      <vt:lpstr>A128001534R_Latest</vt:lpstr>
      <vt:lpstr>A128001538X</vt:lpstr>
      <vt:lpstr>A128001538X_Data</vt:lpstr>
      <vt:lpstr>A128001538X_Latest</vt:lpstr>
      <vt:lpstr>A128001542R</vt:lpstr>
      <vt:lpstr>A128001542R_Data</vt:lpstr>
      <vt:lpstr>A128001542R_Latest</vt:lpstr>
      <vt:lpstr>A128001546X</vt:lpstr>
      <vt:lpstr>A128001546X_Data</vt:lpstr>
      <vt:lpstr>A128001546X_Latest</vt:lpstr>
      <vt:lpstr>A128001550R</vt:lpstr>
      <vt:lpstr>A128001550R_Data</vt:lpstr>
      <vt:lpstr>A128001550R_Latest</vt:lpstr>
      <vt:lpstr>A128001554X</vt:lpstr>
      <vt:lpstr>A128001554X_Data</vt:lpstr>
      <vt:lpstr>A128001554X_Latest</vt:lpstr>
      <vt:lpstr>A128001558J</vt:lpstr>
      <vt:lpstr>A128001558J_Data</vt:lpstr>
      <vt:lpstr>A128001558J_Latest</vt:lpstr>
      <vt:lpstr>A128001562X</vt:lpstr>
      <vt:lpstr>A128001562X_Data</vt:lpstr>
      <vt:lpstr>A128001562X_Latest</vt:lpstr>
      <vt:lpstr>A128001566J</vt:lpstr>
      <vt:lpstr>A128001566J_Data</vt:lpstr>
      <vt:lpstr>A128001566J_Latest</vt:lpstr>
      <vt:lpstr>A128001570X</vt:lpstr>
      <vt:lpstr>A128001570X_Data</vt:lpstr>
      <vt:lpstr>A128001570X_Latest</vt:lpstr>
      <vt:lpstr>A128001574J</vt:lpstr>
      <vt:lpstr>A128001574J_Data</vt:lpstr>
      <vt:lpstr>A128001574J_Latest</vt:lpstr>
      <vt:lpstr>A128001578T</vt:lpstr>
      <vt:lpstr>A128001578T_Data</vt:lpstr>
      <vt:lpstr>A128001578T_Latest</vt:lpstr>
      <vt:lpstr>A128001582J</vt:lpstr>
      <vt:lpstr>A128001582J_Data</vt:lpstr>
      <vt:lpstr>A128001582J_Latest</vt:lpstr>
      <vt:lpstr>A128001586T</vt:lpstr>
      <vt:lpstr>A128001586T_Data</vt:lpstr>
      <vt:lpstr>A128001586T_Latest</vt:lpstr>
      <vt:lpstr>A128001590J</vt:lpstr>
      <vt:lpstr>A128001590J_Data</vt:lpstr>
      <vt:lpstr>A128001590J_Latest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A128003486V</vt:lpstr>
      <vt:lpstr>A128003486V_Data</vt:lpstr>
      <vt:lpstr>A128003486V_Latest</vt:lpstr>
      <vt:lpstr>A128003490K</vt:lpstr>
      <vt:lpstr>A128003490K_Data</vt:lpstr>
      <vt:lpstr>A128003490K_Latest</vt:lpstr>
      <vt:lpstr>A128003494V</vt:lpstr>
      <vt:lpstr>A128003494V_Data</vt:lpstr>
      <vt:lpstr>A128003494V_Latest</vt:lpstr>
      <vt:lpstr>A128003502J</vt:lpstr>
      <vt:lpstr>A128003502J_Data</vt:lpstr>
      <vt:lpstr>A128003502J_Latest</vt:lpstr>
      <vt:lpstr>A128003506T</vt:lpstr>
      <vt:lpstr>A128003506T_Data</vt:lpstr>
      <vt:lpstr>A128003506T_Latest</vt:lpstr>
      <vt:lpstr>A128003510J</vt:lpstr>
      <vt:lpstr>A128003510J_Data</vt:lpstr>
      <vt:lpstr>A128003510J_Latest</vt:lpstr>
      <vt:lpstr>A128003514T</vt:lpstr>
      <vt:lpstr>A128003514T_Data</vt:lpstr>
      <vt:lpstr>A128003514T_Latest</vt:lpstr>
      <vt:lpstr>A128003518A</vt:lpstr>
      <vt:lpstr>A128003518A_Data</vt:lpstr>
      <vt:lpstr>A128003518A_Latest</vt:lpstr>
      <vt:lpstr>A128003522T</vt:lpstr>
      <vt:lpstr>A128003522T_Data</vt:lpstr>
      <vt:lpstr>A128003522T_Latest</vt:lpstr>
      <vt:lpstr>A128003526A</vt:lpstr>
      <vt:lpstr>A128003526A_Data</vt:lpstr>
      <vt:lpstr>A128003526A_Latest</vt:lpstr>
      <vt:lpstr>A128003530T</vt:lpstr>
      <vt:lpstr>A128003530T_Data</vt:lpstr>
      <vt:lpstr>A128003530T_Latest</vt:lpstr>
      <vt:lpstr>A128003534A</vt:lpstr>
      <vt:lpstr>A128003534A_Data</vt:lpstr>
      <vt:lpstr>A128003534A_Latest</vt:lpstr>
      <vt:lpstr>A128003538K</vt:lpstr>
      <vt:lpstr>A128003538K_Data</vt:lpstr>
      <vt:lpstr>A128003538K_Latest</vt:lpstr>
      <vt:lpstr>A128003542A</vt:lpstr>
      <vt:lpstr>A128003542A_Data</vt:lpstr>
      <vt:lpstr>A128003542A_Latest</vt:lpstr>
      <vt:lpstr>A128003546K</vt:lpstr>
      <vt:lpstr>A128003546K_Data</vt:lpstr>
      <vt:lpstr>A128003546K_Latest</vt:lpstr>
      <vt:lpstr>A128003550A</vt:lpstr>
      <vt:lpstr>A128003550A_Data</vt:lpstr>
      <vt:lpstr>A128003550A_Latest</vt:lpstr>
      <vt:lpstr>A128003554K</vt:lpstr>
      <vt:lpstr>A128003554K_Data</vt:lpstr>
      <vt:lpstr>A128003554K_Latest</vt:lpstr>
      <vt:lpstr>A128003558V</vt:lpstr>
      <vt:lpstr>A128003558V_Data</vt:lpstr>
      <vt:lpstr>A128003558V_Latest</vt:lpstr>
      <vt:lpstr>A128003562K</vt:lpstr>
      <vt:lpstr>A128003562K_Data</vt:lpstr>
      <vt:lpstr>A128003562K_Latest</vt:lpstr>
      <vt:lpstr>A128003566V</vt:lpstr>
      <vt:lpstr>A128003566V_Data</vt:lpstr>
      <vt:lpstr>A128003566V_Latest</vt:lpstr>
      <vt:lpstr>A128003570K</vt:lpstr>
      <vt:lpstr>A128003570K_Data</vt:lpstr>
      <vt:lpstr>A128003570K_Latest</vt:lpstr>
      <vt:lpstr>A128003578C</vt:lpstr>
      <vt:lpstr>A128003578C_Data</vt:lpstr>
      <vt:lpstr>A128003578C_Latest</vt:lpstr>
      <vt:lpstr>A128003582V</vt:lpstr>
      <vt:lpstr>A128003582V_Data</vt:lpstr>
      <vt:lpstr>A128003582V_Latest</vt:lpstr>
      <vt:lpstr>A128003586C</vt:lpstr>
      <vt:lpstr>A128003586C_Data</vt:lpstr>
      <vt:lpstr>A128003586C_Latest</vt:lpstr>
      <vt:lpstr>A128003590V</vt:lpstr>
      <vt:lpstr>A128003590V_Data</vt:lpstr>
      <vt:lpstr>A128003590V_Latest</vt:lpstr>
      <vt:lpstr>A128003594C</vt:lpstr>
      <vt:lpstr>A128003594C_Data</vt:lpstr>
      <vt:lpstr>A128003594C_Latest</vt:lpstr>
      <vt:lpstr>A128003598L</vt:lpstr>
      <vt:lpstr>A128003598L_Data</vt:lpstr>
      <vt:lpstr>A128003598L_Latest</vt:lpstr>
      <vt:lpstr>A128003602T</vt:lpstr>
      <vt:lpstr>A128003602T_Data</vt:lpstr>
      <vt:lpstr>A128003602T_Latest</vt:lpstr>
      <vt:lpstr>A128003606A</vt:lpstr>
      <vt:lpstr>A128003606A_Data</vt:lpstr>
      <vt:lpstr>A128003606A_Latest</vt:lpstr>
      <vt:lpstr>A128003610T</vt:lpstr>
      <vt:lpstr>A128003610T_Data</vt:lpstr>
      <vt:lpstr>A128003610T_Latest</vt:lpstr>
      <vt:lpstr>A128003614A</vt:lpstr>
      <vt:lpstr>A128003614A_Data</vt:lpstr>
      <vt:lpstr>A128003614A_Latest</vt:lpstr>
      <vt:lpstr>A128003618K</vt:lpstr>
      <vt:lpstr>A128003618K_Data</vt:lpstr>
      <vt:lpstr>A128003618K_Latest</vt:lpstr>
      <vt:lpstr>A128003622A</vt:lpstr>
      <vt:lpstr>A128003622A_Data</vt:lpstr>
      <vt:lpstr>A128003622A_Latest</vt:lpstr>
      <vt:lpstr>A128003626K</vt:lpstr>
      <vt:lpstr>A128003626K_Data</vt:lpstr>
      <vt:lpstr>A128003626K_Latest</vt:lpstr>
      <vt:lpstr>A128003630A</vt:lpstr>
      <vt:lpstr>A128003630A_Data</vt:lpstr>
      <vt:lpstr>A128003630A_Latest</vt:lpstr>
      <vt:lpstr>A128003634K</vt:lpstr>
      <vt:lpstr>A128003634K_Data</vt:lpstr>
      <vt:lpstr>A128003634K_Latest</vt:lpstr>
      <vt:lpstr>A128003646V</vt:lpstr>
      <vt:lpstr>A128003646V_Data</vt:lpstr>
      <vt:lpstr>A128003646V_Latest</vt:lpstr>
      <vt:lpstr>A128003654V</vt:lpstr>
      <vt:lpstr>A128003654V_Data</vt:lpstr>
      <vt:lpstr>A128003654V_Latest</vt:lpstr>
      <vt:lpstr>A128003658C</vt:lpstr>
      <vt:lpstr>A128003658C_Data</vt:lpstr>
      <vt:lpstr>A128003658C_Latest</vt:lpstr>
      <vt:lpstr>A128003662V</vt:lpstr>
      <vt:lpstr>A128003662V_Data</vt:lpstr>
      <vt:lpstr>A128003662V_Latest</vt:lpstr>
      <vt:lpstr>A128003666C</vt:lpstr>
      <vt:lpstr>A128003666C_Data</vt:lpstr>
      <vt:lpstr>A128003666C_Latest</vt:lpstr>
      <vt:lpstr>A128003670V</vt:lpstr>
      <vt:lpstr>A128003670V_Data</vt:lpstr>
      <vt:lpstr>A128003670V_Latest</vt:lpstr>
      <vt:lpstr>A128003674C</vt:lpstr>
      <vt:lpstr>A128003674C_Data</vt:lpstr>
      <vt:lpstr>A128003674C_Latest</vt:lpstr>
      <vt:lpstr>A128003678L</vt:lpstr>
      <vt:lpstr>A128003678L_Data</vt:lpstr>
      <vt:lpstr>A128003678L_Latest</vt:lpstr>
      <vt:lpstr>A128003682C</vt:lpstr>
      <vt:lpstr>A128003682C_Data</vt:lpstr>
      <vt:lpstr>A128003682C_Latest</vt:lpstr>
      <vt:lpstr>A128003686L</vt:lpstr>
      <vt:lpstr>A128003686L_Data</vt:lpstr>
      <vt:lpstr>A128003686L_Latest</vt:lpstr>
      <vt:lpstr>A128003690C</vt:lpstr>
      <vt:lpstr>A128003690C_Data</vt:lpstr>
      <vt:lpstr>A128003690C_Latest</vt:lpstr>
      <vt:lpstr>A128003694L</vt:lpstr>
      <vt:lpstr>A128003694L_Data</vt:lpstr>
      <vt:lpstr>A128003694L_Latest</vt:lpstr>
      <vt:lpstr>A128003698W</vt:lpstr>
      <vt:lpstr>A128003698W_Data</vt:lpstr>
      <vt:lpstr>A128003698W_Latest</vt:lpstr>
      <vt:lpstr>A128003702A</vt:lpstr>
      <vt:lpstr>A128003702A_Data</vt:lpstr>
      <vt:lpstr>A128003702A_Latest</vt:lpstr>
      <vt:lpstr>A128003706K</vt:lpstr>
      <vt:lpstr>A128003706K_Data</vt:lpstr>
      <vt:lpstr>A128003706K_Latest</vt:lpstr>
      <vt:lpstr>A128003710A</vt:lpstr>
      <vt:lpstr>A128003710A_Data</vt:lpstr>
      <vt:lpstr>A128003710A_Latest</vt:lpstr>
      <vt:lpstr>A128003714K</vt:lpstr>
      <vt:lpstr>A128003714K_Data</vt:lpstr>
      <vt:lpstr>A128003714K_Latest</vt:lpstr>
      <vt:lpstr>A128003718V</vt:lpstr>
      <vt:lpstr>A128003718V_Data</vt:lpstr>
      <vt:lpstr>A128003718V_Latest</vt:lpstr>
      <vt:lpstr>A128003722K</vt:lpstr>
      <vt:lpstr>A128003722K_Data</vt:lpstr>
      <vt:lpstr>A128003722K_Latest</vt:lpstr>
      <vt:lpstr>A128003726V</vt:lpstr>
      <vt:lpstr>A128003726V_Data</vt:lpstr>
      <vt:lpstr>A128003726V_Latest</vt:lpstr>
      <vt:lpstr>A128003730K</vt:lpstr>
      <vt:lpstr>A128003730K_Data</vt:lpstr>
      <vt:lpstr>A128003730K_Latest</vt:lpstr>
      <vt:lpstr>A128003734V</vt:lpstr>
      <vt:lpstr>A128003734V_Data</vt:lpstr>
      <vt:lpstr>A128003734V_Latest</vt:lpstr>
      <vt:lpstr>A128003738C</vt:lpstr>
      <vt:lpstr>A128003738C_Data</vt:lpstr>
      <vt:lpstr>A128003738C_Latest</vt:lpstr>
      <vt:lpstr>A128003742V</vt:lpstr>
      <vt:lpstr>A128003742V_Data</vt:lpstr>
      <vt:lpstr>A128003742V_Latest</vt:lpstr>
      <vt:lpstr>A128003746C</vt:lpstr>
      <vt:lpstr>A128003746C_Data</vt:lpstr>
      <vt:lpstr>A128003746C_Latest</vt:lpstr>
      <vt:lpstr>A128003750V</vt:lpstr>
      <vt:lpstr>A128003750V_Data</vt:lpstr>
      <vt:lpstr>A128003750V_Latest</vt:lpstr>
      <vt:lpstr>A128003754C</vt:lpstr>
      <vt:lpstr>A128003754C_Data</vt:lpstr>
      <vt:lpstr>A128003754C_Latest</vt:lpstr>
      <vt:lpstr>A128003758L</vt:lpstr>
      <vt:lpstr>A128003758L_Data</vt:lpstr>
      <vt:lpstr>A128003758L_Latest</vt:lpstr>
      <vt:lpstr>A128003762C</vt:lpstr>
      <vt:lpstr>A128003762C_Data</vt:lpstr>
      <vt:lpstr>A128003762C_Latest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A128005514C</vt:lpstr>
      <vt:lpstr>A128005514C_Data</vt:lpstr>
      <vt:lpstr>A128005514C_Latest</vt:lpstr>
      <vt:lpstr>A128005518L</vt:lpstr>
      <vt:lpstr>A128005518L_Data</vt:lpstr>
      <vt:lpstr>A128005518L_Latest</vt:lpstr>
      <vt:lpstr>A128005522C</vt:lpstr>
      <vt:lpstr>A128005522C_Data</vt:lpstr>
      <vt:lpstr>A128005522C_Latest</vt:lpstr>
      <vt:lpstr>A128005526L</vt:lpstr>
      <vt:lpstr>A128005526L_Data</vt:lpstr>
      <vt:lpstr>A128005526L_Latest</vt:lpstr>
      <vt:lpstr>A128005530C</vt:lpstr>
      <vt:lpstr>A128005530C_Data</vt:lpstr>
      <vt:lpstr>A128005530C_Latest</vt:lpstr>
      <vt:lpstr>A128005534L</vt:lpstr>
      <vt:lpstr>A128005534L_Data</vt:lpstr>
      <vt:lpstr>A128005534L_Latest</vt:lpstr>
      <vt:lpstr>A128005538W</vt:lpstr>
      <vt:lpstr>A128005538W_Data</vt:lpstr>
      <vt:lpstr>A128005538W_Latest</vt:lpstr>
      <vt:lpstr>A128005542L</vt:lpstr>
      <vt:lpstr>A128005542L_Data</vt:lpstr>
      <vt:lpstr>A128005542L_Latest</vt:lpstr>
      <vt:lpstr>A128005546W</vt:lpstr>
      <vt:lpstr>A128005546W_Data</vt:lpstr>
      <vt:lpstr>A128005546W_Latest</vt:lpstr>
      <vt:lpstr>A128005550L</vt:lpstr>
      <vt:lpstr>A128005550L_Data</vt:lpstr>
      <vt:lpstr>A128005550L_Latest</vt:lpstr>
      <vt:lpstr>A128005554W</vt:lpstr>
      <vt:lpstr>A128005554W_Data</vt:lpstr>
      <vt:lpstr>A128005554W_Latest</vt:lpstr>
      <vt:lpstr>A128005558F</vt:lpstr>
      <vt:lpstr>A128005558F_Data</vt:lpstr>
      <vt:lpstr>A128005558F_Latest</vt:lpstr>
      <vt:lpstr>A128005562W</vt:lpstr>
      <vt:lpstr>A128005562W_Data</vt:lpstr>
      <vt:lpstr>A128005562W_Latest</vt:lpstr>
      <vt:lpstr>A128005566F</vt:lpstr>
      <vt:lpstr>A128005566F_Data</vt:lpstr>
      <vt:lpstr>A128005566F_Latest</vt:lpstr>
      <vt:lpstr>A128005570W</vt:lpstr>
      <vt:lpstr>A128005570W_Data</vt:lpstr>
      <vt:lpstr>A128005570W_Latest</vt:lpstr>
      <vt:lpstr>A128005574F</vt:lpstr>
      <vt:lpstr>A128005574F_Data</vt:lpstr>
      <vt:lpstr>A128005574F_Latest</vt:lpstr>
      <vt:lpstr>A128005578R</vt:lpstr>
      <vt:lpstr>A128005578R_Data</vt:lpstr>
      <vt:lpstr>A128005578R_Latest</vt:lpstr>
      <vt:lpstr>A128005582F</vt:lpstr>
      <vt:lpstr>A128005582F_Data</vt:lpstr>
      <vt:lpstr>A128005582F_Latest</vt:lpstr>
      <vt:lpstr>A128005586R</vt:lpstr>
      <vt:lpstr>A128005586R_Data</vt:lpstr>
      <vt:lpstr>A128005586R_Latest</vt:lpstr>
      <vt:lpstr>A128005590F</vt:lpstr>
      <vt:lpstr>A128005590F_Data</vt:lpstr>
      <vt:lpstr>A128005590F_Latest</vt:lpstr>
      <vt:lpstr>A128005594R</vt:lpstr>
      <vt:lpstr>A128005594R_Data</vt:lpstr>
      <vt:lpstr>A128005594R_Latest</vt:lpstr>
      <vt:lpstr>A128005598X</vt:lpstr>
      <vt:lpstr>A128005598X_Data</vt:lpstr>
      <vt:lpstr>A128005598X_Latest</vt:lpstr>
      <vt:lpstr>A128005602C</vt:lpstr>
      <vt:lpstr>A128005602C_Data</vt:lpstr>
      <vt:lpstr>A128005602C_Latest</vt:lpstr>
      <vt:lpstr>A128005606L</vt:lpstr>
      <vt:lpstr>A128005606L_Data</vt:lpstr>
      <vt:lpstr>A128005606L_Latest</vt:lpstr>
      <vt:lpstr>A128005610C</vt:lpstr>
      <vt:lpstr>A128005610C_Data</vt:lpstr>
      <vt:lpstr>A128005610C_Latest</vt:lpstr>
      <vt:lpstr>A128005614L</vt:lpstr>
      <vt:lpstr>A128005614L_Data</vt:lpstr>
      <vt:lpstr>A128005614L_Latest</vt:lpstr>
      <vt:lpstr>A128005618W</vt:lpstr>
      <vt:lpstr>A128005618W_Data</vt:lpstr>
      <vt:lpstr>A128005618W_Latest</vt:lpstr>
      <vt:lpstr>A128005622L</vt:lpstr>
      <vt:lpstr>A128005622L_Data</vt:lpstr>
      <vt:lpstr>A128005622L_Latest</vt:lpstr>
      <vt:lpstr>A128005626W</vt:lpstr>
      <vt:lpstr>A128005626W_Data</vt:lpstr>
      <vt:lpstr>A128005626W_Latest</vt:lpstr>
      <vt:lpstr>A128005630L</vt:lpstr>
      <vt:lpstr>A128005630L_Data</vt:lpstr>
      <vt:lpstr>A128005630L_Latest</vt:lpstr>
      <vt:lpstr>A128005634W</vt:lpstr>
      <vt:lpstr>A128005634W_Data</vt:lpstr>
      <vt:lpstr>A128005634W_Latest</vt:lpstr>
      <vt:lpstr>A128005638F</vt:lpstr>
      <vt:lpstr>A128005638F_Data</vt:lpstr>
      <vt:lpstr>A128005638F_Latest</vt:lpstr>
      <vt:lpstr>A128005642W</vt:lpstr>
      <vt:lpstr>A128005642W_Data</vt:lpstr>
      <vt:lpstr>A128005642W_Latest</vt:lpstr>
      <vt:lpstr>A128005646F</vt:lpstr>
      <vt:lpstr>A128005646F_Data</vt:lpstr>
      <vt:lpstr>A128005646F_Latest</vt:lpstr>
      <vt:lpstr>A128005650W</vt:lpstr>
      <vt:lpstr>A128005650W_Data</vt:lpstr>
      <vt:lpstr>A128005650W_Latest</vt:lpstr>
      <vt:lpstr>A128005654F</vt:lpstr>
      <vt:lpstr>A128005654F_Data</vt:lpstr>
      <vt:lpstr>A128005654F_Latest</vt:lpstr>
      <vt:lpstr>A128005658R</vt:lpstr>
      <vt:lpstr>A128005658R_Data</vt:lpstr>
      <vt:lpstr>A128005658R_Latest</vt:lpstr>
      <vt:lpstr>A128005662F</vt:lpstr>
      <vt:lpstr>A128005662F_Data</vt:lpstr>
      <vt:lpstr>A128005662F_Latest</vt:lpstr>
      <vt:lpstr>A128005666R</vt:lpstr>
      <vt:lpstr>A128005666R_Data</vt:lpstr>
      <vt:lpstr>A128005666R_Latest</vt:lpstr>
      <vt:lpstr>A128005670F</vt:lpstr>
      <vt:lpstr>A128005670F_Data</vt:lpstr>
      <vt:lpstr>A128005670F_Latest</vt:lpstr>
      <vt:lpstr>A128005674R</vt:lpstr>
      <vt:lpstr>A128005674R_Data</vt:lpstr>
      <vt:lpstr>A128005674R_Latest</vt:lpstr>
      <vt:lpstr>A128005678X</vt:lpstr>
      <vt:lpstr>A128005678X_Data</vt:lpstr>
      <vt:lpstr>A128005678X_Latest</vt:lpstr>
      <vt:lpstr>A128005682R</vt:lpstr>
      <vt:lpstr>A128005682R_Data</vt:lpstr>
      <vt:lpstr>A128005682R_Latest</vt:lpstr>
      <vt:lpstr>A128005686X</vt:lpstr>
      <vt:lpstr>A128005686X_Data</vt:lpstr>
      <vt:lpstr>A128005686X_Latest</vt:lpstr>
      <vt:lpstr>A128005690R</vt:lpstr>
      <vt:lpstr>A128005690R_Data</vt:lpstr>
      <vt:lpstr>A128005690R_Latest</vt:lpstr>
      <vt:lpstr>A128005694X</vt:lpstr>
      <vt:lpstr>A128005694X_Data</vt:lpstr>
      <vt:lpstr>A128005694X_Latest</vt:lpstr>
      <vt:lpstr>A128005698J</vt:lpstr>
      <vt:lpstr>A128005698J_Data</vt:lpstr>
      <vt:lpstr>A128005698J_Latest</vt:lpstr>
      <vt:lpstr>A128005702L</vt:lpstr>
      <vt:lpstr>A128005702L_Data</vt:lpstr>
      <vt:lpstr>A128005702L_Latest</vt:lpstr>
      <vt:lpstr>A128005706W</vt:lpstr>
      <vt:lpstr>A128005706W_Data</vt:lpstr>
      <vt:lpstr>A128005706W_Latest</vt:lpstr>
      <vt:lpstr>A128005710L</vt:lpstr>
      <vt:lpstr>A128005710L_Data</vt:lpstr>
      <vt:lpstr>A128005710L_Latest</vt:lpstr>
      <vt:lpstr>A128005714W</vt:lpstr>
      <vt:lpstr>A128005714W_Data</vt:lpstr>
      <vt:lpstr>A128005714W_Latest</vt:lpstr>
      <vt:lpstr>A128005718F</vt:lpstr>
      <vt:lpstr>A128005718F_Data</vt:lpstr>
      <vt:lpstr>A128005718F_Latest</vt:lpstr>
      <vt:lpstr>A128005722W</vt:lpstr>
      <vt:lpstr>A128005722W_Data</vt:lpstr>
      <vt:lpstr>A128005722W_Latest</vt:lpstr>
      <vt:lpstr>A128005726F</vt:lpstr>
      <vt:lpstr>A128005726F_Data</vt:lpstr>
      <vt:lpstr>A128005726F_Latest</vt:lpstr>
      <vt:lpstr>A128005730W</vt:lpstr>
      <vt:lpstr>A128005730W_Data</vt:lpstr>
      <vt:lpstr>A128005730W_Latest</vt:lpstr>
      <vt:lpstr>A128005738R</vt:lpstr>
      <vt:lpstr>A128005738R_Data</vt:lpstr>
      <vt:lpstr>A128005738R_Latest</vt:lpstr>
      <vt:lpstr>A128005742F</vt:lpstr>
      <vt:lpstr>A128005742F_Data</vt:lpstr>
      <vt:lpstr>A128005742F_Latest</vt:lpstr>
      <vt:lpstr>A128005746R</vt:lpstr>
      <vt:lpstr>A128005746R_Data</vt:lpstr>
      <vt:lpstr>A128005746R_Latest</vt:lpstr>
      <vt:lpstr>A128005750F</vt:lpstr>
      <vt:lpstr>A128005750F_Data</vt:lpstr>
      <vt:lpstr>A128005750F_Latest</vt:lpstr>
      <vt:lpstr>A128005754R</vt:lpstr>
      <vt:lpstr>A128005754R_Data</vt:lpstr>
      <vt:lpstr>A128005754R_Latest</vt:lpstr>
      <vt:lpstr>A128005758X</vt:lpstr>
      <vt:lpstr>A128005758X_Data</vt:lpstr>
      <vt:lpstr>A128005758X_Latest</vt:lpstr>
      <vt:lpstr>A128005762R</vt:lpstr>
      <vt:lpstr>A128005762R_Data</vt:lpstr>
      <vt:lpstr>A128005762R_Latest</vt:lpstr>
      <vt:lpstr>A128005766X</vt:lpstr>
      <vt:lpstr>A128005766X_Data</vt:lpstr>
      <vt:lpstr>A128005766X_Latest</vt:lpstr>
      <vt:lpstr>A128005770R</vt:lpstr>
      <vt:lpstr>A128005770R_Data</vt:lpstr>
      <vt:lpstr>A128005770R_Latest</vt:lpstr>
      <vt:lpstr>A128005774X</vt:lpstr>
      <vt:lpstr>A128005774X_Data</vt:lpstr>
      <vt:lpstr>A128005774X_Latest</vt:lpstr>
      <vt:lpstr>A128005778J</vt:lpstr>
      <vt:lpstr>A128005778J_Data</vt:lpstr>
      <vt:lpstr>A128005778J_Latest</vt:lpstr>
      <vt:lpstr>A128005782X</vt:lpstr>
      <vt:lpstr>A128005782X_Data</vt:lpstr>
      <vt:lpstr>A128005782X_Latest</vt:lpstr>
      <vt:lpstr>A128005786J</vt:lpstr>
      <vt:lpstr>A128005786J_Data</vt:lpstr>
      <vt:lpstr>A128005786J_Latest</vt:lpstr>
      <vt:lpstr>A128005790X</vt:lpstr>
      <vt:lpstr>A128005790X_Data</vt:lpstr>
      <vt:lpstr>A128005790X_Latest</vt:lpstr>
      <vt:lpstr>A128005794J</vt:lpstr>
      <vt:lpstr>A128005794J_Data</vt:lpstr>
      <vt:lpstr>A128005794J_Latest</vt:lpstr>
      <vt:lpstr>A128005798T</vt:lpstr>
      <vt:lpstr>A128005798T_Data</vt:lpstr>
      <vt:lpstr>A128005798T_Latest</vt:lpstr>
      <vt:lpstr>A128005802W</vt:lpstr>
      <vt:lpstr>A128005802W_Data</vt:lpstr>
      <vt:lpstr>A128005802W_Latest</vt:lpstr>
      <vt:lpstr>A128005806F</vt:lpstr>
      <vt:lpstr>A128005806F_Data</vt:lpstr>
      <vt:lpstr>A128005806F_Latest</vt:lpstr>
      <vt:lpstr>A128005810W</vt:lpstr>
      <vt:lpstr>A128005810W_Data</vt:lpstr>
      <vt:lpstr>A128005810W_Latest</vt:lpstr>
      <vt:lpstr>A128005814F</vt:lpstr>
      <vt:lpstr>A128005814F_Data</vt:lpstr>
      <vt:lpstr>A128005814F_Latest</vt:lpstr>
      <vt:lpstr>A128005818R</vt:lpstr>
      <vt:lpstr>A128005818R_Data</vt:lpstr>
      <vt:lpstr>A128005818R_Latest</vt:lpstr>
      <vt:lpstr>A128005822F</vt:lpstr>
      <vt:lpstr>A128005822F_Data</vt:lpstr>
      <vt:lpstr>A128005822F_Latest</vt:lpstr>
      <vt:lpstr>A128005826R</vt:lpstr>
      <vt:lpstr>A128005826R_Data</vt:lpstr>
      <vt:lpstr>A128005826R_Latest</vt:lpstr>
      <vt:lpstr>A128005830F</vt:lpstr>
      <vt:lpstr>A128005830F_Data</vt:lpstr>
      <vt:lpstr>A128005830F_Latest</vt:lpstr>
      <vt:lpstr>A128005834R</vt:lpstr>
      <vt:lpstr>A128005834R_Data</vt:lpstr>
      <vt:lpstr>A128005834R_Latest</vt:lpstr>
      <vt:lpstr>A128005838X</vt:lpstr>
      <vt:lpstr>A128005838X_Data</vt:lpstr>
      <vt:lpstr>A128005838X_Latest</vt:lpstr>
      <vt:lpstr>A128005842R</vt:lpstr>
      <vt:lpstr>A128005842R_Data</vt:lpstr>
      <vt:lpstr>A128005842R_Latest</vt:lpstr>
      <vt:lpstr>A128005846X</vt:lpstr>
      <vt:lpstr>A128005846X_Data</vt:lpstr>
      <vt:lpstr>A128005846X_Latest</vt:lpstr>
      <vt:lpstr>A128005850R</vt:lpstr>
      <vt:lpstr>A128005850R_Data</vt:lpstr>
      <vt:lpstr>A128005850R_Latest</vt:lpstr>
      <vt:lpstr>A128005854X</vt:lpstr>
      <vt:lpstr>A128005854X_Data</vt:lpstr>
      <vt:lpstr>A128005854X_Latest</vt:lpstr>
      <vt:lpstr>A128005858J</vt:lpstr>
      <vt:lpstr>A128005858J_Data</vt:lpstr>
      <vt:lpstr>A128005858J_Latest</vt:lpstr>
      <vt:lpstr>A128005862X</vt:lpstr>
      <vt:lpstr>A128005862X_Data</vt:lpstr>
      <vt:lpstr>A128005862X_Latest</vt:lpstr>
      <vt:lpstr>A128005866J</vt:lpstr>
      <vt:lpstr>A128005866J_Data</vt:lpstr>
      <vt:lpstr>A128005866J_Latest</vt:lpstr>
      <vt:lpstr>A128005870X</vt:lpstr>
      <vt:lpstr>A128005870X_Data</vt:lpstr>
      <vt:lpstr>A128005870X_Latest</vt:lpstr>
      <vt:lpstr>A128005874J</vt:lpstr>
      <vt:lpstr>A128005874J_Data</vt:lpstr>
      <vt:lpstr>A128005874J_Latest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A128007738A</vt:lpstr>
      <vt:lpstr>A128007738A_Data</vt:lpstr>
      <vt:lpstr>A128007738A_Latest</vt:lpstr>
      <vt:lpstr>A128007742T</vt:lpstr>
      <vt:lpstr>A128007742T_Data</vt:lpstr>
      <vt:lpstr>A128007742T_Latest</vt:lpstr>
      <vt:lpstr>A128007746A</vt:lpstr>
      <vt:lpstr>A128007746A_Data</vt:lpstr>
      <vt:lpstr>A128007746A_Latest</vt:lpstr>
      <vt:lpstr>A128007750T</vt:lpstr>
      <vt:lpstr>A128007750T_Data</vt:lpstr>
      <vt:lpstr>A128007750T_Latest</vt:lpstr>
      <vt:lpstr>A128007754A</vt:lpstr>
      <vt:lpstr>A128007754A_Data</vt:lpstr>
      <vt:lpstr>A128007754A_Latest</vt:lpstr>
      <vt:lpstr>A128007758K</vt:lpstr>
      <vt:lpstr>A128007758K_Data</vt:lpstr>
      <vt:lpstr>A128007758K_Latest</vt:lpstr>
      <vt:lpstr>A128007762A</vt:lpstr>
      <vt:lpstr>A128007762A_Data</vt:lpstr>
      <vt:lpstr>A128007762A_Latest</vt:lpstr>
      <vt:lpstr>A128007766K</vt:lpstr>
      <vt:lpstr>A128007766K_Data</vt:lpstr>
      <vt:lpstr>A128007766K_Latest</vt:lpstr>
      <vt:lpstr>A128007770A</vt:lpstr>
      <vt:lpstr>A128007770A_Data</vt:lpstr>
      <vt:lpstr>A128007770A_Latest</vt:lpstr>
      <vt:lpstr>A128007774K</vt:lpstr>
      <vt:lpstr>A128007774K_Data</vt:lpstr>
      <vt:lpstr>A128007774K_Latest</vt:lpstr>
      <vt:lpstr>A128007778V</vt:lpstr>
      <vt:lpstr>A128007778V_Data</vt:lpstr>
      <vt:lpstr>A128007778V_Latest</vt:lpstr>
      <vt:lpstr>A128007782K</vt:lpstr>
      <vt:lpstr>A128007782K_Data</vt:lpstr>
      <vt:lpstr>A128007782K_Latest</vt:lpstr>
      <vt:lpstr>A128007786V</vt:lpstr>
      <vt:lpstr>A128007786V_Data</vt:lpstr>
      <vt:lpstr>A128007786V_Latest</vt:lpstr>
      <vt:lpstr>A128007790K</vt:lpstr>
      <vt:lpstr>A128007790K_Data</vt:lpstr>
      <vt:lpstr>A128007790K_Latest</vt:lpstr>
      <vt:lpstr>A128007798C</vt:lpstr>
      <vt:lpstr>A128007798C_Data</vt:lpstr>
      <vt:lpstr>A128007798C_Latest</vt:lpstr>
      <vt:lpstr>A128007802J</vt:lpstr>
      <vt:lpstr>A128007802J_Data</vt:lpstr>
      <vt:lpstr>A128007802J_Latest</vt:lpstr>
      <vt:lpstr>A128007806T</vt:lpstr>
      <vt:lpstr>A128007806T_Data</vt:lpstr>
      <vt:lpstr>A128007806T_Latest</vt:lpstr>
      <vt:lpstr>A128007810J</vt:lpstr>
      <vt:lpstr>A128007810J_Data</vt:lpstr>
      <vt:lpstr>A128007810J_Latest</vt:lpstr>
      <vt:lpstr>A128007814T</vt:lpstr>
      <vt:lpstr>A128007814T_Data</vt:lpstr>
      <vt:lpstr>A128007814T_Latest</vt:lpstr>
      <vt:lpstr>A128007818A</vt:lpstr>
      <vt:lpstr>A128007818A_Data</vt:lpstr>
      <vt:lpstr>A128007818A_Latest</vt:lpstr>
      <vt:lpstr>A128007822T</vt:lpstr>
      <vt:lpstr>A128007822T_Data</vt:lpstr>
      <vt:lpstr>A128007822T_Latest</vt:lpstr>
      <vt:lpstr>A128007826A</vt:lpstr>
      <vt:lpstr>A128007826A_Data</vt:lpstr>
      <vt:lpstr>A128007826A_Latest</vt:lpstr>
      <vt:lpstr>A128007830T</vt:lpstr>
      <vt:lpstr>A128007830T_Data</vt:lpstr>
      <vt:lpstr>A128007830T_Latest</vt:lpstr>
      <vt:lpstr>A128007834A</vt:lpstr>
      <vt:lpstr>A128007834A_Data</vt:lpstr>
      <vt:lpstr>A128007834A_Latest</vt:lpstr>
      <vt:lpstr>A128007838K</vt:lpstr>
      <vt:lpstr>A128007838K_Data</vt:lpstr>
      <vt:lpstr>A128007838K_Latest</vt:lpstr>
      <vt:lpstr>A128007842A</vt:lpstr>
      <vt:lpstr>A128007842A_Data</vt:lpstr>
      <vt:lpstr>A128007842A_Latest</vt:lpstr>
      <vt:lpstr>A128007846K</vt:lpstr>
      <vt:lpstr>A128007846K_Data</vt:lpstr>
      <vt:lpstr>A128007846K_Latest</vt:lpstr>
      <vt:lpstr>A128007850A</vt:lpstr>
      <vt:lpstr>A128007850A_Data</vt:lpstr>
      <vt:lpstr>A128007850A_Latest</vt:lpstr>
      <vt:lpstr>A128007854K</vt:lpstr>
      <vt:lpstr>A128007854K_Data</vt:lpstr>
      <vt:lpstr>A128007854K_Latest</vt:lpstr>
      <vt:lpstr>A128007858V</vt:lpstr>
      <vt:lpstr>A128007858V_Data</vt:lpstr>
      <vt:lpstr>A128007858V_Latest</vt:lpstr>
      <vt:lpstr>A128007862K</vt:lpstr>
      <vt:lpstr>A128007862K_Data</vt:lpstr>
      <vt:lpstr>A128007862K_Latest</vt:lpstr>
      <vt:lpstr>A128007870K</vt:lpstr>
      <vt:lpstr>A128007870K_Data</vt:lpstr>
      <vt:lpstr>A128007870K_Latest</vt:lpstr>
      <vt:lpstr>A128007874V</vt:lpstr>
      <vt:lpstr>A128007874V_Data</vt:lpstr>
      <vt:lpstr>A128007874V_Latest</vt:lpstr>
      <vt:lpstr>A128007878C</vt:lpstr>
      <vt:lpstr>A128007878C_Data</vt:lpstr>
      <vt:lpstr>A128007878C_Latest</vt:lpstr>
      <vt:lpstr>A128007882V</vt:lpstr>
      <vt:lpstr>A128007882V_Data</vt:lpstr>
      <vt:lpstr>A128007882V_Latest</vt:lpstr>
      <vt:lpstr>A128007886C</vt:lpstr>
      <vt:lpstr>A128007886C_Data</vt:lpstr>
      <vt:lpstr>A128007886C_Latest</vt:lpstr>
      <vt:lpstr>A128007890V</vt:lpstr>
      <vt:lpstr>A128007890V_Data</vt:lpstr>
      <vt:lpstr>A128007890V_Latest</vt:lpstr>
      <vt:lpstr>A128007894C</vt:lpstr>
      <vt:lpstr>A128007894C_Data</vt:lpstr>
      <vt:lpstr>A128007894C_Latest</vt:lpstr>
      <vt:lpstr>A128007898L</vt:lpstr>
      <vt:lpstr>A128007898L_Data</vt:lpstr>
      <vt:lpstr>A128007898L_Latest</vt:lpstr>
      <vt:lpstr>A128007902T</vt:lpstr>
      <vt:lpstr>A128007902T_Data</vt:lpstr>
      <vt:lpstr>A128007902T_Latest</vt:lpstr>
      <vt:lpstr>A128007906A</vt:lpstr>
      <vt:lpstr>A128007906A_Data</vt:lpstr>
      <vt:lpstr>A128007906A_Latest</vt:lpstr>
      <vt:lpstr>A128007910T</vt:lpstr>
      <vt:lpstr>A128007910T_Data</vt:lpstr>
      <vt:lpstr>A128007910T_Latest</vt:lpstr>
      <vt:lpstr>A128007914A</vt:lpstr>
      <vt:lpstr>A128007914A_Data</vt:lpstr>
      <vt:lpstr>A128007914A_Latest</vt:lpstr>
      <vt:lpstr>A128007918K</vt:lpstr>
      <vt:lpstr>A128007918K_Data</vt:lpstr>
      <vt:lpstr>A128007918K_Latest</vt:lpstr>
      <vt:lpstr>A128007922A</vt:lpstr>
      <vt:lpstr>A128007922A_Data</vt:lpstr>
      <vt:lpstr>A128007922A_Latest</vt:lpstr>
      <vt:lpstr>A128007926K</vt:lpstr>
      <vt:lpstr>A128007926K_Data</vt:lpstr>
      <vt:lpstr>A128007926K_Latest</vt:lpstr>
      <vt:lpstr>A128007930A</vt:lpstr>
      <vt:lpstr>A128007930A_Data</vt:lpstr>
      <vt:lpstr>A128007930A_Latest</vt:lpstr>
      <vt:lpstr>A128007934K</vt:lpstr>
      <vt:lpstr>A128007934K_Data</vt:lpstr>
      <vt:lpstr>A128007934K_Latest</vt:lpstr>
      <vt:lpstr>A128007942K</vt:lpstr>
      <vt:lpstr>A128007942K_Data</vt:lpstr>
      <vt:lpstr>A128007942K_Latest</vt:lpstr>
      <vt:lpstr>A128007946V</vt:lpstr>
      <vt:lpstr>A128007946V_Data</vt:lpstr>
      <vt:lpstr>A128007946V_Latest</vt:lpstr>
      <vt:lpstr>A128007974C</vt:lpstr>
      <vt:lpstr>A128007974C_Data</vt:lpstr>
      <vt:lpstr>A128007974C_Latest</vt:lpstr>
      <vt:lpstr>A128007978L</vt:lpstr>
      <vt:lpstr>A128007978L_Data</vt:lpstr>
      <vt:lpstr>A128007978L_Latest</vt:lpstr>
      <vt:lpstr>A128007986L</vt:lpstr>
      <vt:lpstr>A128007986L_Data</vt:lpstr>
      <vt:lpstr>A128007986L_Latest</vt:lpstr>
      <vt:lpstr>A128007990C</vt:lpstr>
      <vt:lpstr>A128007990C_Data</vt:lpstr>
      <vt:lpstr>A128007990C_Latest</vt:lpstr>
      <vt:lpstr>A128007994L</vt:lpstr>
      <vt:lpstr>A128007994L_Data</vt:lpstr>
      <vt:lpstr>A128007994L_Latest</vt:lpstr>
      <vt:lpstr>A128007998W</vt:lpstr>
      <vt:lpstr>A128007998W_Data</vt:lpstr>
      <vt:lpstr>A128007998W_Latest</vt:lpstr>
      <vt:lpstr>A128008002C</vt:lpstr>
      <vt:lpstr>A128008002C_Data</vt:lpstr>
      <vt:lpstr>A128008002C_Latest</vt:lpstr>
      <vt:lpstr>A128008006L</vt:lpstr>
      <vt:lpstr>A128008006L_Data</vt:lpstr>
      <vt:lpstr>A128008006L_Latest</vt:lpstr>
      <vt:lpstr>A128008010C</vt:lpstr>
      <vt:lpstr>A128008010C_Data</vt:lpstr>
      <vt:lpstr>A128008010C_Latest</vt:lpstr>
      <vt:lpstr>A128008014L</vt:lpstr>
      <vt:lpstr>A128008014L_Data</vt:lpstr>
      <vt:lpstr>A128008014L_Latest</vt:lpstr>
      <vt:lpstr>A128008018W</vt:lpstr>
      <vt:lpstr>A128008018W_Data</vt:lpstr>
      <vt:lpstr>A128008018W_Latest</vt:lpstr>
      <vt:lpstr>A128008022L</vt:lpstr>
      <vt:lpstr>A128008022L_Data</vt:lpstr>
      <vt:lpstr>A128008022L_Latest</vt:lpstr>
      <vt:lpstr>A128008026W</vt:lpstr>
      <vt:lpstr>A128008026W_Data</vt:lpstr>
      <vt:lpstr>A128008026W_Latest</vt:lpstr>
      <vt:lpstr>A128008030L</vt:lpstr>
      <vt:lpstr>A128008030L_Data</vt:lpstr>
      <vt:lpstr>A128008030L_Latest</vt:lpstr>
      <vt:lpstr>A128008034W</vt:lpstr>
      <vt:lpstr>A128008034W_Data</vt:lpstr>
      <vt:lpstr>A128008034W_Latest</vt:lpstr>
      <vt:lpstr>A128008038F</vt:lpstr>
      <vt:lpstr>A128008038F_Data</vt:lpstr>
      <vt:lpstr>A128008038F_Latest</vt:lpstr>
      <vt:lpstr>A128008042W</vt:lpstr>
      <vt:lpstr>A128008042W_Data</vt:lpstr>
      <vt:lpstr>A128008042W_Latest</vt:lpstr>
      <vt:lpstr>A128008046F</vt:lpstr>
      <vt:lpstr>A128008046F_Data</vt:lpstr>
      <vt:lpstr>A128008046F_Latest</vt:lpstr>
      <vt:lpstr>A128008054F</vt:lpstr>
      <vt:lpstr>A128008054F_Data</vt:lpstr>
      <vt:lpstr>A128008054F_Latest</vt:lpstr>
      <vt:lpstr>A128009810V</vt:lpstr>
      <vt:lpstr>A128009810V_Data</vt:lpstr>
      <vt:lpstr>A128009810V_Latest</vt:lpstr>
      <vt:lpstr>A128009814C</vt:lpstr>
      <vt:lpstr>A128009814C_Data</vt:lpstr>
      <vt:lpstr>A128009814C_Latest</vt:lpstr>
      <vt:lpstr>A128009818L</vt:lpstr>
      <vt:lpstr>A128009818L_Data</vt:lpstr>
      <vt:lpstr>A128009818L_Latest</vt:lpstr>
      <vt:lpstr>A128009822C</vt:lpstr>
      <vt:lpstr>A128009822C_Data</vt:lpstr>
      <vt:lpstr>A128009822C_Latest</vt:lpstr>
      <vt:lpstr>A128009826L</vt:lpstr>
      <vt:lpstr>A128009826L_Data</vt:lpstr>
      <vt:lpstr>A128009826L_Latest</vt:lpstr>
      <vt:lpstr>A128009830C</vt:lpstr>
      <vt:lpstr>A128009830C_Data</vt:lpstr>
      <vt:lpstr>A128009830C_Latest</vt:lpstr>
      <vt:lpstr>A128009838W</vt:lpstr>
      <vt:lpstr>A128009838W_Data</vt:lpstr>
      <vt:lpstr>A128009838W_Latest</vt:lpstr>
      <vt:lpstr>A128009842L</vt:lpstr>
      <vt:lpstr>A128009842L_Data</vt:lpstr>
      <vt:lpstr>A128009842L_Latest</vt:lpstr>
      <vt:lpstr>A128009846W</vt:lpstr>
      <vt:lpstr>A128009846W_Data</vt:lpstr>
      <vt:lpstr>A128009846W_Latest</vt:lpstr>
      <vt:lpstr>A128009850L</vt:lpstr>
      <vt:lpstr>A128009850L_Data</vt:lpstr>
      <vt:lpstr>A128009850L_Latest</vt:lpstr>
      <vt:lpstr>A128009854W</vt:lpstr>
      <vt:lpstr>A128009854W_Data</vt:lpstr>
      <vt:lpstr>A128009854W_Latest</vt:lpstr>
      <vt:lpstr>A128009858F</vt:lpstr>
      <vt:lpstr>A128009858F_Data</vt:lpstr>
      <vt:lpstr>A128009858F_Latest</vt:lpstr>
      <vt:lpstr>A128009862W</vt:lpstr>
      <vt:lpstr>A128009862W_Data</vt:lpstr>
      <vt:lpstr>A128009862W_Latest</vt:lpstr>
      <vt:lpstr>A128009866F</vt:lpstr>
      <vt:lpstr>A128009866F_Data</vt:lpstr>
      <vt:lpstr>A128009866F_Latest</vt:lpstr>
      <vt:lpstr>A128009870W</vt:lpstr>
      <vt:lpstr>A128009870W_Data</vt:lpstr>
      <vt:lpstr>A128009870W_Latest</vt:lpstr>
      <vt:lpstr>A128009874F</vt:lpstr>
      <vt:lpstr>A128009874F_Data</vt:lpstr>
      <vt:lpstr>A128009874F_Latest</vt:lpstr>
      <vt:lpstr>A128009878R</vt:lpstr>
      <vt:lpstr>A128009878R_Data</vt:lpstr>
      <vt:lpstr>A128009878R_Latest</vt:lpstr>
      <vt:lpstr>A128009882F</vt:lpstr>
      <vt:lpstr>A128009882F_Data</vt:lpstr>
      <vt:lpstr>A128009882F_Latest</vt:lpstr>
      <vt:lpstr>A128009886R</vt:lpstr>
      <vt:lpstr>A128009886R_Data</vt:lpstr>
      <vt:lpstr>A128009886R_Latest</vt:lpstr>
      <vt:lpstr>A128009890F</vt:lpstr>
      <vt:lpstr>A128009890F_Data</vt:lpstr>
      <vt:lpstr>A128009890F_Latest</vt:lpstr>
      <vt:lpstr>A128009894R</vt:lpstr>
      <vt:lpstr>A128009894R_Data</vt:lpstr>
      <vt:lpstr>A128009894R_Latest</vt:lpstr>
      <vt:lpstr>A128009898X</vt:lpstr>
      <vt:lpstr>A128009898X_Data</vt:lpstr>
      <vt:lpstr>A128009898X_Latest</vt:lpstr>
      <vt:lpstr>A128009902C</vt:lpstr>
      <vt:lpstr>A128009902C_Data</vt:lpstr>
      <vt:lpstr>A128009902C_Latest</vt:lpstr>
      <vt:lpstr>A128009906L</vt:lpstr>
      <vt:lpstr>A128009906L_Data</vt:lpstr>
      <vt:lpstr>A128009906L_Latest</vt:lpstr>
      <vt:lpstr>A128009910C</vt:lpstr>
      <vt:lpstr>A128009910C_Data</vt:lpstr>
      <vt:lpstr>A128009910C_Latest</vt:lpstr>
      <vt:lpstr>A128009914L</vt:lpstr>
      <vt:lpstr>A128009914L_Data</vt:lpstr>
      <vt:lpstr>A128009914L_Latest</vt:lpstr>
      <vt:lpstr>A128009918W</vt:lpstr>
      <vt:lpstr>A128009918W_Data</vt:lpstr>
      <vt:lpstr>A128009918W_Latest</vt:lpstr>
      <vt:lpstr>A128009922L</vt:lpstr>
      <vt:lpstr>A128009922L_Data</vt:lpstr>
      <vt:lpstr>A128009922L_Latest</vt:lpstr>
      <vt:lpstr>A128009926W</vt:lpstr>
      <vt:lpstr>A128009926W_Data</vt:lpstr>
      <vt:lpstr>A128009926W_Latest</vt:lpstr>
      <vt:lpstr>A128009930L</vt:lpstr>
      <vt:lpstr>A128009930L_Data</vt:lpstr>
      <vt:lpstr>A128009930L_Latest</vt:lpstr>
      <vt:lpstr>A128009934W</vt:lpstr>
      <vt:lpstr>A128009934W_Data</vt:lpstr>
      <vt:lpstr>A128009934W_Latest</vt:lpstr>
      <vt:lpstr>A128009938F</vt:lpstr>
      <vt:lpstr>A128009938F_Data</vt:lpstr>
      <vt:lpstr>A128009938F_Latest</vt:lpstr>
      <vt:lpstr>A128009942W</vt:lpstr>
      <vt:lpstr>A128009942W_Data</vt:lpstr>
      <vt:lpstr>A128009942W_Latest</vt:lpstr>
      <vt:lpstr>A128009946F</vt:lpstr>
      <vt:lpstr>A128009946F_Data</vt:lpstr>
      <vt:lpstr>A128009946F_Latest</vt:lpstr>
      <vt:lpstr>A128009950W</vt:lpstr>
      <vt:lpstr>A128009950W_Data</vt:lpstr>
      <vt:lpstr>A128009950W_Latest</vt:lpstr>
      <vt:lpstr>A128009954F</vt:lpstr>
      <vt:lpstr>A128009954F_Data</vt:lpstr>
      <vt:lpstr>A128009954F_Latest</vt:lpstr>
      <vt:lpstr>A128009958R</vt:lpstr>
      <vt:lpstr>A128009958R_Data</vt:lpstr>
      <vt:lpstr>A128009958R_Latest</vt:lpstr>
      <vt:lpstr>A128009962F</vt:lpstr>
      <vt:lpstr>A128009962F_Data</vt:lpstr>
      <vt:lpstr>A128009962F_Latest</vt:lpstr>
      <vt:lpstr>A128009970F</vt:lpstr>
      <vt:lpstr>A128009970F_Data</vt:lpstr>
      <vt:lpstr>A128009970F_Latest</vt:lpstr>
      <vt:lpstr>A128009974R</vt:lpstr>
      <vt:lpstr>A128009974R_Data</vt:lpstr>
      <vt:lpstr>A128009974R_Latest</vt:lpstr>
      <vt:lpstr>A128009978X</vt:lpstr>
      <vt:lpstr>A128009978X_Data</vt:lpstr>
      <vt:lpstr>A128009978X_Latest</vt:lpstr>
      <vt:lpstr>A128009982R</vt:lpstr>
      <vt:lpstr>A128009982R_Data</vt:lpstr>
      <vt:lpstr>A128009982R_Latest</vt:lpstr>
      <vt:lpstr>A128009986X</vt:lpstr>
      <vt:lpstr>A128009986X_Data</vt:lpstr>
      <vt:lpstr>A128009986X_Latest</vt:lpstr>
      <vt:lpstr>A128009990R</vt:lpstr>
      <vt:lpstr>A128009990R_Data</vt:lpstr>
      <vt:lpstr>A128009990R_Latest</vt:lpstr>
      <vt:lpstr>A128009994X</vt:lpstr>
      <vt:lpstr>A128009994X_Data</vt:lpstr>
      <vt:lpstr>A128009994X_Latest</vt:lpstr>
      <vt:lpstr>A128009998J</vt:lpstr>
      <vt:lpstr>A128009998J_Data</vt:lpstr>
      <vt:lpstr>A128009998J_Latest</vt:lpstr>
      <vt:lpstr>A128010002V</vt:lpstr>
      <vt:lpstr>A128010002V_Data</vt:lpstr>
      <vt:lpstr>A128010002V_Latest</vt:lpstr>
      <vt:lpstr>A128010006C</vt:lpstr>
      <vt:lpstr>A128010006C_Data</vt:lpstr>
      <vt:lpstr>A128010006C_Latest</vt:lpstr>
      <vt:lpstr>A128010010V</vt:lpstr>
      <vt:lpstr>A128010010V_Data</vt:lpstr>
      <vt:lpstr>A128010010V_Latest</vt:lpstr>
      <vt:lpstr>A128010014C</vt:lpstr>
      <vt:lpstr>A128010014C_Data</vt:lpstr>
      <vt:lpstr>A128010014C_Latest</vt:lpstr>
      <vt:lpstr>A128010018L</vt:lpstr>
      <vt:lpstr>A128010018L_Data</vt:lpstr>
      <vt:lpstr>A128010018L_Latest</vt:lpstr>
      <vt:lpstr>A128010022C</vt:lpstr>
      <vt:lpstr>A128010022C_Data</vt:lpstr>
      <vt:lpstr>A128010022C_Latest</vt:lpstr>
      <vt:lpstr>A128010030C</vt:lpstr>
      <vt:lpstr>A128010030C_Data</vt:lpstr>
      <vt:lpstr>A128010030C_Latest</vt:lpstr>
      <vt:lpstr>A128010034L</vt:lpstr>
      <vt:lpstr>A128010034L_Data</vt:lpstr>
      <vt:lpstr>A128010034L_Latest</vt:lpstr>
      <vt:lpstr>A128010050L</vt:lpstr>
      <vt:lpstr>A128010050L_Data</vt:lpstr>
      <vt:lpstr>A128010050L_Latest</vt:lpstr>
      <vt:lpstr>A128010054W</vt:lpstr>
      <vt:lpstr>A128010054W_Data</vt:lpstr>
      <vt:lpstr>A128010054W_Latest</vt:lpstr>
      <vt:lpstr>A128010058F</vt:lpstr>
      <vt:lpstr>A128010058F_Data</vt:lpstr>
      <vt:lpstr>A128010058F_Latest</vt:lpstr>
      <vt:lpstr>A128010062W</vt:lpstr>
      <vt:lpstr>A128010062W_Data</vt:lpstr>
      <vt:lpstr>A128010062W_Latest</vt:lpstr>
      <vt:lpstr>A128010066F</vt:lpstr>
      <vt:lpstr>A128010066F_Data</vt:lpstr>
      <vt:lpstr>A128010066F_Latest</vt:lpstr>
      <vt:lpstr>A128010070W</vt:lpstr>
      <vt:lpstr>A128010070W_Data</vt:lpstr>
      <vt:lpstr>A128010070W_Latest</vt:lpstr>
      <vt:lpstr>A128010074F</vt:lpstr>
      <vt:lpstr>A128010074F_Data</vt:lpstr>
      <vt:lpstr>A128010074F_Latest</vt:lpstr>
      <vt:lpstr>A128010078R</vt:lpstr>
      <vt:lpstr>A128010078R_Data</vt:lpstr>
      <vt:lpstr>A128010078R_Latest</vt:lpstr>
      <vt:lpstr>A128010082F</vt:lpstr>
      <vt:lpstr>A128010082F_Data</vt:lpstr>
      <vt:lpstr>A128010082F_Latest</vt:lpstr>
      <vt:lpstr>A128010086R</vt:lpstr>
      <vt:lpstr>A128010086R_Data</vt:lpstr>
      <vt:lpstr>A128010086R_Latest</vt:lpstr>
      <vt:lpstr>A128010090F</vt:lpstr>
      <vt:lpstr>A128010090F_Data</vt:lpstr>
      <vt:lpstr>A128010090F_Latest</vt:lpstr>
      <vt:lpstr>A128010094R</vt:lpstr>
      <vt:lpstr>A128010094R_Data</vt:lpstr>
      <vt:lpstr>A128010094R_Latest</vt:lpstr>
      <vt:lpstr>A128010098X</vt:lpstr>
      <vt:lpstr>A128010098X_Data</vt:lpstr>
      <vt:lpstr>A128010098X_Latest</vt:lpstr>
      <vt:lpstr>A128010102C</vt:lpstr>
      <vt:lpstr>A128010102C_Data</vt:lpstr>
      <vt:lpstr>A128010102C_Latest</vt:lpstr>
      <vt:lpstr>A128010106L</vt:lpstr>
      <vt:lpstr>A128010106L_Data</vt:lpstr>
      <vt:lpstr>A128010106L_Latest</vt:lpstr>
      <vt:lpstr>A128010110C</vt:lpstr>
      <vt:lpstr>A128010110C_Data</vt:lpstr>
      <vt:lpstr>A128010110C_Latest</vt:lpstr>
      <vt:lpstr>A128010114L</vt:lpstr>
      <vt:lpstr>A128010114L_Data</vt:lpstr>
      <vt:lpstr>A128010114L_Latest</vt:lpstr>
      <vt:lpstr>A128010118W</vt:lpstr>
      <vt:lpstr>A128010118W_Data</vt:lpstr>
      <vt:lpstr>A128010118W_Latest</vt:lpstr>
      <vt:lpstr>A128010122L</vt:lpstr>
      <vt:lpstr>A128010122L_Data</vt:lpstr>
      <vt:lpstr>A128010122L_Latest</vt:lpstr>
      <vt:lpstr>A128010126W</vt:lpstr>
      <vt:lpstr>A128010126W_Data</vt:lpstr>
      <vt:lpstr>A128010126W_Latest</vt:lpstr>
      <vt:lpstr>A128010130L</vt:lpstr>
      <vt:lpstr>A128010130L_Data</vt:lpstr>
      <vt:lpstr>A128010130L_Latest</vt:lpstr>
      <vt:lpstr>A128010134W</vt:lpstr>
      <vt:lpstr>A128010134W_Data</vt:lpstr>
      <vt:lpstr>A128010134W_Latest</vt:lpstr>
      <vt:lpstr>A128010138F</vt:lpstr>
      <vt:lpstr>A128010138F_Data</vt:lpstr>
      <vt:lpstr>A128010138F_Latest</vt:lpstr>
      <vt:lpstr>A128010142W</vt:lpstr>
      <vt:lpstr>A128010142W_Data</vt:lpstr>
      <vt:lpstr>A128010142W_Latest</vt:lpstr>
      <vt:lpstr>A128010146F</vt:lpstr>
      <vt:lpstr>A128010146F_Data</vt:lpstr>
      <vt:lpstr>A128010146F_Latest</vt:lpstr>
      <vt:lpstr>A128010150W</vt:lpstr>
      <vt:lpstr>A128010150W_Data</vt:lpstr>
      <vt:lpstr>A128010150W_Latest</vt:lpstr>
      <vt:lpstr>A128010154F</vt:lpstr>
      <vt:lpstr>A128010154F_Data</vt:lpstr>
      <vt:lpstr>A128010154F_Latest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A128012062J</vt:lpstr>
      <vt:lpstr>A128012062J_Data</vt:lpstr>
      <vt:lpstr>A128012062J_Latest</vt:lpstr>
      <vt:lpstr>A128012066T</vt:lpstr>
      <vt:lpstr>A128012066T_Data</vt:lpstr>
      <vt:lpstr>A128012066T_Latest</vt:lpstr>
      <vt:lpstr>A128012070J</vt:lpstr>
      <vt:lpstr>A128012070J_Data</vt:lpstr>
      <vt:lpstr>A128012070J_Latest</vt:lpstr>
      <vt:lpstr>A128012074T</vt:lpstr>
      <vt:lpstr>A128012074T_Data</vt:lpstr>
      <vt:lpstr>A128012074T_Latest</vt:lpstr>
      <vt:lpstr>A128012078A</vt:lpstr>
      <vt:lpstr>A128012078A_Data</vt:lpstr>
      <vt:lpstr>A128012078A_Latest</vt:lpstr>
      <vt:lpstr>A128012082T</vt:lpstr>
      <vt:lpstr>A128012082T_Data</vt:lpstr>
      <vt:lpstr>A128012082T_Latest</vt:lpstr>
      <vt:lpstr>A128012086A</vt:lpstr>
      <vt:lpstr>A128012086A_Data</vt:lpstr>
      <vt:lpstr>A128012086A_Latest</vt:lpstr>
      <vt:lpstr>A128012090T</vt:lpstr>
      <vt:lpstr>A128012090T_Data</vt:lpstr>
      <vt:lpstr>A128012090T_Latest</vt:lpstr>
      <vt:lpstr>A128012094A</vt:lpstr>
      <vt:lpstr>A128012094A_Data</vt:lpstr>
      <vt:lpstr>A128012094A_Latest</vt:lpstr>
      <vt:lpstr>A128012098K</vt:lpstr>
      <vt:lpstr>A128012098K_Data</vt:lpstr>
      <vt:lpstr>A128012098K_Latest</vt:lpstr>
      <vt:lpstr>A128012102R</vt:lpstr>
      <vt:lpstr>A128012102R_Data</vt:lpstr>
      <vt:lpstr>A128012102R_Latest</vt:lpstr>
      <vt:lpstr>A128012106X</vt:lpstr>
      <vt:lpstr>A128012106X_Data</vt:lpstr>
      <vt:lpstr>A128012106X_Latest</vt:lpstr>
      <vt:lpstr>A128012110R</vt:lpstr>
      <vt:lpstr>A128012110R_Data</vt:lpstr>
      <vt:lpstr>A128012110R_Latest</vt:lpstr>
      <vt:lpstr>A128012114X</vt:lpstr>
      <vt:lpstr>A128012114X_Data</vt:lpstr>
      <vt:lpstr>A128012114X_Latest</vt:lpstr>
      <vt:lpstr>A128012118J</vt:lpstr>
      <vt:lpstr>A128012118J_Data</vt:lpstr>
      <vt:lpstr>A128012118J_Latest</vt:lpstr>
      <vt:lpstr>A128012122X</vt:lpstr>
      <vt:lpstr>A128012122X_Data</vt:lpstr>
      <vt:lpstr>A128012122X_Latest</vt:lpstr>
      <vt:lpstr>A128012126J</vt:lpstr>
      <vt:lpstr>A128012126J_Data</vt:lpstr>
      <vt:lpstr>A128012126J_Latest</vt:lpstr>
      <vt:lpstr>A128012130X</vt:lpstr>
      <vt:lpstr>A128012130X_Data</vt:lpstr>
      <vt:lpstr>A128012130X_Latest</vt:lpstr>
      <vt:lpstr>A128012134J</vt:lpstr>
      <vt:lpstr>A128012134J_Data</vt:lpstr>
      <vt:lpstr>A128012134J_Latest</vt:lpstr>
      <vt:lpstr>A128012138T</vt:lpstr>
      <vt:lpstr>A128012138T_Data</vt:lpstr>
      <vt:lpstr>A128012138T_Latest</vt:lpstr>
      <vt:lpstr>A128012142J</vt:lpstr>
      <vt:lpstr>A128012142J_Data</vt:lpstr>
      <vt:lpstr>A128012142J_Latest</vt:lpstr>
      <vt:lpstr>A128012146T</vt:lpstr>
      <vt:lpstr>A128012146T_Data</vt:lpstr>
      <vt:lpstr>A128012146T_Latest</vt:lpstr>
      <vt:lpstr>A128012150J</vt:lpstr>
      <vt:lpstr>A128012150J_Data</vt:lpstr>
      <vt:lpstr>A128012150J_Latest</vt:lpstr>
      <vt:lpstr>A128012154T</vt:lpstr>
      <vt:lpstr>A128012154T_Data</vt:lpstr>
      <vt:lpstr>A128012154T_Latest</vt:lpstr>
      <vt:lpstr>A128012158A</vt:lpstr>
      <vt:lpstr>A128012158A_Data</vt:lpstr>
      <vt:lpstr>A128012158A_Latest</vt:lpstr>
      <vt:lpstr>A128012166A</vt:lpstr>
      <vt:lpstr>A128012166A_Data</vt:lpstr>
      <vt:lpstr>A128012166A_Latest</vt:lpstr>
      <vt:lpstr>A128012170T</vt:lpstr>
      <vt:lpstr>A128012170T_Data</vt:lpstr>
      <vt:lpstr>A128012170T_Latest</vt:lpstr>
      <vt:lpstr>A128012174A</vt:lpstr>
      <vt:lpstr>A128012174A_Data</vt:lpstr>
      <vt:lpstr>A128012174A_Latest</vt:lpstr>
      <vt:lpstr>A128012178K</vt:lpstr>
      <vt:lpstr>A128012178K_Data</vt:lpstr>
      <vt:lpstr>A128012178K_Latest</vt:lpstr>
      <vt:lpstr>A128012182A</vt:lpstr>
      <vt:lpstr>A128012182A_Data</vt:lpstr>
      <vt:lpstr>A128012182A_Latest</vt:lpstr>
      <vt:lpstr>A128012186K</vt:lpstr>
      <vt:lpstr>A128012186K_Data</vt:lpstr>
      <vt:lpstr>A128012186K_Latest</vt:lpstr>
      <vt:lpstr>A128012190A</vt:lpstr>
      <vt:lpstr>A128012190A_Data</vt:lpstr>
      <vt:lpstr>A128012190A_Latest</vt:lpstr>
      <vt:lpstr>A128012194K</vt:lpstr>
      <vt:lpstr>A128012194K_Data</vt:lpstr>
      <vt:lpstr>A128012194K_Latest</vt:lpstr>
      <vt:lpstr>A128012198V</vt:lpstr>
      <vt:lpstr>A128012198V_Data</vt:lpstr>
      <vt:lpstr>A128012198V_Latest</vt:lpstr>
      <vt:lpstr>A128012202X</vt:lpstr>
      <vt:lpstr>A128012202X_Data</vt:lpstr>
      <vt:lpstr>A128012202X_Latest</vt:lpstr>
      <vt:lpstr>A128012206J</vt:lpstr>
      <vt:lpstr>A128012206J_Data</vt:lpstr>
      <vt:lpstr>A128012206J_Latest</vt:lpstr>
      <vt:lpstr>A128012210X</vt:lpstr>
      <vt:lpstr>A128012210X_Data</vt:lpstr>
      <vt:lpstr>A128012210X_Latest</vt:lpstr>
      <vt:lpstr>A128012214J</vt:lpstr>
      <vt:lpstr>A128012214J_Data</vt:lpstr>
      <vt:lpstr>A128012214J_Latest</vt:lpstr>
      <vt:lpstr>A128012218T</vt:lpstr>
      <vt:lpstr>A128012218T_Data</vt:lpstr>
      <vt:lpstr>A128012218T_Latest</vt:lpstr>
      <vt:lpstr>A128012222J</vt:lpstr>
      <vt:lpstr>A128012222J_Data</vt:lpstr>
      <vt:lpstr>A128012222J_Latest</vt:lpstr>
      <vt:lpstr>A128012226T</vt:lpstr>
      <vt:lpstr>A128012226T_Data</vt:lpstr>
      <vt:lpstr>A128012226T_Latest</vt:lpstr>
      <vt:lpstr>A128012230J</vt:lpstr>
      <vt:lpstr>A128012230J_Data</vt:lpstr>
      <vt:lpstr>A128012230J_Latest</vt:lpstr>
      <vt:lpstr>A128012234T</vt:lpstr>
      <vt:lpstr>A128012234T_Data</vt:lpstr>
      <vt:lpstr>A128012234T_Latest</vt:lpstr>
      <vt:lpstr>A128012238A</vt:lpstr>
      <vt:lpstr>A128012238A_Data</vt:lpstr>
      <vt:lpstr>A128012238A_Latest</vt:lpstr>
      <vt:lpstr>A128012266K</vt:lpstr>
      <vt:lpstr>A128012266K_Data</vt:lpstr>
      <vt:lpstr>A128012266K_Latest</vt:lpstr>
      <vt:lpstr>A128012270A</vt:lpstr>
      <vt:lpstr>A128012270A_Data</vt:lpstr>
      <vt:lpstr>A128012270A_Latest</vt:lpstr>
      <vt:lpstr>A128012274K</vt:lpstr>
      <vt:lpstr>A128012274K_Data</vt:lpstr>
      <vt:lpstr>A128012274K_Latest</vt:lpstr>
      <vt:lpstr>A128012278V</vt:lpstr>
      <vt:lpstr>A128012278V_Data</vt:lpstr>
      <vt:lpstr>A128012278V_Latest</vt:lpstr>
      <vt:lpstr>A128012282K</vt:lpstr>
      <vt:lpstr>A128012282K_Data</vt:lpstr>
      <vt:lpstr>A128012282K_Latest</vt:lpstr>
      <vt:lpstr>A128012286V</vt:lpstr>
      <vt:lpstr>A128012286V_Data</vt:lpstr>
      <vt:lpstr>A128012286V_Latest</vt:lpstr>
      <vt:lpstr>A128012290K</vt:lpstr>
      <vt:lpstr>A128012290K_Data</vt:lpstr>
      <vt:lpstr>A128012290K_Latest</vt:lpstr>
      <vt:lpstr>A128012294V</vt:lpstr>
      <vt:lpstr>A128012294V_Data</vt:lpstr>
      <vt:lpstr>A128012294V_Latest</vt:lpstr>
      <vt:lpstr>A128012298C</vt:lpstr>
      <vt:lpstr>A128012298C_Data</vt:lpstr>
      <vt:lpstr>A128012298C_Latest</vt:lpstr>
      <vt:lpstr>A128012302J</vt:lpstr>
      <vt:lpstr>A128012302J_Data</vt:lpstr>
      <vt:lpstr>A128012302J_Latest</vt:lpstr>
      <vt:lpstr>A128012306T</vt:lpstr>
      <vt:lpstr>A128012306T_Data</vt:lpstr>
      <vt:lpstr>A128012306T_Latest</vt:lpstr>
      <vt:lpstr>A128012310J</vt:lpstr>
      <vt:lpstr>A128012310J_Data</vt:lpstr>
      <vt:lpstr>A128012310J_Latest</vt:lpstr>
      <vt:lpstr>A128012314T</vt:lpstr>
      <vt:lpstr>A128012314T_Data</vt:lpstr>
      <vt:lpstr>A128012314T_Latest</vt:lpstr>
      <vt:lpstr>A128012318A</vt:lpstr>
      <vt:lpstr>A128012318A_Data</vt:lpstr>
      <vt:lpstr>A128012318A_Latest</vt:lpstr>
      <vt:lpstr>A128012322T</vt:lpstr>
      <vt:lpstr>A128012322T_Data</vt:lpstr>
      <vt:lpstr>A128012322T_Latest</vt:lpstr>
      <vt:lpstr>A128012326A</vt:lpstr>
      <vt:lpstr>A128012326A_Data</vt:lpstr>
      <vt:lpstr>A128012326A_Latest</vt:lpstr>
      <vt:lpstr>A128012330T</vt:lpstr>
      <vt:lpstr>A128012330T_Data</vt:lpstr>
      <vt:lpstr>A128012330T_Latest</vt:lpstr>
      <vt:lpstr>A128012334A</vt:lpstr>
      <vt:lpstr>A128012334A_Data</vt:lpstr>
      <vt:lpstr>A128012334A_Latest</vt:lpstr>
      <vt:lpstr>A128012338K</vt:lpstr>
      <vt:lpstr>A128012338K_Data</vt:lpstr>
      <vt:lpstr>A128012338K_Latest</vt:lpstr>
      <vt:lpstr>A128012342A</vt:lpstr>
      <vt:lpstr>A128012342A_Data</vt:lpstr>
      <vt:lpstr>A128012342A_Latest</vt:lpstr>
      <vt:lpstr>A128012346K</vt:lpstr>
      <vt:lpstr>A128012346K_Data</vt:lpstr>
      <vt:lpstr>A128012346K_Latest</vt:lpstr>
      <vt:lpstr>A128012350A</vt:lpstr>
      <vt:lpstr>A128012350A_Data</vt:lpstr>
      <vt:lpstr>A128012350A_Latest</vt:lpstr>
      <vt:lpstr>A128012354K</vt:lpstr>
      <vt:lpstr>A128012354K_Data</vt:lpstr>
      <vt:lpstr>A128012354K_Latest</vt:lpstr>
      <vt:lpstr>A128012358V</vt:lpstr>
      <vt:lpstr>A128012358V_Data</vt:lpstr>
      <vt:lpstr>A128012358V_Latest</vt:lpstr>
      <vt:lpstr>A128012362K</vt:lpstr>
      <vt:lpstr>A128012362K_Data</vt:lpstr>
      <vt:lpstr>A128012362K_Latest</vt:lpstr>
      <vt:lpstr>A128012366V</vt:lpstr>
      <vt:lpstr>A128012366V_Data</vt:lpstr>
      <vt:lpstr>A128012366V_Latest</vt:lpstr>
      <vt:lpstr>A128012374V</vt:lpstr>
      <vt:lpstr>A128012374V_Data</vt:lpstr>
      <vt:lpstr>A128012374V_Latest</vt:lpstr>
      <vt:lpstr>A128012378C</vt:lpstr>
      <vt:lpstr>A128012378C_Data</vt:lpstr>
      <vt:lpstr>A128012378C_Latest</vt:lpstr>
      <vt:lpstr>A128012382V</vt:lpstr>
      <vt:lpstr>A128012382V_Data</vt:lpstr>
      <vt:lpstr>A128012382V_Latest</vt:lpstr>
      <vt:lpstr>A128012386C</vt:lpstr>
      <vt:lpstr>A128012386C_Data</vt:lpstr>
      <vt:lpstr>A128012386C_Latest</vt:lpstr>
      <vt:lpstr>A128012390V</vt:lpstr>
      <vt:lpstr>A128012390V_Data</vt:lpstr>
      <vt:lpstr>A128012390V_Latest</vt:lpstr>
      <vt:lpstr>A128012394C</vt:lpstr>
      <vt:lpstr>A128012394C_Data</vt:lpstr>
      <vt:lpstr>A128012394C_Latest</vt:lpstr>
      <vt:lpstr>A128012398L</vt:lpstr>
      <vt:lpstr>A128012398L_Data</vt:lpstr>
      <vt:lpstr>A128012398L_Latest</vt:lpstr>
      <vt:lpstr>A128012402T</vt:lpstr>
      <vt:lpstr>A128012402T_Data</vt:lpstr>
      <vt:lpstr>A128012402T_Latest</vt:lpstr>
      <vt:lpstr>A128012406A</vt:lpstr>
      <vt:lpstr>A128012406A_Data</vt:lpstr>
      <vt:lpstr>A128012406A_Latest</vt:lpstr>
      <vt:lpstr>A128012410T</vt:lpstr>
      <vt:lpstr>A128012410T_Data</vt:lpstr>
      <vt:lpstr>A128012410T_Latest</vt:lpstr>
      <vt:lpstr>A128012414A</vt:lpstr>
      <vt:lpstr>A128012414A_Data</vt:lpstr>
      <vt:lpstr>A128012414A_Latest</vt:lpstr>
      <vt:lpstr>A128012418K</vt:lpstr>
      <vt:lpstr>A128012418K_Data</vt:lpstr>
      <vt:lpstr>A128012418K_Latest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A128014210K</vt:lpstr>
      <vt:lpstr>A128014210K_Data</vt:lpstr>
      <vt:lpstr>A128014210K_Latest</vt:lpstr>
      <vt:lpstr>A128014214V</vt:lpstr>
      <vt:lpstr>A128014214V_Data</vt:lpstr>
      <vt:lpstr>A128014214V_Latest</vt:lpstr>
      <vt:lpstr>A128014218C</vt:lpstr>
      <vt:lpstr>A128014218C_Data</vt:lpstr>
      <vt:lpstr>A128014218C_Latest</vt:lpstr>
      <vt:lpstr>A128014222V</vt:lpstr>
      <vt:lpstr>A128014222V_Data</vt:lpstr>
      <vt:lpstr>A128014222V_Latest</vt:lpstr>
      <vt:lpstr>A128014226C</vt:lpstr>
      <vt:lpstr>A128014226C_Data</vt:lpstr>
      <vt:lpstr>A128014226C_Latest</vt:lpstr>
      <vt:lpstr>A128014230V</vt:lpstr>
      <vt:lpstr>A128014230V_Data</vt:lpstr>
      <vt:lpstr>A128014230V_Latest</vt:lpstr>
      <vt:lpstr>A128014234C</vt:lpstr>
      <vt:lpstr>A128014234C_Data</vt:lpstr>
      <vt:lpstr>A128014234C_Latest</vt:lpstr>
      <vt:lpstr>A128014238L</vt:lpstr>
      <vt:lpstr>A128014238L_Data</vt:lpstr>
      <vt:lpstr>A128014238L_Latest</vt:lpstr>
      <vt:lpstr>A128014242C</vt:lpstr>
      <vt:lpstr>A128014242C_Data</vt:lpstr>
      <vt:lpstr>A128014242C_Latest</vt:lpstr>
      <vt:lpstr>A128014246L</vt:lpstr>
      <vt:lpstr>A128014246L_Data</vt:lpstr>
      <vt:lpstr>A128014246L_Latest</vt:lpstr>
      <vt:lpstr>A128014250C</vt:lpstr>
      <vt:lpstr>A128014250C_Data</vt:lpstr>
      <vt:lpstr>A128014250C_Latest</vt:lpstr>
      <vt:lpstr>A128014258W</vt:lpstr>
      <vt:lpstr>A128014258W_Data</vt:lpstr>
      <vt:lpstr>A128014258W_Latest</vt:lpstr>
      <vt:lpstr>A128014262L</vt:lpstr>
      <vt:lpstr>A128014262L_Data</vt:lpstr>
      <vt:lpstr>A128014262L_Latest</vt:lpstr>
      <vt:lpstr>A128014266W</vt:lpstr>
      <vt:lpstr>A128014266W_Data</vt:lpstr>
      <vt:lpstr>A128014266W_Latest</vt:lpstr>
      <vt:lpstr>A128014270L</vt:lpstr>
      <vt:lpstr>A128014270L_Data</vt:lpstr>
      <vt:lpstr>A128014270L_Latest</vt:lpstr>
      <vt:lpstr>A128014274W</vt:lpstr>
      <vt:lpstr>A128014274W_Data</vt:lpstr>
      <vt:lpstr>A128014274W_Latest</vt:lpstr>
      <vt:lpstr>A128014278F</vt:lpstr>
      <vt:lpstr>A128014278F_Data</vt:lpstr>
      <vt:lpstr>A128014278F_Latest</vt:lpstr>
      <vt:lpstr>A128014282W</vt:lpstr>
      <vt:lpstr>A128014282W_Data</vt:lpstr>
      <vt:lpstr>A128014282W_Latest</vt:lpstr>
      <vt:lpstr>A128014286F</vt:lpstr>
      <vt:lpstr>A128014286F_Data</vt:lpstr>
      <vt:lpstr>A128014286F_Latest</vt:lpstr>
      <vt:lpstr>A128014290W</vt:lpstr>
      <vt:lpstr>A128014290W_Data</vt:lpstr>
      <vt:lpstr>A128014290W_Latest</vt:lpstr>
      <vt:lpstr>A128014294F</vt:lpstr>
      <vt:lpstr>A128014294F_Data</vt:lpstr>
      <vt:lpstr>A128014294F_Latest</vt:lpstr>
      <vt:lpstr>A128014298R</vt:lpstr>
      <vt:lpstr>A128014298R_Data</vt:lpstr>
      <vt:lpstr>A128014298R_Latest</vt:lpstr>
      <vt:lpstr>A128014302V</vt:lpstr>
      <vt:lpstr>A128014302V_Data</vt:lpstr>
      <vt:lpstr>A128014302V_Latest</vt:lpstr>
      <vt:lpstr>A128014306C</vt:lpstr>
      <vt:lpstr>A128014306C_Data</vt:lpstr>
      <vt:lpstr>A128014306C_Latest</vt:lpstr>
      <vt:lpstr>A128014310V</vt:lpstr>
      <vt:lpstr>A128014310V_Data</vt:lpstr>
      <vt:lpstr>A128014310V_Latest</vt:lpstr>
      <vt:lpstr>A128014314C</vt:lpstr>
      <vt:lpstr>A128014314C_Data</vt:lpstr>
      <vt:lpstr>A128014314C_Latest</vt:lpstr>
      <vt:lpstr>A128014318L</vt:lpstr>
      <vt:lpstr>A128014318L_Data</vt:lpstr>
      <vt:lpstr>A128014318L_Latest</vt:lpstr>
      <vt:lpstr>A128014322C</vt:lpstr>
      <vt:lpstr>A128014322C_Data</vt:lpstr>
      <vt:lpstr>A128014322C_Latest</vt:lpstr>
      <vt:lpstr>A128014326L</vt:lpstr>
      <vt:lpstr>A128014326L_Data</vt:lpstr>
      <vt:lpstr>A128014326L_Latest</vt:lpstr>
      <vt:lpstr>A128014330C</vt:lpstr>
      <vt:lpstr>A128014330C_Data</vt:lpstr>
      <vt:lpstr>A128014330C_Latest</vt:lpstr>
      <vt:lpstr>A128014334L</vt:lpstr>
      <vt:lpstr>A128014334L_Data</vt:lpstr>
      <vt:lpstr>A128014334L_Latest</vt:lpstr>
      <vt:lpstr>A128014338W</vt:lpstr>
      <vt:lpstr>A128014338W_Data</vt:lpstr>
      <vt:lpstr>A128014338W_Latest</vt:lpstr>
      <vt:lpstr>A128014342L</vt:lpstr>
      <vt:lpstr>A128014342L_Data</vt:lpstr>
      <vt:lpstr>A128014342L_Latest</vt:lpstr>
      <vt:lpstr>A128014346W</vt:lpstr>
      <vt:lpstr>A128014346W_Data</vt:lpstr>
      <vt:lpstr>A128014346W_Latest</vt:lpstr>
      <vt:lpstr>A128014350L</vt:lpstr>
      <vt:lpstr>A128014350L_Data</vt:lpstr>
      <vt:lpstr>A128014350L_Latest</vt:lpstr>
      <vt:lpstr>A128014354W</vt:lpstr>
      <vt:lpstr>A128014354W_Data</vt:lpstr>
      <vt:lpstr>A128014354W_Latest</vt:lpstr>
      <vt:lpstr>A128014358F</vt:lpstr>
      <vt:lpstr>A128014358F_Data</vt:lpstr>
      <vt:lpstr>A128014358F_Latest</vt:lpstr>
      <vt:lpstr>A128014362W</vt:lpstr>
      <vt:lpstr>A128014362W_Data</vt:lpstr>
      <vt:lpstr>A128014362W_Latest</vt:lpstr>
      <vt:lpstr>A128014366F</vt:lpstr>
      <vt:lpstr>A128014366F_Data</vt:lpstr>
      <vt:lpstr>A128014366F_Latest</vt:lpstr>
      <vt:lpstr>A128014370W</vt:lpstr>
      <vt:lpstr>A128014370W_Data</vt:lpstr>
      <vt:lpstr>A128014370W_Latest</vt:lpstr>
      <vt:lpstr>A128014374F</vt:lpstr>
      <vt:lpstr>A128014374F_Data</vt:lpstr>
      <vt:lpstr>A128014374F_Latest</vt:lpstr>
      <vt:lpstr>A128014378R</vt:lpstr>
      <vt:lpstr>A128014378R_Data</vt:lpstr>
      <vt:lpstr>A128014378R_Latest</vt:lpstr>
      <vt:lpstr>A128014382F</vt:lpstr>
      <vt:lpstr>A128014382F_Data</vt:lpstr>
      <vt:lpstr>A128014382F_Latest</vt:lpstr>
      <vt:lpstr>A128014386R</vt:lpstr>
      <vt:lpstr>A128014386R_Data</vt:lpstr>
      <vt:lpstr>A128014386R_Latest</vt:lpstr>
      <vt:lpstr>A128014390F</vt:lpstr>
      <vt:lpstr>A128014390F_Data</vt:lpstr>
      <vt:lpstr>A128014390F_Latest</vt:lpstr>
      <vt:lpstr>A128014394R</vt:lpstr>
      <vt:lpstr>A128014394R_Data</vt:lpstr>
      <vt:lpstr>A128014394R_Latest</vt:lpstr>
      <vt:lpstr>A128014398X</vt:lpstr>
      <vt:lpstr>A128014398X_Data</vt:lpstr>
      <vt:lpstr>A128014398X_Latest</vt:lpstr>
      <vt:lpstr>A128014402C</vt:lpstr>
      <vt:lpstr>A128014402C_Data</vt:lpstr>
      <vt:lpstr>A128014402C_Latest</vt:lpstr>
      <vt:lpstr>A128014406L</vt:lpstr>
      <vt:lpstr>A128014406L_Data</vt:lpstr>
      <vt:lpstr>A128014406L_Latest</vt:lpstr>
      <vt:lpstr>A128014410C</vt:lpstr>
      <vt:lpstr>A128014410C_Data</vt:lpstr>
      <vt:lpstr>A128014410C_Latest</vt:lpstr>
      <vt:lpstr>A128014414L</vt:lpstr>
      <vt:lpstr>A128014414L_Data</vt:lpstr>
      <vt:lpstr>A128014414L_Latest</vt:lpstr>
      <vt:lpstr>A128014418W</vt:lpstr>
      <vt:lpstr>A128014418W_Data</vt:lpstr>
      <vt:lpstr>A128014418W_Latest</vt:lpstr>
      <vt:lpstr>A128014422L</vt:lpstr>
      <vt:lpstr>A128014422L_Data</vt:lpstr>
      <vt:lpstr>A128014422L_Latest</vt:lpstr>
      <vt:lpstr>A128014430L</vt:lpstr>
      <vt:lpstr>A128014430L_Data</vt:lpstr>
      <vt:lpstr>A128014430L_Latest</vt:lpstr>
      <vt:lpstr>A128014434W</vt:lpstr>
      <vt:lpstr>A128014434W_Data</vt:lpstr>
      <vt:lpstr>A128014434W_Latest</vt:lpstr>
      <vt:lpstr>A128014438F</vt:lpstr>
      <vt:lpstr>A128014438F_Data</vt:lpstr>
      <vt:lpstr>A128014438F_Latest</vt:lpstr>
      <vt:lpstr>A128014442W</vt:lpstr>
      <vt:lpstr>A128014442W_Data</vt:lpstr>
      <vt:lpstr>A128014442W_Latest</vt:lpstr>
      <vt:lpstr>A128014446F</vt:lpstr>
      <vt:lpstr>A128014446F_Data</vt:lpstr>
      <vt:lpstr>A128014446F_Latest</vt:lpstr>
      <vt:lpstr>A128014450W</vt:lpstr>
      <vt:lpstr>A128014450W_Data</vt:lpstr>
      <vt:lpstr>A128014450W_Latest</vt:lpstr>
      <vt:lpstr>A128014454F</vt:lpstr>
      <vt:lpstr>A128014454F_Data</vt:lpstr>
      <vt:lpstr>A128014454F_Latest</vt:lpstr>
      <vt:lpstr>A128014458R</vt:lpstr>
      <vt:lpstr>A128014458R_Data</vt:lpstr>
      <vt:lpstr>A128014458R_Latest</vt:lpstr>
      <vt:lpstr>A128014462F</vt:lpstr>
      <vt:lpstr>A128014462F_Data</vt:lpstr>
      <vt:lpstr>A128014462F_Latest</vt:lpstr>
      <vt:lpstr>A128014474R</vt:lpstr>
      <vt:lpstr>A128014474R_Data</vt:lpstr>
      <vt:lpstr>A128014474R_Latest</vt:lpstr>
      <vt:lpstr>A128014478X</vt:lpstr>
      <vt:lpstr>A128014478X_Data</vt:lpstr>
      <vt:lpstr>A128014478X_Latest</vt:lpstr>
      <vt:lpstr>A128014482R</vt:lpstr>
      <vt:lpstr>A128014482R_Data</vt:lpstr>
      <vt:lpstr>A128014482R_Latest</vt:lpstr>
      <vt:lpstr>A128014486X</vt:lpstr>
      <vt:lpstr>A128014486X_Data</vt:lpstr>
      <vt:lpstr>A128014486X_Latest</vt:lpstr>
      <vt:lpstr>A128014490R</vt:lpstr>
      <vt:lpstr>A128014490R_Data</vt:lpstr>
      <vt:lpstr>A128014490R_Latest</vt:lpstr>
      <vt:lpstr>A128014494X</vt:lpstr>
      <vt:lpstr>A128014494X_Data</vt:lpstr>
      <vt:lpstr>A128014494X_Latest</vt:lpstr>
      <vt:lpstr>A128014498J</vt:lpstr>
      <vt:lpstr>A128014498J_Data</vt:lpstr>
      <vt:lpstr>A128014498J_Latest</vt:lpstr>
      <vt:lpstr>A128014502L</vt:lpstr>
      <vt:lpstr>A128014502L_Data</vt:lpstr>
      <vt:lpstr>A128014502L_Latest</vt:lpstr>
      <vt:lpstr>A128014506W</vt:lpstr>
      <vt:lpstr>A128014506W_Data</vt:lpstr>
      <vt:lpstr>A128014506W_Latest</vt:lpstr>
      <vt:lpstr>A128014510L</vt:lpstr>
      <vt:lpstr>A128014510L_Data</vt:lpstr>
      <vt:lpstr>A128014510L_Latest</vt:lpstr>
      <vt:lpstr>A128014514W</vt:lpstr>
      <vt:lpstr>A128014514W_Data</vt:lpstr>
      <vt:lpstr>A128014514W_Latest</vt:lpstr>
      <vt:lpstr>A128014518F</vt:lpstr>
      <vt:lpstr>A128014518F_Data</vt:lpstr>
      <vt:lpstr>A128014518F_Latest</vt:lpstr>
      <vt:lpstr>A128014522W</vt:lpstr>
      <vt:lpstr>A128014522W_Data</vt:lpstr>
      <vt:lpstr>A128014522W_Latest</vt:lpstr>
      <vt:lpstr>A128014526F</vt:lpstr>
      <vt:lpstr>A128014526F_Data</vt:lpstr>
      <vt:lpstr>A128014526F_Latest</vt:lpstr>
      <vt:lpstr>A128014530W</vt:lpstr>
      <vt:lpstr>A128014530W_Data</vt:lpstr>
      <vt:lpstr>A128014530W_Latest</vt:lpstr>
      <vt:lpstr>A128014534F</vt:lpstr>
      <vt:lpstr>A128014534F_Data</vt:lpstr>
      <vt:lpstr>A128014534F_Latest</vt:lpstr>
      <vt:lpstr>A128014538R</vt:lpstr>
      <vt:lpstr>A128014538R_Data</vt:lpstr>
      <vt:lpstr>A128014538R_Latest</vt:lpstr>
      <vt:lpstr>A128014542F</vt:lpstr>
      <vt:lpstr>A128014542F_Data</vt:lpstr>
      <vt:lpstr>A128014542F_Latest</vt:lpstr>
      <vt:lpstr>A128014546R</vt:lpstr>
      <vt:lpstr>A128014546R_Data</vt:lpstr>
      <vt:lpstr>A128014546R_Latest</vt:lpstr>
      <vt:lpstr>A128014550F</vt:lpstr>
      <vt:lpstr>A128014550F_Data</vt:lpstr>
      <vt:lpstr>A128014550F_Latest</vt:lpstr>
      <vt:lpstr>A128014554R</vt:lpstr>
      <vt:lpstr>A128014554R_Data</vt:lpstr>
      <vt:lpstr>A128014554R_Latest</vt:lpstr>
      <vt:lpstr>A128014558X</vt:lpstr>
      <vt:lpstr>A128014558X_Data</vt:lpstr>
      <vt:lpstr>A128014558X_Latest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A128016230F</vt:lpstr>
      <vt:lpstr>A128016230F_Data</vt:lpstr>
      <vt:lpstr>A128016230F_Latest</vt:lpstr>
      <vt:lpstr>A128016234R</vt:lpstr>
      <vt:lpstr>A128016234R_Data</vt:lpstr>
      <vt:lpstr>A128016234R_Latest</vt:lpstr>
      <vt:lpstr>A128016238X</vt:lpstr>
      <vt:lpstr>A128016238X_Data</vt:lpstr>
      <vt:lpstr>A128016238X_Latest</vt:lpstr>
      <vt:lpstr>A128016242R</vt:lpstr>
      <vt:lpstr>A128016242R_Data</vt:lpstr>
      <vt:lpstr>A128016242R_Latest</vt:lpstr>
      <vt:lpstr>A128016246X</vt:lpstr>
      <vt:lpstr>A128016246X_Data</vt:lpstr>
      <vt:lpstr>A128016246X_Latest</vt:lpstr>
      <vt:lpstr>A128016250R</vt:lpstr>
      <vt:lpstr>A128016250R_Data</vt:lpstr>
      <vt:lpstr>A128016250R_Latest</vt:lpstr>
      <vt:lpstr>A128016254X</vt:lpstr>
      <vt:lpstr>A128016254X_Data</vt:lpstr>
      <vt:lpstr>A128016254X_Latest</vt:lpstr>
      <vt:lpstr>A128016258J</vt:lpstr>
      <vt:lpstr>A128016258J_Data</vt:lpstr>
      <vt:lpstr>A128016258J_Latest</vt:lpstr>
      <vt:lpstr>A128016262X</vt:lpstr>
      <vt:lpstr>A128016262X_Data</vt:lpstr>
      <vt:lpstr>A128016262X_Latest</vt:lpstr>
      <vt:lpstr>A128016266J</vt:lpstr>
      <vt:lpstr>A128016266J_Data</vt:lpstr>
      <vt:lpstr>A128016266J_Latest</vt:lpstr>
      <vt:lpstr>A128016270X</vt:lpstr>
      <vt:lpstr>A128016270X_Data</vt:lpstr>
      <vt:lpstr>A128016270X_Latest</vt:lpstr>
      <vt:lpstr>A128016274J</vt:lpstr>
      <vt:lpstr>A128016274J_Data</vt:lpstr>
      <vt:lpstr>A128016274J_Latest</vt:lpstr>
      <vt:lpstr>A128016278T</vt:lpstr>
      <vt:lpstr>A128016278T_Data</vt:lpstr>
      <vt:lpstr>A128016278T_Latest</vt:lpstr>
      <vt:lpstr>A128016282J</vt:lpstr>
      <vt:lpstr>A128016282J_Data</vt:lpstr>
      <vt:lpstr>A128016282J_Latest</vt:lpstr>
      <vt:lpstr>A128016286T</vt:lpstr>
      <vt:lpstr>A128016286T_Data</vt:lpstr>
      <vt:lpstr>A128016286T_Latest</vt:lpstr>
      <vt:lpstr>A128016290J</vt:lpstr>
      <vt:lpstr>A128016290J_Data</vt:lpstr>
      <vt:lpstr>A128016290J_Latest</vt:lpstr>
      <vt:lpstr>A128016294T</vt:lpstr>
      <vt:lpstr>A128016294T_Data</vt:lpstr>
      <vt:lpstr>A128016294T_Latest</vt:lpstr>
      <vt:lpstr>A128016298A</vt:lpstr>
      <vt:lpstr>A128016298A_Data</vt:lpstr>
      <vt:lpstr>A128016298A_Latest</vt:lpstr>
      <vt:lpstr>A128016302F</vt:lpstr>
      <vt:lpstr>A128016302F_Data</vt:lpstr>
      <vt:lpstr>A128016302F_Latest</vt:lpstr>
      <vt:lpstr>A128016306R</vt:lpstr>
      <vt:lpstr>A128016306R_Data</vt:lpstr>
      <vt:lpstr>A128016306R_Latest</vt:lpstr>
      <vt:lpstr>A128016310F</vt:lpstr>
      <vt:lpstr>A128016310F_Data</vt:lpstr>
      <vt:lpstr>A128016310F_Latest</vt:lpstr>
      <vt:lpstr>A128016314R</vt:lpstr>
      <vt:lpstr>A128016314R_Data</vt:lpstr>
      <vt:lpstr>A128016314R_Latest</vt:lpstr>
      <vt:lpstr>A128016318X</vt:lpstr>
      <vt:lpstr>A128016318X_Data</vt:lpstr>
      <vt:lpstr>A128016318X_Latest</vt:lpstr>
      <vt:lpstr>A128016322R</vt:lpstr>
      <vt:lpstr>A128016322R_Data</vt:lpstr>
      <vt:lpstr>A128016322R_Latest</vt:lpstr>
      <vt:lpstr>A128016326X</vt:lpstr>
      <vt:lpstr>A128016326X_Data</vt:lpstr>
      <vt:lpstr>A128016326X_Latest</vt:lpstr>
      <vt:lpstr>A128016330R</vt:lpstr>
      <vt:lpstr>A128016330R_Data</vt:lpstr>
      <vt:lpstr>A128016330R_Latest</vt:lpstr>
      <vt:lpstr>A128016334X</vt:lpstr>
      <vt:lpstr>A128016334X_Data</vt:lpstr>
      <vt:lpstr>A128016334X_Latest</vt:lpstr>
      <vt:lpstr>A128016338J</vt:lpstr>
      <vt:lpstr>A128016338J_Data</vt:lpstr>
      <vt:lpstr>A128016338J_Latest</vt:lpstr>
      <vt:lpstr>A128016342X</vt:lpstr>
      <vt:lpstr>A128016342X_Data</vt:lpstr>
      <vt:lpstr>A128016342X_Latest</vt:lpstr>
      <vt:lpstr>A128016346J</vt:lpstr>
      <vt:lpstr>A128016346J_Data</vt:lpstr>
      <vt:lpstr>A128016346J_Latest</vt:lpstr>
      <vt:lpstr>A128016350X</vt:lpstr>
      <vt:lpstr>A128016350X_Data</vt:lpstr>
      <vt:lpstr>A128016350X_Latest</vt:lpstr>
      <vt:lpstr>A128016354J</vt:lpstr>
      <vt:lpstr>A128016354J_Data</vt:lpstr>
      <vt:lpstr>A128016354J_Latest</vt:lpstr>
      <vt:lpstr>A128016358T</vt:lpstr>
      <vt:lpstr>A128016358T_Data</vt:lpstr>
      <vt:lpstr>A128016358T_Latest</vt:lpstr>
      <vt:lpstr>A128016362J</vt:lpstr>
      <vt:lpstr>A128016362J_Data</vt:lpstr>
      <vt:lpstr>A128016362J_Latest</vt:lpstr>
      <vt:lpstr>A128016366T</vt:lpstr>
      <vt:lpstr>A128016366T_Data</vt:lpstr>
      <vt:lpstr>A128016366T_Latest</vt:lpstr>
      <vt:lpstr>A128016370J</vt:lpstr>
      <vt:lpstr>A128016370J_Data</vt:lpstr>
      <vt:lpstr>A128016370J_Latest</vt:lpstr>
      <vt:lpstr>A128016374T</vt:lpstr>
      <vt:lpstr>A128016374T_Data</vt:lpstr>
      <vt:lpstr>A128016374T_Latest</vt:lpstr>
      <vt:lpstr>A128016378A</vt:lpstr>
      <vt:lpstr>A128016378A_Data</vt:lpstr>
      <vt:lpstr>A128016378A_Latest</vt:lpstr>
      <vt:lpstr>A128016382T</vt:lpstr>
      <vt:lpstr>A128016382T_Data</vt:lpstr>
      <vt:lpstr>A128016382T_Latest</vt:lpstr>
      <vt:lpstr>A128016386A</vt:lpstr>
      <vt:lpstr>A128016386A_Data</vt:lpstr>
      <vt:lpstr>A128016386A_Latest</vt:lpstr>
      <vt:lpstr>A128016390T</vt:lpstr>
      <vt:lpstr>A128016390T_Data</vt:lpstr>
      <vt:lpstr>A128016390T_Latest</vt:lpstr>
      <vt:lpstr>A128016394A</vt:lpstr>
      <vt:lpstr>A128016394A_Data</vt:lpstr>
      <vt:lpstr>A128016394A_Latest</vt:lpstr>
      <vt:lpstr>A128016398K</vt:lpstr>
      <vt:lpstr>A128016398K_Data</vt:lpstr>
      <vt:lpstr>A128016398K_Latest</vt:lpstr>
      <vt:lpstr>A128016402R</vt:lpstr>
      <vt:lpstr>A128016402R_Data</vt:lpstr>
      <vt:lpstr>A128016402R_Latest</vt:lpstr>
      <vt:lpstr>A128016406X</vt:lpstr>
      <vt:lpstr>A128016406X_Data</vt:lpstr>
      <vt:lpstr>A128016406X_Latest</vt:lpstr>
      <vt:lpstr>A128016410R</vt:lpstr>
      <vt:lpstr>A128016410R_Data</vt:lpstr>
      <vt:lpstr>A128016410R_Latest</vt:lpstr>
      <vt:lpstr>A128016414X</vt:lpstr>
      <vt:lpstr>A128016414X_Data</vt:lpstr>
      <vt:lpstr>A128016414X_Latest</vt:lpstr>
      <vt:lpstr>A128016418J</vt:lpstr>
      <vt:lpstr>A128016418J_Data</vt:lpstr>
      <vt:lpstr>A128016418J_Latest</vt:lpstr>
      <vt:lpstr>A128016422X</vt:lpstr>
      <vt:lpstr>A128016422X_Data</vt:lpstr>
      <vt:lpstr>A128016422X_Latest</vt:lpstr>
      <vt:lpstr>A128016426J</vt:lpstr>
      <vt:lpstr>A128016426J_Data</vt:lpstr>
      <vt:lpstr>A128016426J_Latest</vt:lpstr>
      <vt:lpstr>A128016430X</vt:lpstr>
      <vt:lpstr>A128016430X_Data</vt:lpstr>
      <vt:lpstr>A128016430X_Latest</vt:lpstr>
      <vt:lpstr>A128016434J</vt:lpstr>
      <vt:lpstr>A128016434J_Data</vt:lpstr>
      <vt:lpstr>A128016434J_Latest</vt:lpstr>
      <vt:lpstr>A128016458A</vt:lpstr>
      <vt:lpstr>A128016458A_Data</vt:lpstr>
      <vt:lpstr>A128016458A_Latest</vt:lpstr>
      <vt:lpstr>A128016462T</vt:lpstr>
      <vt:lpstr>A128016462T_Data</vt:lpstr>
      <vt:lpstr>A128016462T_Latest</vt:lpstr>
      <vt:lpstr>A128016466A</vt:lpstr>
      <vt:lpstr>A128016466A_Data</vt:lpstr>
      <vt:lpstr>A128016466A_Latest</vt:lpstr>
      <vt:lpstr>A128016470T</vt:lpstr>
      <vt:lpstr>A128016470T_Data</vt:lpstr>
      <vt:lpstr>A128016470T_Latest</vt:lpstr>
      <vt:lpstr>A128016474A</vt:lpstr>
      <vt:lpstr>A128016474A_Data</vt:lpstr>
      <vt:lpstr>A128016474A_Latest</vt:lpstr>
      <vt:lpstr>A128016478K</vt:lpstr>
      <vt:lpstr>A128016478K_Data</vt:lpstr>
      <vt:lpstr>A128016478K_Latest</vt:lpstr>
      <vt:lpstr>A128016482A</vt:lpstr>
      <vt:lpstr>A128016482A_Data</vt:lpstr>
      <vt:lpstr>A128016482A_Latest</vt:lpstr>
      <vt:lpstr>A128016486K</vt:lpstr>
      <vt:lpstr>A128016486K_Data</vt:lpstr>
      <vt:lpstr>A128016486K_Latest</vt:lpstr>
      <vt:lpstr>A128016490A</vt:lpstr>
      <vt:lpstr>A128016490A_Data</vt:lpstr>
      <vt:lpstr>A128016490A_Latest</vt:lpstr>
      <vt:lpstr>A128016494K</vt:lpstr>
      <vt:lpstr>A128016494K_Data</vt:lpstr>
      <vt:lpstr>A128016494K_Latest</vt:lpstr>
      <vt:lpstr>A128016498V</vt:lpstr>
      <vt:lpstr>A128016498V_Data</vt:lpstr>
      <vt:lpstr>A128016498V_Latest</vt:lpstr>
      <vt:lpstr>A128016502X</vt:lpstr>
      <vt:lpstr>A128016502X_Data</vt:lpstr>
      <vt:lpstr>A128016502X_Latest</vt:lpstr>
      <vt:lpstr>A128016506J</vt:lpstr>
      <vt:lpstr>A128016506J_Data</vt:lpstr>
      <vt:lpstr>A128016506J_Latest</vt:lpstr>
      <vt:lpstr>A128016510X</vt:lpstr>
      <vt:lpstr>A128016510X_Data</vt:lpstr>
      <vt:lpstr>A128016510X_Latest</vt:lpstr>
      <vt:lpstr>A128016514J</vt:lpstr>
      <vt:lpstr>A128016514J_Data</vt:lpstr>
      <vt:lpstr>A128016514J_Latest</vt:lpstr>
      <vt:lpstr>A128016518T</vt:lpstr>
      <vt:lpstr>A128016518T_Data</vt:lpstr>
      <vt:lpstr>A128016518T_Latest</vt:lpstr>
      <vt:lpstr>A128016522J</vt:lpstr>
      <vt:lpstr>A128016522J_Data</vt:lpstr>
      <vt:lpstr>A128016522J_Latest</vt:lpstr>
      <vt:lpstr>A128016526T</vt:lpstr>
      <vt:lpstr>A128016526T_Data</vt:lpstr>
      <vt:lpstr>A128016526T_Latest</vt:lpstr>
      <vt:lpstr>A128016530J</vt:lpstr>
      <vt:lpstr>A128016530J_Data</vt:lpstr>
      <vt:lpstr>A128016530J_Latest</vt:lpstr>
      <vt:lpstr>A128016534T</vt:lpstr>
      <vt:lpstr>A128016534T_Data</vt:lpstr>
      <vt:lpstr>A128016534T_Latest</vt:lpstr>
      <vt:lpstr>A128016538A</vt:lpstr>
      <vt:lpstr>A128016538A_Data</vt:lpstr>
      <vt:lpstr>A128016538A_Latest</vt:lpstr>
      <vt:lpstr>A128016542T</vt:lpstr>
      <vt:lpstr>A128016542T_Data</vt:lpstr>
      <vt:lpstr>A128016542T_Latest</vt:lpstr>
      <vt:lpstr>A128016546A</vt:lpstr>
      <vt:lpstr>A128016546A_Data</vt:lpstr>
      <vt:lpstr>A128016546A_Latest</vt:lpstr>
      <vt:lpstr>A128016550T</vt:lpstr>
      <vt:lpstr>A128016550T_Data</vt:lpstr>
      <vt:lpstr>A128016550T_Latest</vt:lpstr>
      <vt:lpstr>A128016554A</vt:lpstr>
      <vt:lpstr>A128016554A_Data</vt:lpstr>
      <vt:lpstr>A128016554A_Latest</vt:lpstr>
      <vt:lpstr>A128016558K</vt:lpstr>
      <vt:lpstr>A128016558K_Data</vt:lpstr>
      <vt:lpstr>A128016558K_Latest</vt:lpstr>
      <vt:lpstr>A128016562A</vt:lpstr>
      <vt:lpstr>A128016562A_Data</vt:lpstr>
      <vt:lpstr>A128016562A_Latest</vt:lpstr>
      <vt:lpstr>A128016566K</vt:lpstr>
      <vt:lpstr>A128016566K_Data</vt:lpstr>
      <vt:lpstr>A128016566K_Latest</vt:lpstr>
      <vt:lpstr>A128016570A</vt:lpstr>
      <vt:lpstr>A128016570A_Data</vt:lpstr>
      <vt:lpstr>A128016570A_Latest</vt:lpstr>
      <vt:lpstr>A128016574K</vt:lpstr>
      <vt:lpstr>A128016574K_Data</vt:lpstr>
      <vt:lpstr>A128016574K_Latest</vt:lpstr>
      <vt:lpstr>A128016578V</vt:lpstr>
      <vt:lpstr>A128016578V_Data</vt:lpstr>
      <vt:lpstr>A128016578V_Latest</vt:lpstr>
      <vt:lpstr>A128016582K</vt:lpstr>
      <vt:lpstr>A128016582K_Data</vt:lpstr>
      <vt:lpstr>A128016582K_Latest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A128018442V</vt:lpstr>
      <vt:lpstr>A128018442V_Data</vt:lpstr>
      <vt:lpstr>A128018442V_Latest</vt:lpstr>
      <vt:lpstr>A128018446C</vt:lpstr>
      <vt:lpstr>A128018446C_Data</vt:lpstr>
      <vt:lpstr>A128018446C_Latest</vt:lpstr>
      <vt:lpstr>A128018450V</vt:lpstr>
      <vt:lpstr>A128018450V_Data</vt:lpstr>
      <vt:lpstr>A128018450V_Latest</vt:lpstr>
      <vt:lpstr>A128018458L</vt:lpstr>
      <vt:lpstr>A128018458L_Data</vt:lpstr>
      <vt:lpstr>A128018458L_Latest</vt:lpstr>
      <vt:lpstr>A128018462C</vt:lpstr>
      <vt:lpstr>A128018462C_Data</vt:lpstr>
      <vt:lpstr>A128018462C_Latest</vt:lpstr>
      <vt:lpstr>A128018466L</vt:lpstr>
      <vt:lpstr>A128018466L_Data</vt:lpstr>
      <vt:lpstr>A128018466L_Latest</vt:lpstr>
      <vt:lpstr>A128018470C</vt:lpstr>
      <vt:lpstr>A128018470C_Data</vt:lpstr>
      <vt:lpstr>A128018470C_Latest</vt:lpstr>
      <vt:lpstr>A128018474L</vt:lpstr>
      <vt:lpstr>A128018474L_Data</vt:lpstr>
      <vt:lpstr>A128018474L_Latest</vt:lpstr>
      <vt:lpstr>A128018478W</vt:lpstr>
      <vt:lpstr>A128018478W_Data</vt:lpstr>
      <vt:lpstr>A128018478W_Latest</vt:lpstr>
      <vt:lpstr>A128018482L</vt:lpstr>
      <vt:lpstr>A128018482L_Data</vt:lpstr>
      <vt:lpstr>A128018482L_Latest</vt:lpstr>
      <vt:lpstr>A128018486W</vt:lpstr>
      <vt:lpstr>A128018486W_Data</vt:lpstr>
      <vt:lpstr>A128018486W_Latest</vt:lpstr>
      <vt:lpstr>A128018490L</vt:lpstr>
      <vt:lpstr>A128018490L_Data</vt:lpstr>
      <vt:lpstr>A128018490L_Latest</vt:lpstr>
      <vt:lpstr>A128018494W</vt:lpstr>
      <vt:lpstr>A128018494W_Data</vt:lpstr>
      <vt:lpstr>A128018494W_Latest</vt:lpstr>
      <vt:lpstr>A128018498F</vt:lpstr>
      <vt:lpstr>A128018498F_Data</vt:lpstr>
      <vt:lpstr>A128018498F_Latest</vt:lpstr>
      <vt:lpstr>A128018502K</vt:lpstr>
      <vt:lpstr>A128018502K_Data</vt:lpstr>
      <vt:lpstr>A128018502K_Latest</vt:lpstr>
      <vt:lpstr>A128018506V</vt:lpstr>
      <vt:lpstr>A128018506V_Data</vt:lpstr>
      <vt:lpstr>A128018506V_Latest</vt:lpstr>
      <vt:lpstr>A128018510K</vt:lpstr>
      <vt:lpstr>A128018510K_Data</vt:lpstr>
      <vt:lpstr>A128018510K_Latest</vt:lpstr>
      <vt:lpstr>A128018514V</vt:lpstr>
      <vt:lpstr>A128018514V_Data</vt:lpstr>
      <vt:lpstr>A128018514V_Latest</vt:lpstr>
      <vt:lpstr>A128018518C</vt:lpstr>
      <vt:lpstr>A128018518C_Data</vt:lpstr>
      <vt:lpstr>A128018518C_Latest</vt:lpstr>
      <vt:lpstr>A128018522V</vt:lpstr>
      <vt:lpstr>A128018522V_Data</vt:lpstr>
      <vt:lpstr>A128018522V_Latest</vt:lpstr>
      <vt:lpstr>A128018526C</vt:lpstr>
      <vt:lpstr>A128018526C_Data</vt:lpstr>
      <vt:lpstr>A128018526C_Latest</vt:lpstr>
      <vt:lpstr>A128018530V</vt:lpstr>
      <vt:lpstr>A128018530V_Data</vt:lpstr>
      <vt:lpstr>A128018530V_Latest</vt:lpstr>
      <vt:lpstr>A128018534C</vt:lpstr>
      <vt:lpstr>A128018534C_Data</vt:lpstr>
      <vt:lpstr>A128018534C_Latest</vt:lpstr>
      <vt:lpstr>A128018538L</vt:lpstr>
      <vt:lpstr>A128018538L_Data</vt:lpstr>
      <vt:lpstr>A128018538L_Latest</vt:lpstr>
      <vt:lpstr>A128018542C</vt:lpstr>
      <vt:lpstr>A128018542C_Data</vt:lpstr>
      <vt:lpstr>A128018542C_Latest</vt:lpstr>
      <vt:lpstr>A128018546L</vt:lpstr>
      <vt:lpstr>A128018546L_Data</vt:lpstr>
      <vt:lpstr>A128018546L_Latest</vt:lpstr>
      <vt:lpstr>A128018550C</vt:lpstr>
      <vt:lpstr>A128018550C_Data</vt:lpstr>
      <vt:lpstr>A128018550C_Latest</vt:lpstr>
      <vt:lpstr>A128018554L</vt:lpstr>
      <vt:lpstr>A128018554L_Data</vt:lpstr>
      <vt:lpstr>A128018554L_Latest</vt:lpstr>
      <vt:lpstr>A128018558W</vt:lpstr>
      <vt:lpstr>A128018558W_Data</vt:lpstr>
      <vt:lpstr>A128018558W_Latest</vt:lpstr>
      <vt:lpstr>A128018562L</vt:lpstr>
      <vt:lpstr>A128018562L_Data</vt:lpstr>
      <vt:lpstr>A128018562L_Latest</vt:lpstr>
      <vt:lpstr>A128018566W</vt:lpstr>
      <vt:lpstr>A128018566W_Data</vt:lpstr>
      <vt:lpstr>A128018566W_Latest</vt:lpstr>
      <vt:lpstr>A128018570L</vt:lpstr>
      <vt:lpstr>A128018570L_Data</vt:lpstr>
      <vt:lpstr>A128018570L_Latest</vt:lpstr>
      <vt:lpstr>A128018574W</vt:lpstr>
      <vt:lpstr>A128018574W_Data</vt:lpstr>
      <vt:lpstr>A128018574W_Latest</vt:lpstr>
      <vt:lpstr>A128018578F</vt:lpstr>
      <vt:lpstr>A128018578F_Data</vt:lpstr>
      <vt:lpstr>A128018578F_Latest</vt:lpstr>
      <vt:lpstr>A128018582W</vt:lpstr>
      <vt:lpstr>A128018582W_Data</vt:lpstr>
      <vt:lpstr>A128018582W_Latest</vt:lpstr>
      <vt:lpstr>A128018586F</vt:lpstr>
      <vt:lpstr>A128018586F_Data</vt:lpstr>
      <vt:lpstr>A128018586F_Latest</vt:lpstr>
      <vt:lpstr>A128018590W</vt:lpstr>
      <vt:lpstr>A128018590W_Data</vt:lpstr>
      <vt:lpstr>A128018590W_Latest</vt:lpstr>
      <vt:lpstr>A128018594F</vt:lpstr>
      <vt:lpstr>A128018594F_Data</vt:lpstr>
      <vt:lpstr>A128018594F_Latest</vt:lpstr>
      <vt:lpstr>A128018598R</vt:lpstr>
      <vt:lpstr>A128018598R_Data</vt:lpstr>
      <vt:lpstr>A128018598R_Latest</vt:lpstr>
      <vt:lpstr>A128018602V</vt:lpstr>
      <vt:lpstr>A128018602V_Data</vt:lpstr>
      <vt:lpstr>A128018602V_Latest</vt:lpstr>
      <vt:lpstr>A128018606C</vt:lpstr>
      <vt:lpstr>A128018606C_Data</vt:lpstr>
      <vt:lpstr>A128018606C_Latest</vt:lpstr>
      <vt:lpstr>A128018610V</vt:lpstr>
      <vt:lpstr>A128018610V_Data</vt:lpstr>
      <vt:lpstr>A128018610V_Latest</vt:lpstr>
      <vt:lpstr>A128018614C</vt:lpstr>
      <vt:lpstr>A128018614C_Data</vt:lpstr>
      <vt:lpstr>A128018614C_Latest</vt:lpstr>
      <vt:lpstr>A128018622C</vt:lpstr>
      <vt:lpstr>A128018622C_Data</vt:lpstr>
      <vt:lpstr>A128018622C_Latest</vt:lpstr>
      <vt:lpstr>A128018626L</vt:lpstr>
      <vt:lpstr>A128018626L_Data</vt:lpstr>
      <vt:lpstr>A128018626L_Latest</vt:lpstr>
      <vt:lpstr>A128018630C</vt:lpstr>
      <vt:lpstr>A128018630C_Data</vt:lpstr>
      <vt:lpstr>A128018630C_Latest</vt:lpstr>
      <vt:lpstr>A128018634L</vt:lpstr>
      <vt:lpstr>A128018634L_Data</vt:lpstr>
      <vt:lpstr>A128018634L_Latest</vt:lpstr>
      <vt:lpstr>A128018638W</vt:lpstr>
      <vt:lpstr>A128018638W_Data</vt:lpstr>
      <vt:lpstr>A128018638W_Latest</vt:lpstr>
      <vt:lpstr>A128018642L</vt:lpstr>
      <vt:lpstr>A128018642L_Data</vt:lpstr>
      <vt:lpstr>A128018642L_Latest</vt:lpstr>
      <vt:lpstr>A128018646W</vt:lpstr>
      <vt:lpstr>A128018646W_Data</vt:lpstr>
      <vt:lpstr>A128018646W_Latest</vt:lpstr>
      <vt:lpstr>A128018650L</vt:lpstr>
      <vt:lpstr>A128018650L_Data</vt:lpstr>
      <vt:lpstr>A128018650L_Latest</vt:lpstr>
      <vt:lpstr>A128018654W</vt:lpstr>
      <vt:lpstr>A128018654W_Data</vt:lpstr>
      <vt:lpstr>A128018654W_Latest</vt:lpstr>
      <vt:lpstr>A128018658F</vt:lpstr>
      <vt:lpstr>A128018658F_Data</vt:lpstr>
      <vt:lpstr>A128018658F_Latest</vt:lpstr>
      <vt:lpstr>A128018662W</vt:lpstr>
      <vt:lpstr>A128018662W_Data</vt:lpstr>
      <vt:lpstr>A128018662W_Latest</vt:lpstr>
      <vt:lpstr>A128018666F</vt:lpstr>
      <vt:lpstr>A128018666F_Data</vt:lpstr>
      <vt:lpstr>A128018666F_Latest</vt:lpstr>
      <vt:lpstr>A128018670W</vt:lpstr>
      <vt:lpstr>A128018670W_Data</vt:lpstr>
      <vt:lpstr>A128018670W_Latest</vt:lpstr>
      <vt:lpstr>A128018674F</vt:lpstr>
      <vt:lpstr>A128018674F_Data</vt:lpstr>
      <vt:lpstr>A128018674F_Latest</vt:lpstr>
      <vt:lpstr>A128018678R</vt:lpstr>
      <vt:lpstr>A128018678R_Data</vt:lpstr>
      <vt:lpstr>A128018678R_Latest</vt:lpstr>
      <vt:lpstr>A128018682F</vt:lpstr>
      <vt:lpstr>A128018682F_Data</vt:lpstr>
      <vt:lpstr>A128018682F_Latest</vt:lpstr>
      <vt:lpstr>A128018686R</vt:lpstr>
      <vt:lpstr>A128018686R_Data</vt:lpstr>
      <vt:lpstr>A128018686R_Latest</vt:lpstr>
      <vt:lpstr>A128018690F</vt:lpstr>
      <vt:lpstr>A128018690F_Data</vt:lpstr>
      <vt:lpstr>A128018690F_Latest</vt:lpstr>
      <vt:lpstr>A128018726W</vt:lpstr>
      <vt:lpstr>A128018726W_Data</vt:lpstr>
      <vt:lpstr>A128018726W_Latest</vt:lpstr>
      <vt:lpstr>A128018730L</vt:lpstr>
      <vt:lpstr>A128018730L_Data</vt:lpstr>
      <vt:lpstr>A128018730L_Latest</vt:lpstr>
      <vt:lpstr>A128018738F</vt:lpstr>
      <vt:lpstr>A128018738F_Data</vt:lpstr>
      <vt:lpstr>A128018738F_Latest</vt:lpstr>
      <vt:lpstr>A128018742W</vt:lpstr>
      <vt:lpstr>A128018742W_Data</vt:lpstr>
      <vt:lpstr>A128018742W_Latest</vt:lpstr>
      <vt:lpstr>A128018746F</vt:lpstr>
      <vt:lpstr>A128018746F_Data</vt:lpstr>
      <vt:lpstr>A128018746F_Latest</vt:lpstr>
      <vt:lpstr>A128018750W</vt:lpstr>
      <vt:lpstr>A128018750W_Data</vt:lpstr>
      <vt:lpstr>A128018750W_Latest</vt:lpstr>
      <vt:lpstr>A128018754F</vt:lpstr>
      <vt:lpstr>A128018754F_Data</vt:lpstr>
      <vt:lpstr>A128018754F_Latest</vt:lpstr>
      <vt:lpstr>A128018758R</vt:lpstr>
      <vt:lpstr>A128018758R_Data</vt:lpstr>
      <vt:lpstr>A128018758R_Latest</vt:lpstr>
      <vt:lpstr>A128018762F</vt:lpstr>
      <vt:lpstr>A128018762F_Data</vt:lpstr>
      <vt:lpstr>A128018762F_Latest</vt:lpstr>
      <vt:lpstr>A128018766R</vt:lpstr>
      <vt:lpstr>A128018766R_Data</vt:lpstr>
      <vt:lpstr>A128018766R_Latest</vt:lpstr>
      <vt:lpstr>A128018770F</vt:lpstr>
      <vt:lpstr>A128018770F_Data</vt:lpstr>
      <vt:lpstr>A128018770F_Latest</vt:lpstr>
      <vt:lpstr>A128018774R</vt:lpstr>
      <vt:lpstr>A128018774R_Data</vt:lpstr>
      <vt:lpstr>A128018774R_Latest</vt:lpstr>
      <vt:lpstr>A128018778X</vt:lpstr>
      <vt:lpstr>A128018778X_Data</vt:lpstr>
      <vt:lpstr>A128018778X_Latest</vt:lpstr>
      <vt:lpstr>A128018782R</vt:lpstr>
      <vt:lpstr>A128018782R_Data</vt:lpstr>
      <vt:lpstr>A128018782R_Latest</vt:lpstr>
      <vt:lpstr>A128018786X</vt:lpstr>
      <vt:lpstr>A128018786X_Data</vt:lpstr>
      <vt:lpstr>A128018786X_Latest</vt:lpstr>
      <vt:lpstr>A128018790R</vt:lpstr>
      <vt:lpstr>A128018790R_Data</vt:lpstr>
      <vt:lpstr>A128018790R_Latest</vt:lpstr>
      <vt:lpstr>A128018794X</vt:lpstr>
      <vt:lpstr>A128018794X_Data</vt:lpstr>
      <vt:lpstr>A128018794X_Latest</vt:lpstr>
      <vt:lpstr>A128018798J</vt:lpstr>
      <vt:lpstr>A128018798J_Data</vt:lpstr>
      <vt:lpstr>A128018798J_Latest</vt:lpstr>
      <vt:lpstr>A128018806W</vt:lpstr>
      <vt:lpstr>A128018806W_Data</vt:lpstr>
      <vt:lpstr>A128018806W_Latest</vt:lpstr>
      <vt:lpstr>A128018810L</vt:lpstr>
      <vt:lpstr>A128018810L_Data</vt:lpstr>
      <vt:lpstr>A128018810L_Latest</vt:lpstr>
      <vt:lpstr>A128018814W</vt:lpstr>
      <vt:lpstr>A128018814W_Data</vt:lpstr>
      <vt:lpstr>A128018814W_Latest</vt:lpstr>
      <vt:lpstr>A128018818F</vt:lpstr>
      <vt:lpstr>A128018818F_Data</vt:lpstr>
      <vt:lpstr>A128018818F_Latest</vt:lpstr>
      <vt:lpstr>A128018822W</vt:lpstr>
      <vt:lpstr>A128018822W_Data</vt:lpstr>
      <vt:lpstr>A128018822W_Latest</vt:lpstr>
      <vt:lpstr>A128018826F</vt:lpstr>
      <vt:lpstr>A128018826F_Data</vt:lpstr>
      <vt:lpstr>A128018826F_Latest</vt:lpstr>
      <vt:lpstr>A128018830W</vt:lpstr>
      <vt:lpstr>A128018830W_Data</vt:lpstr>
      <vt:lpstr>A128018830W_Latest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A128020646L</vt:lpstr>
      <vt:lpstr>A128020646L_Data</vt:lpstr>
      <vt:lpstr>A128020646L_Latest</vt:lpstr>
      <vt:lpstr>A128020650C</vt:lpstr>
      <vt:lpstr>A128020650C_Data</vt:lpstr>
      <vt:lpstr>A128020650C_Latest</vt:lpstr>
      <vt:lpstr>A128020654L</vt:lpstr>
      <vt:lpstr>A128020654L_Data</vt:lpstr>
      <vt:lpstr>A128020654L_Latest</vt:lpstr>
      <vt:lpstr>A128020658W</vt:lpstr>
      <vt:lpstr>A128020658W_Data</vt:lpstr>
      <vt:lpstr>A128020658W_Latest</vt:lpstr>
      <vt:lpstr>A128020662L</vt:lpstr>
      <vt:lpstr>A128020662L_Data</vt:lpstr>
      <vt:lpstr>A128020662L_Latest</vt:lpstr>
      <vt:lpstr>A128020666W</vt:lpstr>
      <vt:lpstr>A128020666W_Data</vt:lpstr>
      <vt:lpstr>A128020666W_Latest</vt:lpstr>
      <vt:lpstr>A128020670L</vt:lpstr>
      <vt:lpstr>A128020670L_Data</vt:lpstr>
      <vt:lpstr>A128020670L_Latest</vt:lpstr>
      <vt:lpstr>A128020674W</vt:lpstr>
      <vt:lpstr>A128020674W_Data</vt:lpstr>
      <vt:lpstr>A128020674W_Latest</vt:lpstr>
      <vt:lpstr>A128020678F</vt:lpstr>
      <vt:lpstr>A128020678F_Data</vt:lpstr>
      <vt:lpstr>A128020678F_Latest</vt:lpstr>
      <vt:lpstr>A128020682W</vt:lpstr>
      <vt:lpstr>A128020682W_Data</vt:lpstr>
      <vt:lpstr>A128020682W_Latest</vt:lpstr>
      <vt:lpstr>A128020686F</vt:lpstr>
      <vt:lpstr>A128020686F_Data</vt:lpstr>
      <vt:lpstr>A128020686F_Latest</vt:lpstr>
      <vt:lpstr>A128020690W</vt:lpstr>
      <vt:lpstr>A128020690W_Data</vt:lpstr>
      <vt:lpstr>A128020690W_Latest</vt:lpstr>
      <vt:lpstr>A128020694F</vt:lpstr>
      <vt:lpstr>A128020694F_Data</vt:lpstr>
      <vt:lpstr>A128020694F_Latest</vt:lpstr>
      <vt:lpstr>A128020698R</vt:lpstr>
      <vt:lpstr>A128020698R_Data</vt:lpstr>
      <vt:lpstr>A128020698R_Latest</vt:lpstr>
      <vt:lpstr>A128020702V</vt:lpstr>
      <vt:lpstr>A128020702V_Data</vt:lpstr>
      <vt:lpstr>A128020702V_Latest</vt:lpstr>
      <vt:lpstr>A128020706C</vt:lpstr>
      <vt:lpstr>A128020706C_Data</vt:lpstr>
      <vt:lpstr>A128020706C_Latest</vt:lpstr>
      <vt:lpstr>A128020710V</vt:lpstr>
      <vt:lpstr>A128020710V_Data</vt:lpstr>
      <vt:lpstr>A128020710V_Latest</vt:lpstr>
      <vt:lpstr>A128020714C</vt:lpstr>
      <vt:lpstr>A128020714C_Data</vt:lpstr>
      <vt:lpstr>A128020714C_Latest</vt:lpstr>
      <vt:lpstr>A128020718L</vt:lpstr>
      <vt:lpstr>A128020718L_Data</vt:lpstr>
      <vt:lpstr>A128020718L_Latest</vt:lpstr>
      <vt:lpstr>A128020722C</vt:lpstr>
      <vt:lpstr>A128020722C_Data</vt:lpstr>
      <vt:lpstr>A128020722C_Latest</vt:lpstr>
      <vt:lpstr>A128020726L</vt:lpstr>
      <vt:lpstr>A128020726L_Data</vt:lpstr>
      <vt:lpstr>A128020726L_Latest</vt:lpstr>
      <vt:lpstr>A128020730C</vt:lpstr>
      <vt:lpstr>A128020730C_Data</vt:lpstr>
      <vt:lpstr>A128020730C_Latest</vt:lpstr>
      <vt:lpstr>A128020734L</vt:lpstr>
      <vt:lpstr>A128020734L_Data</vt:lpstr>
      <vt:lpstr>A128020734L_Latest</vt:lpstr>
      <vt:lpstr>A128020738W</vt:lpstr>
      <vt:lpstr>A128020738W_Data</vt:lpstr>
      <vt:lpstr>A128020738W_Latest</vt:lpstr>
      <vt:lpstr>A128020742L</vt:lpstr>
      <vt:lpstr>A128020742L_Data</vt:lpstr>
      <vt:lpstr>A128020742L_Latest</vt:lpstr>
      <vt:lpstr>A128020746W</vt:lpstr>
      <vt:lpstr>A128020746W_Data</vt:lpstr>
      <vt:lpstr>A128020746W_Latest</vt:lpstr>
      <vt:lpstr>A128020750L</vt:lpstr>
      <vt:lpstr>A128020750L_Data</vt:lpstr>
      <vt:lpstr>A128020750L_Latest</vt:lpstr>
      <vt:lpstr>A128020754W</vt:lpstr>
      <vt:lpstr>A128020754W_Data</vt:lpstr>
      <vt:lpstr>A128020754W_Latest</vt:lpstr>
      <vt:lpstr>A128020758F</vt:lpstr>
      <vt:lpstr>A128020758F_Data</vt:lpstr>
      <vt:lpstr>A128020758F_Latest</vt:lpstr>
      <vt:lpstr>A128020762W</vt:lpstr>
      <vt:lpstr>A128020762W_Data</vt:lpstr>
      <vt:lpstr>A128020762W_Latest</vt:lpstr>
      <vt:lpstr>A128020766F</vt:lpstr>
      <vt:lpstr>A128020766F_Data</vt:lpstr>
      <vt:lpstr>A128020766F_Latest</vt:lpstr>
      <vt:lpstr>A128020770W</vt:lpstr>
      <vt:lpstr>A128020770W_Data</vt:lpstr>
      <vt:lpstr>A128020770W_Latest</vt:lpstr>
      <vt:lpstr>A128020774F</vt:lpstr>
      <vt:lpstr>A128020774F_Data</vt:lpstr>
      <vt:lpstr>A128020774F_Latest</vt:lpstr>
      <vt:lpstr>A128020778R</vt:lpstr>
      <vt:lpstr>A128020778R_Data</vt:lpstr>
      <vt:lpstr>A128020778R_Latest</vt:lpstr>
      <vt:lpstr>A128020782F</vt:lpstr>
      <vt:lpstr>A128020782F_Data</vt:lpstr>
      <vt:lpstr>A128020782F_Latest</vt:lpstr>
      <vt:lpstr>A128020786R</vt:lpstr>
      <vt:lpstr>A128020786R_Data</vt:lpstr>
      <vt:lpstr>A128020786R_Latest</vt:lpstr>
      <vt:lpstr>A128020790F</vt:lpstr>
      <vt:lpstr>A128020790F_Data</vt:lpstr>
      <vt:lpstr>A128020790F_Latest</vt:lpstr>
      <vt:lpstr>A128020794R</vt:lpstr>
      <vt:lpstr>A128020794R_Data</vt:lpstr>
      <vt:lpstr>A128020794R_Latest</vt:lpstr>
      <vt:lpstr>A128020798X</vt:lpstr>
      <vt:lpstr>A128020798X_Data</vt:lpstr>
      <vt:lpstr>A128020798X_Latest</vt:lpstr>
      <vt:lpstr>A128020802C</vt:lpstr>
      <vt:lpstr>A128020802C_Data</vt:lpstr>
      <vt:lpstr>A128020802C_Latest</vt:lpstr>
      <vt:lpstr>A128020806L</vt:lpstr>
      <vt:lpstr>A128020806L_Data</vt:lpstr>
      <vt:lpstr>A128020806L_Latest</vt:lpstr>
      <vt:lpstr>A128020810C</vt:lpstr>
      <vt:lpstr>A128020810C_Data</vt:lpstr>
      <vt:lpstr>A128020810C_Latest</vt:lpstr>
      <vt:lpstr>A128020814L</vt:lpstr>
      <vt:lpstr>A128020814L_Data</vt:lpstr>
      <vt:lpstr>A128020814L_Latest</vt:lpstr>
      <vt:lpstr>A128020818W</vt:lpstr>
      <vt:lpstr>A128020818W_Data</vt:lpstr>
      <vt:lpstr>A128020818W_Latest</vt:lpstr>
      <vt:lpstr>A128020822L</vt:lpstr>
      <vt:lpstr>A128020822L_Data</vt:lpstr>
      <vt:lpstr>A128020822L_Latest</vt:lpstr>
      <vt:lpstr>A128020826W</vt:lpstr>
      <vt:lpstr>A128020826W_Data</vt:lpstr>
      <vt:lpstr>A128020826W_Latest</vt:lpstr>
      <vt:lpstr>A128020830L</vt:lpstr>
      <vt:lpstr>A128020830L_Data</vt:lpstr>
      <vt:lpstr>A128020830L_Latest</vt:lpstr>
      <vt:lpstr>A128020838F</vt:lpstr>
      <vt:lpstr>A128020838F_Data</vt:lpstr>
      <vt:lpstr>A128020838F_Latest</vt:lpstr>
      <vt:lpstr>A128020862F</vt:lpstr>
      <vt:lpstr>A128020862F_Data</vt:lpstr>
      <vt:lpstr>A128020862F_Latest</vt:lpstr>
      <vt:lpstr>A128020866R</vt:lpstr>
      <vt:lpstr>A128020866R_Data</vt:lpstr>
      <vt:lpstr>A128020866R_Latest</vt:lpstr>
      <vt:lpstr>A128020870F</vt:lpstr>
      <vt:lpstr>A128020870F_Data</vt:lpstr>
      <vt:lpstr>A128020870F_Latest</vt:lpstr>
      <vt:lpstr>A128020874R</vt:lpstr>
      <vt:lpstr>A128020874R_Data</vt:lpstr>
      <vt:lpstr>A128020874R_Latest</vt:lpstr>
      <vt:lpstr>A128020878X</vt:lpstr>
      <vt:lpstr>A128020878X_Data</vt:lpstr>
      <vt:lpstr>A128020878X_Latest</vt:lpstr>
      <vt:lpstr>A128020882R</vt:lpstr>
      <vt:lpstr>A128020882R_Data</vt:lpstr>
      <vt:lpstr>A128020882R_Latest</vt:lpstr>
      <vt:lpstr>A128020890R</vt:lpstr>
      <vt:lpstr>A128020890R_Data</vt:lpstr>
      <vt:lpstr>A128020890R_Latest</vt:lpstr>
      <vt:lpstr>A128020894X</vt:lpstr>
      <vt:lpstr>A128020894X_Data</vt:lpstr>
      <vt:lpstr>A128020894X_Latest</vt:lpstr>
      <vt:lpstr>A128020898J</vt:lpstr>
      <vt:lpstr>A128020898J_Data</vt:lpstr>
      <vt:lpstr>A128020898J_Latest</vt:lpstr>
      <vt:lpstr>A128020902L</vt:lpstr>
      <vt:lpstr>A128020902L_Data</vt:lpstr>
      <vt:lpstr>A128020902L_Latest</vt:lpstr>
      <vt:lpstr>A128020906W</vt:lpstr>
      <vt:lpstr>A128020906W_Data</vt:lpstr>
      <vt:lpstr>A128020906W_Latest</vt:lpstr>
      <vt:lpstr>A128020910L</vt:lpstr>
      <vt:lpstr>A128020910L_Data</vt:lpstr>
      <vt:lpstr>A128020910L_Latest</vt:lpstr>
      <vt:lpstr>A128020914W</vt:lpstr>
      <vt:lpstr>A128020914W_Data</vt:lpstr>
      <vt:lpstr>A128020914W_Latest</vt:lpstr>
      <vt:lpstr>A128020918F</vt:lpstr>
      <vt:lpstr>A128020918F_Data</vt:lpstr>
      <vt:lpstr>A128020918F_Latest</vt:lpstr>
      <vt:lpstr>A128020922W</vt:lpstr>
      <vt:lpstr>A128020922W_Data</vt:lpstr>
      <vt:lpstr>A128020922W_Latest</vt:lpstr>
      <vt:lpstr>A128020926F</vt:lpstr>
      <vt:lpstr>A128020926F_Data</vt:lpstr>
      <vt:lpstr>A128020926F_Latest</vt:lpstr>
      <vt:lpstr>A128020930W</vt:lpstr>
      <vt:lpstr>A128020930W_Data</vt:lpstr>
      <vt:lpstr>A128020930W_Latest</vt:lpstr>
      <vt:lpstr>A128020934F</vt:lpstr>
      <vt:lpstr>A128020934F_Data</vt:lpstr>
      <vt:lpstr>A128020934F_Latest</vt:lpstr>
      <vt:lpstr>A128020938R</vt:lpstr>
      <vt:lpstr>A128020938R_Data</vt:lpstr>
      <vt:lpstr>A128020938R_Latest</vt:lpstr>
      <vt:lpstr>A128020942F</vt:lpstr>
      <vt:lpstr>A128020942F_Data</vt:lpstr>
      <vt:lpstr>A128020942F_Latest</vt:lpstr>
      <vt:lpstr>A128020946R</vt:lpstr>
      <vt:lpstr>A128020946R_Data</vt:lpstr>
      <vt:lpstr>A128020946R_Latest</vt:lpstr>
      <vt:lpstr>A128020950F</vt:lpstr>
      <vt:lpstr>A128020950F_Data</vt:lpstr>
      <vt:lpstr>A128020950F_Latest</vt:lpstr>
      <vt:lpstr>A128020954R</vt:lpstr>
      <vt:lpstr>A128020954R_Data</vt:lpstr>
      <vt:lpstr>A128020954R_Latest</vt:lpstr>
      <vt:lpstr>A128020958X</vt:lpstr>
      <vt:lpstr>A128020958X_Data</vt:lpstr>
      <vt:lpstr>A128020958X_Latest</vt:lpstr>
      <vt:lpstr>A128020962R</vt:lpstr>
      <vt:lpstr>A128020962R_Data</vt:lpstr>
      <vt:lpstr>A128020962R_Latest</vt:lpstr>
      <vt:lpstr>A128020966X</vt:lpstr>
      <vt:lpstr>A128020966X_Data</vt:lpstr>
      <vt:lpstr>A128020966X_Latest</vt:lpstr>
      <vt:lpstr>A128020970R</vt:lpstr>
      <vt:lpstr>A128020970R_Data</vt:lpstr>
      <vt:lpstr>A128020970R_Latest</vt:lpstr>
      <vt:lpstr>A128020974X</vt:lpstr>
      <vt:lpstr>A128020974X_Data</vt:lpstr>
      <vt:lpstr>A128020974X_Latest</vt:lpstr>
      <vt:lpstr>A128020978J</vt:lpstr>
      <vt:lpstr>A128020978J_Data</vt:lpstr>
      <vt:lpstr>A128020978J_Latest</vt:lpstr>
      <vt:lpstr>A128020982X</vt:lpstr>
      <vt:lpstr>A128020982X_Data</vt:lpstr>
      <vt:lpstr>A128020982X_Latest</vt:lpstr>
      <vt:lpstr>A128020986J</vt:lpstr>
      <vt:lpstr>A128020986J_Data</vt:lpstr>
      <vt:lpstr>A128020986J_Latest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A128022662X</vt:lpstr>
      <vt:lpstr>A128022662X_Data</vt:lpstr>
      <vt:lpstr>A128022662X_Latest</vt:lpstr>
      <vt:lpstr>A128022666J</vt:lpstr>
      <vt:lpstr>A128022666J_Data</vt:lpstr>
      <vt:lpstr>A128022666J_Latest</vt:lpstr>
      <vt:lpstr>A128022670X</vt:lpstr>
      <vt:lpstr>A128022670X_Data</vt:lpstr>
      <vt:lpstr>A128022670X_Latest</vt:lpstr>
      <vt:lpstr>A128022674J</vt:lpstr>
      <vt:lpstr>A128022674J_Data</vt:lpstr>
      <vt:lpstr>A128022674J_Latest</vt:lpstr>
      <vt:lpstr>A128022678T</vt:lpstr>
      <vt:lpstr>A128022678T_Data</vt:lpstr>
      <vt:lpstr>A128022678T_Latest</vt:lpstr>
      <vt:lpstr>A128022682J</vt:lpstr>
      <vt:lpstr>A128022682J_Data</vt:lpstr>
      <vt:lpstr>A128022682J_Latest</vt:lpstr>
      <vt:lpstr>A128022686T</vt:lpstr>
      <vt:lpstr>A128022686T_Data</vt:lpstr>
      <vt:lpstr>A128022686T_Latest</vt:lpstr>
      <vt:lpstr>A128022690J</vt:lpstr>
      <vt:lpstr>A128022690J_Data</vt:lpstr>
      <vt:lpstr>A128022690J_Latest</vt:lpstr>
      <vt:lpstr>A128022694T</vt:lpstr>
      <vt:lpstr>A128022694T_Data</vt:lpstr>
      <vt:lpstr>A128022694T_Latest</vt:lpstr>
      <vt:lpstr>A128022698A</vt:lpstr>
      <vt:lpstr>A128022698A_Data</vt:lpstr>
      <vt:lpstr>A128022698A_Latest</vt:lpstr>
      <vt:lpstr>A128022702F</vt:lpstr>
      <vt:lpstr>A128022702F_Data</vt:lpstr>
      <vt:lpstr>A128022702F_Latest</vt:lpstr>
      <vt:lpstr>A128022706R</vt:lpstr>
      <vt:lpstr>A128022706R_Data</vt:lpstr>
      <vt:lpstr>A128022706R_Latest</vt:lpstr>
      <vt:lpstr>A128022710F</vt:lpstr>
      <vt:lpstr>A128022710F_Data</vt:lpstr>
      <vt:lpstr>A128022710F_Latest</vt:lpstr>
      <vt:lpstr>A128022714R</vt:lpstr>
      <vt:lpstr>A128022714R_Data</vt:lpstr>
      <vt:lpstr>A128022714R_Latest</vt:lpstr>
      <vt:lpstr>A128022718X</vt:lpstr>
      <vt:lpstr>A128022718X_Data</vt:lpstr>
      <vt:lpstr>A128022718X_Latest</vt:lpstr>
      <vt:lpstr>A128022722R</vt:lpstr>
      <vt:lpstr>A128022722R_Data</vt:lpstr>
      <vt:lpstr>A128022722R_Latest</vt:lpstr>
      <vt:lpstr>A128022726X</vt:lpstr>
      <vt:lpstr>A128022726X_Data</vt:lpstr>
      <vt:lpstr>A128022726X_Latest</vt:lpstr>
      <vt:lpstr>A128022730R</vt:lpstr>
      <vt:lpstr>A128022730R_Data</vt:lpstr>
      <vt:lpstr>A128022730R_Latest</vt:lpstr>
      <vt:lpstr>A128022734X</vt:lpstr>
      <vt:lpstr>A128022734X_Data</vt:lpstr>
      <vt:lpstr>A128022734X_Latest</vt:lpstr>
      <vt:lpstr>A128022738J</vt:lpstr>
      <vt:lpstr>A128022738J_Data</vt:lpstr>
      <vt:lpstr>A128022738J_Latest</vt:lpstr>
      <vt:lpstr>A128022742X</vt:lpstr>
      <vt:lpstr>A128022742X_Data</vt:lpstr>
      <vt:lpstr>A128022742X_Latest</vt:lpstr>
      <vt:lpstr>A128022746J</vt:lpstr>
      <vt:lpstr>A128022746J_Data</vt:lpstr>
      <vt:lpstr>A128022746J_Latest</vt:lpstr>
      <vt:lpstr>A128022750X</vt:lpstr>
      <vt:lpstr>A128022750X_Data</vt:lpstr>
      <vt:lpstr>A128022750X_Latest</vt:lpstr>
      <vt:lpstr>A128022754J</vt:lpstr>
      <vt:lpstr>A128022754J_Data</vt:lpstr>
      <vt:lpstr>A128022754J_Latest</vt:lpstr>
      <vt:lpstr>A128022758T</vt:lpstr>
      <vt:lpstr>A128022758T_Data</vt:lpstr>
      <vt:lpstr>A128022758T_Latest</vt:lpstr>
      <vt:lpstr>A128022762J</vt:lpstr>
      <vt:lpstr>A128022762J_Data</vt:lpstr>
      <vt:lpstr>A128022762J_Latest</vt:lpstr>
      <vt:lpstr>A128022766T</vt:lpstr>
      <vt:lpstr>A128022766T_Data</vt:lpstr>
      <vt:lpstr>A128022766T_Latest</vt:lpstr>
      <vt:lpstr>A128022770J</vt:lpstr>
      <vt:lpstr>A128022770J_Data</vt:lpstr>
      <vt:lpstr>A128022770J_Latest</vt:lpstr>
      <vt:lpstr>A128022774T</vt:lpstr>
      <vt:lpstr>A128022774T_Data</vt:lpstr>
      <vt:lpstr>A128022774T_Latest</vt:lpstr>
      <vt:lpstr>A128022778A</vt:lpstr>
      <vt:lpstr>A128022778A_Data</vt:lpstr>
      <vt:lpstr>A128022778A_Latest</vt:lpstr>
      <vt:lpstr>A128022782T</vt:lpstr>
      <vt:lpstr>A128022782T_Data</vt:lpstr>
      <vt:lpstr>A128022782T_Latest</vt:lpstr>
      <vt:lpstr>A128022786A</vt:lpstr>
      <vt:lpstr>A128022786A_Data</vt:lpstr>
      <vt:lpstr>A128022786A_Latest</vt:lpstr>
      <vt:lpstr>A128022790T</vt:lpstr>
      <vt:lpstr>A128022790T_Data</vt:lpstr>
      <vt:lpstr>A128022790T_Latest</vt:lpstr>
      <vt:lpstr>A128022794A</vt:lpstr>
      <vt:lpstr>A128022794A_Data</vt:lpstr>
      <vt:lpstr>A128022794A_Latest</vt:lpstr>
      <vt:lpstr>A128022798K</vt:lpstr>
      <vt:lpstr>A128022798K_Data</vt:lpstr>
      <vt:lpstr>A128022798K_Latest</vt:lpstr>
      <vt:lpstr>A128022802R</vt:lpstr>
      <vt:lpstr>A128022802R_Data</vt:lpstr>
      <vt:lpstr>A128022802R_Latest</vt:lpstr>
      <vt:lpstr>A128022806X</vt:lpstr>
      <vt:lpstr>A128022806X_Data</vt:lpstr>
      <vt:lpstr>A128022806X_Latest</vt:lpstr>
      <vt:lpstr>A128022810R</vt:lpstr>
      <vt:lpstr>A128022810R_Data</vt:lpstr>
      <vt:lpstr>A128022810R_Latest</vt:lpstr>
      <vt:lpstr>A128022814X</vt:lpstr>
      <vt:lpstr>A128022814X_Data</vt:lpstr>
      <vt:lpstr>A128022814X_Latest</vt:lpstr>
      <vt:lpstr>A128022818J</vt:lpstr>
      <vt:lpstr>A128022818J_Data</vt:lpstr>
      <vt:lpstr>A128022818J_Latest</vt:lpstr>
      <vt:lpstr>A128022822X</vt:lpstr>
      <vt:lpstr>A128022822X_Data</vt:lpstr>
      <vt:lpstr>A128022822X_Latest</vt:lpstr>
      <vt:lpstr>A128022826J</vt:lpstr>
      <vt:lpstr>A128022826J_Data</vt:lpstr>
      <vt:lpstr>A128022826J_Latest</vt:lpstr>
      <vt:lpstr>A128022830X</vt:lpstr>
      <vt:lpstr>A128022830X_Data</vt:lpstr>
      <vt:lpstr>A128022830X_Latest</vt:lpstr>
      <vt:lpstr>A128022834J</vt:lpstr>
      <vt:lpstr>A128022834J_Data</vt:lpstr>
      <vt:lpstr>A128022834J_Latest</vt:lpstr>
      <vt:lpstr>A128022838T</vt:lpstr>
      <vt:lpstr>A128022838T_Data</vt:lpstr>
      <vt:lpstr>A128022838T_Latest</vt:lpstr>
      <vt:lpstr>A128022842J</vt:lpstr>
      <vt:lpstr>A128022842J_Data</vt:lpstr>
      <vt:lpstr>A128022842J_Latest</vt:lpstr>
      <vt:lpstr>A128022846T</vt:lpstr>
      <vt:lpstr>A128022846T_Data</vt:lpstr>
      <vt:lpstr>A128022846T_Latest</vt:lpstr>
      <vt:lpstr>A128022850J</vt:lpstr>
      <vt:lpstr>A128022850J_Data</vt:lpstr>
      <vt:lpstr>A128022850J_Latest</vt:lpstr>
      <vt:lpstr>A128022854T</vt:lpstr>
      <vt:lpstr>A128022854T_Data</vt:lpstr>
      <vt:lpstr>A128022854T_Latest</vt:lpstr>
      <vt:lpstr>A128022858A</vt:lpstr>
      <vt:lpstr>A128022858A_Data</vt:lpstr>
      <vt:lpstr>A128022858A_Latest</vt:lpstr>
      <vt:lpstr>A128022862T</vt:lpstr>
      <vt:lpstr>A128022862T_Data</vt:lpstr>
      <vt:lpstr>A128022862T_Latest</vt:lpstr>
      <vt:lpstr>A128022866A</vt:lpstr>
      <vt:lpstr>A128022866A_Data</vt:lpstr>
      <vt:lpstr>A128022866A_Latest</vt:lpstr>
      <vt:lpstr>A128022874A</vt:lpstr>
      <vt:lpstr>A128022874A_Data</vt:lpstr>
      <vt:lpstr>A128022874A_Latest</vt:lpstr>
      <vt:lpstr>A128022878K</vt:lpstr>
      <vt:lpstr>A128022878K_Data</vt:lpstr>
      <vt:lpstr>A128022878K_Latest</vt:lpstr>
      <vt:lpstr>A128022882A</vt:lpstr>
      <vt:lpstr>A128022882A_Data</vt:lpstr>
      <vt:lpstr>A128022882A_Latest</vt:lpstr>
      <vt:lpstr>A128022886K</vt:lpstr>
      <vt:lpstr>A128022886K_Data</vt:lpstr>
      <vt:lpstr>A128022886K_Latest</vt:lpstr>
      <vt:lpstr>A128022890A</vt:lpstr>
      <vt:lpstr>A128022890A_Data</vt:lpstr>
      <vt:lpstr>A128022890A_Latest</vt:lpstr>
      <vt:lpstr>A128022894K</vt:lpstr>
      <vt:lpstr>A128022894K_Data</vt:lpstr>
      <vt:lpstr>A128022894K_Latest</vt:lpstr>
      <vt:lpstr>A128022922J</vt:lpstr>
      <vt:lpstr>A128022922J_Data</vt:lpstr>
      <vt:lpstr>A128022922J_Latest</vt:lpstr>
      <vt:lpstr>A128022926T</vt:lpstr>
      <vt:lpstr>A128022926T_Data</vt:lpstr>
      <vt:lpstr>A128022926T_Latest</vt:lpstr>
      <vt:lpstr>A128022934T</vt:lpstr>
      <vt:lpstr>A128022934T_Data</vt:lpstr>
      <vt:lpstr>A128022934T_Latest</vt:lpstr>
      <vt:lpstr>A128022938A</vt:lpstr>
      <vt:lpstr>A128022938A_Data</vt:lpstr>
      <vt:lpstr>A128022938A_Latest</vt:lpstr>
      <vt:lpstr>A128022942T</vt:lpstr>
      <vt:lpstr>A128022942T_Data</vt:lpstr>
      <vt:lpstr>A128022942T_Latest</vt:lpstr>
      <vt:lpstr>A128022950T</vt:lpstr>
      <vt:lpstr>A128022950T_Data</vt:lpstr>
      <vt:lpstr>A128022950T_Latest</vt:lpstr>
      <vt:lpstr>A128022954A</vt:lpstr>
      <vt:lpstr>A128022954A_Data</vt:lpstr>
      <vt:lpstr>A128022954A_Latest</vt:lpstr>
      <vt:lpstr>A128022958K</vt:lpstr>
      <vt:lpstr>A128022958K_Data</vt:lpstr>
      <vt:lpstr>A128022958K_Latest</vt:lpstr>
      <vt:lpstr>A128022962A</vt:lpstr>
      <vt:lpstr>A128022962A_Data</vt:lpstr>
      <vt:lpstr>A128022962A_Latest</vt:lpstr>
      <vt:lpstr>A128022966K</vt:lpstr>
      <vt:lpstr>A128022966K_Data</vt:lpstr>
      <vt:lpstr>A128022966K_Latest</vt:lpstr>
      <vt:lpstr>A128022970A</vt:lpstr>
      <vt:lpstr>A128022970A_Data</vt:lpstr>
      <vt:lpstr>A128022970A_Latest</vt:lpstr>
      <vt:lpstr>A128022974K</vt:lpstr>
      <vt:lpstr>A128022974K_Data</vt:lpstr>
      <vt:lpstr>A128022974K_Latest</vt:lpstr>
      <vt:lpstr>A128022978V</vt:lpstr>
      <vt:lpstr>A128022978V_Data</vt:lpstr>
      <vt:lpstr>A128022978V_Latest</vt:lpstr>
      <vt:lpstr>A128022982K</vt:lpstr>
      <vt:lpstr>A128022982K_Data</vt:lpstr>
      <vt:lpstr>A128022982K_Latest</vt:lpstr>
      <vt:lpstr>A128022986V</vt:lpstr>
      <vt:lpstr>A128022986V_Data</vt:lpstr>
      <vt:lpstr>A128022986V_Latest</vt:lpstr>
      <vt:lpstr>A128022990K</vt:lpstr>
      <vt:lpstr>A128022990K_Data</vt:lpstr>
      <vt:lpstr>A128022990K_Latest</vt:lpstr>
      <vt:lpstr>A128022994V</vt:lpstr>
      <vt:lpstr>A128022994V_Data</vt:lpstr>
      <vt:lpstr>A128022994V_Latest</vt:lpstr>
      <vt:lpstr>A128022998C</vt:lpstr>
      <vt:lpstr>A128022998C_Data</vt:lpstr>
      <vt:lpstr>A128022998C_Latest</vt:lpstr>
      <vt:lpstr>A128023006V</vt:lpstr>
      <vt:lpstr>A128023006V_Data</vt:lpstr>
      <vt:lpstr>A128023006V_Latest</vt:lpstr>
      <vt:lpstr>A128023010K</vt:lpstr>
      <vt:lpstr>A128023010K_Data</vt:lpstr>
      <vt:lpstr>A128023010K_Latest</vt:lpstr>
      <vt:lpstr>A128023014V</vt:lpstr>
      <vt:lpstr>A128023014V_Data</vt:lpstr>
      <vt:lpstr>A128023014V_Latest</vt:lpstr>
      <vt:lpstr>A128023018C</vt:lpstr>
      <vt:lpstr>A128023018C_Data</vt:lpstr>
      <vt:lpstr>A128023018C_Latest</vt:lpstr>
      <vt:lpstr>A128023022V</vt:lpstr>
      <vt:lpstr>A128023022V_Data</vt:lpstr>
      <vt:lpstr>A128023022V_Latest</vt:lpstr>
      <vt:lpstr>A128023026C</vt:lpstr>
      <vt:lpstr>A128023026C_Data</vt:lpstr>
      <vt:lpstr>A128023026C_Latest</vt:lpstr>
      <vt:lpstr>A128023030V</vt:lpstr>
      <vt:lpstr>A128023030V_Data</vt:lpstr>
      <vt:lpstr>A128023030V_Latest</vt:lpstr>
      <vt:lpstr>A128023034C</vt:lpstr>
      <vt:lpstr>A128023034C_Data</vt:lpstr>
      <vt:lpstr>A128023034C_Latest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A128024934C</vt:lpstr>
      <vt:lpstr>A128024934C_Data</vt:lpstr>
      <vt:lpstr>A128024934C_Latest</vt:lpstr>
      <vt:lpstr>A128024938L</vt:lpstr>
      <vt:lpstr>A128024938L_Data</vt:lpstr>
      <vt:lpstr>A128024938L_Latest</vt:lpstr>
      <vt:lpstr>A128024942C</vt:lpstr>
      <vt:lpstr>A128024942C_Data</vt:lpstr>
      <vt:lpstr>A128024942C_Latest</vt:lpstr>
      <vt:lpstr>A128024946L</vt:lpstr>
      <vt:lpstr>A128024946L_Data</vt:lpstr>
      <vt:lpstr>A128024946L_Latest</vt:lpstr>
      <vt:lpstr>A128024950C</vt:lpstr>
      <vt:lpstr>A128024950C_Data</vt:lpstr>
      <vt:lpstr>A128024950C_Latest</vt:lpstr>
      <vt:lpstr>A128024954L</vt:lpstr>
      <vt:lpstr>A128024954L_Data</vt:lpstr>
      <vt:lpstr>A128024954L_Latest</vt:lpstr>
      <vt:lpstr>A128024958W</vt:lpstr>
      <vt:lpstr>A128024958W_Data</vt:lpstr>
      <vt:lpstr>A128024958W_Latest</vt:lpstr>
      <vt:lpstr>A128024962L</vt:lpstr>
      <vt:lpstr>A128024962L_Data</vt:lpstr>
      <vt:lpstr>A128024962L_Latest</vt:lpstr>
      <vt:lpstr>A128024966W</vt:lpstr>
      <vt:lpstr>A128024966W_Data</vt:lpstr>
      <vt:lpstr>A128024966W_Latest</vt:lpstr>
      <vt:lpstr>A128024970L</vt:lpstr>
      <vt:lpstr>A128024970L_Data</vt:lpstr>
      <vt:lpstr>A128024970L_Latest</vt:lpstr>
      <vt:lpstr>A128024974W</vt:lpstr>
      <vt:lpstr>A128024974W_Data</vt:lpstr>
      <vt:lpstr>A128024974W_Latest</vt:lpstr>
      <vt:lpstr>A128024978F</vt:lpstr>
      <vt:lpstr>A128024978F_Data</vt:lpstr>
      <vt:lpstr>A128024978F_Latest</vt:lpstr>
      <vt:lpstr>A128024982W</vt:lpstr>
      <vt:lpstr>A128024982W_Data</vt:lpstr>
      <vt:lpstr>A128024982W_Latest</vt:lpstr>
      <vt:lpstr>A128024986F</vt:lpstr>
      <vt:lpstr>A128024986F_Data</vt:lpstr>
      <vt:lpstr>A128024986F_Latest</vt:lpstr>
      <vt:lpstr>A128024990W</vt:lpstr>
      <vt:lpstr>A128024990W_Data</vt:lpstr>
      <vt:lpstr>A128024990W_Latest</vt:lpstr>
      <vt:lpstr>A128024994F</vt:lpstr>
      <vt:lpstr>A128024994F_Data</vt:lpstr>
      <vt:lpstr>A128024994F_Latest</vt:lpstr>
      <vt:lpstr>A128024998R</vt:lpstr>
      <vt:lpstr>A128024998R_Data</vt:lpstr>
      <vt:lpstr>A128024998R_Latest</vt:lpstr>
      <vt:lpstr>A128025002W</vt:lpstr>
      <vt:lpstr>A128025002W_Data</vt:lpstr>
      <vt:lpstr>A128025002W_Latest</vt:lpstr>
      <vt:lpstr>A128025006F</vt:lpstr>
      <vt:lpstr>A128025006F_Data</vt:lpstr>
      <vt:lpstr>A128025006F_Latest</vt:lpstr>
      <vt:lpstr>A128025010W</vt:lpstr>
      <vt:lpstr>A128025010W_Data</vt:lpstr>
      <vt:lpstr>A128025010W_Latest</vt:lpstr>
      <vt:lpstr>A128025014F</vt:lpstr>
      <vt:lpstr>A128025014F_Data</vt:lpstr>
      <vt:lpstr>A128025014F_Latest</vt:lpstr>
      <vt:lpstr>A128025018R</vt:lpstr>
      <vt:lpstr>A128025018R_Data</vt:lpstr>
      <vt:lpstr>A128025018R_Latest</vt:lpstr>
      <vt:lpstr>A128025022F</vt:lpstr>
      <vt:lpstr>A128025022F_Data</vt:lpstr>
      <vt:lpstr>A128025022F_Latest</vt:lpstr>
      <vt:lpstr>A128025026R</vt:lpstr>
      <vt:lpstr>A128025026R_Data</vt:lpstr>
      <vt:lpstr>A128025026R_Latest</vt:lpstr>
      <vt:lpstr>A128025030F</vt:lpstr>
      <vt:lpstr>A128025030F_Data</vt:lpstr>
      <vt:lpstr>A128025030F_Latest</vt:lpstr>
      <vt:lpstr>A128025034R</vt:lpstr>
      <vt:lpstr>A128025034R_Data</vt:lpstr>
      <vt:lpstr>A128025034R_Latest</vt:lpstr>
      <vt:lpstr>A128025038X</vt:lpstr>
      <vt:lpstr>A128025038X_Data</vt:lpstr>
      <vt:lpstr>A128025038X_Latest</vt:lpstr>
      <vt:lpstr>A128025042R</vt:lpstr>
      <vt:lpstr>A128025042R_Data</vt:lpstr>
      <vt:lpstr>A128025042R_Latest</vt:lpstr>
      <vt:lpstr>A128025046X</vt:lpstr>
      <vt:lpstr>A128025046X_Data</vt:lpstr>
      <vt:lpstr>A128025046X_Latest</vt:lpstr>
      <vt:lpstr>A128025050R</vt:lpstr>
      <vt:lpstr>A128025050R_Data</vt:lpstr>
      <vt:lpstr>A128025050R_Latest</vt:lpstr>
      <vt:lpstr>A128025054X</vt:lpstr>
      <vt:lpstr>A128025054X_Data</vt:lpstr>
      <vt:lpstr>A128025054X_Latest</vt:lpstr>
      <vt:lpstr>A128025058J</vt:lpstr>
      <vt:lpstr>A128025058J_Data</vt:lpstr>
      <vt:lpstr>A128025058J_Latest</vt:lpstr>
      <vt:lpstr>A128025062X</vt:lpstr>
      <vt:lpstr>A128025062X_Data</vt:lpstr>
      <vt:lpstr>A128025062X_Latest</vt:lpstr>
      <vt:lpstr>A128025066J</vt:lpstr>
      <vt:lpstr>A128025066J_Data</vt:lpstr>
      <vt:lpstr>A128025066J_Latest</vt:lpstr>
      <vt:lpstr>A128025070X</vt:lpstr>
      <vt:lpstr>A128025070X_Data</vt:lpstr>
      <vt:lpstr>A128025070X_Latest</vt:lpstr>
      <vt:lpstr>A128025074J</vt:lpstr>
      <vt:lpstr>A128025074J_Data</vt:lpstr>
      <vt:lpstr>A128025074J_Latest</vt:lpstr>
      <vt:lpstr>A128025078T</vt:lpstr>
      <vt:lpstr>A128025078T_Data</vt:lpstr>
      <vt:lpstr>A128025078T_Latest</vt:lpstr>
      <vt:lpstr>A128025082J</vt:lpstr>
      <vt:lpstr>A128025082J_Data</vt:lpstr>
      <vt:lpstr>A128025082J_Latest</vt:lpstr>
      <vt:lpstr>A128025086T</vt:lpstr>
      <vt:lpstr>A128025086T_Data</vt:lpstr>
      <vt:lpstr>A128025086T_Latest</vt:lpstr>
      <vt:lpstr>A128025090J</vt:lpstr>
      <vt:lpstr>A128025090J_Data</vt:lpstr>
      <vt:lpstr>A128025090J_Latest</vt:lpstr>
      <vt:lpstr>A128025094T</vt:lpstr>
      <vt:lpstr>A128025094T_Data</vt:lpstr>
      <vt:lpstr>A128025094T_Latest</vt:lpstr>
      <vt:lpstr>A128025098A</vt:lpstr>
      <vt:lpstr>A128025098A_Data</vt:lpstr>
      <vt:lpstr>A128025098A_Latest</vt:lpstr>
      <vt:lpstr>A128025102F</vt:lpstr>
      <vt:lpstr>A128025102F_Data</vt:lpstr>
      <vt:lpstr>A128025102F_Latest</vt:lpstr>
      <vt:lpstr>A128025106R</vt:lpstr>
      <vt:lpstr>A128025106R_Data</vt:lpstr>
      <vt:lpstr>A128025106R_Latest</vt:lpstr>
      <vt:lpstr>A128025110F</vt:lpstr>
      <vt:lpstr>A128025110F_Data</vt:lpstr>
      <vt:lpstr>A128025110F_Latest</vt:lpstr>
      <vt:lpstr>A128025130R</vt:lpstr>
      <vt:lpstr>A128025130R_Data</vt:lpstr>
      <vt:lpstr>A128025130R_Latest</vt:lpstr>
      <vt:lpstr>A128025134X</vt:lpstr>
      <vt:lpstr>A128025134X_Data</vt:lpstr>
      <vt:lpstr>A128025134X_Latest</vt:lpstr>
      <vt:lpstr>A128025138J</vt:lpstr>
      <vt:lpstr>A128025138J_Data</vt:lpstr>
      <vt:lpstr>A128025138J_Latest</vt:lpstr>
      <vt:lpstr>A128025142X</vt:lpstr>
      <vt:lpstr>A128025142X_Data</vt:lpstr>
      <vt:lpstr>A128025142X_Latest</vt:lpstr>
      <vt:lpstr>A128025146J</vt:lpstr>
      <vt:lpstr>A128025146J_Data</vt:lpstr>
      <vt:lpstr>A128025146J_Latest</vt:lpstr>
      <vt:lpstr>A128025150X</vt:lpstr>
      <vt:lpstr>A128025150X_Data</vt:lpstr>
      <vt:lpstr>A128025150X_Latest</vt:lpstr>
      <vt:lpstr>A128025154J</vt:lpstr>
      <vt:lpstr>A128025154J_Data</vt:lpstr>
      <vt:lpstr>A128025154J_Latest</vt:lpstr>
      <vt:lpstr>A128025158T</vt:lpstr>
      <vt:lpstr>A128025158T_Data</vt:lpstr>
      <vt:lpstr>A128025158T_Latest</vt:lpstr>
      <vt:lpstr>A128025162J</vt:lpstr>
      <vt:lpstr>A128025162J_Data</vt:lpstr>
      <vt:lpstr>A128025162J_Latest</vt:lpstr>
      <vt:lpstr>A128025166T</vt:lpstr>
      <vt:lpstr>A128025166T_Data</vt:lpstr>
      <vt:lpstr>A128025166T_Latest</vt:lpstr>
      <vt:lpstr>A128025170J</vt:lpstr>
      <vt:lpstr>A128025170J_Data</vt:lpstr>
      <vt:lpstr>A128025170J_Latest</vt:lpstr>
      <vt:lpstr>A128025174T</vt:lpstr>
      <vt:lpstr>A128025174T_Data</vt:lpstr>
      <vt:lpstr>A128025174T_Latest</vt:lpstr>
      <vt:lpstr>A128025178A</vt:lpstr>
      <vt:lpstr>A128025178A_Data</vt:lpstr>
      <vt:lpstr>A128025178A_Latest</vt:lpstr>
      <vt:lpstr>A128025182T</vt:lpstr>
      <vt:lpstr>A128025182T_Data</vt:lpstr>
      <vt:lpstr>A128025182T_Latest</vt:lpstr>
      <vt:lpstr>A128025186A</vt:lpstr>
      <vt:lpstr>A128025186A_Data</vt:lpstr>
      <vt:lpstr>A128025186A_Latest</vt:lpstr>
      <vt:lpstr>A128025190T</vt:lpstr>
      <vt:lpstr>A128025190T_Data</vt:lpstr>
      <vt:lpstr>A128025190T_Latest</vt:lpstr>
      <vt:lpstr>A128025194A</vt:lpstr>
      <vt:lpstr>A128025194A_Data</vt:lpstr>
      <vt:lpstr>A128025194A_Latest</vt:lpstr>
      <vt:lpstr>A128025198K</vt:lpstr>
      <vt:lpstr>A128025198K_Data</vt:lpstr>
      <vt:lpstr>A128025198K_Latest</vt:lpstr>
      <vt:lpstr>A128025202R</vt:lpstr>
      <vt:lpstr>A128025202R_Data</vt:lpstr>
      <vt:lpstr>A128025202R_Latest</vt:lpstr>
      <vt:lpstr>A128025206X</vt:lpstr>
      <vt:lpstr>A128025206X_Data</vt:lpstr>
      <vt:lpstr>A128025206X_Latest</vt:lpstr>
      <vt:lpstr>A128025210R</vt:lpstr>
      <vt:lpstr>A128025210R_Data</vt:lpstr>
      <vt:lpstr>A128025210R_Latest</vt:lpstr>
      <vt:lpstr>A128025214X</vt:lpstr>
      <vt:lpstr>A128025214X_Data</vt:lpstr>
      <vt:lpstr>A128025214X_Latest</vt:lpstr>
      <vt:lpstr>A128025218J</vt:lpstr>
      <vt:lpstr>A128025218J_Data</vt:lpstr>
      <vt:lpstr>A128025218J_Latest</vt:lpstr>
      <vt:lpstr>A128025222X</vt:lpstr>
      <vt:lpstr>A128025222X_Data</vt:lpstr>
      <vt:lpstr>A128025222X_Latest</vt:lpstr>
      <vt:lpstr>A128025226J</vt:lpstr>
      <vt:lpstr>A128025226J_Data</vt:lpstr>
      <vt:lpstr>A128025226J_Latest</vt:lpstr>
      <vt:lpstr>A128025230X</vt:lpstr>
      <vt:lpstr>A128025230X_Data</vt:lpstr>
      <vt:lpstr>A128025230X_Latest</vt:lpstr>
      <vt:lpstr>A128025234J</vt:lpstr>
      <vt:lpstr>A128025234J_Data</vt:lpstr>
      <vt:lpstr>A128025234J_Latest</vt:lpstr>
      <vt:lpstr>A128025238T</vt:lpstr>
      <vt:lpstr>A128025238T_Data</vt:lpstr>
      <vt:lpstr>A128025238T_Latest</vt:lpstr>
      <vt:lpstr>A128025242J</vt:lpstr>
      <vt:lpstr>A128025242J_Data</vt:lpstr>
      <vt:lpstr>A128025242J_Latest</vt:lpstr>
      <vt:lpstr>A128025246T</vt:lpstr>
      <vt:lpstr>A128025246T_Data</vt:lpstr>
      <vt:lpstr>A128025246T_Latest</vt:lpstr>
      <vt:lpstr>A128025250J</vt:lpstr>
      <vt:lpstr>A128025250J_Data</vt:lpstr>
      <vt:lpstr>A128025250J_Latest</vt:lpstr>
      <vt:lpstr>A128025254T</vt:lpstr>
      <vt:lpstr>A128025254T_Data</vt:lpstr>
      <vt:lpstr>A128025254T_Latest</vt:lpstr>
      <vt:lpstr>A128025258A</vt:lpstr>
      <vt:lpstr>A128025258A_Data</vt:lpstr>
      <vt:lpstr>A128025258A_Latest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A128027094C</vt:lpstr>
      <vt:lpstr>A128027094C_Data</vt:lpstr>
      <vt:lpstr>A128027094C_Latest</vt:lpstr>
      <vt:lpstr>A128027098L</vt:lpstr>
      <vt:lpstr>A128027098L_Data</vt:lpstr>
      <vt:lpstr>A128027098L_Latest</vt:lpstr>
      <vt:lpstr>A128027102T</vt:lpstr>
      <vt:lpstr>A128027102T_Data</vt:lpstr>
      <vt:lpstr>A128027102T_Latest</vt:lpstr>
      <vt:lpstr>A128027106A</vt:lpstr>
      <vt:lpstr>A128027106A_Data</vt:lpstr>
      <vt:lpstr>A128027106A_Latest</vt:lpstr>
      <vt:lpstr>A128027110T</vt:lpstr>
      <vt:lpstr>A128027110T_Data</vt:lpstr>
      <vt:lpstr>A128027110T_Latest</vt:lpstr>
      <vt:lpstr>A128027114A</vt:lpstr>
      <vt:lpstr>A128027114A_Data</vt:lpstr>
      <vt:lpstr>A128027114A_Latest</vt:lpstr>
      <vt:lpstr>A128027118K</vt:lpstr>
      <vt:lpstr>A128027118K_Data</vt:lpstr>
      <vt:lpstr>A128027118K_Latest</vt:lpstr>
      <vt:lpstr>A128027122A</vt:lpstr>
      <vt:lpstr>A128027122A_Data</vt:lpstr>
      <vt:lpstr>A128027122A_Latest</vt:lpstr>
      <vt:lpstr>A128027126K</vt:lpstr>
      <vt:lpstr>A128027126K_Data</vt:lpstr>
      <vt:lpstr>A128027126K_Latest</vt:lpstr>
      <vt:lpstr>A128027130A</vt:lpstr>
      <vt:lpstr>A128027130A_Data</vt:lpstr>
      <vt:lpstr>A128027130A_Latest</vt:lpstr>
      <vt:lpstr>A128027134K</vt:lpstr>
      <vt:lpstr>A128027134K_Data</vt:lpstr>
      <vt:lpstr>A128027134K_Latest</vt:lpstr>
      <vt:lpstr>A128027138V</vt:lpstr>
      <vt:lpstr>A128027138V_Data</vt:lpstr>
      <vt:lpstr>A128027138V_Latest</vt:lpstr>
      <vt:lpstr>A128027142K</vt:lpstr>
      <vt:lpstr>A128027142K_Data</vt:lpstr>
      <vt:lpstr>A128027142K_Latest</vt:lpstr>
      <vt:lpstr>A128027146V</vt:lpstr>
      <vt:lpstr>A128027146V_Data</vt:lpstr>
      <vt:lpstr>A128027146V_Latest</vt:lpstr>
      <vt:lpstr>A128027150K</vt:lpstr>
      <vt:lpstr>A128027150K_Data</vt:lpstr>
      <vt:lpstr>A128027150K_Latest</vt:lpstr>
      <vt:lpstr>A128027154V</vt:lpstr>
      <vt:lpstr>A128027154V_Data</vt:lpstr>
      <vt:lpstr>A128027154V_Latest</vt:lpstr>
      <vt:lpstr>A128027158C</vt:lpstr>
      <vt:lpstr>A128027158C_Data</vt:lpstr>
      <vt:lpstr>A128027158C_Latest</vt:lpstr>
      <vt:lpstr>A128027162V</vt:lpstr>
      <vt:lpstr>A128027162V_Data</vt:lpstr>
      <vt:lpstr>A128027162V_Latest</vt:lpstr>
      <vt:lpstr>A128027166C</vt:lpstr>
      <vt:lpstr>A128027166C_Data</vt:lpstr>
      <vt:lpstr>A128027166C_Latest</vt:lpstr>
      <vt:lpstr>A128027170V</vt:lpstr>
      <vt:lpstr>A128027170V_Data</vt:lpstr>
      <vt:lpstr>A128027170V_Latest</vt:lpstr>
      <vt:lpstr>A128027174C</vt:lpstr>
      <vt:lpstr>A128027174C_Data</vt:lpstr>
      <vt:lpstr>A128027174C_Latest</vt:lpstr>
      <vt:lpstr>A128027178L</vt:lpstr>
      <vt:lpstr>A128027178L_Data</vt:lpstr>
      <vt:lpstr>A128027178L_Latest</vt:lpstr>
      <vt:lpstr>A128027182C</vt:lpstr>
      <vt:lpstr>A128027182C_Data</vt:lpstr>
      <vt:lpstr>A128027182C_Latest</vt:lpstr>
      <vt:lpstr>A128027186L</vt:lpstr>
      <vt:lpstr>A128027186L_Data</vt:lpstr>
      <vt:lpstr>A128027186L_Latest</vt:lpstr>
      <vt:lpstr>A128027190C</vt:lpstr>
      <vt:lpstr>A128027190C_Data</vt:lpstr>
      <vt:lpstr>A128027190C_Latest</vt:lpstr>
      <vt:lpstr>A128027194L</vt:lpstr>
      <vt:lpstr>A128027194L_Data</vt:lpstr>
      <vt:lpstr>A128027194L_Latest</vt:lpstr>
      <vt:lpstr>A128027198W</vt:lpstr>
      <vt:lpstr>A128027198W_Data</vt:lpstr>
      <vt:lpstr>A128027198W_Latest</vt:lpstr>
      <vt:lpstr>A128027202A</vt:lpstr>
      <vt:lpstr>A128027202A_Data</vt:lpstr>
      <vt:lpstr>A128027202A_Latest</vt:lpstr>
      <vt:lpstr>A128027206K</vt:lpstr>
      <vt:lpstr>A128027206K_Data</vt:lpstr>
      <vt:lpstr>A128027206K_Latest</vt:lpstr>
      <vt:lpstr>A128027210A</vt:lpstr>
      <vt:lpstr>A128027210A_Data</vt:lpstr>
      <vt:lpstr>A128027210A_Latest</vt:lpstr>
      <vt:lpstr>A128027214K</vt:lpstr>
      <vt:lpstr>A128027214K_Data</vt:lpstr>
      <vt:lpstr>A128027214K_Latest</vt:lpstr>
      <vt:lpstr>A128027218V</vt:lpstr>
      <vt:lpstr>A128027218V_Data</vt:lpstr>
      <vt:lpstr>A128027218V_Latest</vt:lpstr>
      <vt:lpstr>A128027222K</vt:lpstr>
      <vt:lpstr>A128027222K_Data</vt:lpstr>
      <vt:lpstr>A128027222K_Latest</vt:lpstr>
      <vt:lpstr>A128027226V</vt:lpstr>
      <vt:lpstr>A128027226V_Data</vt:lpstr>
      <vt:lpstr>A128027226V_Latest</vt:lpstr>
      <vt:lpstr>A128027230K</vt:lpstr>
      <vt:lpstr>A128027230K_Data</vt:lpstr>
      <vt:lpstr>A128027230K_Latest</vt:lpstr>
      <vt:lpstr>A128027234V</vt:lpstr>
      <vt:lpstr>A128027234V_Data</vt:lpstr>
      <vt:lpstr>A128027234V_Latest</vt:lpstr>
      <vt:lpstr>A128027238C</vt:lpstr>
      <vt:lpstr>A128027238C_Data</vt:lpstr>
      <vt:lpstr>A128027238C_Latest</vt:lpstr>
      <vt:lpstr>A128027242V</vt:lpstr>
      <vt:lpstr>A128027242V_Data</vt:lpstr>
      <vt:lpstr>A128027242V_Latest</vt:lpstr>
      <vt:lpstr>A128027246C</vt:lpstr>
      <vt:lpstr>A128027246C_Data</vt:lpstr>
      <vt:lpstr>A128027246C_Latest</vt:lpstr>
      <vt:lpstr>A128027250V</vt:lpstr>
      <vt:lpstr>A128027250V_Data</vt:lpstr>
      <vt:lpstr>A128027250V_Latest</vt:lpstr>
      <vt:lpstr>A128027254C</vt:lpstr>
      <vt:lpstr>A128027254C_Data</vt:lpstr>
      <vt:lpstr>A128027254C_Latest</vt:lpstr>
      <vt:lpstr>A128027258L</vt:lpstr>
      <vt:lpstr>A128027258L_Data</vt:lpstr>
      <vt:lpstr>A128027258L_Latest</vt:lpstr>
      <vt:lpstr>A128027262C</vt:lpstr>
      <vt:lpstr>A128027262C_Data</vt:lpstr>
      <vt:lpstr>A128027262C_Latest</vt:lpstr>
      <vt:lpstr>A128027266L</vt:lpstr>
      <vt:lpstr>A128027266L_Data</vt:lpstr>
      <vt:lpstr>A128027266L_Latest</vt:lpstr>
      <vt:lpstr>A128027270C</vt:lpstr>
      <vt:lpstr>A128027270C_Data</vt:lpstr>
      <vt:lpstr>A128027270C_Latest</vt:lpstr>
      <vt:lpstr>A128027274L</vt:lpstr>
      <vt:lpstr>A128027274L_Data</vt:lpstr>
      <vt:lpstr>A128027274L_Latest</vt:lpstr>
      <vt:lpstr>A128027278W</vt:lpstr>
      <vt:lpstr>A128027278W_Data</vt:lpstr>
      <vt:lpstr>A128027278W_Latest</vt:lpstr>
      <vt:lpstr>A128027282L</vt:lpstr>
      <vt:lpstr>A128027282L_Data</vt:lpstr>
      <vt:lpstr>A128027282L_Latest</vt:lpstr>
      <vt:lpstr>A128027286W</vt:lpstr>
      <vt:lpstr>A128027286W_Data</vt:lpstr>
      <vt:lpstr>A128027286W_Latest</vt:lpstr>
      <vt:lpstr>A128027290L</vt:lpstr>
      <vt:lpstr>A128027290L_Data</vt:lpstr>
      <vt:lpstr>A128027290L_Latest</vt:lpstr>
      <vt:lpstr>A128027294W</vt:lpstr>
      <vt:lpstr>A128027294W_Data</vt:lpstr>
      <vt:lpstr>A128027294W_Latest</vt:lpstr>
      <vt:lpstr>A128027298F</vt:lpstr>
      <vt:lpstr>A128027298F_Data</vt:lpstr>
      <vt:lpstr>A128027298F_Latest</vt:lpstr>
      <vt:lpstr>A128027302K</vt:lpstr>
      <vt:lpstr>A128027302K_Data</vt:lpstr>
      <vt:lpstr>A128027302K_Latest</vt:lpstr>
      <vt:lpstr>A128027306V</vt:lpstr>
      <vt:lpstr>A128027306V_Data</vt:lpstr>
      <vt:lpstr>A128027306V_Latest</vt:lpstr>
      <vt:lpstr>A128027310K</vt:lpstr>
      <vt:lpstr>A128027310K_Data</vt:lpstr>
      <vt:lpstr>A128027310K_Latest</vt:lpstr>
      <vt:lpstr>A128027314V</vt:lpstr>
      <vt:lpstr>A128027314V_Data</vt:lpstr>
      <vt:lpstr>A128027314V_Latest</vt:lpstr>
      <vt:lpstr>A128027318C</vt:lpstr>
      <vt:lpstr>A128027318C_Data</vt:lpstr>
      <vt:lpstr>A128027318C_Latest</vt:lpstr>
      <vt:lpstr>A128027322V</vt:lpstr>
      <vt:lpstr>A128027322V_Data</vt:lpstr>
      <vt:lpstr>A128027322V_Latest</vt:lpstr>
      <vt:lpstr>A128027338L</vt:lpstr>
      <vt:lpstr>A128027338L_Data</vt:lpstr>
      <vt:lpstr>A128027338L_Latest</vt:lpstr>
      <vt:lpstr>A128027342C</vt:lpstr>
      <vt:lpstr>A128027342C_Data</vt:lpstr>
      <vt:lpstr>A128027342C_Latest</vt:lpstr>
      <vt:lpstr>A128027346L</vt:lpstr>
      <vt:lpstr>A128027346L_Data</vt:lpstr>
      <vt:lpstr>A128027346L_Latest</vt:lpstr>
      <vt:lpstr>A128027350C</vt:lpstr>
      <vt:lpstr>A128027350C_Data</vt:lpstr>
      <vt:lpstr>A128027350C_Latest</vt:lpstr>
      <vt:lpstr>A128027354L</vt:lpstr>
      <vt:lpstr>A128027354L_Data</vt:lpstr>
      <vt:lpstr>A128027354L_Latest</vt:lpstr>
      <vt:lpstr>A128027358W</vt:lpstr>
      <vt:lpstr>A128027358W_Data</vt:lpstr>
      <vt:lpstr>A128027358W_Latest</vt:lpstr>
      <vt:lpstr>A128027362L</vt:lpstr>
      <vt:lpstr>A128027362L_Data</vt:lpstr>
      <vt:lpstr>A128027362L_Latest</vt:lpstr>
      <vt:lpstr>A128027366W</vt:lpstr>
      <vt:lpstr>A128027366W_Data</vt:lpstr>
      <vt:lpstr>A128027366W_Latest</vt:lpstr>
      <vt:lpstr>A128027370L</vt:lpstr>
      <vt:lpstr>A128027370L_Data</vt:lpstr>
      <vt:lpstr>A128027370L_Latest</vt:lpstr>
      <vt:lpstr>A128027374W</vt:lpstr>
      <vt:lpstr>A128027374W_Data</vt:lpstr>
      <vt:lpstr>A128027374W_Latest</vt:lpstr>
      <vt:lpstr>A128027378F</vt:lpstr>
      <vt:lpstr>A128027378F_Data</vt:lpstr>
      <vt:lpstr>A128027378F_Latest</vt:lpstr>
      <vt:lpstr>A128027382W</vt:lpstr>
      <vt:lpstr>A128027382W_Data</vt:lpstr>
      <vt:lpstr>A128027382W_Latest</vt:lpstr>
      <vt:lpstr>A128027386F</vt:lpstr>
      <vt:lpstr>A128027386F_Data</vt:lpstr>
      <vt:lpstr>A128027386F_Latest</vt:lpstr>
      <vt:lpstr>A128027390W</vt:lpstr>
      <vt:lpstr>A128027390W_Data</vt:lpstr>
      <vt:lpstr>A128027390W_Latest</vt:lpstr>
      <vt:lpstr>A128027394F</vt:lpstr>
      <vt:lpstr>A128027394F_Data</vt:lpstr>
      <vt:lpstr>A128027394F_Latest</vt:lpstr>
      <vt:lpstr>A128027398R</vt:lpstr>
      <vt:lpstr>A128027398R_Data</vt:lpstr>
      <vt:lpstr>A128027398R_Latest</vt:lpstr>
      <vt:lpstr>A128027402V</vt:lpstr>
      <vt:lpstr>A128027402V_Data</vt:lpstr>
      <vt:lpstr>A128027402V_Latest</vt:lpstr>
      <vt:lpstr>A128027406C</vt:lpstr>
      <vt:lpstr>A128027406C_Data</vt:lpstr>
      <vt:lpstr>A128027406C_Latest</vt:lpstr>
      <vt:lpstr>A128027410V</vt:lpstr>
      <vt:lpstr>A128027410V_Data</vt:lpstr>
      <vt:lpstr>A128027410V_Latest</vt:lpstr>
      <vt:lpstr>A128027414C</vt:lpstr>
      <vt:lpstr>A128027414C_Data</vt:lpstr>
      <vt:lpstr>A128027414C_Latest</vt:lpstr>
      <vt:lpstr>A128027418L</vt:lpstr>
      <vt:lpstr>A128027418L_Data</vt:lpstr>
      <vt:lpstr>A128027418L_Latest</vt:lpstr>
      <vt:lpstr>A128027422C</vt:lpstr>
      <vt:lpstr>A128027422C_Data</vt:lpstr>
      <vt:lpstr>A128027422C_Latest</vt:lpstr>
      <vt:lpstr>A128027426L</vt:lpstr>
      <vt:lpstr>A128027426L_Data</vt:lpstr>
      <vt:lpstr>A128027426L_Latest</vt:lpstr>
      <vt:lpstr>A128027430C</vt:lpstr>
      <vt:lpstr>A128027430C_Data</vt:lpstr>
      <vt:lpstr>A128027430C_Latest</vt:lpstr>
      <vt:lpstr>A128027434L</vt:lpstr>
      <vt:lpstr>A128027434L_Data</vt:lpstr>
      <vt:lpstr>A128027434L_Latest</vt:lpstr>
      <vt:lpstr>A128027438W</vt:lpstr>
      <vt:lpstr>A128027438W_Data</vt:lpstr>
      <vt:lpstr>A128027438W_Latest</vt:lpstr>
      <vt:lpstr>A128027446W</vt:lpstr>
      <vt:lpstr>A128027446W_Data</vt:lpstr>
      <vt:lpstr>A128027446W_Latest</vt:lpstr>
      <vt:lpstr>A128027450L</vt:lpstr>
      <vt:lpstr>A128027450L_Data</vt:lpstr>
      <vt:lpstr>A128027450L_Latest</vt:lpstr>
      <vt:lpstr>A128027454W</vt:lpstr>
      <vt:lpstr>A128027454W_Data</vt:lpstr>
      <vt:lpstr>A128027454W_Latest</vt:lpstr>
      <vt:lpstr>A128027458F</vt:lpstr>
      <vt:lpstr>A128027458F_Data</vt:lpstr>
      <vt:lpstr>A128027458F_Latest</vt:lpstr>
      <vt:lpstr>A128027462W</vt:lpstr>
      <vt:lpstr>A128027462W_Data</vt:lpstr>
      <vt:lpstr>A128027462W_Latest</vt:lpstr>
      <vt:lpstr>A128027466F</vt:lpstr>
      <vt:lpstr>A128027466F_Data</vt:lpstr>
      <vt:lpstr>A128027466F_Latest</vt:lpstr>
      <vt:lpstr>A128027470W</vt:lpstr>
      <vt:lpstr>A128027470W_Data</vt:lpstr>
      <vt:lpstr>A128027470W_Latest</vt:lpstr>
      <vt:lpstr>A128027474F</vt:lpstr>
      <vt:lpstr>A128027474F_Data</vt:lpstr>
      <vt:lpstr>A128027474F_Latest</vt:lpstr>
      <vt:lpstr>A128027478R</vt:lpstr>
      <vt:lpstr>A128027478R_Data</vt:lpstr>
      <vt:lpstr>A128027478R_Latest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A128029218F</vt:lpstr>
      <vt:lpstr>A128029218F_Data</vt:lpstr>
      <vt:lpstr>A128029218F_Latest</vt:lpstr>
      <vt:lpstr>A128029222W</vt:lpstr>
      <vt:lpstr>A128029222W_Data</vt:lpstr>
      <vt:lpstr>A128029222W_Latest</vt:lpstr>
      <vt:lpstr>A128029226F</vt:lpstr>
      <vt:lpstr>A128029226F_Data</vt:lpstr>
      <vt:lpstr>A128029226F_Latest</vt:lpstr>
      <vt:lpstr>A128029230W</vt:lpstr>
      <vt:lpstr>A128029230W_Data</vt:lpstr>
      <vt:lpstr>A128029230W_Latest</vt:lpstr>
      <vt:lpstr>A128029234F</vt:lpstr>
      <vt:lpstr>A128029234F_Data</vt:lpstr>
      <vt:lpstr>A128029234F_Latest</vt:lpstr>
      <vt:lpstr>A128029238R</vt:lpstr>
      <vt:lpstr>A128029238R_Data</vt:lpstr>
      <vt:lpstr>A128029238R_Latest</vt:lpstr>
      <vt:lpstr>A128029242F</vt:lpstr>
      <vt:lpstr>A128029242F_Data</vt:lpstr>
      <vt:lpstr>A128029242F_Latest</vt:lpstr>
      <vt:lpstr>A128029246R</vt:lpstr>
      <vt:lpstr>A128029246R_Data</vt:lpstr>
      <vt:lpstr>A128029246R_Latest</vt:lpstr>
      <vt:lpstr>A128029250F</vt:lpstr>
      <vt:lpstr>A128029250F_Data</vt:lpstr>
      <vt:lpstr>A128029250F_Latest</vt:lpstr>
      <vt:lpstr>A128029254R</vt:lpstr>
      <vt:lpstr>A128029254R_Data</vt:lpstr>
      <vt:lpstr>A128029254R_Latest</vt:lpstr>
      <vt:lpstr>A128029258X</vt:lpstr>
      <vt:lpstr>A128029258X_Data</vt:lpstr>
      <vt:lpstr>A128029258X_Latest</vt:lpstr>
      <vt:lpstr>A128029262R</vt:lpstr>
      <vt:lpstr>A128029262R_Data</vt:lpstr>
      <vt:lpstr>A128029262R_Latest</vt:lpstr>
      <vt:lpstr>A128029266X</vt:lpstr>
      <vt:lpstr>A128029266X_Data</vt:lpstr>
      <vt:lpstr>A128029266X_Latest</vt:lpstr>
      <vt:lpstr>A128029270R</vt:lpstr>
      <vt:lpstr>A128029270R_Data</vt:lpstr>
      <vt:lpstr>A128029270R_Latest</vt:lpstr>
      <vt:lpstr>A128029274X</vt:lpstr>
      <vt:lpstr>A128029274X_Data</vt:lpstr>
      <vt:lpstr>A128029274X_Latest</vt:lpstr>
      <vt:lpstr>A128029278J</vt:lpstr>
      <vt:lpstr>A128029278J_Data</vt:lpstr>
      <vt:lpstr>A128029278J_Latest</vt:lpstr>
      <vt:lpstr>A128029282X</vt:lpstr>
      <vt:lpstr>A128029282X_Data</vt:lpstr>
      <vt:lpstr>A128029282X_Latest</vt:lpstr>
      <vt:lpstr>A128029286J</vt:lpstr>
      <vt:lpstr>A128029286J_Data</vt:lpstr>
      <vt:lpstr>A128029286J_Latest</vt:lpstr>
      <vt:lpstr>A128029290X</vt:lpstr>
      <vt:lpstr>A128029290X_Data</vt:lpstr>
      <vt:lpstr>A128029290X_Latest</vt:lpstr>
      <vt:lpstr>A128029294J</vt:lpstr>
      <vt:lpstr>A128029294J_Data</vt:lpstr>
      <vt:lpstr>A128029294J_Latest</vt:lpstr>
      <vt:lpstr>A128029298T</vt:lpstr>
      <vt:lpstr>A128029298T_Data</vt:lpstr>
      <vt:lpstr>A128029298T_Latest</vt:lpstr>
      <vt:lpstr>A128029302W</vt:lpstr>
      <vt:lpstr>A128029302W_Data</vt:lpstr>
      <vt:lpstr>A128029302W_Latest</vt:lpstr>
      <vt:lpstr>A128029306F</vt:lpstr>
      <vt:lpstr>A128029306F_Data</vt:lpstr>
      <vt:lpstr>A128029306F_Latest</vt:lpstr>
      <vt:lpstr>A128029310W</vt:lpstr>
      <vt:lpstr>A128029310W_Data</vt:lpstr>
      <vt:lpstr>A128029310W_Latest</vt:lpstr>
      <vt:lpstr>A128029314F</vt:lpstr>
      <vt:lpstr>A128029314F_Data</vt:lpstr>
      <vt:lpstr>A128029314F_Latest</vt:lpstr>
      <vt:lpstr>A128029318R</vt:lpstr>
      <vt:lpstr>A128029318R_Data</vt:lpstr>
      <vt:lpstr>A128029318R_Latest</vt:lpstr>
      <vt:lpstr>A128029322F</vt:lpstr>
      <vt:lpstr>A128029322F_Data</vt:lpstr>
      <vt:lpstr>A128029322F_Latest</vt:lpstr>
      <vt:lpstr>A128029326R</vt:lpstr>
      <vt:lpstr>A128029326R_Data</vt:lpstr>
      <vt:lpstr>A128029326R_Latest</vt:lpstr>
      <vt:lpstr>A128029330F</vt:lpstr>
      <vt:lpstr>A128029330F_Data</vt:lpstr>
      <vt:lpstr>A128029330F_Latest</vt:lpstr>
      <vt:lpstr>A128029334R</vt:lpstr>
      <vt:lpstr>A128029334R_Data</vt:lpstr>
      <vt:lpstr>A128029334R_Latest</vt:lpstr>
      <vt:lpstr>A128029338X</vt:lpstr>
      <vt:lpstr>A128029338X_Data</vt:lpstr>
      <vt:lpstr>A128029338X_Latest</vt:lpstr>
      <vt:lpstr>A128029342R</vt:lpstr>
      <vt:lpstr>A128029342R_Data</vt:lpstr>
      <vt:lpstr>A128029342R_Latest</vt:lpstr>
      <vt:lpstr>A128029346X</vt:lpstr>
      <vt:lpstr>A128029346X_Data</vt:lpstr>
      <vt:lpstr>A128029346X_Latest</vt:lpstr>
      <vt:lpstr>A128029350R</vt:lpstr>
      <vt:lpstr>A128029350R_Data</vt:lpstr>
      <vt:lpstr>A128029350R_Latest</vt:lpstr>
      <vt:lpstr>A128029354X</vt:lpstr>
      <vt:lpstr>A128029354X_Data</vt:lpstr>
      <vt:lpstr>A128029354X_Latest</vt:lpstr>
      <vt:lpstr>A128029358J</vt:lpstr>
      <vt:lpstr>A128029358J_Data</vt:lpstr>
      <vt:lpstr>A128029358J_Latest</vt:lpstr>
      <vt:lpstr>A128029362X</vt:lpstr>
      <vt:lpstr>A128029362X_Data</vt:lpstr>
      <vt:lpstr>A128029362X_Latest</vt:lpstr>
      <vt:lpstr>A128029366J</vt:lpstr>
      <vt:lpstr>A128029366J_Data</vt:lpstr>
      <vt:lpstr>A128029366J_Latest</vt:lpstr>
      <vt:lpstr>A128029370X</vt:lpstr>
      <vt:lpstr>A128029370X_Data</vt:lpstr>
      <vt:lpstr>A128029370X_Latest</vt:lpstr>
      <vt:lpstr>A128029374J</vt:lpstr>
      <vt:lpstr>A128029374J_Data</vt:lpstr>
      <vt:lpstr>A128029374J_Latest</vt:lpstr>
      <vt:lpstr>A128029378T</vt:lpstr>
      <vt:lpstr>A128029378T_Data</vt:lpstr>
      <vt:lpstr>A128029378T_Latest</vt:lpstr>
      <vt:lpstr>A128029382J</vt:lpstr>
      <vt:lpstr>A128029382J_Data</vt:lpstr>
      <vt:lpstr>A128029382J_Latest</vt:lpstr>
      <vt:lpstr>A128029386T</vt:lpstr>
      <vt:lpstr>A128029386T_Data</vt:lpstr>
      <vt:lpstr>A128029386T_Latest</vt:lpstr>
      <vt:lpstr>A128029390J</vt:lpstr>
      <vt:lpstr>A128029390J_Data</vt:lpstr>
      <vt:lpstr>A128029390J_Latest</vt:lpstr>
      <vt:lpstr>A128029394T</vt:lpstr>
      <vt:lpstr>A128029394T_Data</vt:lpstr>
      <vt:lpstr>A128029394T_Latest</vt:lpstr>
      <vt:lpstr>A128029398A</vt:lpstr>
      <vt:lpstr>A128029398A_Data</vt:lpstr>
      <vt:lpstr>A128029398A_Latest</vt:lpstr>
      <vt:lpstr>A128029410F</vt:lpstr>
      <vt:lpstr>A128029410F_Data</vt:lpstr>
      <vt:lpstr>A128029410F_Latest</vt:lpstr>
      <vt:lpstr>A128029414R</vt:lpstr>
      <vt:lpstr>A128029414R_Data</vt:lpstr>
      <vt:lpstr>A128029414R_Latest</vt:lpstr>
      <vt:lpstr>A128029418X</vt:lpstr>
      <vt:lpstr>A128029418X_Data</vt:lpstr>
      <vt:lpstr>A128029418X_Latest</vt:lpstr>
      <vt:lpstr>A128029422R</vt:lpstr>
      <vt:lpstr>A128029422R_Data</vt:lpstr>
      <vt:lpstr>A128029422R_Latest</vt:lpstr>
      <vt:lpstr>A128029426X</vt:lpstr>
      <vt:lpstr>A128029426X_Data</vt:lpstr>
      <vt:lpstr>A128029426X_Latest</vt:lpstr>
      <vt:lpstr>A128029430R</vt:lpstr>
      <vt:lpstr>A128029430R_Data</vt:lpstr>
      <vt:lpstr>A128029430R_Latest</vt:lpstr>
      <vt:lpstr>A128029434X</vt:lpstr>
      <vt:lpstr>A128029434X_Data</vt:lpstr>
      <vt:lpstr>A128029434X_Latest</vt:lpstr>
      <vt:lpstr>A128029438J</vt:lpstr>
      <vt:lpstr>A128029438J_Data</vt:lpstr>
      <vt:lpstr>A128029438J_Latest</vt:lpstr>
      <vt:lpstr>A128029442X</vt:lpstr>
      <vt:lpstr>A128029442X_Data</vt:lpstr>
      <vt:lpstr>A128029442X_Latest</vt:lpstr>
      <vt:lpstr>A128029446J</vt:lpstr>
      <vt:lpstr>A128029446J_Data</vt:lpstr>
      <vt:lpstr>A128029446J_Latest</vt:lpstr>
      <vt:lpstr>A128029450X</vt:lpstr>
      <vt:lpstr>A128029450X_Data</vt:lpstr>
      <vt:lpstr>A128029450X_Latest</vt:lpstr>
      <vt:lpstr>A128029454J</vt:lpstr>
      <vt:lpstr>A128029454J_Data</vt:lpstr>
      <vt:lpstr>A128029454J_Latest</vt:lpstr>
      <vt:lpstr>A128029458T</vt:lpstr>
      <vt:lpstr>A128029458T_Data</vt:lpstr>
      <vt:lpstr>A128029458T_Latest</vt:lpstr>
      <vt:lpstr>A128029462J</vt:lpstr>
      <vt:lpstr>A128029462J_Data</vt:lpstr>
      <vt:lpstr>A128029462J_Latest</vt:lpstr>
      <vt:lpstr>A128029466T</vt:lpstr>
      <vt:lpstr>A128029466T_Data</vt:lpstr>
      <vt:lpstr>A128029466T_Latest</vt:lpstr>
      <vt:lpstr>A128029470J</vt:lpstr>
      <vt:lpstr>A128029470J_Data</vt:lpstr>
      <vt:lpstr>A128029470J_Latest</vt:lpstr>
      <vt:lpstr>A128029474T</vt:lpstr>
      <vt:lpstr>A128029474T_Data</vt:lpstr>
      <vt:lpstr>A128029474T_Latest</vt:lpstr>
      <vt:lpstr>A128029478A</vt:lpstr>
      <vt:lpstr>A128029478A_Data</vt:lpstr>
      <vt:lpstr>A128029478A_Latest</vt:lpstr>
      <vt:lpstr>A128029482T</vt:lpstr>
      <vt:lpstr>A128029482T_Data</vt:lpstr>
      <vt:lpstr>A128029482T_Latest</vt:lpstr>
      <vt:lpstr>A128029486A</vt:lpstr>
      <vt:lpstr>A128029486A_Data</vt:lpstr>
      <vt:lpstr>A128029486A_Latest</vt:lpstr>
      <vt:lpstr>A128029490T</vt:lpstr>
      <vt:lpstr>A128029490T_Data</vt:lpstr>
      <vt:lpstr>A128029490T_Latest</vt:lpstr>
      <vt:lpstr>A128029494A</vt:lpstr>
      <vt:lpstr>A128029494A_Data</vt:lpstr>
      <vt:lpstr>A128029494A_Latest</vt:lpstr>
      <vt:lpstr>A128029498K</vt:lpstr>
      <vt:lpstr>A128029498K_Data</vt:lpstr>
      <vt:lpstr>A128029498K_Latest</vt:lpstr>
      <vt:lpstr>A128029502R</vt:lpstr>
      <vt:lpstr>A128029502R_Data</vt:lpstr>
      <vt:lpstr>A128029502R_Latest</vt:lpstr>
      <vt:lpstr>A128029506X</vt:lpstr>
      <vt:lpstr>A128029506X_Data</vt:lpstr>
      <vt:lpstr>A128029506X_Latest</vt:lpstr>
      <vt:lpstr>A128029510R</vt:lpstr>
      <vt:lpstr>A128029510R_Data</vt:lpstr>
      <vt:lpstr>A128029510R_Latest</vt:lpstr>
      <vt:lpstr>A128029514X</vt:lpstr>
      <vt:lpstr>A128029514X_Data</vt:lpstr>
      <vt:lpstr>A128029514X_Latest</vt:lpstr>
      <vt:lpstr>A128029518J</vt:lpstr>
      <vt:lpstr>A128029518J_Data</vt:lpstr>
      <vt:lpstr>A128029518J_Latest</vt:lpstr>
      <vt:lpstr>A128029522X</vt:lpstr>
      <vt:lpstr>A128029522X_Data</vt:lpstr>
      <vt:lpstr>A128029522X_Latest</vt:lpstr>
      <vt:lpstr>A128029526J</vt:lpstr>
      <vt:lpstr>A128029526J_Data</vt:lpstr>
      <vt:lpstr>A128029526J_Latest</vt:lpstr>
      <vt:lpstr>A128029530X</vt:lpstr>
      <vt:lpstr>A128029530X_Data</vt:lpstr>
      <vt:lpstr>A128029530X_Latest</vt:lpstr>
      <vt:lpstr>A128029534J</vt:lpstr>
      <vt:lpstr>A128029534J_Data</vt:lpstr>
      <vt:lpstr>A128029534J_Latest</vt:lpstr>
      <vt:lpstr>A128029538T</vt:lpstr>
      <vt:lpstr>A128029538T_Data</vt:lpstr>
      <vt:lpstr>A128029538T_Latest</vt:lpstr>
      <vt:lpstr>A128029542J</vt:lpstr>
      <vt:lpstr>A128029542J_Data</vt:lpstr>
      <vt:lpstr>A128029542J_Latest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A128031358X</vt:lpstr>
      <vt:lpstr>A128031358X_Data</vt:lpstr>
      <vt:lpstr>A128031358X_Latest</vt:lpstr>
      <vt:lpstr>A128031362R</vt:lpstr>
      <vt:lpstr>A128031362R_Data</vt:lpstr>
      <vt:lpstr>A128031362R_Latest</vt:lpstr>
      <vt:lpstr>A128031366X</vt:lpstr>
      <vt:lpstr>A128031366X_Data</vt:lpstr>
      <vt:lpstr>A128031366X_Latest</vt:lpstr>
      <vt:lpstr>A128031370R</vt:lpstr>
      <vt:lpstr>A128031370R_Data</vt:lpstr>
      <vt:lpstr>A128031370R_Latest</vt:lpstr>
      <vt:lpstr>A128031374X</vt:lpstr>
      <vt:lpstr>A128031374X_Data</vt:lpstr>
      <vt:lpstr>A128031374X_Latest</vt:lpstr>
      <vt:lpstr>A128031382X</vt:lpstr>
      <vt:lpstr>A128031382X_Data</vt:lpstr>
      <vt:lpstr>A128031382X_Latest</vt:lpstr>
      <vt:lpstr>A128031386J</vt:lpstr>
      <vt:lpstr>A128031386J_Data</vt:lpstr>
      <vt:lpstr>A128031386J_Latest</vt:lpstr>
      <vt:lpstr>A128031390X</vt:lpstr>
      <vt:lpstr>A128031390X_Data</vt:lpstr>
      <vt:lpstr>A128031390X_Latest</vt:lpstr>
      <vt:lpstr>A128031394J</vt:lpstr>
      <vt:lpstr>A128031394J_Data</vt:lpstr>
      <vt:lpstr>A128031394J_Latest</vt:lpstr>
      <vt:lpstr>A128031398T</vt:lpstr>
      <vt:lpstr>A128031398T_Data</vt:lpstr>
      <vt:lpstr>A128031398T_Latest</vt:lpstr>
      <vt:lpstr>A128031402W</vt:lpstr>
      <vt:lpstr>A128031402W_Data</vt:lpstr>
      <vt:lpstr>A128031402W_Latest</vt:lpstr>
      <vt:lpstr>A128031406F</vt:lpstr>
      <vt:lpstr>A128031406F_Data</vt:lpstr>
      <vt:lpstr>A128031406F_Latest</vt:lpstr>
      <vt:lpstr>A128031410W</vt:lpstr>
      <vt:lpstr>A128031410W_Data</vt:lpstr>
      <vt:lpstr>A128031410W_Latest</vt:lpstr>
      <vt:lpstr>A128031414F</vt:lpstr>
      <vt:lpstr>A128031414F_Data</vt:lpstr>
      <vt:lpstr>A128031414F_Latest</vt:lpstr>
      <vt:lpstr>A128031418R</vt:lpstr>
      <vt:lpstr>A128031418R_Data</vt:lpstr>
      <vt:lpstr>A128031418R_Latest</vt:lpstr>
      <vt:lpstr>A128031422F</vt:lpstr>
      <vt:lpstr>A128031422F_Data</vt:lpstr>
      <vt:lpstr>A128031422F_Latest</vt:lpstr>
      <vt:lpstr>A128031426R</vt:lpstr>
      <vt:lpstr>A128031426R_Data</vt:lpstr>
      <vt:lpstr>A128031426R_Latest</vt:lpstr>
      <vt:lpstr>A128031434R</vt:lpstr>
      <vt:lpstr>A128031434R_Data</vt:lpstr>
      <vt:lpstr>A128031434R_Latest</vt:lpstr>
      <vt:lpstr>A128031438X</vt:lpstr>
      <vt:lpstr>A128031438X_Data</vt:lpstr>
      <vt:lpstr>A128031438X_Latest</vt:lpstr>
      <vt:lpstr>A128031442R</vt:lpstr>
      <vt:lpstr>A128031442R_Data</vt:lpstr>
      <vt:lpstr>A128031442R_Latest</vt:lpstr>
      <vt:lpstr>A128031446X</vt:lpstr>
      <vt:lpstr>A128031446X_Data</vt:lpstr>
      <vt:lpstr>A128031446X_Latest</vt:lpstr>
      <vt:lpstr>A128031450R</vt:lpstr>
      <vt:lpstr>A128031450R_Data</vt:lpstr>
      <vt:lpstr>A128031450R_Latest</vt:lpstr>
      <vt:lpstr>A128031454X</vt:lpstr>
      <vt:lpstr>A128031454X_Data</vt:lpstr>
      <vt:lpstr>A128031454X_Latest</vt:lpstr>
      <vt:lpstr>A128031458J</vt:lpstr>
      <vt:lpstr>A128031458J_Data</vt:lpstr>
      <vt:lpstr>A128031458J_Latest</vt:lpstr>
      <vt:lpstr>A128031462X</vt:lpstr>
      <vt:lpstr>A128031462X_Data</vt:lpstr>
      <vt:lpstr>A128031462X_Latest</vt:lpstr>
      <vt:lpstr>A128031466J</vt:lpstr>
      <vt:lpstr>A128031466J_Data</vt:lpstr>
      <vt:lpstr>A128031466J_Latest</vt:lpstr>
      <vt:lpstr>A128031470X</vt:lpstr>
      <vt:lpstr>A128031470X_Data</vt:lpstr>
      <vt:lpstr>A128031470X_Latest</vt:lpstr>
      <vt:lpstr>A128031474J</vt:lpstr>
      <vt:lpstr>A128031474J_Data</vt:lpstr>
      <vt:lpstr>A128031474J_Latest</vt:lpstr>
      <vt:lpstr>A128031478T</vt:lpstr>
      <vt:lpstr>A128031478T_Data</vt:lpstr>
      <vt:lpstr>A128031478T_Latest</vt:lpstr>
      <vt:lpstr>A128031482J</vt:lpstr>
      <vt:lpstr>A128031482J_Data</vt:lpstr>
      <vt:lpstr>A128031482J_Latest</vt:lpstr>
      <vt:lpstr>A128031486T</vt:lpstr>
      <vt:lpstr>A128031486T_Data</vt:lpstr>
      <vt:lpstr>A128031486T_Latest</vt:lpstr>
      <vt:lpstr>A128031490J</vt:lpstr>
      <vt:lpstr>A128031490J_Data</vt:lpstr>
      <vt:lpstr>A128031490J_Latest</vt:lpstr>
      <vt:lpstr>A128031494T</vt:lpstr>
      <vt:lpstr>A128031494T_Data</vt:lpstr>
      <vt:lpstr>A128031494T_Latest</vt:lpstr>
      <vt:lpstr>A128031498A</vt:lpstr>
      <vt:lpstr>A128031498A_Data</vt:lpstr>
      <vt:lpstr>A128031498A_Latest</vt:lpstr>
      <vt:lpstr>A128031502F</vt:lpstr>
      <vt:lpstr>A128031502F_Data</vt:lpstr>
      <vt:lpstr>A128031502F_Latest</vt:lpstr>
      <vt:lpstr>A128031506R</vt:lpstr>
      <vt:lpstr>A128031506R_Data</vt:lpstr>
      <vt:lpstr>A128031506R_Latest</vt:lpstr>
      <vt:lpstr>A128031510F</vt:lpstr>
      <vt:lpstr>A128031510F_Data</vt:lpstr>
      <vt:lpstr>A128031510F_Latest</vt:lpstr>
      <vt:lpstr>A128031514R</vt:lpstr>
      <vt:lpstr>A128031514R_Data</vt:lpstr>
      <vt:lpstr>A128031514R_Latest</vt:lpstr>
      <vt:lpstr>A128031518X</vt:lpstr>
      <vt:lpstr>A128031518X_Data</vt:lpstr>
      <vt:lpstr>A128031518X_Latest</vt:lpstr>
      <vt:lpstr>A128031522R</vt:lpstr>
      <vt:lpstr>A128031522R_Data</vt:lpstr>
      <vt:lpstr>A128031522R_Latest</vt:lpstr>
      <vt:lpstr>A128031526X</vt:lpstr>
      <vt:lpstr>A128031526X_Data</vt:lpstr>
      <vt:lpstr>A128031526X_Latest</vt:lpstr>
      <vt:lpstr>A128031530R</vt:lpstr>
      <vt:lpstr>A128031530R_Data</vt:lpstr>
      <vt:lpstr>A128031530R_Latest</vt:lpstr>
      <vt:lpstr>A128031534X</vt:lpstr>
      <vt:lpstr>A128031534X_Data</vt:lpstr>
      <vt:lpstr>A128031534X_Latest</vt:lpstr>
      <vt:lpstr>A128031538J</vt:lpstr>
      <vt:lpstr>A128031538J_Data</vt:lpstr>
      <vt:lpstr>A128031538J_Latest</vt:lpstr>
      <vt:lpstr>A128031542X</vt:lpstr>
      <vt:lpstr>A128031542X_Data</vt:lpstr>
      <vt:lpstr>A128031542X_Latest</vt:lpstr>
      <vt:lpstr>A128031546J</vt:lpstr>
      <vt:lpstr>A128031546J_Data</vt:lpstr>
      <vt:lpstr>A128031546J_Latest</vt:lpstr>
      <vt:lpstr>A128031566T</vt:lpstr>
      <vt:lpstr>A128031566T_Data</vt:lpstr>
      <vt:lpstr>A128031566T_Latest</vt:lpstr>
      <vt:lpstr>A128031570J</vt:lpstr>
      <vt:lpstr>A128031570J_Data</vt:lpstr>
      <vt:lpstr>A128031570J_Latest</vt:lpstr>
      <vt:lpstr>A128031574T</vt:lpstr>
      <vt:lpstr>A128031574T_Data</vt:lpstr>
      <vt:lpstr>A128031574T_Latest</vt:lpstr>
      <vt:lpstr>A128031578A</vt:lpstr>
      <vt:lpstr>A128031578A_Data</vt:lpstr>
      <vt:lpstr>A128031578A_Latest</vt:lpstr>
      <vt:lpstr>A128031582T</vt:lpstr>
      <vt:lpstr>A128031582T_Data</vt:lpstr>
      <vt:lpstr>A128031582T_Latest</vt:lpstr>
      <vt:lpstr>A128031586A</vt:lpstr>
      <vt:lpstr>A128031586A_Data</vt:lpstr>
      <vt:lpstr>A128031586A_Latest</vt:lpstr>
      <vt:lpstr>A128031590T</vt:lpstr>
      <vt:lpstr>A128031590T_Data</vt:lpstr>
      <vt:lpstr>A128031590T_Latest</vt:lpstr>
      <vt:lpstr>A128031594A</vt:lpstr>
      <vt:lpstr>A128031594A_Data</vt:lpstr>
      <vt:lpstr>A128031594A_Latest</vt:lpstr>
      <vt:lpstr>A128031598K</vt:lpstr>
      <vt:lpstr>A128031598K_Data</vt:lpstr>
      <vt:lpstr>A128031598K_Latest</vt:lpstr>
      <vt:lpstr>A128031602R</vt:lpstr>
      <vt:lpstr>A128031602R_Data</vt:lpstr>
      <vt:lpstr>A128031602R_Latest</vt:lpstr>
      <vt:lpstr>A128031606X</vt:lpstr>
      <vt:lpstr>A128031606X_Data</vt:lpstr>
      <vt:lpstr>A128031606X_Latest</vt:lpstr>
      <vt:lpstr>A128031610R</vt:lpstr>
      <vt:lpstr>A128031610R_Data</vt:lpstr>
      <vt:lpstr>A128031610R_Latest</vt:lpstr>
      <vt:lpstr>A128031614X</vt:lpstr>
      <vt:lpstr>A128031614X_Data</vt:lpstr>
      <vt:lpstr>A128031614X_Latest</vt:lpstr>
      <vt:lpstr>A128031618J</vt:lpstr>
      <vt:lpstr>A128031618J_Data</vt:lpstr>
      <vt:lpstr>A128031618J_Latest</vt:lpstr>
      <vt:lpstr>A128031622X</vt:lpstr>
      <vt:lpstr>A128031622X_Data</vt:lpstr>
      <vt:lpstr>A128031622X_Latest</vt:lpstr>
      <vt:lpstr>A128031626J</vt:lpstr>
      <vt:lpstr>A128031626J_Data</vt:lpstr>
      <vt:lpstr>A128031626J_Latest</vt:lpstr>
      <vt:lpstr>A128031630X</vt:lpstr>
      <vt:lpstr>A128031630X_Data</vt:lpstr>
      <vt:lpstr>A128031630X_Latest</vt:lpstr>
      <vt:lpstr>A128031634J</vt:lpstr>
      <vt:lpstr>A128031634J_Data</vt:lpstr>
      <vt:lpstr>A128031634J_Latest</vt:lpstr>
      <vt:lpstr>A128031638T</vt:lpstr>
      <vt:lpstr>A128031638T_Data</vt:lpstr>
      <vt:lpstr>A128031638T_Latest</vt:lpstr>
      <vt:lpstr>A128031642J</vt:lpstr>
      <vt:lpstr>A128031642J_Data</vt:lpstr>
      <vt:lpstr>A128031642J_Latest</vt:lpstr>
      <vt:lpstr>A128031646T</vt:lpstr>
      <vt:lpstr>A128031646T_Data</vt:lpstr>
      <vt:lpstr>A128031646T_Latest</vt:lpstr>
      <vt:lpstr>A128031650J</vt:lpstr>
      <vt:lpstr>A128031650J_Data</vt:lpstr>
      <vt:lpstr>A128031650J_Latest</vt:lpstr>
      <vt:lpstr>A128031654T</vt:lpstr>
      <vt:lpstr>A128031654T_Data</vt:lpstr>
      <vt:lpstr>A128031654T_Latest</vt:lpstr>
      <vt:lpstr>A128031658A</vt:lpstr>
      <vt:lpstr>A128031658A_Data</vt:lpstr>
      <vt:lpstr>A128031658A_Latest</vt:lpstr>
      <vt:lpstr>A128031662T</vt:lpstr>
      <vt:lpstr>A128031662T_Data</vt:lpstr>
      <vt:lpstr>A128031662T_Latest</vt:lpstr>
      <vt:lpstr>A128031666A</vt:lpstr>
      <vt:lpstr>A128031666A_Data</vt:lpstr>
      <vt:lpstr>A128031666A_Latest</vt:lpstr>
      <vt:lpstr>A128031670T</vt:lpstr>
      <vt:lpstr>A128031670T_Data</vt:lpstr>
      <vt:lpstr>A128031670T_Latest</vt:lpstr>
      <vt:lpstr>A128031674A</vt:lpstr>
      <vt:lpstr>A128031674A_Data</vt:lpstr>
      <vt:lpstr>A128031674A_Latest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A128033514A</vt:lpstr>
      <vt:lpstr>A128033514A_Data</vt:lpstr>
      <vt:lpstr>A128033514A_Latest</vt:lpstr>
      <vt:lpstr>A128033518K</vt:lpstr>
      <vt:lpstr>A128033518K_Data</vt:lpstr>
      <vt:lpstr>A128033518K_Latest</vt:lpstr>
      <vt:lpstr>A128033522A</vt:lpstr>
      <vt:lpstr>A128033522A_Data</vt:lpstr>
      <vt:lpstr>A128033522A_Latest</vt:lpstr>
      <vt:lpstr>A128033526K</vt:lpstr>
      <vt:lpstr>A128033526K_Data</vt:lpstr>
      <vt:lpstr>A128033526K_Latest</vt:lpstr>
      <vt:lpstr>A128033530A</vt:lpstr>
      <vt:lpstr>A128033530A_Data</vt:lpstr>
      <vt:lpstr>A128033530A_Latest</vt:lpstr>
      <vt:lpstr>A128033534K</vt:lpstr>
      <vt:lpstr>A128033534K_Data</vt:lpstr>
      <vt:lpstr>A128033534K_Latest</vt:lpstr>
      <vt:lpstr>A128033538V</vt:lpstr>
      <vt:lpstr>A128033538V_Data</vt:lpstr>
      <vt:lpstr>A128033538V_Latest</vt:lpstr>
      <vt:lpstr>A128033542K</vt:lpstr>
      <vt:lpstr>A128033542K_Data</vt:lpstr>
      <vt:lpstr>A128033542K_Latest</vt:lpstr>
      <vt:lpstr>A128033546V</vt:lpstr>
      <vt:lpstr>A128033546V_Data</vt:lpstr>
      <vt:lpstr>A128033546V_Latest</vt:lpstr>
      <vt:lpstr>A128033550K</vt:lpstr>
      <vt:lpstr>A128033550K_Data</vt:lpstr>
      <vt:lpstr>A128033550K_Latest</vt:lpstr>
      <vt:lpstr>A128033554V</vt:lpstr>
      <vt:lpstr>A128033554V_Data</vt:lpstr>
      <vt:lpstr>A128033554V_Latest</vt:lpstr>
      <vt:lpstr>A128033558C</vt:lpstr>
      <vt:lpstr>A128033558C_Data</vt:lpstr>
      <vt:lpstr>A128033558C_Latest</vt:lpstr>
      <vt:lpstr>A128033562V</vt:lpstr>
      <vt:lpstr>A128033562V_Data</vt:lpstr>
      <vt:lpstr>A128033562V_Latest</vt:lpstr>
      <vt:lpstr>A128033566C</vt:lpstr>
      <vt:lpstr>A128033566C_Data</vt:lpstr>
      <vt:lpstr>A128033566C_Latest</vt:lpstr>
      <vt:lpstr>A128033570V</vt:lpstr>
      <vt:lpstr>A128033570V_Data</vt:lpstr>
      <vt:lpstr>A128033570V_Latest</vt:lpstr>
      <vt:lpstr>A128033574C</vt:lpstr>
      <vt:lpstr>A128033574C_Data</vt:lpstr>
      <vt:lpstr>A128033574C_Latest</vt:lpstr>
      <vt:lpstr>A128033578L</vt:lpstr>
      <vt:lpstr>A128033578L_Data</vt:lpstr>
      <vt:lpstr>A128033578L_Latest</vt:lpstr>
      <vt:lpstr>A128033582C</vt:lpstr>
      <vt:lpstr>A128033582C_Data</vt:lpstr>
      <vt:lpstr>A128033582C_Latest</vt:lpstr>
      <vt:lpstr>A128033586L</vt:lpstr>
      <vt:lpstr>A128033586L_Data</vt:lpstr>
      <vt:lpstr>A128033586L_Latest</vt:lpstr>
      <vt:lpstr>A128033590C</vt:lpstr>
      <vt:lpstr>A128033590C_Data</vt:lpstr>
      <vt:lpstr>A128033590C_Latest</vt:lpstr>
      <vt:lpstr>A128033594L</vt:lpstr>
      <vt:lpstr>A128033594L_Data</vt:lpstr>
      <vt:lpstr>A128033594L_Latest</vt:lpstr>
      <vt:lpstr>A128033598W</vt:lpstr>
      <vt:lpstr>A128033598W_Data</vt:lpstr>
      <vt:lpstr>A128033598W_Latest</vt:lpstr>
      <vt:lpstr>A128033602A</vt:lpstr>
      <vt:lpstr>A128033602A_Data</vt:lpstr>
      <vt:lpstr>A128033602A_Latest</vt:lpstr>
      <vt:lpstr>A128033606K</vt:lpstr>
      <vt:lpstr>A128033606K_Data</vt:lpstr>
      <vt:lpstr>A128033606K_Latest</vt:lpstr>
      <vt:lpstr>A128033610A</vt:lpstr>
      <vt:lpstr>A128033610A_Data</vt:lpstr>
      <vt:lpstr>A128033610A_Latest</vt:lpstr>
      <vt:lpstr>A128033614K</vt:lpstr>
      <vt:lpstr>A128033614K_Data</vt:lpstr>
      <vt:lpstr>A128033614K_Latest</vt:lpstr>
      <vt:lpstr>A128033618V</vt:lpstr>
      <vt:lpstr>A128033618V_Data</vt:lpstr>
      <vt:lpstr>A128033618V_Latest</vt:lpstr>
      <vt:lpstr>A128033622K</vt:lpstr>
      <vt:lpstr>A128033622K_Data</vt:lpstr>
      <vt:lpstr>A128033622K_Latest</vt:lpstr>
      <vt:lpstr>A128033626V</vt:lpstr>
      <vt:lpstr>A128033626V_Data</vt:lpstr>
      <vt:lpstr>A128033626V_Latest</vt:lpstr>
      <vt:lpstr>A128033630K</vt:lpstr>
      <vt:lpstr>A128033630K_Data</vt:lpstr>
      <vt:lpstr>A128033630K_Latest</vt:lpstr>
      <vt:lpstr>A128033634V</vt:lpstr>
      <vt:lpstr>A128033634V_Data</vt:lpstr>
      <vt:lpstr>A128033634V_Latest</vt:lpstr>
      <vt:lpstr>A128033638C</vt:lpstr>
      <vt:lpstr>A128033638C_Data</vt:lpstr>
      <vt:lpstr>A128033638C_Latest</vt:lpstr>
      <vt:lpstr>A128033642V</vt:lpstr>
      <vt:lpstr>A128033642V_Data</vt:lpstr>
      <vt:lpstr>A128033642V_Latest</vt:lpstr>
      <vt:lpstr>A128033646C</vt:lpstr>
      <vt:lpstr>A128033646C_Data</vt:lpstr>
      <vt:lpstr>A128033646C_Latest</vt:lpstr>
      <vt:lpstr>A128033650V</vt:lpstr>
      <vt:lpstr>A128033650V_Data</vt:lpstr>
      <vt:lpstr>A128033650V_Latest</vt:lpstr>
      <vt:lpstr>A128033654C</vt:lpstr>
      <vt:lpstr>A128033654C_Data</vt:lpstr>
      <vt:lpstr>A128033654C_Latest</vt:lpstr>
      <vt:lpstr>A128033658L</vt:lpstr>
      <vt:lpstr>A128033658L_Data</vt:lpstr>
      <vt:lpstr>A128033658L_Latest</vt:lpstr>
      <vt:lpstr>A128033662C</vt:lpstr>
      <vt:lpstr>A128033662C_Data</vt:lpstr>
      <vt:lpstr>A128033662C_Latest</vt:lpstr>
      <vt:lpstr>A128033666L</vt:lpstr>
      <vt:lpstr>A128033666L_Data</vt:lpstr>
      <vt:lpstr>A128033666L_Latest</vt:lpstr>
      <vt:lpstr>A128033670C</vt:lpstr>
      <vt:lpstr>A128033670C_Data</vt:lpstr>
      <vt:lpstr>A128033670C_Latest</vt:lpstr>
      <vt:lpstr>A128033674L</vt:lpstr>
      <vt:lpstr>A128033674L_Data</vt:lpstr>
      <vt:lpstr>A128033674L_Latest</vt:lpstr>
      <vt:lpstr>A128033678W</vt:lpstr>
      <vt:lpstr>A128033678W_Data</vt:lpstr>
      <vt:lpstr>A128033678W_Latest</vt:lpstr>
      <vt:lpstr>A128033682L</vt:lpstr>
      <vt:lpstr>A128033682L_Data</vt:lpstr>
      <vt:lpstr>A128033682L_Latest</vt:lpstr>
      <vt:lpstr>A128033686W</vt:lpstr>
      <vt:lpstr>A128033686W_Data</vt:lpstr>
      <vt:lpstr>A128033686W_Latest</vt:lpstr>
      <vt:lpstr>A128033690L</vt:lpstr>
      <vt:lpstr>A128033690L_Data</vt:lpstr>
      <vt:lpstr>A128033690L_Latest</vt:lpstr>
      <vt:lpstr>A128033694W</vt:lpstr>
      <vt:lpstr>A128033694W_Data</vt:lpstr>
      <vt:lpstr>A128033694W_Latest</vt:lpstr>
      <vt:lpstr>A128033698F</vt:lpstr>
      <vt:lpstr>A128033698F_Data</vt:lpstr>
      <vt:lpstr>A128033698F_Latest</vt:lpstr>
      <vt:lpstr>A128033702K</vt:lpstr>
      <vt:lpstr>A128033702K_Data</vt:lpstr>
      <vt:lpstr>A128033702K_Latest</vt:lpstr>
      <vt:lpstr>A128033706V</vt:lpstr>
      <vt:lpstr>A128033706V_Data</vt:lpstr>
      <vt:lpstr>A128033706V_Latest</vt:lpstr>
      <vt:lpstr>A128033710K</vt:lpstr>
      <vt:lpstr>A128033710K_Data</vt:lpstr>
      <vt:lpstr>A128033710K_Latest</vt:lpstr>
      <vt:lpstr>A128033734C</vt:lpstr>
      <vt:lpstr>A128033734C_Data</vt:lpstr>
      <vt:lpstr>A128033734C_Latest</vt:lpstr>
      <vt:lpstr>A128033738L</vt:lpstr>
      <vt:lpstr>A128033738L_Data</vt:lpstr>
      <vt:lpstr>A128033738L_Latest</vt:lpstr>
      <vt:lpstr>A128033742C</vt:lpstr>
      <vt:lpstr>A128033742C_Data</vt:lpstr>
      <vt:lpstr>A128033742C_Latest</vt:lpstr>
      <vt:lpstr>A128033746L</vt:lpstr>
      <vt:lpstr>A128033746L_Data</vt:lpstr>
      <vt:lpstr>A128033746L_Latest</vt:lpstr>
      <vt:lpstr>A128033750C</vt:lpstr>
      <vt:lpstr>A128033750C_Data</vt:lpstr>
      <vt:lpstr>A128033750C_Latest</vt:lpstr>
      <vt:lpstr>A128033754L</vt:lpstr>
      <vt:lpstr>A128033754L_Data</vt:lpstr>
      <vt:lpstr>A128033754L_Latest</vt:lpstr>
      <vt:lpstr>A128033758W</vt:lpstr>
      <vt:lpstr>A128033758W_Data</vt:lpstr>
      <vt:lpstr>A128033758W_Latest</vt:lpstr>
      <vt:lpstr>A128033762L</vt:lpstr>
      <vt:lpstr>A128033762L_Data</vt:lpstr>
      <vt:lpstr>A128033762L_Latest</vt:lpstr>
      <vt:lpstr>A128033766W</vt:lpstr>
      <vt:lpstr>A128033766W_Data</vt:lpstr>
      <vt:lpstr>A128033766W_Latest</vt:lpstr>
      <vt:lpstr>A128033770L</vt:lpstr>
      <vt:lpstr>A128033770L_Data</vt:lpstr>
      <vt:lpstr>A128033770L_Latest</vt:lpstr>
      <vt:lpstr>A128033774W</vt:lpstr>
      <vt:lpstr>A128033774W_Data</vt:lpstr>
      <vt:lpstr>A128033774W_Latest</vt:lpstr>
      <vt:lpstr>A128033778F</vt:lpstr>
      <vt:lpstr>A128033778F_Data</vt:lpstr>
      <vt:lpstr>A128033778F_Latest</vt:lpstr>
      <vt:lpstr>A128033782W</vt:lpstr>
      <vt:lpstr>A128033782W_Data</vt:lpstr>
      <vt:lpstr>A128033782W_Latest</vt:lpstr>
      <vt:lpstr>A128033786F</vt:lpstr>
      <vt:lpstr>A128033786F_Data</vt:lpstr>
      <vt:lpstr>A128033786F_Latest</vt:lpstr>
      <vt:lpstr>A128033790W</vt:lpstr>
      <vt:lpstr>A128033790W_Data</vt:lpstr>
      <vt:lpstr>A128033790W_Latest</vt:lpstr>
      <vt:lpstr>A128033798R</vt:lpstr>
      <vt:lpstr>A128033798R_Data</vt:lpstr>
      <vt:lpstr>A128033798R_Latest</vt:lpstr>
      <vt:lpstr>A128033802V</vt:lpstr>
      <vt:lpstr>A128033802V_Data</vt:lpstr>
      <vt:lpstr>A128033802V_Latest</vt:lpstr>
      <vt:lpstr>A128033806C</vt:lpstr>
      <vt:lpstr>A128033806C_Data</vt:lpstr>
      <vt:lpstr>A128033806C_Latest</vt:lpstr>
      <vt:lpstr>A128033810V</vt:lpstr>
      <vt:lpstr>A128033810V_Data</vt:lpstr>
      <vt:lpstr>A128033810V_Latest</vt:lpstr>
      <vt:lpstr>A128033814C</vt:lpstr>
      <vt:lpstr>A128033814C_Data</vt:lpstr>
      <vt:lpstr>A128033814C_Latest</vt:lpstr>
      <vt:lpstr>A128033818L</vt:lpstr>
      <vt:lpstr>A128033818L_Data</vt:lpstr>
      <vt:lpstr>A128033818L_Latest</vt:lpstr>
      <vt:lpstr>A128033822C</vt:lpstr>
      <vt:lpstr>A128033822C_Data</vt:lpstr>
      <vt:lpstr>A128033822C_Latest</vt:lpstr>
      <vt:lpstr>A128033826L</vt:lpstr>
      <vt:lpstr>A128033826L_Data</vt:lpstr>
      <vt:lpstr>A128033826L_Latest</vt:lpstr>
      <vt:lpstr>A128033830C</vt:lpstr>
      <vt:lpstr>A128033830C_Data</vt:lpstr>
      <vt:lpstr>A128033830C_Latest</vt:lpstr>
      <vt:lpstr>A128033834L</vt:lpstr>
      <vt:lpstr>A128033834L_Data</vt:lpstr>
      <vt:lpstr>A128033834L_Latest</vt:lpstr>
      <vt:lpstr>A128033838W</vt:lpstr>
      <vt:lpstr>A128033838W_Data</vt:lpstr>
      <vt:lpstr>A128033838W_Latest</vt:lpstr>
      <vt:lpstr>A128033842L</vt:lpstr>
      <vt:lpstr>A128033842L_Data</vt:lpstr>
      <vt:lpstr>A128033842L_Latest</vt:lpstr>
      <vt:lpstr>A128033846W</vt:lpstr>
      <vt:lpstr>A128033846W_Data</vt:lpstr>
      <vt:lpstr>A128033846W_Latest</vt:lpstr>
      <vt:lpstr>A128033850L</vt:lpstr>
      <vt:lpstr>A128033850L_Data</vt:lpstr>
      <vt:lpstr>A128033850L_Latest</vt:lpstr>
      <vt:lpstr>A128033854W</vt:lpstr>
      <vt:lpstr>A128033854W_Data</vt:lpstr>
      <vt:lpstr>A128033854W_Latest</vt:lpstr>
      <vt:lpstr>A128033858F</vt:lpstr>
      <vt:lpstr>A128033858F_Data</vt:lpstr>
      <vt:lpstr>A128033858F_Latest</vt:lpstr>
      <vt:lpstr>A128035622W</vt:lpstr>
      <vt:lpstr>A128035622W_Data</vt:lpstr>
      <vt:lpstr>A128035622W_Latest</vt:lpstr>
      <vt:lpstr>A128035626F</vt:lpstr>
      <vt:lpstr>A128035626F_Data</vt:lpstr>
      <vt:lpstr>A128035626F_Latest</vt:lpstr>
      <vt:lpstr>A128035630W</vt:lpstr>
      <vt:lpstr>A128035630W_Data</vt:lpstr>
      <vt:lpstr>A128035630W_Latest</vt:lpstr>
      <vt:lpstr>A128035634F</vt:lpstr>
      <vt:lpstr>A128035634F_Data</vt:lpstr>
      <vt:lpstr>A128035634F_Latest</vt:lpstr>
      <vt:lpstr>A128035638R</vt:lpstr>
      <vt:lpstr>A128035638R_Data</vt:lpstr>
      <vt:lpstr>A128035638R_Latest</vt:lpstr>
      <vt:lpstr>A128035642F</vt:lpstr>
      <vt:lpstr>A128035642F_Data</vt:lpstr>
      <vt:lpstr>A128035642F_Latest</vt:lpstr>
      <vt:lpstr>A128035646R</vt:lpstr>
      <vt:lpstr>A128035646R_Data</vt:lpstr>
      <vt:lpstr>A128035646R_Latest</vt:lpstr>
      <vt:lpstr>A128035650F</vt:lpstr>
      <vt:lpstr>A128035650F_Data</vt:lpstr>
      <vt:lpstr>A128035650F_Latest</vt:lpstr>
      <vt:lpstr>A128035654R</vt:lpstr>
      <vt:lpstr>A128035654R_Data</vt:lpstr>
      <vt:lpstr>A128035654R_Latest</vt:lpstr>
      <vt:lpstr>A128035658X</vt:lpstr>
      <vt:lpstr>A128035658X_Data</vt:lpstr>
      <vt:lpstr>A128035658X_Latest</vt:lpstr>
      <vt:lpstr>A128035662R</vt:lpstr>
      <vt:lpstr>A128035662R_Data</vt:lpstr>
      <vt:lpstr>A128035662R_Latest</vt:lpstr>
      <vt:lpstr>A128035666X</vt:lpstr>
      <vt:lpstr>A128035666X_Data</vt:lpstr>
      <vt:lpstr>A128035666X_Latest</vt:lpstr>
      <vt:lpstr>A128035670R</vt:lpstr>
      <vt:lpstr>A128035670R_Data</vt:lpstr>
      <vt:lpstr>A128035670R_Latest</vt:lpstr>
      <vt:lpstr>A128035674X</vt:lpstr>
      <vt:lpstr>A128035674X_Data</vt:lpstr>
      <vt:lpstr>A128035674X_Latest</vt:lpstr>
      <vt:lpstr>A128035682X</vt:lpstr>
      <vt:lpstr>A128035682X_Data</vt:lpstr>
      <vt:lpstr>A128035682X_Latest</vt:lpstr>
      <vt:lpstr>A128035686J</vt:lpstr>
      <vt:lpstr>A128035686J_Data</vt:lpstr>
      <vt:lpstr>A128035686J_Latest</vt:lpstr>
      <vt:lpstr>A128035690X</vt:lpstr>
      <vt:lpstr>A128035690X_Data</vt:lpstr>
      <vt:lpstr>A128035690X_Latest</vt:lpstr>
      <vt:lpstr>A128035694J</vt:lpstr>
      <vt:lpstr>A128035694J_Data</vt:lpstr>
      <vt:lpstr>A128035694J_Latest</vt:lpstr>
      <vt:lpstr>A128035698T</vt:lpstr>
      <vt:lpstr>A128035698T_Data</vt:lpstr>
      <vt:lpstr>A128035698T_Latest</vt:lpstr>
      <vt:lpstr>A128035702W</vt:lpstr>
      <vt:lpstr>A128035702W_Data</vt:lpstr>
      <vt:lpstr>A128035702W_Latest</vt:lpstr>
      <vt:lpstr>A128035706F</vt:lpstr>
      <vt:lpstr>A128035706F_Data</vt:lpstr>
      <vt:lpstr>A128035706F_Latest</vt:lpstr>
      <vt:lpstr>A128035710W</vt:lpstr>
      <vt:lpstr>A128035710W_Data</vt:lpstr>
      <vt:lpstr>A128035710W_Latest</vt:lpstr>
      <vt:lpstr>A128035714F</vt:lpstr>
      <vt:lpstr>A128035714F_Data</vt:lpstr>
      <vt:lpstr>A128035714F_Latest</vt:lpstr>
      <vt:lpstr>A128035718R</vt:lpstr>
      <vt:lpstr>A128035718R_Data</vt:lpstr>
      <vt:lpstr>A128035718R_Latest</vt:lpstr>
      <vt:lpstr>A128035726R</vt:lpstr>
      <vt:lpstr>A128035726R_Data</vt:lpstr>
      <vt:lpstr>A128035726R_Latest</vt:lpstr>
      <vt:lpstr>A128035730F</vt:lpstr>
      <vt:lpstr>A128035730F_Data</vt:lpstr>
      <vt:lpstr>A128035730F_Latest</vt:lpstr>
      <vt:lpstr>A128035734R</vt:lpstr>
      <vt:lpstr>A128035734R_Data</vt:lpstr>
      <vt:lpstr>A128035734R_Latest</vt:lpstr>
      <vt:lpstr>A128035738X</vt:lpstr>
      <vt:lpstr>A128035738X_Data</vt:lpstr>
      <vt:lpstr>A128035738X_Latest</vt:lpstr>
      <vt:lpstr>A128035742R</vt:lpstr>
      <vt:lpstr>A128035742R_Data</vt:lpstr>
      <vt:lpstr>A128035742R_Latest</vt:lpstr>
      <vt:lpstr>A128035746X</vt:lpstr>
      <vt:lpstr>A128035746X_Data</vt:lpstr>
      <vt:lpstr>A128035746X_Latest</vt:lpstr>
      <vt:lpstr>A128035754X</vt:lpstr>
      <vt:lpstr>A128035754X_Data</vt:lpstr>
      <vt:lpstr>A128035754X_Latest</vt:lpstr>
      <vt:lpstr>A128035758J</vt:lpstr>
      <vt:lpstr>A128035758J_Data</vt:lpstr>
      <vt:lpstr>A128035758J_Latest</vt:lpstr>
      <vt:lpstr>A128035762X</vt:lpstr>
      <vt:lpstr>A128035762X_Data</vt:lpstr>
      <vt:lpstr>A128035762X_Latest</vt:lpstr>
      <vt:lpstr>A128035766J</vt:lpstr>
      <vt:lpstr>A128035766J_Data</vt:lpstr>
      <vt:lpstr>A128035766J_Latest</vt:lpstr>
      <vt:lpstr>A128035770X</vt:lpstr>
      <vt:lpstr>A128035770X_Data</vt:lpstr>
      <vt:lpstr>A128035770X_Latest</vt:lpstr>
      <vt:lpstr>A128035774J</vt:lpstr>
      <vt:lpstr>A128035774J_Data</vt:lpstr>
      <vt:lpstr>A128035774J_Latest</vt:lpstr>
      <vt:lpstr>A128035778T</vt:lpstr>
      <vt:lpstr>A128035778T_Data</vt:lpstr>
      <vt:lpstr>A128035778T_Latest</vt:lpstr>
      <vt:lpstr>A128035782J</vt:lpstr>
      <vt:lpstr>A128035782J_Data</vt:lpstr>
      <vt:lpstr>A128035782J_Latest</vt:lpstr>
      <vt:lpstr>A128035786T</vt:lpstr>
      <vt:lpstr>A128035786T_Data</vt:lpstr>
      <vt:lpstr>A128035786T_Latest</vt:lpstr>
      <vt:lpstr>A128035790J</vt:lpstr>
      <vt:lpstr>A128035790J_Data</vt:lpstr>
      <vt:lpstr>A128035790J_Latest</vt:lpstr>
      <vt:lpstr>A128035794T</vt:lpstr>
      <vt:lpstr>A128035794T_Data</vt:lpstr>
      <vt:lpstr>A128035794T_Latest</vt:lpstr>
      <vt:lpstr>A128035798A</vt:lpstr>
      <vt:lpstr>A128035798A_Data</vt:lpstr>
      <vt:lpstr>A128035798A_Latest</vt:lpstr>
      <vt:lpstr>A128035802F</vt:lpstr>
      <vt:lpstr>A128035802F_Data</vt:lpstr>
      <vt:lpstr>A128035802F_Latest</vt:lpstr>
      <vt:lpstr>A128035806R</vt:lpstr>
      <vt:lpstr>A128035806R_Data</vt:lpstr>
      <vt:lpstr>A128035806R_Latest</vt:lpstr>
      <vt:lpstr>A128035810F</vt:lpstr>
      <vt:lpstr>A128035810F_Data</vt:lpstr>
      <vt:lpstr>A128035810F_Latest</vt:lpstr>
      <vt:lpstr>A128035814R</vt:lpstr>
      <vt:lpstr>A128035814R_Data</vt:lpstr>
      <vt:lpstr>A128035814R_Latest</vt:lpstr>
      <vt:lpstr>A128035818X</vt:lpstr>
      <vt:lpstr>A128035818X_Data</vt:lpstr>
      <vt:lpstr>A128035818X_Latest</vt:lpstr>
      <vt:lpstr>A128035822R</vt:lpstr>
      <vt:lpstr>A128035822R_Data</vt:lpstr>
      <vt:lpstr>A128035822R_Latest</vt:lpstr>
      <vt:lpstr>A128035826X</vt:lpstr>
      <vt:lpstr>A128035826X_Data</vt:lpstr>
      <vt:lpstr>A128035826X_Latest</vt:lpstr>
      <vt:lpstr>A128035830R</vt:lpstr>
      <vt:lpstr>A128035830R_Data</vt:lpstr>
      <vt:lpstr>A128035830R_Latest</vt:lpstr>
      <vt:lpstr>A128035834X</vt:lpstr>
      <vt:lpstr>A128035834X_Data</vt:lpstr>
      <vt:lpstr>A128035834X_Latest</vt:lpstr>
      <vt:lpstr>A128035838J</vt:lpstr>
      <vt:lpstr>A128035838J_Data</vt:lpstr>
      <vt:lpstr>A128035838J_Latest</vt:lpstr>
      <vt:lpstr>A128035866T</vt:lpstr>
      <vt:lpstr>A128035866T_Data</vt:lpstr>
      <vt:lpstr>A128035866T_Latest</vt:lpstr>
      <vt:lpstr>A128035870J</vt:lpstr>
      <vt:lpstr>A128035870J_Data</vt:lpstr>
      <vt:lpstr>A128035870J_Latest</vt:lpstr>
      <vt:lpstr>A128035874T</vt:lpstr>
      <vt:lpstr>A128035874T_Data</vt:lpstr>
      <vt:lpstr>A128035874T_Latest</vt:lpstr>
      <vt:lpstr>A128035878A</vt:lpstr>
      <vt:lpstr>A128035878A_Data</vt:lpstr>
      <vt:lpstr>A128035878A_Latest</vt:lpstr>
      <vt:lpstr>A128035882T</vt:lpstr>
      <vt:lpstr>A128035882T_Data</vt:lpstr>
      <vt:lpstr>A128035882T_Latest</vt:lpstr>
      <vt:lpstr>A128035886A</vt:lpstr>
      <vt:lpstr>A128035886A_Data</vt:lpstr>
      <vt:lpstr>A128035886A_Latest</vt:lpstr>
      <vt:lpstr>A128035890T</vt:lpstr>
      <vt:lpstr>A128035890T_Data</vt:lpstr>
      <vt:lpstr>A128035890T_Latest</vt:lpstr>
      <vt:lpstr>A128035894A</vt:lpstr>
      <vt:lpstr>A128035894A_Data</vt:lpstr>
      <vt:lpstr>A128035894A_Latest</vt:lpstr>
      <vt:lpstr>A128035898K</vt:lpstr>
      <vt:lpstr>A128035898K_Data</vt:lpstr>
      <vt:lpstr>A128035898K_Latest</vt:lpstr>
      <vt:lpstr>A128035902R</vt:lpstr>
      <vt:lpstr>A128035902R_Data</vt:lpstr>
      <vt:lpstr>A128035902R_Latest</vt:lpstr>
      <vt:lpstr>A128035906X</vt:lpstr>
      <vt:lpstr>A128035906X_Data</vt:lpstr>
      <vt:lpstr>A128035906X_Latest</vt:lpstr>
      <vt:lpstr>A128035910R</vt:lpstr>
      <vt:lpstr>A128035910R_Data</vt:lpstr>
      <vt:lpstr>A128035910R_Latest</vt:lpstr>
      <vt:lpstr>A128035914X</vt:lpstr>
      <vt:lpstr>A128035914X_Data</vt:lpstr>
      <vt:lpstr>A128035914X_Latest</vt:lpstr>
      <vt:lpstr>A128035918J</vt:lpstr>
      <vt:lpstr>A128035918J_Data</vt:lpstr>
      <vt:lpstr>A128035918J_Latest</vt:lpstr>
      <vt:lpstr>A128035922X</vt:lpstr>
      <vt:lpstr>A128035922X_Data</vt:lpstr>
      <vt:lpstr>A128035922X_Latest</vt:lpstr>
      <vt:lpstr>A128035926J</vt:lpstr>
      <vt:lpstr>A128035926J_Data</vt:lpstr>
      <vt:lpstr>A128035926J_Latest</vt:lpstr>
      <vt:lpstr>A128035930X</vt:lpstr>
      <vt:lpstr>A128035930X_Data</vt:lpstr>
      <vt:lpstr>A128035930X_Latest</vt:lpstr>
      <vt:lpstr>A128035934J</vt:lpstr>
      <vt:lpstr>A128035934J_Data</vt:lpstr>
      <vt:lpstr>A128035934J_Latest</vt:lpstr>
      <vt:lpstr>A128035942J</vt:lpstr>
      <vt:lpstr>A128035942J_Data</vt:lpstr>
      <vt:lpstr>A128035942J_Latest</vt:lpstr>
      <vt:lpstr>A128035946T</vt:lpstr>
      <vt:lpstr>A128035946T_Data</vt:lpstr>
      <vt:lpstr>A128035946T_Latest</vt:lpstr>
      <vt:lpstr>A128035950J</vt:lpstr>
      <vt:lpstr>A128035950J_Data</vt:lpstr>
      <vt:lpstr>A128035950J_Latest</vt:lpstr>
      <vt:lpstr>A128035954T</vt:lpstr>
      <vt:lpstr>A128035954T_Data</vt:lpstr>
      <vt:lpstr>A128035954T_Latest</vt:lpstr>
      <vt:lpstr>A128035958A</vt:lpstr>
      <vt:lpstr>A128035958A_Data</vt:lpstr>
      <vt:lpstr>A128035958A_Latest</vt:lpstr>
      <vt:lpstr>A128035962T</vt:lpstr>
      <vt:lpstr>A128035962T_Data</vt:lpstr>
      <vt:lpstr>A128035962T_Latest</vt:lpstr>
      <vt:lpstr>A128035966A</vt:lpstr>
      <vt:lpstr>A128035966A_Data</vt:lpstr>
      <vt:lpstr>A128035966A_Latest</vt:lpstr>
      <vt:lpstr>A128035970T</vt:lpstr>
      <vt:lpstr>A128035970T_Data</vt:lpstr>
      <vt:lpstr>A128035970T_Latest</vt:lpstr>
      <vt:lpstr>A128035974A</vt:lpstr>
      <vt:lpstr>A128035974A_Data</vt:lpstr>
      <vt:lpstr>A128035974A_Latest</vt:lpstr>
      <vt:lpstr>A128035978K</vt:lpstr>
      <vt:lpstr>A128035978K_Data</vt:lpstr>
      <vt:lpstr>A128035978K_Latest</vt:lpstr>
      <vt:lpstr>A128035982A</vt:lpstr>
      <vt:lpstr>A128035982A_Data</vt:lpstr>
      <vt:lpstr>A128035982A_Latest</vt:lpstr>
      <vt:lpstr>A128035986K</vt:lpstr>
      <vt:lpstr>A128035986K_Data</vt:lpstr>
      <vt:lpstr>A128035986K_Latest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A128037806A</vt:lpstr>
      <vt:lpstr>A128037806A_Data</vt:lpstr>
      <vt:lpstr>A128037806A_Latest</vt:lpstr>
      <vt:lpstr>A128037810T</vt:lpstr>
      <vt:lpstr>A128037810T_Data</vt:lpstr>
      <vt:lpstr>A128037810T_Latest</vt:lpstr>
      <vt:lpstr>A128037814A</vt:lpstr>
      <vt:lpstr>A128037814A_Data</vt:lpstr>
      <vt:lpstr>A128037814A_Latest</vt:lpstr>
      <vt:lpstr>A128037818K</vt:lpstr>
      <vt:lpstr>A128037818K_Data</vt:lpstr>
      <vt:lpstr>A128037818K_Latest</vt:lpstr>
      <vt:lpstr>A128037822A</vt:lpstr>
      <vt:lpstr>A128037822A_Data</vt:lpstr>
      <vt:lpstr>A128037822A_Latest</vt:lpstr>
      <vt:lpstr>A128037826K</vt:lpstr>
      <vt:lpstr>A128037826K_Data</vt:lpstr>
      <vt:lpstr>A128037826K_Latest</vt:lpstr>
      <vt:lpstr>A128037830A</vt:lpstr>
      <vt:lpstr>A128037830A_Data</vt:lpstr>
      <vt:lpstr>A128037830A_Latest</vt:lpstr>
      <vt:lpstr>A128037834K</vt:lpstr>
      <vt:lpstr>A128037834K_Data</vt:lpstr>
      <vt:lpstr>A128037834K_Latest</vt:lpstr>
      <vt:lpstr>A128037838V</vt:lpstr>
      <vt:lpstr>A128037838V_Data</vt:lpstr>
      <vt:lpstr>A128037838V_Latest</vt:lpstr>
      <vt:lpstr>A128037842K</vt:lpstr>
      <vt:lpstr>A128037842K_Data</vt:lpstr>
      <vt:lpstr>A128037842K_Latest</vt:lpstr>
      <vt:lpstr>A128037846V</vt:lpstr>
      <vt:lpstr>A128037846V_Data</vt:lpstr>
      <vt:lpstr>A128037846V_Latest</vt:lpstr>
      <vt:lpstr>A128037850K</vt:lpstr>
      <vt:lpstr>A128037850K_Data</vt:lpstr>
      <vt:lpstr>A128037850K_Latest</vt:lpstr>
      <vt:lpstr>A128037854V</vt:lpstr>
      <vt:lpstr>A128037854V_Data</vt:lpstr>
      <vt:lpstr>A128037854V_Latest</vt:lpstr>
      <vt:lpstr>A128037858C</vt:lpstr>
      <vt:lpstr>A128037858C_Data</vt:lpstr>
      <vt:lpstr>A128037858C_Latest</vt:lpstr>
      <vt:lpstr>A128037862V</vt:lpstr>
      <vt:lpstr>A128037862V_Data</vt:lpstr>
      <vt:lpstr>A128037862V_Latest</vt:lpstr>
      <vt:lpstr>A128037866C</vt:lpstr>
      <vt:lpstr>A128037866C_Data</vt:lpstr>
      <vt:lpstr>A128037866C_Latest</vt:lpstr>
      <vt:lpstr>A128037870V</vt:lpstr>
      <vt:lpstr>A128037870V_Data</vt:lpstr>
      <vt:lpstr>A128037870V_Latest</vt:lpstr>
      <vt:lpstr>A128037874C</vt:lpstr>
      <vt:lpstr>A128037874C_Data</vt:lpstr>
      <vt:lpstr>A128037874C_Latest</vt:lpstr>
      <vt:lpstr>A128037878L</vt:lpstr>
      <vt:lpstr>A128037878L_Data</vt:lpstr>
      <vt:lpstr>A128037878L_Latest</vt:lpstr>
      <vt:lpstr>A128037882C</vt:lpstr>
      <vt:lpstr>A128037882C_Data</vt:lpstr>
      <vt:lpstr>A128037882C_Latest</vt:lpstr>
      <vt:lpstr>A128037886L</vt:lpstr>
      <vt:lpstr>A128037886L_Data</vt:lpstr>
      <vt:lpstr>A128037886L_Latest</vt:lpstr>
      <vt:lpstr>A128037890C</vt:lpstr>
      <vt:lpstr>A128037890C_Data</vt:lpstr>
      <vt:lpstr>A128037890C_Latest</vt:lpstr>
      <vt:lpstr>A128037894L</vt:lpstr>
      <vt:lpstr>A128037894L_Data</vt:lpstr>
      <vt:lpstr>A128037894L_Latest</vt:lpstr>
      <vt:lpstr>A128037898W</vt:lpstr>
      <vt:lpstr>A128037898W_Data</vt:lpstr>
      <vt:lpstr>A128037898W_Latest</vt:lpstr>
      <vt:lpstr>A128037902A</vt:lpstr>
      <vt:lpstr>A128037902A_Data</vt:lpstr>
      <vt:lpstr>A128037902A_Latest</vt:lpstr>
      <vt:lpstr>A128037906K</vt:lpstr>
      <vt:lpstr>A128037906K_Data</vt:lpstr>
      <vt:lpstr>A128037906K_Latest</vt:lpstr>
      <vt:lpstr>A128037910A</vt:lpstr>
      <vt:lpstr>A128037910A_Data</vt:lpstr>
      <vt:lpstr>A128037910A_Latest</vt:lpstr>
      <vt:lpstr>A128037914K</vt:lpstr>
      <vt:lpstr>A128037914K_Data</vt:lpstr>
      <vt:lpstr>A128037914K_Latest</vt:lpstr>
      <vt:lpstr>A128037918V</vt:lpstr>
      <vt:lpstr>A128037918V_Data</vt:lpstr>
      <vt:lpstr>A128037918V_Latest</vt:lpstr>
      <vt:lpstr>A128037922K</vt:lpstr>
      <vt:lpstr>A128037922K_Data</vt:lpstr>
      <vt:lpstr>A128037922K_Latest</vt:lpstr>
      <vt:lpstr>A128037926V</vt:lpstr>
      <vt:lpstr>A128037926V_Data</vt:lpstr>
      <vt:lpstr>A128037926V_Latest</vt:lpstr>
      <vt:lpstr>A128037930K</vt:lpstr>
      <vt:lpstr>A128037930K_Data</vt:lpstr>
      <vt:lpstr>A128037930K_Latest</vt:lpstr>
      <vt:lpstr>A128037934V</vt:lpstr>
      <vt:lpstr>A128037934V_Data</vt:lpstr>
      <vt:lpstr>A128037934V_Latest</vt:lpstr>
      <vt:lpstr>A128037938C</vt:lpstr>
      <vt:lpstr>A128037938C_Data</vt:lpstr>
      <vt:lpstr>A128037938C_Latest</vt:lpstr>
      <vt:lpstr>A128037942V</vt:lpstr>
      <vt:lpstr>A128037942V_Data</vt:lpstr>
      <vt:lpstr>A128037942V_Latest</vt:lpstr>
      <vt:lpstr>A128037950V</vt:lpstr>
      <vt:lpstr>A128037950V_Data</vt:lpstr>
      <vt:lpstr>A128037950V_Latest</vt:lpstr>
      <vt:lpstr>A128037970C</vt:lpstr>
      <vt:lpstr>A128037970C_Data</vt:lpstr>
      <vt:lpstr>A128037970C_Latest</vt:lpstr>
      <vt:lpstr>A128037974L</vt:lpstr>
      <vt:lpstr>A128037974L_Data</vt:lpstr>
      <vt:lpstr>A128037974L_Latest</vt:lpstr>
      <vt:lpstr>A128037978W</vt:lpstr>
      <vt:lpstr>A128037978W_Data</vt:lpstr>
      <vt:lpstr>A128037978W_Latest</vt:lpstr>
      <vt:lpstr>A128037982L</vt:lpstr>
      <vt:lpstr>A128037982L_Data</vt:lpstr>
      <vt:lpstr>A128037982L_Latest</vt:lpstr>
      <vt:lpstr>A128037986W</vt:lpstr>
      <vt:lpstr>A128037986W_Data</vt:lpstr>
      <vt:lpstr>A128037986W_Latest</vt:lpstr>
      <vt:lpstr>A128037990L</vt:lpstr>
      <vt:lpstr>A128037990L_Data</vt:lpstr>
      <vt:lpstr>A128037990L_Latest</vt:lpstr>
      <vt:lpstr>A128037994W</vt:lpstr>
      <vt:lpstr>A128037994W_Data</vt:lpstr>
      <vt:lpstr>A128037994W_Latest</vt:lpstr>
      <vt:lpstr>A128037998F</vt:lpstr>
      <vt:lpstr>A128037998F_Data</vt:lpstr>
      <vt:lpstr>A128037998F_Latest</vt:lpstr>
      <vt:lpstr>A128038002L</vt:lpstr>
      <vt:lpstr>A128038002L_Data</vt:lpstr>
      <vt:lpstr>A128038002L_Latest</vt:lpstr>
      <vt:lpstr>A128038006W</vt:lpstr>
      <vt:lpstr>A128038006W_Data</vt:lpstr>
      <vt:lpstr>A128038006W_Latest</vt:lpstr>
      <vt:lpstr>A128038010L</vt:lpstr>
      <vt:lpstr>A128038010L_Data</vt:lpstr>
      <vt:lpstr>A128038010L_Latest</vt:lpstr>
      <vt:lpstr>A128038014W</vt:lpstr>
      <vt:lpstr>A128038014W_Data</vt:lpstr>
      <vt:lpstr>A128038014W_Latest</vt:lpstr>
      <vt:lpstr>A128038018F</vt:lpstr>
      <vt:lpstr>A128038018F_Data</vt:lpstr>
      <vt:lpstr>A128038018F_Latest</vt:lpstr>
      <vt:lpstr>A128038022W</vt:lpstr>
      <vt:lpstr>A128038022W_Data</vt:lpstr>
      <vt:lpstr>A128038022W_Latest</vt:lpstr>
      <vt:lpstr>A128038026F</vt:lpstr>
      <vt:lpstr>A128038026F_Data</vt:lpstr>
      <vt:lpstr>A128038026F_Latest</vt:lpstr>
      <vt:lpstr>A128038030W</vt:lpstr>
      <vt:lpstr>A128038030W_Data</vt:lpstr>
      <vt:lpstr>A128038030W_Latest</vt:lpstr>
      <vt:lpstr>A128038034F</vt:lpstr>
      <vt:lpstr>A128038034F_Data</vt:lpstr>
      <vt:lpstr>A128038034F_Latest</vt:lpstr>
      <vt:lpstr>A128038038R</vt:lpstr>
      <vt:lpstr>A128038038R_Data</vt:lpstr>
      <vt:lpstr>A128038038R_Latest</vt:lpstr>
      <vt:lpstr>A128038042F</vt:lpstr>
      <vt:lpstr>A128038042F_Data</vt:lpstr>
      <vt:lpstr>A128038042F_Latest</vt:lpstr>
      <vt:lpstr>A128038046R</vt:lpstr>
      <vt:lpstr>A128038046R_Data</vt:lpstr>
      <vt:lpstr>A128038046R_Latest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A128039986J</vt:lpstr>
      <vt:lpstr>A128039986J_Data</vt:lpstr>
      <vt:lpstr>A128039986J_Latest</vt:lpstr>
      <vt:lpstr>A128039990X</vt:lpstr>
      <vt:lpstr>A128039990X_Data</vt:lpstr>
      <vt:lpstr>A128039990X_Latest</vt:lpstr>
      <vt:lpstr>A128039994J</vt:lpstr>
      <vt:lpstr>A128039994J_Data</vt:lpstr>
      <vt:lpstr>A128039994J_Latest</vt:lpstr>
      <vt:lpstr>A128039998T</vt:lpstr>
      <vt:lpstr>A128039998T_Data</vt:lpstr>
      <vt:lpstr>A128039998T_Latest</vt:lpstr>
      <vt:lpstr>A128040002C</vt:lpstr>
      <vt:lpstr>A128040002C_Data</vt:lpstr>
      <vt:lpstr>A128040002C_Latest</vt:lpstr>
      <vt:lpstr>A128040006L</vt:lpstr>
      <vt:lpstr>A128040006L_Data</vt:lpstr>
      <vt:lpstr>A128040006L_Latest</vt:lpstr>
      <vt:lpstr>A128040010C</vt:lpstr>
      <vt:lpstr>A128040010C_Data</vt:lpstr>
      <vt:lpstr>A128040010C_Latest</vt:lpstr>
      <vt:lpstr>A128040014L</vt:lpstr>
      <vt:lpstr>A128040014L_Data</vt:lpstr>
      <vt:lpstr>A128040014L_Latest</vt:lpstr>
      <vt:lpstr>A128040018W</vt:lpstr>
      <vt:lpstr>A128040018W_Data</vt:lpstr>
      <vt:lpstr>A128040018W_Latest</vt:lpstr>
      <vt:lpstr>A128040022L</vt:lpstr>
      <vt:lpstr>A128040022L_Data</vt:lpstr>
      <vt:lpstr>A128040022L_Latest</vt:lpstr>
      <vt:lpstr>A128040026W</vt:lpstr>
      <vt:lpstr>A128040026W_Data</vt:lpstr>
      <vt:lpstr>A128040026W_Latest</vt:lpstr>
      <vt:lpstr>A128040034W</vt:lpstr>
      <vt:lpstr>A128040034W_Data</vt:lpstr>
      <vt:lpstr>A128040034W_Latest</vt:lpstr>
      <vt:lpstr>A128040038F</vt:lpstr>
      <vt:lpstr>A128040038F_Data</vt:lpstr>
      <vt:lpstr>A128040038F_Latest</vt:lpstr>
      <vt:lpstr>A128040042W</vt:lpstr>
      <vt:lpstr>A128040042W_Data</vt:lpstr>
      <vt:lpstr>A128040042W_Latest</vt:lpstr>
      <vt:lpstr>A128040046F</vt:lpstr>
      <vt:lpstr>A128040046F_Data</vt:lpstr>
      <vt:lpstr>A128040046F_Latest</vt:lpstr>
      <vt:lpstr>A128040050W</vt:lpstr>
      <vt:lpstr>A128040050W_Data</vt:lpstr>
      <vt:lpstr>A128040050W_Latest</vt:lpstr>
      <vt:lpstr>A128040054F</vt:lpstr>
      <vt:lpstr>A128040054F_Data</vt:lpstr>
      <vt:lpstr>A128040054F_Latest</vt:lpstr>
      <vt:lpstr>A128040058R</vt:lpstr>
      <vt:lpstr>A128040058R_Data</vt:lpstr>
      <vt:lpstr>A128040058R_Latest</vt:lpstr>
      <vt:lpstr>A128040062F</vt:lpstr>
      <vt:lpstr>A128040062F_Data</vt:lpstr>
      <vt:lpstr>A128040062F_Latest</vt:lpstr>
      <vt:lpstr>A128040066R</vt:lpstr>
      <vt:lpstr>A128040066R_Data</vt:lpstr>
      <vt:lpstr>A128040066R_Latest</vt:lpstr>
      <vt:lpstr>A128040070F</vt:lpstr>
      <vt:lpstr>A128040070F_Data</vt:lpstr>
      <vt:lpstr>A128040070F_Latest</vt:lpstr>
      <vt:lpstr>A128040074R</vt:lpstr>
      <vt:lpstr>A128040074R_Data</vt:lpstr>
      <vt:lpstr>A128040074R_Latest</vt:lpstr>
      <vt:lpstr>A128040078X</vt:lpstr>
      <vt:lpstr>A128040078X_Data</vt:lpstr>
      <vt:lpstr>A128040078X_Latest</vt:lpstr>
      <vt:lpstr>A128040082R</vt:lpstr>
      <vt:lpstr>A128040082R_Data</vt:lpstr>
      <vt:lpstr>A128040082R_Latest</vt:lpstr>
      <vt:lpstr>A128040086X</vt:lpstr>
      <vt:lpstr>A128040086X_Data</vt:lpstr>
      <vt:lpstr>A128040086X_Latest</vt:lpstr>
      <vt:lpstr>A128040090R</vt:lpstr>
      <vt:lpstr>A128040090R_Data</vt:lpstr>
      <vt:lpstr>A128040090R_Latest</vt:lpstr>
      <vt:lpstr>A128040094X</vt:lpstr>
      <vt:lpstr>A128040094X_Data</vt:lpstr>
      <vt:lpstr>A128040094X_Latest</vt:lpstr>
      <vt:lpstr>A128040098J</vt:lpstr>
      <vt:lpstr>A128040098J_Data</vt:lpstr>
      <vt:lpstr>A128040098J_Latest</vt:lpstr>
      <vt:lpstr>A128040102L</vt:lpstr>
      <vt:lpstr>A128040102L_Data</vt:lpstr>
      <vt:lpstr>A128040102L_Latest</vt:lpstr>
      <vt:lpstr>A128040106W</vt:lpstr>
      <vt:lpstr>A128040106W_Data</vt:lpstr>
      <vt:lpstr>A128040106W_Latest</vt:lpstr>
      <vt:lpstr>A128040110L</vt:lpstr>
      <vt:lpstr>A128040110L_Data</vt:lpstr>
      <vt:lpstr>A128040110L_Latest</vt:lpstr>
      <vt:lpstr>A128040114W</vt:lpstr>
      <vt:lpstr>A128040114W_Data</vt:lpstr>
      <vt:lpstr>A128040114W_Latest</vt:lpstr>
      <vt:lpstr>A128040118F</vt:lpstr>
      <vt:lpstr>A128040118F_Data</vt:lpstr>
      <vt:lpstr>A128040118F_Latest</vt:lpstr>
      <vt:lpstr>A128040122W</vt:lpstr>
      <vt:lpstr>A128040122W_Data</vt:lpstr>
      <vt:lpstr>A128040122W_Latest</vt:lpstr>
      <vt:lpstr>A128040126F</vt:lpstr>
      <vt:lpstr>A128040126F_Data</vt:lpstr>
      <vt:lpstr>A128040126F_Latest</vt:lpstr>
      <vt:lpstr>A128040130W</vt:lpstr>
      <vt:lpstr>A128040130W_Data</vt:lpstr>
      <vt:lpstr>A128040130W_Latest</vt:lpstr>
      <vt:lpstr>A128040134F</vt:lpstr>
      <vt:lpstr>A128040134F_Data</vt:lpstr>
      <vt:lpstr>A128040134F_Latest</vt:lpstr>
      <vt:lpstr>A128040138R</vt:lpstr>
      <vt:lpstr>A128040138R_Data</vt:lpstr>
      <vt:lpstr>A128040138R_Latest</vt:lpstr>
      <vt:lpstr>A128040142F</vt:lpstr>
      <vt:lpstr>A128040142F_Data</vt:lpstr>
      <vt:lpstr>A128040142F_Latest</vt:lpstr>
      <vt:lpstr>A128040146R</vt:lpstr>
      <vt:lpstr>A128040146R_Data</vt:lpstr>
      <vt:lpstr>A128040146R_Latest</vt:lpstr>
      <vt:lpstr>A128040150F</vt:lpstr>
      <vt:lpstr>A128040150F_Data</vt:lpstr>
      <vt:lpstr>A128040150F_Latest</vt:lpstr>
      <vt:lpstr>A128040154R</vt:lpstr>
      <vt:lpstr>A128040154R_Data</vt:lpstr>
      <vt:lpstr>A128040154R_Latest</vt:lpstr>
      <vt:lpstr>A128040158X</vt:lpstr>
      <vt:lpstr>A128040158X_Data</vt:lpstr>
      <vt:lpstr>A128040158X_Latest</vt:lpstr>
      <vt:lpstr>A128040162R</vt:lpstr>
      <vt:lpstr>A128040162R_Data</vt:lpstr>
      <vt:lpstr>A128040162R_Latest</vt:lpstr>
      <vt:lpstr>A128040166X</vt:lpstr>
      <vt:lpstr>A128040166X_Data</vt:lpstr>
      <vt:lpstr>A128040166X_Latest</vt:lpstr>
      <vt:lpstr>A128040170R</vt:lpstr>
      <vt:lpstr>A128040170R_Data</vt:lpstr>
      <vt:lpstr>A128040170R_Latest</vt:lpstr>
      <vt:lpstr>A128040174X</vt:lpstr>
      <vt:lpstr>A128040174X_Data</vt:lpstr>
      <vt:lpstr>A128040174X_Latest</vt:lpstr>
      <vt:lpstr>A128040178J</vt:lpstr>
      <vt:lpstr>A128040178J_Data</vt:lpstr>
      <vt:lpstr>A128040178J_Latest</vt:lpstr>
      <vt:lpstr>A128040182X</vt:lpstr>
      <vt:lpstr>A128040182X_Data</vt:lpstr>
      <vt:lpstr>A128040182X_Latest</vt:lpstr>
      <vt:lpstr>A128040186J</vt:lpstr>
      <vt:lpstr>A128040186J_Data</vt:lpstr>
      <vt:lpstr>A128040186J_Latest</vt:lpstr>
      <vt:lpstr>A128040190X</vt:lpstr>
      <vt:lpstr>A128040190X_Data</vt:lpstr>
      <vt:lpstr>A128040190X_Latest</vt:lpstr>
      <vt:lpstr>A128040194J</vt:lpstr>
      <vt:lpstr>A128040194J_Data</vt:lpstr>
      <vt:lpstr>A128040194J_Latest</vt:lpstr>
      <vt:lpstr>A128040226R</vt:lpstr>
      <vt:lpstr>A128040226R_Data</vt:lpstr>
      <vt:lpstr>A128040226R_Latest</vt:lpstr>
      <vt:lpstr>A128040230F</vt:lpstr>
      <vt:lpstr>A128040230F_Data</vt:lpstr>
      <vt:lpstr>A128040230F_Latest</vt:lpstr>
      <vt:lpstr>A128040234R</vt:lpstr>
      <vt:lpstr>A128040234R_Data</vt:lpstr>
      <vt:lpstr>A128040234R_Latest</vt:lpstr>
      <vt:lpstr>A128040238X</vt:lpstr>
      <vt:lpstr>A128040238X_Data</vt:lpstr>
      <vt:lpstr>A128040238X_Latest</vt:lpstr>
      <vt:lpstr>A128040242R</vt:lpstr>
      <vt:lpstr>A128040242R_Data</vt:lpstr>
      <vt:lpstr>A128040242R_Latest</vt:lpstr>
      <vt:lpstr>A128040250R</vt:lpstr>
      <vt:lpstr>A128040250R_Data</vt:lpstr>
      <vt:lpstr>A128040250R_Latest</vt:lpstr>
      <vt:lpstr>A128040254X</vt:lpstr>
      <vt:lpstr>A128040254X_Data</vt:lpstr>
      <vt:lpstr>A128040254X_Latest</vt:lpstr>
      <vt:lpstr>A128040258J</vt:lpstr>
      <vt:lpstr>A128040258J_Data</vt:lpstr>
      <vt:lpstr>A128040258J_Latest</vt:lpstr>
      <vt:lpstr>A128040262X</vt:lpstr>
      <vt:lpstr>A128040262X_Data</vt:lpstr>
      <vt:lpstr>A128040262X_Latest</vt:lpstr>
      <vt:lpstr>A128040266J</vt:lpstr>
      <vt:lpstr>A128040266J_Data</vt:lpstr>
      <vt:lpstr>A128040266J_Latest</vt:lpstr>
      <vt:lpstr>A128040270X</vt:lpstr>
      <vt:lpstr>A128040270X_Data</vt:lpstr>
      <vt:lpstr>A128040270X_Latest</vt:lpstr>
      <vt:lpstr>A128040274J</vt:lpstr>
      <vt:lpstr>A128040274J_Data</vt:lpstr>
      <vt:lpstr>A128040274J_Latest</vt:lpstr>
      <vt:lpstr>A128040278T</vt:lpstr>
      <vt:lpstr>A128040278T_Data</vt:lpstr>
      <vt:lpstr>A128040278T_Latest</vt:lpstr>
      <vt:lpstr>A128040282J</vt:lpstr>
      <vt:lpstr>A128040282J_Data</vt:lpstr>
      <vt:lpstr>A128040282J_Latest</vt:lpstr>
      <vt:lpstr>A128040286T</vt:lpstr>
      <vt:lpstr>A128040286T_Data</vt:lpstr>
      <vt:lpstr>A128040286T_Latest</vt:lpstr>
      <vt:lpstr>A128040290J</vt:lpstr>
      <vt:lpstr>A128040290J_Data</vt:lpstr>
      <vt:lpstr>A128040290J_Latest</vt:lpstr>
      <vt:lpstr>A128040294T</vt:lpstr>
      <vt:lpstr>A128040294T_Data</vt:lpstr>
      <vt:lpstr>A128040294T_Latest</vt:lpstr>
      <vt:lpstr>A128040302F</vt:lpstr>
      <vt:lpstr>A128040302F_Data</vt:lpstr>
      <vt:lpstr>A128040302F_Latest</vt:lpstr>
      <vt:lpstr>A128040306R</vt:lpstr>
      <vt:lpstr>A128040306R_Data</vt:lpstr>
      <vt:lpstr>A128040306R_Latest</vt:lpstr>
      <vt:lpstr>A128040310F</vt:lpstr>
      <vt:lpstr>A128040310F_Data</vt:lpstr>
      <vt:lpstr>A128040310F_Latest</vt:lpstr>
      <vt:lpstr>A128040314R</vt:lpstr>
      <vt:lpstr>A128040314R_Data</vt:lpstr>
      <vt:lpstr>A128040314R_Latest</vt:lpstr>
      <vt:lpstr>A128040318X</vt:lpstr>
      <vt:lpstr>A128040318X_Data</vt:lpstr>
      <vt:lpstr>A128040318X_Latest</vt:lpstr>
      <vt:lpstr>A128040322R</vt:lpstr>
      <vt:lpstr>A128040322R_Data</vt:lpstr>
      <vt:lpstr>A128040322R_Latest</vt:lpstr>
      <vt:lpstr>A128040326X</vt:lpstr>
      <vt:lpstr>A128040326X_Data</vt:lpstr>
      <vt:lpstr>A128040326X_Latest</vt:lpstr>
      <vt:lpstr>A128040330R</vt:lpstr>
      <vt:lpstr>A128040330R_Data</vt:lpstr>
      <vt:lpstr>A128040330R_Latest</vt:lpstr>
      <vt:lpstr>A128040338J</vt:lpstr>
      <vt:lpstr>A128040338J_Data</vt:lpstr>
      <vt:lpstr>A128040338J_Latest</vt:lpstr>
      <vt:lpstr>A128040342X</vt:lpstr>
      <vt:lpstr>A128040342X_Data</vt:lpstr>
      <vt:lpstr>A128040342X_Latest</vt:lpstr>
      <vt:lpstr>A128040346J</vt:lpstr>
      <vt:lpstr>A128040346J_Data</vt:lpstr>
      <vt:lpstr>A128040346J_Latest</vt:lpstr>
      <vt:lpstr>A128042190K</vt:lpstr>
      <vt:lpstr>A128042190K_Data</vt:lpstr>
      <vt:lpstr>A128042190K_Latest</vt:lpstr>
      <vt:lpstr>A128042194V</vt:lpstr>
      <vt:lpstr>A128042194V_Data</vt:lpstr>
      <vt:lpstr>A128042194V_Latest</vt:lpstr>
      <vt:lpstr>A128042198C</vt:lpstr>
      <vt:lpstr>A128042198C_Data</vt:lpstr>
      <vt:lpstr>A128042198C_Latest</vt:lpstr>
      <vt:lpstr>A128042202J</vt:lpstr>
      <vt:lpstr>A128042202J_Data</vt:lpstr>
      <vt:lpstr>A128042202J_Latest</vt:lpstr>
      <vt:lpstr>A128042206T</vt:lpstr>
      <vt:lpstr>A128042206T_Data</vt:lpstr>
      <vt:lpstr>A128042206T_Latest</vt:lpstr>
      <vt:lpstr>A128042210J</vt:lpstr>
      <vt:lpstr>A128042210J_Data</vt:lpstr>
      <vt:lpstr>A128042210J_Latest</vt:lpstr>
      <vt:lpstr>A128042214T</vt:lpstr>
      <vt:lpstr>A128042214T_Data</vt:lpstr>
      <vt:lpstr>A128042214T_Latest</vt:lpstr>
      <vt:lpstr>A128042218A</vt:lpstr>
      <vt:lpstr>A128042218A_Data</vt:lpstr>
      <vt:lpstr>A128042218A_Latest</vt:lpstr>
      <vt:lpstr>A128042222T</vt:lpstr>
      <vt:lpstr>A128042222T_Data</vt:lpstr>
      <vt:lpstr>A128042222T_Latest</vt:lpstr>
      <vt:lpstr>A128042226A</vt:lpstr>
      <vt:lpstr>A128042226A_Data</vt:lpstr>
      <vt:lpstr>A128042226A_Latest</vt:lpstr>
      <vt:lpstr>A128042230T</vt:lpstr>
      <vt:lpstr>A128042230T_Data</vt:lpstr>
      <vt:lpstr>A128042230T_Latest</vt:lpstr>
      <vt:lpstr>A128042234A</vt:lpstr>
      <vt:lpstr>A128042234A_Data</vt:lpstr>
      <vt:lpstr>A128042234A_Latest</vt:lpstr>
      <vt:lpstr>A128042238K</vt:lpstr>
      <vt:lpstr>A128042238K_Data</vt:lpstr>
      <vt:lpstr>A128042238K_Latest</vt:lpstr>
      <vt:lpstr>A128042246K</vt:lpstr>
      <vt:lpstr>A128042246K_Data</vt:lpstr>
      <vt:lpstr>A128042246K_Latest</vt:lpstr>
      <vt:lpstr>A128042250A</vt:lpstr>
      <vt:lpstr>A128042250A_Data</vt:lpstr>
      <vt:lpstr>A128042250A_Latest</vt:lpstr>
      <vt:lpstr>A128042254K</vt:lpstr>
      <vt:lpstr>A128042254K_Data</vt:lpstr>
      <vt:lpstr>A128042254K_Latest</vt:lpstr>
      <vt:lpstr>A128042258V</vt:lpstr>
      <vt:lpstr>A128042258V_Data</vt:lpstr>
      <vt:lpstr>A128042258V_Latest</vt:lpstr>
      <vt:lpstr>A128042262K</vt:lpstr>
      <vt:lpstr>A128042262K_Data</vt:lpstr>
      <vt:lpstr>A128042262K_Latest</vt:lpstr>
      <vt:lpstr>A128042266V</vt:lpstr>
      <vt:lpstr>A128042266V_Data</vt:lpstr>
      <vt:lpstr>A128042266V_Latest</vt:lpstr>
      <vt:lpstr>A128042270K</vt:lpstr>
      <vt:lpstr>A128042270K_Data</vt:lpstr>
      <vt:lpstr>A128042270K_Latest</vt:lpstr>
      <vt:lpstr>A128042274V</vt:lpstr>
      <vt:lpstr>A128042274V_Data</vt:lpstr>
      <vt:lpstr>A128042274V_Latest</vt:lpstr>
      <vt:lpstr>A128042278C</vt:lpstr>
      <vt:lpstr>A128042278C_Data</vt:lpstr>
      <vt:lpstr>A128042278C_Latest</vt:lpstr>
      <vt:lpstr>A128042282V</vt:lpstr>
      <vt:lpstr>A128042282V_Data</vt:lpstr>
      <vt:lpstr>A128042282V_Latest</vt:lpstr>
      <vt:lpstr>A128042286C</vt:lpstr>
      <vt:lpstr>A128042286C_Data</vt:lpstr>
      <vt:lpstr>A128042286C_Latest</vt:lpstr>
      <vt:lpstr>A128042290V</vt:lpstr>
      <vt:lpstr>A128042290V_Data</vt:lpstr>
      <vt:lpstr>A128042290V_Latest</vt:lpstr>
      <vt:lpstr>A128042294C</vt:lpstr>
      <vt:lpstr>A128042294C_Data</vt:lpstr>
      <vt:lpstr>A128042294C_Latest</vt:lpstr>
      <vt:lpstr>A128042298L</vt:lpstr>
      <vt:lpstr>A128042298L_Data</vt:lpstr>
      <vt:lpstr>A128042298L_Latest</vt:lpstr>
      <vt:lpstr>A128042302T</vt:lpstr>
      <vt:lpstr>A128042302T_Data</vt:lpstr>
      <vt:lpstr>A128042302T_Latest</vt:lpstr>
      <vt:lpstr>A128042306A</vt:lpstr>
      <vt:lpstr>A128042306A_Data</vt:lpstr>
      <vt:lpstr>A128042306A_Latest</vt:lpstr>
      <vt:lpstr>A128042310T</vt:lpstr>
      <vt:lpstr>A128042310T_Data</vt:lpstr>
      <vt:lpstr>A128042310T_Latest</vt:lpstr>
      <vt:lpstr>A128042314A</vt:lpstr>
      <vt:lpstr>A128042314A_Data</vt:lpstr>
      <vt:lpstr>A128042314A_Latest</vt:lpstr>
      <vt:lpstr>A128042318K</vt:lpstr>
      <vt:lpstr>A128042318K_Data</vt:lpstr>
      <vt:lpstr>A128042318K_Latest</vt:lpstr>
      <vt:lpstr>A128042322A</vt:lpstr>
      <vt:lpstr>A128042322A_Data</vt:lpstr>
      <vt:lpstr>A128042322A_Latest</vt:lpstr>
      <vt:lpstr>A128042326K</vt:lpstr>
      <vt:lpstr>A128042326K_Data</vt:lpstr>
      <vt:lpstr>A128042326K_Latest</vt:lpstr>
      <vt:lpstr>A128042330A</vt:lpstr>
      <vt:lpstr>A128042330A_Data</vt:lpstr>
      <vt:lpstr>A128042330A_Latest</vt:lpstr>
      <vt:lpstr>A128042334K</vt:lpstr>
      <vt:lpstr>A128042334K_Data</vt:lpstr>
      <vt:lpstr>A128042334K_Latest</vt:lpstr>
      <vt:lpstr>A128042338V</vt:lpstr>
      <vt:lpstr>A128042338V_Data</vt:lpstr>
      <vt:lpstr>A128042338V_Latest</vt:lpstr>
      <vt:lpstr>A128042342K</vt:lpstr>
      <vt:lpstr>A128042342K_Data</vt:lpstr>
      <vt:lpstr>A128042342K_Latest</vt:lpstr>
      <vt:lpstr>A128042346V</vt:lpstr>
      <vt:lpstr>A128042346V_Data</vt:lpstr>
      <vt:lpstr>A128042346V_Latest</vt:lpstr>
      <vt:lpstr>A128042350K</vt:lpstr>
      <vt:lpstr>A128042350K_Data</vt:lpstr>
      <vt:lpstr>A128042350K_Latest</vt:lpstr>
      <vt:lpstr>A128042354V</vt:lpstr>
      <vt:lpstr>A128042354V_Data</vt:lpstr>
      <vt:lpstr>A128042354V_Latest</vt:lpstr>
      <vt:lpstr>A128042358C</vt:lpstr>
      <vt:lpstr>A128042358C_Data</vt:lpstr>
      <vt:lpstr>A128042358C_Latest</vt:lpstr>
      <vt:lpstr>A128042362V</vt:lpstr>
      <vt:lpstr>A128042362V_Data</vt:lpstr>
      <vt:lpstr>A128042362V_Latest</vt:lpstr>
      <vt:lpstr>A128042366C</vt:lpstr>
      <vt:lpstr>A128042366C_Data</vt:lpstr>
      <vt:lpstr>A128042366C_Latest</vt:lpstr>
      <vt:lpstr>A128042370V</vt:lpstr>
      <vt:lpstr>A128042370V_Data</vt:lpstr>
      <vt:lpstr>A128042370V_Latest</vt:lpstr>
      <vt:lpstr>A128042374C</vt:lpstr>
      <vt:lpstr>A128042374C_Data</vt:lpstr>
      <vt:lpstr>A128042374C_Latest</vt:lpstr>
      <vt:lpstr>A128042378L</vt:lpstr>
      <vt:lpstr>A128042378L_Data</vt:lpstr>
      <vt:lpstr>A128042378L_Latest</vt:lpstr>
      <vt:lpstr>A128042382C</vt:lpstr>
      <vt:lpstr>A128042382C_Data</vt:lpstr>
      <vt:lpstr>A128042382C_Latest</vt:lpstr>
      <vt:lpstr>A128042386L</vt:lpstr>
      <vt:lpstr>A128042386L_Data</vt:lpstr>
      <vt:lpstr>A128042386L_Latest</vt:lpstr>
      <vt:lpstr>A128042390C</vt:lpstr>
      <vt:lpstr>A128042390C_Data</vt:lpstr>
      <vt:lpstr>A128042390C_Latest</vt:lpstr>
      <vt:lpstr>A128042394L</vt:lpstr>
      <vt:lpstr>A128042394L_Data</vt:lpstr>
      <vt:lpstr>A128042394L_Latest</vt:lpstr>
      <vt:lpstr>A128042398W</vt:lpstr>
      <vt:lpstr>A128042398W_Data</vt:lpstr>
      <vt:lpstr>A128042398W_Latest</vt:lpstr>
      <vt:lpstr>A128042402A</vt:lpstr>
      <vt:lpstr>A128042402A_Data</vt:lpstr>
      <vt:lpstr>A128042402A_Latest</vt:lpstr>
      <vt:lpstr>A128042406K</vt:lpstr>
      <vt:lpstr>A128042406K_Data</vt:lpstr>
      <vt:lpstr>A128042406K_Latest</vt:lpstr>
      <vt:lpstr>A128042410A</vt:lpstr>
      <vt:lpstr>A128042410A_Data</vt:lpstr>
      <vt:lpstr>A128042410A_Latest</vt:lpstr>
      <vt:lpstr>A128042414K</vt:lpstr>
      <vt:lpstr>A128042414K_Data</vt:lpstr>
      <vt:lpstr>A128042414K_Latest</vt:lpstr>
      <vt:lpstr>A128042418V</vt:lpstr>
      <vt:lpstr>A128042418V_Data</vt:lpstr>
      <vt:lpstr>A128042418V_Latest</vt:lpstr>
      <vt:lpstr>A128042422K</vt:lpstr>
      <vt:lpstr>A128042422K_Data</vt:lpstr>
      <vt:lpstr>A128042422K_Latest</vt:lpstr>
      <vt:lpstr>A128042426V</vt:lpstr>
      <vt:lpstr>A128042426V_Data</vt:lpstr>
      <vt:lpstr>A128042426V_Latest</vt:lpstr>
      <vt:lpstr>A128042430K</vt:lpstr>
      <vt:lpstr>A128042430K_Data</vt:lpstr>
      <vt:lpstr>A128042430K_Latest</vt:lpstr>
      <vt:lpstr>A128042434V</vt:lpstr>
      <vt:lpstr>A128042434V_Data</vt:lpstr>
      <vt:lpstr>A128042434V_Latest</vt:lpstr>
      <vt:lpstr>A128042438C</vt:lpstr>
      <vt:lpstr>A128042438C_Data</vt:lpstr>
      <vt:lpstr>A128042438C_Latest</vt:lpstr>
      <vt:lpstr>A128042442V</vt:lpstr>
      <vt:lpstr>A128042442V_Data</vt:lpstr>
      <vt:lpstr>A128042442V_Latest</vt:lpstr>
      <vt:lpstr>A128042446C</vt:lpstr>
      <vt:lpstr>A128042446C_Data</vt:lpstr>
      <vt:lpstr>A128042446C_Latest</vt:lpstr>
      <vt:lpstr>A128042450V</vt:lpstr>
      <vt:lpstr>A128042450V_Data</vt:lpstr>
      <vt:lpstr>A128042450V_Latest</vt:lpstr>
      <vt:lpstr>A128042454C</vt:lpstr>
      <vt:lpstr>A128042454C_Data</vt:lpstr>
      <vt:lpstr>A128042454C_Latest</vt:lpstr>
      <vt:lpstr>A128042474L</vt:lpstr>
      <vt:lpstr>A128042474L_Data</vt:lpstr>
      <vt:lpstr>A128042474L_Latest</vt:lpstr>
      <vt:lpstr>A128042478W</vt:lpstr>
      <vt:lpstr>A128042478W_Data</vt:lpstr>
      <vt:lpstr>A128042478W_Latest</vt:lpstr>
      <vt:lpstr>A128042482L</vt:lpstr>
      <vt:lpstr>A128042482L_Data</vt:lpstr>
      <vt:lpstr>A128042482L_Latest</vt:lpstr>
      <vt:lpstr>A128042486W</vt:lpstr>
      <vt:lpstr>A128042486W_Data</vt:lpstr>
      <vt:lpstr>A128042486W_Latest</vt:lpstr>
      <vt:lpstr>A128042490L</vt:lpstr>
      <vt:lpstr>A128042490L_Data</vt:lpstr>
      <vt:lpstr>A128042490L_Latest</vt:lpstr>
      <vt:lpstr>A128042494W</vt:lpstr>
      <vt:lpstr>A128042494W_Data</vt:lpstr>
      <vt:lpstr>A128042494W_Latest</vt:lpstr>
      <vt:lpstr>A128042498F</vt:lpstr>
      <vt:lpstr>A128042498F_Data</vt:lpstr>
      <vt:lpstr>A128042498F_Latest</vt:lpstr>
      <vt:lpstr>A128042502K</vt:lpstr>
      <vt:lpstr>A128042502K_Data</vt:lpstr>
      <vt:lpstr>A128042502K_Latest</vt:lpstr>
      <vt:lpstr>A128042506V</vt:lpstr>
      <vt:lpstr>A128042506V_Data</vt:lpstr>
      <vt:lpstr>A128042506V_Latest</vt:lpstr>
      <vt:lpstr>A128042510K</vt:lpstr>
      <vt:lpstr>A128042510K_Data</vt:lpstr>
      <vt:lpstr>A128042510K_Latest</vt:lpstr>
      <vt:lpstr>A128042514V</vt:lpstr>
      <vt:lpstr>A128042514V_Data</vt:lpstr>
      <vt:lpstr>A128042514V_Latest</vt:lpstr>
      <vt:lpstr>A128042518C</vt:lpstr>
      <vt:lpstr>A128042518C_Data</vt:lpstr>
      <vt:lpstr>A128042518C_Latest</vt:lpstr>
      <vt:lpstr>A128042522V</vt:lpstr>
      <vt:lpstr>A128042522V_Data</vt:lpstr>
      <vt:lpstr>A128042522V_Latest</vt:lpstr>
      <vt:lpstr>A128042526C</vt:lpstr>
      <vt:lpstr>A128042526C_Data</vt:lpstr>
      <vt:lpstr>A128042526C_Latest</vt:lpstr>
      <vt:lpstr>A128042530V</vt:lpstr>
      <vt:lpstr>A128042530V_Data</vt:lpstr>
      <vt:lpstr>A128042530V_Latest</vt:lpstr>
      <vt:lpstr>A128042534C</vt:lpstr>
      <vt:lpstr>A128042534C_Data</vt:lpstr>
      <vt:lpstr>A128042534C_Latest</vt:lpstr>
      <vt:lpstr>A128042538L</vt:lpstr>
      <vt:lpstr>A128042538L_Data</vt:lpstr>
      <vt:lpstr>A128042538L_Latest</vt:lpstr>
      <vt:lpstr>A128042542C</vt:lpstr>
      <vt:lpstr>A128042542C_Data</vt:lpstr>
      <vt:lpstr>A128042542C_Latest</vt:lpstr>
      <vt:lpstr>A128042546L</vt:lpstr>
      <vt:lpstr>A128042546L_Data</vt:lpstr>
      <vt:lpstr>A128042546L_Latest</vt:lpstr>
      <vt:lpstr>A128042550C</vt:lpstr>
      <vt:lpstr>A128042550C_Data</vt:lpstr>
      <vt:lpstr>A128042550C_Latest</vt:lpstr>
      <vt:lpstr>A128042554L</vt:lpstr>
      <vt:lpstr>A128042554L_Data</vt:lpstr>
      <vt:lpstr>A128042554L_Latest</vt:lpstr>
      <vt:lpstr>A128042558W</vt:lpstr>
      <vt:lpstr>A128042558W_Data</vt:lpstr>
      <vt:lpstr>A128042558W_Latest</vt:lpstr>
      <vt:lpstr>A128042562L</vt:lpstr>
      <vt:lpstr>A128042562L_Data</vt:lpstr>
      <vt:lpstr>A128042562L_Latest</vt:lpstr>
      <vt:lpstr>A128042566W</vt:lpstr>
      <vt:lpstr>A128042566W_Data</vt:lpstr>
      <vt:lpstr>A128042566W_Latest</vt:lpstr>
      <vt:lpstr>A128042570L</vt:lpstr>
      <vt:lpstr>A128042570L_Data</vt:lpstr>
      <vt:lpstr>A128042570L_Latest</vt:lpstr>
      <vt:lpstr>A128042574W</vt:lpstr>
      <vt:lpstr>A128042574W_Data</vt:lpstr>
      <vt:lpstr>A128042574W_Latest</vt:lpstr>
      <vt:lpstr>A128042578F</vt:lpstr>
      <vt:lpstr>A128042578F_Data</vt:lpstr>
      <vt:lpstr>A128042578F_Latest</vt:lpstr>
      <vt:lpstr>A128042582W</vt:lpstr>
      <vt:lpstr>A128042582W_Data</vt:lpstr>
      <vt:lpstr>A128042582W_Latest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A128044294R</vt:lpstr>
      <vt:lpstr>A128044294R_Data</vt:lpstr>
      <vt:lpstr>A128044294R_Latest</vt:lpstr>
      <vt:lpstr>A128044298X</vt:lpstr>
      <vt:lpstr>A128044298X_Data</vt:lpstr>
      <vt:lpstr>A128044298X_Latest</vt:lpstr>
      <vt:lpstr>A128044302C</vt:lpstr>
      <vt:lpstr>A128044302C_Data</vt:lpstr>
      <vt:lpstr>A128044302C_Latest</vt:lpstr>
      <vt:lpstr>A128044306L</vt:lpstr>
      <vt:lpstr>A128044306L_Data</vt:lpstr>
      <vt:lpstr>A128044306L_Latest</vt:lpstr>
      <vt:lpstr>A128044310C</vt:lpstr>
      <vt:lpstr>A128044310C_Data</vt:lpstr>
      <vt:lpstr>A128044310C_Latest</vt:lpstr>
      <vt:lpstr>A128044318W</vt:lpstr>
      <vt:lpstr>A128044318W_Data</vt:lpstr>
      <vt:lpstr>A128044318W_Latest</vt:lpstr>
      <vt:lpstr>A128044322L</vt:lpstr>
      <vt:lpstr>A128044322L_Data</vt:lpstr>
      <vt:lpstr>A128044322L_Latest</vt:lpstr>
      <vt:lpstr>A128044326W</vt:lpstr>
      <vt:lpstr>A128044326W_Data</vt:lpstr>
      <vt:lpstr>A128044326W_Latest</vt:lpstr>
      <vt:lpstr>A128044330L</vt:lpstr>
      <vt:lpstr>A128044330L_Data</vt:lpstr>
      <vt:lpstr>A128044330L_Latest</vt:lpstr>
      <vt:lpstr>A128044334W</vt:lpstr>
      <vt:lpstr>A128044334W_Data</vt:lpstr>
      <vt:lpstr>A128044334W_Latest</vt:lpstr>
      <vt:lpstr>A128044338F</vt:lpstr>
      <vt:lpstr>A128044338F_Data</vt:lpstr>
      <vt:lpstr>A128044338F_Latest</vt:lpstr>
      <vt:lpstr>A128044342W</vt:lpstr>
      <vt:lpstr>A128044342W_Data</vt:lpstr>
      <vt:lpstr>A128044342W_Latest</vt:lpstr>
      <vt:lpstr>A128044346F</vt:lpstr>
      <vt:lpstr>A128044346F_Data</vt:lpstr>
      <vt:lpstr>A128044346F_Latest</vt:lpstr>
      <vt:lpstr>A128044350W</vt:lpstr>
      <vt:lpstr>A128044350W_Data</vt:lpstr>
      <vt:lpstr>A128044350W_Latest</vt:lpstr>
      <vt:lpstr>A128044358R</vt:lpstr>
      <vt:lpstr>A128044358R_Data</vt:lpstr>
      <vt:lpstr>A128044358R_Latest</vt:lpstr>
      <vt:lpstr>A128044362F</vt:lpstr>
      <vt:lpstr>A128044362F_Data</vt:lpstr>
      <vt:lpstr>A128044362F_Latest</vt:lpstr>
      <vt:lpstr>A128044366R</vt:lpstr>
      <vt:lpstr>A128044366R_Data</vt:lpstr>
      <vt:lpstr>A128044366R_Latest</vt:lpstr>
      <vt:lpstr>A128044370F</vt:lpstr>
      <vt:lpstr>A128044370F_Data</vt:lpstr>
      <vt:lpstr>A128044370F_Latest</vt:lpstr>
      <vt:lpstr>A128044374R</vt:lpstr>
      <vt:lpstr>A128044374R_Data</vt:lpstr>
      <vt:lpstr>A128044374R_Latest</vt:lpstr>
      <vt:lpstr>A128044378X</vt:lpstr>
      <vt:lpstr>A128044378X_Data</vt:lpstr>
      <vt:lpstr>A128044378X_Latest</vt:lpstr>
      <vt:lpstr>A128044382R</vt:lpstr>
      <vt:lpstr>A128044382R_Data</vt:lpstr>
      <vt:lpstr>A128044382R_Latest</vt:lpstr>
      <vt:lpstr>A128044390R</vt:lpstr>
      <vt:lpstr>A128044390R_Data</vt:lpstr>
      <vt:lpstr>A128044390R_Latest</vt:lpstr>
      <vt:lpstr>A128044394X</vt:lpstr>
      <vt:lpstr>A128044394X_Data</vt:lpstr>
      <vt:lpstr>A128044394X_Latest</vt:lpstr>
      <vt:lpstr>A128044398J</vt:lpstr>
      <vt:lpstr>A128044398J_Data</vt:lpstr>
      <vt:lpstr>A128044398J_Latest</vt:lpstr>
      <vt:lpstr>A128044402L</vt:lpstr>
      <vt:lpstr>A128044402L_Data</vt:lpstr>
      <vt:lpstr>A128044402L_Latest</vt:lpstr>
      <vt:lpstr>A128044406W</vt:lpstr>
      <vt:lpstr>A128044406W_Data</vt:lpstr>
      <vt:lpstr>A128044406W_Latest</vt:lpstr>
      <vt:lpstr>A128044410L</vt:lpstr>
      <vt:lpstr>A128044410L_Data</vt:lpstr>
      <vt:lpstr>A128044410L_Latest</vt:lpstr>
      <vt:lpstr>A128044414W</vt:lpstr>
      <vt:lpstr>A128044414W_Data</vt:lpstr>
      <vt:lpstr>A128044414W_Latest</vt:lpstr>
      <vt:lpstr>A128044418F</vt:lpstr>
      <vt:lpstr>A128044418F_Data</vt:lpstr>
      <vt:lpstr>A128044418F_Latest</vt:lpstr>
      <vt:lpstr>A128044422W</vt:lpstr>
      <vt:lpstr>A128044422W_Data</vt:lpstr>
      <vt:lpstr>A128044422W_Latest</vt:lpstr>
      <vt:lpstr>A128044426F</vt:lpstr>
      <vt:lpstr>A128044426F_Data</vt:lpstr>
      <vt:lpstr>A128044426F_Latest</vt:lpstr>
      <vt:lpstr>A128044430W</vt:lpstr>
      <vt:lpstr>A128044430W_Data</vt:lpstr>
      <vt:lpstr>A128044430W_Latest</vt:lpstr>
      <vt:lpstr>A128044434F</vt:lpstr>
      <vt:lpstr>A128044434F_Data</vt:lpstr>
      <vt:lpstr>A128044434F_Latest</vt:lpstr>
      <vt:lpstr>A128044438R</vt:lpstr>
      <vt:lpstr>A128044438R_Data</vt:lpstr>
      <vt:lpstr>A128044438R_Latest</vt:lpstr>
      <vt:lpstr>A128044442F</vt:lpstr>
      <vt:lpstr>A128044442F_Data</vt:lpstr>
      <vt:lpstr>A128044442F_Latest</vt:lpstr>
      <vt:lpstr>A128044446R</vt:lpstr>
      <vt:lpstr>A128044446R_Data</vt:lpstr>
      <vt:lpstr>A128044446R_Latest</vt:lpstr>
      <vt:lpstr>A128044450F</vt:lpstr>
      <vt:lpstr>A128044450F_Data</vt:lpstr>
      <vt:lpstr>A128044450F_Latest</vt:lpstr>
      <vt:lpstr>A128044454R</vt:lpstr>
      <vt:lpstr>A128044454R_Data</vt:lpstr>
      <vt:lpstr>A128044454R_Latest</vt:lpstr>
      <vt:lpstr>A128044458X</vt:lpstr>
      <vt:lpstr>A128044458X_Data</vt:lpstr>
      <vt:lpstr>A128044458X_Latest</vt:lpstr>
      <vt:lpstr>A128044462R</vt:lpstr>
      <vt:lpstr>A128044462R_Data</vt:lpstr>
      <vt:lpstr>A128044462R_Latest</vt:lpstr>
      <vt:lpstr>A128044466X</vt:lpstr>
      <vt:lpstr>A128044466X_Data</vt:lpstr>
      <vt:lpstr>A128044466X_Latest</vt:lpstr>
      <vt:lpstr>A128044470R</vt:lpstr>
      <vt:lpstr>A128044470R_Data</vt:lpstr>
      <vt:lpstr>A128044470R_Latest</vt:lpstr>
      <vt:lpstr>A128044474X</vt:lpstr>
      <vt:lpstr>A128044474X_Data</vt:lpstr>
      <vt:lpstr>A128044474X_Latest</vt:lpstr>
      <vt:lpstr>A128044478J</vt:lpstr>
      <vt:lpstr>A128044478J_Data</vt:lpstr>
      <vt:lpstr>A128044478J_Latest</vt:lpstr>
      <vt:lpstr>A128044482X</vt:lpstr>
      <vt:lpstr>A128044482X_Data</vt:lpstr>
      <vt:lpstr>A128044482X_Latest</vt:lpstr>
      <vt:lpstr>A128044486J</vt:lpstr>
      <vt:lpstr>A128044486J_Data</vt:lpstr>
      <vt:lpstr>A128044486J_Latest</vt:lpstr>
      <vt:lpstr>A128044490X</vt:lpstr>
      <vt:lpstr>A128044490X_Data</vt:lpstr>
      <vt:lpstr>A128044490X_Latest</vt:lpstr>
      <vt:lpstr>A128044494J</vt:lpstr>
      <vt:lpstr>A128044494J_Data</vt:lpstr>
      <vt:lpstr>A128044494J_Latest</vt:lpstr>
      <vt:lpstr>A128044498T</vt:lpstr>
      <vt:lpstr>A128044498T_Data</vt:lpstr>
      <vt:lpstr>A128044498T_Latest</vt:lpstr>
      <vt:lpstr>A128044502W</vt:lpstr>
      <vt:lpstr>A128044502W_Data</vt:lpstr>
      <vt:lpstr>A128044502W_Latest</vt:lpstr>
      <vt:lpstr>A128044506F</vt:lpstr>
      <vt:lpstr>A128044506F_Data</vt:lpstr>
      <vt:lpstr>A128044506F_Latest</vt:lpstr>
      <vt:lpstr>A128044510W</vt:lpstr>
      <vt:lpstr>A128044510W_Data</vt:lpstr>
      <vt:lpstr>A128044510W_Latest</vt:lpstr>
      <vt:lpstr>A128044514F</vt:lpstr>
      <vt:lpstr>A128044514F_Data</vt:lpstr>
      <vt:lpstr>A128044514F_Latest</vt:lpstr>
      <vt:lpstr>A128044542R</vt:lpstr>
      <vt:lpstr>A128044542R_Data</vt:lpstr>
      <vt:lpstr>A128044542R_Latest</vt:lpstr>
      <vt:lpstr>A128044546X</vt:lpstr>
      <vt:lpstr>A128044546X_Data</vt:lpstr>
      <vt:lpstr>A128044546X_Latest</vt:lpstr>
      <vt:lpstr>A128044550R</vt:lpstr>
      <vt:lpstr>A128044550R_Data</vt:lpstr>
      <vt:lpstr>A128044550R_Latest</vt:lpstr>
      <vt:lpstr>A128044554X</vt:lpstr>
      <vt:lpstr>A128044554X_Data</vt:lpstr>
      <vt:lpstr>A128044554X_Latest</vt:lpstr>
      <vt:lpstr>A128044558J</vt:lpstr>
      <vt:lpstr>A128044558J_Data</vt:lpstr>
      <vt:lpstr>A128044558J_Latest</vt:lpstr>
      <vt:lpstr>A128044562X</vt:lpstr>
      <vt:lpstr>A128044562X_Data</vt:lpstr>
      <vt:lpstr>A128044562X_Latest</vt:lpstr>
      <vt:lpstr>A128044566J</vt:lpstr>
      <vt:lpstr>A128044566J_Data</vt:lpstr>
      <vt:lpstr>A128044566J_Latest</vt:lpstr>
      <vt:lpstr>A128044570X</vt:lpstr>
      <vt:lpstr>A128044570X_Data</vt:lpstr>
      <vt:lpstr>A128044570X_Latest</vt:lpstr>
      <vt:lpstr>A128044574J</vt:lpstr>
      <vt:lpstr>A128044574J_Data</vt:lpstr>
      <vt:lpstr>A128044574J_Latest</vt:lpstr>
      <vt:lpstr>A128044578T</vt:lpstr>
      <vt:lpstr>A128044578T_Data</vt:lpstr>
      <vt:lpstr>A128044578T_Latest</vt:lpstr>
      <vt:lpstr>A128044582J</vt:lpstr>
      <vt:lpstr>A128044582J_Data</vt:lpstr>
      <vt:lpstr>A128044582J_Latest</vt:lpstr>
      <vt:lpstr>A128044586T</vt:lpstr>
      <vt:lpstr>A128044586T_Data</vt:lpstr>
      <vt:lpstr>A128044586T_Latest</vt:lpstr>
      <vt:lpstr>A128044590J</vt:lpstr>
      <vt:lpstr>A128044590J_Data</vt:lpstr>
      <vt:lpstr>A128044590J_Latest</vt:lpstr>
      <vt:lpstr>A128044594T</vt:lpstr>
      <vt:lpstr>A128044594T_Data</vt:lpstr>
      <vt:lpstr>A128044594T_Latest</vt:lpstr>
      <vt:lpstr>A128044598A</vt:lpstr>
      <vt:lpstr>A128044598A_Data</vt:lpstr>
      <vt:lpstr>A128044598A_Latest</vt:lpstr>
      <vt:lpstr>A128044602F</vt:lpstr>
      <vt:lpstr>A128044602F_Data</vt:lpstr>
      <vt:lpstr>A128044602F_Latest</vt:lpstr>
      <vt:lpstr>A128044606R</vt:lpstr>
      <vt:lpstr>A128044606R_Data</vt:lpstr>
      <vt:lpstr>A128044606R_Latest</vt:lpstr>
      <vt:lpstr>A128044610F</vt:lpstr>
      <vt:lpstr>A128044610F_Data</vt:lpstr>
      <vt:lpstr>A128044610F_Latest</vt:lpstr>
      <vt:lpstr>A128044614R</vt:lpstr>
      <vt:lpstr>A128044614R_Data</vt:lpstr>
      <vt:lpstr>A128044614R_Latest</vt:lpstr>
      <vt:lpstr>A128044618X</vt:lpstr>
      <vt:lpstr>A128044618X_Data</vt:lpstr>
      <vt:lpstr>A128044618X_Latest</vt:lpstr>
      <vt:lpstr>A128044622R</vt:lpstr>
      <vt:lpstr>A128044622R_Data</vt:lpstr>
      <vt:lpstr>A128044622R_Latest</vt:lpstr>
      <vt:lpstr>A128044626X</vt:lpstr>
      <vt:lpstr>A128044626X_Data</vt:lpstr>
      <vt:lpstr>A128044626X_Latest</vt:lpstr>
      <vt:lpstr>A128044634X</vt:lpstr>
      <vt:lpstr>A128044634X_Data</vt:lpstr>
      <vt:lpstr>A128044634X_Latest</vt:lpstr>
      <vt:lpstr>A128044638J</vt:lpstr>
      <vt:lpstr>A128044638J_Data</vt:lpstr>
      <vt:lpstr>A128044638J_Latest</vt:lpstr>
      <vt:lpstr>A128044642X</vt:lpstr>
      <vt:lpstr>A128044642X_Data</vt:lpstr>
      <vt:lpstr>A128044642X_Latest</vt:lpstr>
      <vt:lpstr>A128044646J</vt:lpstr>
      <vt:lpstr>A128044646J_Data</vt:lpstr>
      <vt:lpstr>A128044646J_Latest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A128046486V</vt:lpstr>
      <vt:lpstr>A128046486V_Data</vt:lpstr>
      <vt:lpstr>A128046486V_Latest</vt:lpstr>
      <vt:lpstr>A128046490K</vt:lpstr>
      <vt:lpstr>A128046490K_Data</vt:lpstr>
      <vt:lpstr>A128046490K_Latest</vt:lpstr>
      <vt:lpstr>A128046494V</vt:lpstr>
      <vt:lpstr>A128046494V_Data</vt:lpstr>
      <vt:lpstr>A128046494V_Latest</vt:lpstr>
      <vt:lpstr>A128046498C</vt:lpstr>
      <vt:lpstr>A128046498C_Data</vt:lpstr>
      <vt:lpstr>A128046498C_Latest</vt:lpstr>
      <vt:lpstr>A128046502J</vt:lpstr>
      <vt:lpstr>A128046502J_Data</vt:lpstr>
      <vt:lpstr>A128046502J_Latest</vt:lpstr>
      <vt:lpstr>A128046506T</vt:lpstr>
      <vt:lpstr>A128046506T_Data</vt:lpstr>
      <vt:lpstr>A128046506T_Latest</vt:lpstr>
      <vt:lpstr>A128046510J</vt:lpstr>
      <vt:lpstr>A128046510J_Data</vt:lpstr>
      <vt:lpstr>A128046510J_Latest</vt:lpstr>
      <vt:lpstr>A128046514T</vt:lpstr>
      <vt:lpstr>A128046514T_Data</vt:lpstr>
      <vt:lpstr>A128046514T_Latest</vt:lpstr>
      <vt:lpstr>A128046518A</vt:lpstr>
      <vt:lpstr>A128046518A_Data</vt:lpstr>
      <vt:lpstr>A128046518A_Latest</vt:lpstr>
      <vt:lpstr>A128046522T</vt:lpstr>
      <vt:lpstr>A128046522T_Data</vt:lpstr>
      <vt:lpstr>A128046522T_Latest</vt:lpstr>
      <vt:lpstr>A128046526A</vt:lpstr>
      <vt:lpstr>A128046526A_Data</vt:lpstr>
      <vt:lpstr>A128046526A_Latest</vt:lpstr>
      <vt:lpstr>A128046530T</vt:lpstr>
      <vt:lpstr>A128046530T_Data</vt:lpstr>
      <vt:lpstr>A128046530T_Latest</vt:lpstr>
      <vt:lpstr>A128046534A</vt:lpstr>
      <vt:lpstr>A128046534A_Data</vt:lpstr>
      <vt:lpstr>A128046534A_Latest</vt:lpstr>
      <vt:lpstr>A128046538K</vt:lpstr>
      <vt:lpstr>A128046538K_Data</vt:lpstr>
      <vt:lpstr>A128046538K_Latest</vt:lpstr>
      <vt:lpstr>A128046542A</vt:lpstr>
      <vt:lpstr>A128046542A_Data</vt:lpstr>
      <vt:lpstr>A128046542A_Latest</vt:lpstr>
      <vt:lpstr>A128046546K</vt:lpstr>
      <vt:lpstr>A128046546K_Data</vt:lpstr>
      <vt:lpstr>A128046546K_Latest</vt:lpstr>
      <vt:lpstr>A128046550A</vt:lpstr>
      <vt:lpstr>A128046550A_Data</vt:lpstr>
      <vt:lpstr>A128046550A_Latest</vt:lpstr>
      <vt:lpstr>A128046554K</vt:lpstr>
      <vt:lpstr>A128046554K_Data</vt:lpstr>
      <vt:lpstr>A128046554K_Latest</vt:lpstr>
      <vt:lpstr>A128046558V</vt:lpstr>
      <vt:lpstr>A128046558V_Data</vt:lpstr>
      <vt:lpstr>A128046558V_Latest</vt:lpstr>
      <vt:lpstr>A128046562K</vt:lpstr>
      <vt:lpstr>A128046562K_Data</vt:lpstr>
      <vt:lpstr>A128046562K_Latest</vt:lpstr>
      <vt:lpstr>A128046566V</vt:lpstr>
      <vt:lpstr>A128046566V_Data</vt:lpstr>
      <vt:lpstr>A128046566V_Latest</vt:lpstr>
      <vt:lpstr>A128046570K</vt:lpstr>
      <vt:lpstr>A128046570K_Data</vt:lpstr>
      <vt:lpstr>A128046570K_Latest</vt:lpstr>
      <vt:lpstr>A128046574V</vt:lpstr>
      <vt:lpstr>A128046574V_Data</vt:lpstr>
      <vt:lpstr>A128046574V_Latest</vt:lpstr>
      <vt:lpstr>A128046578C</vt:lpstr>
      <vt:lpstr>A128046578C_Data</vt:lpstr>
      <vt:lpstr>A128046578C_Latest</vt:lpstr>
      <vt:lpstr>A128046582V</vt:lpstr>
      <vt:lpstr>A128046582V_Data</vt:lpstr>
      <vt:lpstr>A128046582V_Latest</vt:lpstr>
      <vt:lpstr>A128046586C</vt:lpstr>
      <vt:lpstr>A128046586C_Data</vt:lpstr>
      <vt:lpstr>A128046586C_Latest</vt:lpstr>
      <vt:lpstr>A128046590V</vt:lpstr>
      <vt:lpstr>A128046590V_Data</vt:lpstr>
      <vt:lpstr>A128046590V_Latest</vt:lpstr>
      <vt:lpstr>A128046594C</vt:lpstr>
      <vt:lpstr>A128046594C_Data</vt:lpstr>
      <vt:lpstr>A128046594C_Latest</vt:lpstr>
      <vt:lpstr>A128046598L</vt:lpstr>
      <vt:lpstr>A128046598L_Data</vt:lpstr>
      <vt:lpstr>A128046598L_Latest</vt:lpstr>
      <vt:lpstr>A128046606A</vt:lpstr>
      <vt:lpstr>A128046606A_Data</vt:lpstr>
      <vt:lpstr>A128046606A_Latest</vt:lpstr>
      <vt:lpstr>A128046610T</vt:lpstr>
      <vt:lpstr>A128046610T_Data</vt:lpstr>
      <vt:lpstr>A128046610T_Latest</vt:lpstr>
      <vt:lpstr>A128046614A</vt:lpstr>
      <vt:lpstr>A128046614A_Data</vt:lpstr>
      <vt:lpstr>A128046614A_Latest</vt:lpstr>
      <vt:lpstr>A128046618K</vt:lpstr>
      <vt:lpstr>A128046618K_Data</vt:lpstr>
      <vt:lpstr>A128046618K_Latest</vt:lpstr>
      <vt:lpstr>A128046622A</vt:lpstr>
      <vt:lpstr>A128046622A_Data</vt:lpstr>
      <vt:lpstr>A128046622A_Latest</vt:lpstr>
      <vt:lpstr>A128046626K</vt:lpstr>
      <vt:lpstr>A128046626K_Data</vt:lpstr>
      <vt:lpstr>A128046626K_Latest</vt:lpstr>
      <vt:lpstr>A128046630A</vt:lpstr>
      <vt:lpstr>A128046630A_Data</vt:lpstr>
      <vt:lpstr>A128046630A_Latest</vt:lpstr>
      <vt:lpstr>A128046634K</vt:lpstr>
      <vt:lpstr>A128046634K_Data</vt:lpstr>
      <vt:lpstr>A128046634K_Latest</vt:lpstr>
      <vt:lpstr>A128046638V</vt:lpstr>
      <vt:lpstr>A128046638V_Data</vt:lpstr>
      <vt:lpstr>A128046638V_Latest</vt:lpstr>
      <vt:lpstr>A128046646V</vt:lpstr>
      <vt:lpstr>A128046646V_Data</vt:lpstr>
      <vt:lpstr>A128046646V_Latest</vt:lpstr>
      <vt:lpstr>A128046650K</vt:lpstr>
      <vt:lpstr>A128046650K_Data</vt:lpstr>
      <vt:lpstr>A128046650K_Latest</vt:lpstr>
      <vt:lpstr>A128046654V</vt:lpstr>
      <vt:lpstr>A128046654V_Data</vt:lpstr>
      <vt:lpstr>A128046654V_Latest</vt:lpstr>
      <vt:lpstr>A128046658C</vt:lpstr>
      <vt:lpstr>A128046658C_Data</vt:lpstr>
      <vt:lpstr>A128046658C_Latest</vt:lpstr>
      <vt:lpstr>A128046662V</vt:lpstr>
      <vt:lpstr>A128046662V_Data</vt:lpstr>
      <vt:lpstr>A128046662V_Latest</vt:lpstr>
      <vt:lpstr>A128046666C</vt:lpstr>
      <vt:lpstr>A128046666C_Data</vt:lpstr>
      <vt:lpstr>A128046666C_Latest</vt:lpstr>
      <vt:lpstr>A128046670V</vt:lpstr>
      <vt:lpstr>A128046670V_Data</vt:lpstr>
      <vt:lpstr>A128046670V_Latest</vt:lpstr>
      <vt:lpstr>A128046674C</vt:lpstr>
      <vt:lpstr>A128046674C_Data</vt:lpstr>
      <vt:lpstr>A128046674C_Latest</vt:lpstr>
      <vt:lpstr>A128046678L</vt:lpstr>
      <vt:lpstr>A128046678L_Data</vt:lpstr>
      <vt:lpstr>A128046678L_Latest</vt:lpstr>
      <vt:lpstr>A128046682C</vt:lpstr>
      <vt:lpstr>A128046682C_Data</vt:lpstr>
      <vt:lpstr>A128046682C_Latest</vt:lpstr>
      <vt:lpstr>A128046690C</vt:lpstr>
      <vt:lpstr>A128046690C_Data</vt:lpstr>
      <vt:lpstr>A128046690C_Latest</vt:lpstr>
      <vt:lpstr>A128046694L</vt:lpstr>
      <vt:lpstr>A128046694L_Data</vt:lpstr>
      <vt:lpstr>A128046694L_Latest</vt:lpstr>
      <vt:lpstr>A128046698W</vt:lpstr>
      <vt:lpstr>A128046698W_Data</vt:lpstr>
      <vt:lpstr>A128046698W_Latest</vt:lpstr>
      <vt:lpstr>A128046702A</vt:lpstr>
      <vt:lpstr>A128046702A_Data</vt:lpstr>
      <vt:lpstr>A128046702A_Latest</vt:lpstr>
      <vt:lpstr>A128046706K</vt:lpstr>
      <vt:lpstr>A128046706K_Data</vt:lpstr>
      <vt:lpstr>A128046706K_Latest</vt:lpstr>
      <vt:lpstr>A128046710A</vt:lpstr>
      <vt:lpstr>A128046710A_Data</vt:lpstr>
      <vt:lpstr>A128046710A_Latest</vt:lpstr>
      <vt:lpstr>A128046714K</vt:lpstr>
      <vt:lpstr>A128046714K_Data</vt:lpstr>
      <vt:lpstr>A128046714K_Latest</vt:lpstr>
      <vt:lpstr>A128046718V</vt:lpstr>
      <vt:lpstr>A128046718V_Data</vt:lpstr>
      <vt:lpstr>A128046718V_Latest</vt:lpstr>
      <vt:lpstr>A128046722K</vt:lpstr>
      <vt:lpstr>A128046722K_Data</vt:lpstr>
      <vt:lpstr>A128046722K_Latest</vt:lpstr>
      <vt:lpstr>A128046726V</vt:lpstr>
      <vt:lpstr>A128046726V_Data</vt:lpstr>
      <vt:lpstr>A128046726V_Latest</vt:lpstr>
      <vt:lpstr>A128046730K</vt:lpstr>
      <vt:lpstr>A128046730K_Data</vt:lpstr>
      <vt:lpstr>A128046730K_Latest</vt:lpstr>
      <vt:lpstr>A128046734V</vt:lpstr>
      <vt:lpstr>A128046734V_Data</vt:lpstr>
      <vt:lpstr>A128046734V_Latest</vt:lpstr>
      <vt:lpstr>A128046738C</vt:lpstr>
      <vt:lpstr>A128046738C_Data</vt:lpstr>
      <vt:lpstr>A128046738C_Latest</vt:lpstr>
      <vt:lpstr>A128046742V</vt:lpstr>
      <vt:lpstr>A128046742V_Data</vt:lpstr>
      <vt:lpstr>A128046742V_Latest</vt:lpstr>
      <vt:lpstr>A128046746C</vt:lpstr>
      <vt:lpstr>A128046746C_Data</vt:lpstr>
      <vt:lpstr>A128046746C_Latest</vt:lpstr>
      <vt:lpstr>A128046750V</vt:lpstr>
      <vt:lpstr>A128046750V_Data</vt:lpstr>
      <vt:lpstr>A128046750V_Latest</vt:lpstr>
      <vt:lpstr>A128046754C</vt:lpstr>
      <vt:lpstr>A128046754C_Data</vt:lpstr>
      <vt:lpstr>A128046754C_Latest</vt:lpstr>
      <vt:lpstr>A128046758L</vt:lpstr>
      <vt:lpstr>A128046758L_Data</vt:lpstr>
      <vt:lpstr>A128046758L_Latest</vt:lpstr>
      <vt:lpstr>A128046762C</vt:lpstr>
      <vt:lpstr>A128046762C_Data</vt:lpstr>
      <vt:lpstr>A128046762C_Latest</vt:lpstr>
      <vt:lpstr>A128046766L</vt:lpstr>
      <vt:lpstr>A128046766L_Data</vt:lpstr>
      <vt:lpstr>A128046766L_Latest</vt:lpstr>
      <vt:lpstr>A128046770C</vt:lpstr>
      <vt:lpstr>A128046770C_Data</vt:lpstr>
      <vt:lpstr>A128046770C_Latest</vt:lpstr>
      <vt:lpstr>A128046774L</vt:lpstr>
      <vt:lpstr>A128046774L_Data</vt:lpstr>
      <vt:lpstr>A128046774L_Latest</vt:lpstr>
      <vt:lpstr>A128046778W</vt:lpstr>
      <vt:lpstr>A128046778W_Data</vt:lpstr>
      <vt:lpstr>A128046778W_Latest</vt:lpstr>
      <vt:lpstr>A128046782L</vt:lpstr>
      <vt:lpstr>A128046782L_Data</vt:lpstr>
      <vt:lpstr>A128046782L_Latest</vt:lpstr>
      <vt:lpstr>A128046786W</vt:lpstr>
      <vt:lpstr>A128046786W_Data</vt:lpstr>
      <vt:lpstr>A128046786W_Latest</vt:lpstr>
      <vt:lpstr>A128046790L</vt:lpstr>
      <vt:lpstr>A128046790L_Data</vt:lpstr>
      <vt:lpstr>A128046790L_Latest</vt:lpstr>
      <vt:lpstr>A128046794W</vt:lpstr>
      <vt:lpstr>A128046794W_Data</vt:lpstr>
      <vt:lpstr>A128046794W_Latest</vt:lpstr>
      <vt:lpstr>A128046798F</vt:lpstr>
      <vt:lpstr>A128046798F_Data</vt:lpstr>
      <vt:lpstr>A128046798F_Latest</vt:lpstr>
      <vt:lpstr>A128046802K</vt:lpstr>
      <vt:lpstr>A128046802K_Data</vt:lpstr>
      <vt:lpstr>A128046802K_Latest</vt:lpstr>
      <vt:lpstr>A128046806V</vt:lpstr>
      <vt:lpstr>A128046806V_Data</vt:lpstr>
      <vt:lpstr>A128046806V_Latest</vt:lpstr>
      <vt:lpstr>A128046810K</vt:lpstr>
      <vt:lpstr>A128046810K_Data</vt:lpstr>
      <vt:lpstr>A128046810K_Latest</vt:lpstr>
      <vt:lpstr>A128046814V</vt:lpstr>
      <vt:lpstr>A128046814V_Data</vt:lpstr>
      <vt:lpstr>A128046814V_Latest</vt:lpstr>
      <vt:lpstr>A128046818C</vt:lpstr>
      <vt:lpstr>A128046818C_Data</vt:lpstr>
      <vt:lpstr>A128046818C_Latest</vt:lpstr>
      <vt:lpstr>A128046822V</vt:lpstr>
      <vt:lpstr>A128046822V_Data</vt:lpstr>
      <vt:lpstr>A128046822V_Latest</vt:lpstr>
      <vt:lpstr>A128046826C</vt:lpstr>
      <vt:lpstr>A128046826C_Data</vt:lpstr>
      <vt:lpstr>A128046826C_Latest</vt:lpstr>
      <vt:lpstr>A128046830V</vt:lpstr>
      <vt:lpstr>A128046830V_Data</vt:lpstr>
      <vt:lpstr>A128046830V_Latest</vt:lpstr>
      <vt:lpstr>A128046834C</vt:lpstr>
      <vt:lpstr>A128046834C_Data</vt:lpstr>
      <vt:lpstr>A128046834C_Latest</vt:lpstr>
      <vt:lpstr>A128046838L</vt:lpstr>
      <vt:lpstr>A128046838L_Data</vt:lpstr>
      <vt:lpstr>A128046838L_Latest</vt:lpstr>
      <vt:lpstr>A128046842C</vt:lpstr>
      <vt:lpstr>A128046842C_Data</vt:lpstr>
      <vt:lpstr>A128046842C_Latest</vt:lpstr>
      <vt:lpstr>A128048646F</vt:lpstr>
      <vt:lpstr>A128048646F_Data</vt:lpstr>
      <vt:lpstr>A128048646F_Latest</vt:lpstr>
      <vt:lpstr>A128048650W</vt:lpstr>
      <vt:lpstr>A128048650W_Data</vt:lpstr>
      <vt:lpstr>A128048650W_Latest</vt:lpstr>
      <vt:lpstr>A128048654F</vt:lpstr>
      <vt:lpstr>A128048654F_Data</vt:lpstr>
      <vt:lpstr>A128048654F_Latest</vt:lpstr>
      <vt:lpstr>A128048658R</vt:lpstr>
      <vt:lpstr>A128048658R_Data</vt:lpstr>
      <vt:lpstr>A128048658R_Latest</vt:lpstr>
      <vt:lpstr>A128048662F</vt:lpstr>
      <vt:lpstr>A128048662F_Data</vt:lpstr>
      <vt:lpstr>A128048662F_Latest</vt:lpstr>
      <vt:lpstr>A128048666R</vt:lpstr>
      <vt:lpstr>A128048666R_Data</vt:lpstr>
      <vt:lpstr>A128048666R_Latest</vt:lpstr>
      <vt:lpstr>A128048670F</vt:lpstr>
      <vt:lpstr>A128048670F_Data</vt:lpstr>
      <vt:lpstr>A128048670F_Latest</vt:lpstr>
      <vt:lpstr>A128048674R</vt:lpstr>
      <vt:lpstr>A128048674R_Data</vt:lpstr>
      <vt:lpstr>A128048674R_Latest</vt:lpstr>
      <vt:lpstr>A128048678X</vt:lpstr>
      <vt:lpstr>A128048678X_Data</vt:lpstr>
      <vt:lpstr>A128048678X_Latest</vt:lpstr>
      <vt:lpstr>A128048682R</vt:lpstr>
      <vt:lpstr>A128048682R_Data</vt:lpstr>
      <vt:lpstr>A128048682R_Latest</vt:lpstr>
      <vt:lpstr>A128048686X</vt:lpstr>
      <vt:lpstr>A128048686X_Data</vt:lpstr>
      <vt:lpstr>A128048686X_Latest</vt:lpstr>
      <vt:lpstr>A128048690R</vt:lpstr>
      <vt:lpstr>A128048690R_Data</vt:lpstr>
      <vt:lpstr>A128048690R_Latest</vt:lpstr>
      <vt:lpstr>A128048694X</vt:lpstr>
      <vt:lpstr>A128048694X_Data</vt:lpstr>
      <vt:lpstr>A128048694X_Latest</vt:lpstr>
      <vt:lpstr>A128048698J</vt:lpstr>
      <vt:lpstr>A128048698J_Data</vt:lpstr>
      <vt:lpstr>A128048698J_Latest</vt:lpstr>
      <vt:lpstr>A128048702L</vt:lpstr>
      <vt:lpstr>A128048702L_Data</vt:lpstr>
      <vt:lpstr>A128048702L_Latest</vt:lpstr>
      <vt:lpstr>A128048706W</vt:lpstr>
      <vt:lpstr>A128048706W_Data</vt:lpstr>
      <vt:lpstr>A128048706W_Latest</vt:lpstr>
      <vt:lpstr>A128048710L</vt:lpstr>
      <vt:lpstr>A128048710L_Data</vt:lpstr>
      <vt:lpstr>A128048710L_Latest</vt:lpstr>
      <vt:lpstr>A128048714W</vt:lpstr>
      <vt:lpstr>A128048714W_Data</vt:lpstr>
      <vt:lpstr>A128048714W_Latest</vt:lpstr>
      <vt:lpstr>A128048718F</vt:lpstr>
      <vt:lpstr>A128048718F_Data</vt:lpstr>
      <vt:lpstr>A128048718F_Latest</vt:lpstr>
      <vt:lpstr>A128048722W</vt:lpstr>
      <vt:lpstr>A128048722W_Data</vt:lpstr>
      <vt:lpstr>A128048722W_Latest</vt:lpstr>
      <vt:lpstr>A128048726F</vt:lpstr>
      <vt:lpstr>A128048726F_Data</vt:lpstr>
      <vt:lpstr>A128048726F_Latest</vt:lpstr>
      <vt:lpstr>A128048730W</vt:lpstr>
      <vt:lpstr>A128048730W_Data</vt:lpstr>
      <vt:lpstr>A128048730W_Latest</vt:lpstr>
      <vt:lpstr>A128048738R</vt:lpstr>
      <vt:lpstr>A128048738R_Data</vt:lpstr>
      <vt:lpstr>A128048738R_Latest</vt:lpstr>
      <vt:lpstr>A128048742F</vt:lpstr>
      <vt:lpstr>A128048742F_Data</vt:lpstr>
      <vt:lpstr>A128048742F_Latest</vt:lpstr>
      <vt:lpstr>A128048746R</vt:lpstr>
      <vt:lpstr>A128048746R_Data</vt:lpstr>
      <vt:lpstr>A128048746R_Latest</vt:lpstr>
      <vt:lpstr>A128048750F</vt:lpstr>
      <vt:lpstr>A128048750F_Data</vt:lpstr>
      <vt:lpstr>A128048750F_Latest</vt:lpstr>
      <vt:lpstr>A128048754R</vt:lpstr>
      <vt:lpstr>A128048754R_Data</vt:lpstr>
      <vt:lpstr>A128048754R_Latest</vt:lpstr>
      <vt:lpstr>A128048758X</vt:lpstr>
      <vt:lpstr>A128048758X_Data</vt:lpstr>
      <vt:lpstr>A128048758X_Latest</vt:lpstr>
      <vt:lpstr>A128048766X</vt:lpstr>
      <vt:lpstr>A128048766X_Data</vt:lpstr>
      <vt:lpstr>A128048766X_Latest</vt:lpstr>
      <vt:lpstr>A128048770R</vt:lpstr>
      <vt:lpstr>A128048770R_Data</vt:lpstr>
      <vt:lpstr>A128048770R_Latest</vt:lpstr>
      <vt:lpstr>A128048774X</vt:lpstr>
      <vt:lpstr>A128048774X_Data</vt:lpstr>
      <vt:lpstr>A128048774X_Latest</vt:lpstr>
      <vt:lpstr>A128048778J</vt:lpstr>
      <vt:lpstr>A128048778J_Data</vt:lpstr>
      <vt:lpstr>A128048778J_Latest</vt:lpstr>
      <vt:lpstr>A128048782X</vt:lpstr>
      <vt:lpstr>A128048782X_Data</vt:lpstr>
      <vt:lpstr>A128048782X_Latest</vt:lpstr>
      <vt:lpstr>A128048786J</vt:lpstr>
      <vt:lpstr>A128048786J_Data</vt:lpstr>
      <vt:lpstr>A128048786J_Latest</vt:lpstr>
      <vt:lpstr>A128048790X</vt:lpstr>
      <vt:lpstr>A128048790X_Data</vt:lpstr>
      <vt:lpstr>A128048790X_Latest</vt:lpstr>
      <vt:lpstr>A128048794J</vt:lpstr>
      <vt:lpstr>A128048794J_Data</vt:lpstr>
      <vt:lpstr>A128048794J_Latest</vt:lpstr>
      <vt:lpstr>A128048798T</vt:lpstr>
      <vt:lpstr>A128048798T_Data</vt:lpstr>
      <vt:lpstr>A128048798T_Latest</vt:lpstr>
      <vt:lpstr>A128048802W</vt:lpstr>
      <vt:lpstr>A128048802W_Data</vt:lpstr>
      <vt:lpstr>A128048802W_Latest</vt:lpstr>
      <vt:lpstr>A128048806F</vt:lpstr>
      <vt:lpstr>A128048806F_Data</vt:lpstr>
      <vt:lpstr>A128048806F_Latest</vt:lpstr>
      <vt:lpstr>A128048810W</vt:lpstr>
      <vt:lpstr>A128048810W_Data</vt:lpstr>
      <vt:lpstr>A128048810W_Latest</vt:lpstr>
      <vt:lpstr>A128048814F</vt:lpstr>
      <vt:lpstr>A128048814F_Data</vt:lpstr>
      <vt:lpstr>A128048814F_Latest</vt:lpstr>
      <vt:lpstr>A128048818R</vt:lpstr>
      <vt:lpstr>A128048818R_Data</vt:lpstr>
      <vt:lpstr>A128048818R_Latest</vt:lpstr>
      <vt:lpstr>A128048822F</vt:lpstr>
      <vt:lpstr>A128048822F_Data</vt:lpstr>
      <vt:lpstr>A128048822F_Latest</vt:lpstr>
      <vt:lpstr>A128048826R</vt:lpstr>
      <vt:lpstr>A128048826R_Data</vt:lpstr>
      <vt:lpstr>A128048826R_Latest</vt:lpstr>
      <vt:lpstr>A128048830F</vt:lpstr>
      <vt:lpstr>A128048830F_Data</vt:lpstr>
      <vt:lpstr>A128048830F_Latest</vt:lpstr>
      <vt:lpstr>A128048834R</vt:lpstr>
      <vt:lpstr>A128048834R_Data</vt:lpstr>
      <vt:lpstr>A128048834R_Latest</vt:lpstr>
      <vt:lpstr>A128048838X</vt:lpstr>
      <vt:lpstr>A128048838X_Data</vt:lpstr>
      <vt:lpstr>A128048838X_Latest</vt:lpstr>
      <vt:lpstr>A128048842R</vt:lpstr>
      <vt:lpstr>A128048842R_Data</vt:lpstr>
      <vt:lpstr>A128048842R_Latest</vt:lpstr>
      <vt:lpstr>A128048846X</vt:lpstr>
      <vt:lpstr>A128048846X_Data</vt:lpstr>
      <vt:lpstr>A128048846X_Latest</vt:lpstr>
      <vt:lpstr>A128048850R</vt:lpstr>
      <vt:lpstr>A128048850R_Data</vt:lpstr>
      <vt:lpstr>A128048850R_Latest</vt:lpstr>
      <vt:lpstr>A128048854X</vt:lpstr>
      <vt:lpstr>A128048854X_Data</vt:lpstr>
      <vt:lpstr>A128048854X_Latest</vt:lpstr>
      <vt:lpstr>A128048858J</vt:lpstr>
      <vt:lpstr>A128048858J_Data</vt:lpstr>
      <vt:lpstr>A128048858J_Latest</vt:lpstr>
      <vt:lpstr>A128048866J</vt:lpstr>
      <vt:lpstr>A128048866J_Data</vt:lpstr>
      <vt:lpstr>A128048866J_Latest</vt:lpstr>
      <vt:lpstr>A128048870X</vt:lpstr>
      <vt:lpstr>A128048870X_Data</vt:lpstr>
      <vt:lpstr>A128048870X_Latest</vt:lpstr>
      <vt:lpstr>A128048874J</vt:lpstr>
      <vt:lpstr>A128048874J_Data</vt:lpstr>
      <vt:lpstr>A128048874J_Latest</vt:lpstr>
      <vt:lpstr>A128048878T</vt:lpstr>
      <vt:lpstr>A128048878T_Data</vt:lpstr>
      <vt:lpstr>A128048878T_Latest</vt:lpstr>
      <vt:lpstr>A128048882J</vt:lpstr>
      <vt:lpstr>A128048882J_Data</vt:lpstr>
      <vt:lpstr>A128048882J_Latest</vt:lpstr>
      <vt:lpstr>A128048886T</vt:lpstr>
      <vt:lpstr>A128048886T_Data</vt:lpstr>
      <vt:lpstr>A128048886T_Latest</vt:lpstr>
      <vt:lpstr>A128048890J</vt:lpstr>
      <vt:lpstr>A128048890J_Data</vt:lpstr>
      <vt:lpstr>A128048890J_Latest</vt:lpstr>
      <vt:lpstr>A128048910F</vt:lpstr>
      <vt:lpstr>A128048910F_Data</vt:lpstr>
      <vt:lpstr>A128048910F_Latest</vt:lpstr>
      <vt:lpstr>A128048914R</vt:lpstr>
      <vt:lpstr>A128048914R_Data</vt:lpstr>
      <vt:lpstr>A128048914R_Latest</vt:lpstr>
      <vt:lpstr>A128048918X</vt:lpstr>
      <vt:lpstr>A128048918X_Data</vt:lpstr>
      <vt:lpstr>A128048918X_Latest</vt:lpstr>
      <vt:lpstr>A128048922R</vt:lpstr>
      <vt:lpstr>A128048922R_Data</vt:lpstr>
      <vt:lpstr>A128048922R_Latest</vt:lpstr>
      <vt:lpstr>A128048926X</vt:lpstr>
      <vt:lpstr>A128048926X_Data</vt:lpstr>
      <vt:lpstr>A128048926X_Latest</vt:lpstr>
      <vt:lpstr>A128048930R</vt:lpstr>
      <vt:lpstr>A128048930R_Data</vt:lpstr>
      <vt:lpstr>A128048930R_Latest</vt:lpstr>
      <vt:lpstr>A128048934X</vt:lpstr>
      <vt:lpstr>A128048934X_Data</vt:lpstr>
      <vt:lpstr>A128048934X_Latest</vt:lpstr>
      <vt:lpstr>A128048938J</vt:lpstr>
      <vt:lpstr>A128048938J_Data</vt:lpstr>
      <vt:lpstr>A128048938J_Latest</vt:lpstr>
      <vt:lpstr>A128048942X</vt:lpstr>
      <vt:lpstr>A128048942X_Data</vt:lpstr>
      <vt:lpstr>A128048942X_Latest</vt:lpstr>
      <vt:lpstr>A128048946J</vt:lpstr>
      <vt:lpstr>A128048946J_Data</vt:lpstr>
      <vt:lpstr>A128048946J_Latest</vt:lpstr>
      <vt:lpstr>A128048950X</vt:lpstr>
      <vt:lpstr>A128048950X_Data</vt:lpstr>
      <vt:lpstr>A128048950X_Latest</vt:lpstr>
      <vt:lpstr>A128048954J</vt:lpstr>
      <vt:lpstr>A128048954J_Data</vt:lpstr>
      <vt:lpstr>A128048954J_Latest</vt:lpstr>
      <vt:lpstr>A128048958T</vt:lpstr>
      <vt:lpstr>A128048958T_Data</vt:lpstr>
      <vt:lpstr>A128048958T_Latest</vt:lpstr>
      <vt:lpstr>A128048962J</vt:lpstr>
      <vt:lpstr>A128048962J_Data</vt:lpstr>
      <vt:lpstr>A128048962J_Latest</vt:lpstr>
      <vt:lpstr>A128048966T</vt:lpstr>
      <vt:lpstr>A128048966T_Data</vt:lpstr>
      <vt:lpstr>A128048966T_Latest</vt:lpstr>
      <vt:lpstr>A128048970J</vt:lpstr>
      <vt:lpstr>A128048970J_Data</vt:lpstr>
      <vt:lpstr>A128048970J_Latest</vt:lpstr>
      <vt:lpstr>A128048974T</vt:lpstr>
      <vt:lpstr>A128048974T_Data</vt:lpstr>
      <vt:lpstr>A128048974T_Latest</vt:lpstr>
      <vt:lpstr>A128048978A</vt:lpstr>
      <vt:lpstr>A128048978A_Data</vt:lpstr>
      <vt:lpstr>A128048978A_Latest</vt:lpstr>
      <vt:lpstr>A128048982T</vt:lpstr>
      <vt:lpstr>A128048982T_Data</vt:lpstr>
      <vt:lpstr>A128048982T_Latest</vt:lpstr>
      <vt:lpstr>A128048986A</vt:lpstr>
      <vt:lpstr>A128048986A_Data</vt:lpstr>
      <vt:lpstr>A128048986A_Latest</vt:lpstr>
      <vt:lpstr>A128048990T</vt:lpstr>
      <vt:lpstr>A128048990T_Data</vt:lpstr>
      <vt:lpstr>A128048990T_Latest</vt:lpstr>
      <vt:lpstr>A128048994A</vt:lpstr>
      <vt:lpstr>A128048994A_Data</vt:lpstr>
      <vt:lpstr>A128048994A_Latest</vt:lpstr>
      <vt:lpstr>A128048998K</vt:lpstr>
      <vt:lpstr>A128048998K_Data</vt:lpstr>
      <vt:lpstr>A128048998K_Latest</vt:lpstr>
      <vt:lpstr>A128049002T</vt:lpstr>
      <vt:lpstr>A128049002T_Data</vt:lpstr>
      <vt:lpstr>A128049002T_Latest</vt:lpstr>
      <vt:lpstr>A128049006A</vt:lpstr>
      <vt:lpstr>A128049006A_Data</vt:lpstr>
      <vt:lpstr>A128049006A_Latest</vt:lpstr>
      <vt:lpstr>A128049010T</vt:lpstr>
      <vt:lpstr>A128049010T_Data</vt:lpstr>
      <vt:lpstr>A128049010T_Latest</vt:lpstr>
      <vt:lpstr>A128049014A</vt:lpstr>
      <vt:lpstr>A128049014A_Data</vt:lpstr>
      <vt:lpstr>A128049014A_Latest</vt:lpstr>
      <vt:lpstr>A128049018K</vt:lpstr>
      <vt:lpstr>A128049018K_Data</vt:lpstr>
      <vt:lpstr>A128049018K_Latest</vt:lpstr>
      <vt:lpstr>A128049022A</vt:lpstr>
      <vt:lpstr>A128049022A_Data</vt:lpstr>
      <vt:lpstr>A128049022A_Latest</vt:lpstr>
      <vt:lpstr>A128049026K</vt:lpstr>
      <vt:lpstr>A128049026K_Data</vt:lpstr>
      <vt:lpstr>A128049026K_Latest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A128050802L</vt:lpstr>
      <vt:lpstr>A128050802L_Data</vt:lpstr>
      <vt:lpstr>A128050802L_Latest</vt:lpstr>
      <vt:lpstr>A128050806W</vt:lpstr>
      <vt:lpstr>A128050806W_Data</vt:lpstr>
      <vt:lpstr>A128050806W_Latest</vt:lpstr>
      <vt:lpstr>A128050810L</vt:lpstr>
      <vt:lpstr>A128050810L_Data</vt:lpstr>
      <vt:lpstr>A128050810L_Latest</vt:lpstr>
      <vt:lpstr>A128050814W</vt:lpstr>
      <vt:lpstr>A128050814W_Data</vt:lpstr>
      <vt:lpstr>A128050814W_Latest</vt:lpstr>
      <vt:lpstr>A128050818F</vt:lpstr>
      <vt:lpstr>A128050818F_Data</vt:lpstr>
      <vt:lpstr>A128050818F_Latest</vt:lpstr>
      <vt:lpstr>A128050822W</vt:lpstr>
      <vt:lpstr>A128050822W_Data</vt:lpstr>
      <vt:lpstr>A128050822W_Latest</vt:lpstr>
      <vt:lpstr>A128050826F</vt:lpstr>
      <vt:lpstr>A128050826F_Data</vt:lpstr>
      <vt:lpstr>A128050826F_Latest</vt:lpstr>
      <vt:lpstr>A128050830W</vt:lpstr>
      <vt:lpstr>A128050830W_Data</vt:lpstr>
      <vt:lpstr>A128050830W_Latest</vt:lpstr>
      <vt:lpstr>A128050834F</vt:lpstr>
      <vt:lpstr>A128050834F_Data</vt:lpstr>
      <vt:lpstr>A128050834F_Latest</vt:lpstr>
      <vt:lpstr>A128050838R</vt:lpstr>
      <vt:lpstr>A128050838R_Data</vt:lpstr>
      <vt:lpstr>A128050838R_Latest</vt:lpstr>
      <vt:lpstr>A128050842F</vt:lpstr>
      <vt:lpstr>A128050842F_Data</vt:lpstr>
      <vt:lpstr>A128050842F_Latest</vt:lpstr>
      <vt:lpstr>A128050846R</vt:lpstr>
      <vt:lpstr>A128050846R_Data</vt:lpstr>
      <vt:lpstr>A128050846R_Latest</vt:lpstr>
      <vt:lpstr>A128050850F</vt:lpstr>
      <vt:lpstr>A128050850F_Data</vt:lpstr>
      <vt:lpstr>A128050850F_Latest</vt:lpstr>
      <vt:lpstr>A128050854R</vt:lpstr>
      <vt:lpstr>A128050854R_Data</vt:lpstr>
      <vt:lpstr>A128050854R_Latest</vt:lpstr>
      <vt:lpstr>A128050858X</vt:lpstr>
      <vt:lpstr>A128050858X_Data</vt:lpstr>
      <vt:lpstr>A128050858X_Latest</vt:lpstr>
      <vt:lpstr>A128050862R</vt:lpstr>
      <vt:lpstr>A128050862R_Data</vt:lpstr>
      <vt:lpstr>A128050862R_Latest</vt:lpstr>
      <vt:lpstr>A128050866X</vt:lpstr>
      <vt:lpstr>A128050866X_Data</vt:lpstr>
      <vt:lpstr>A128050866X_Latest</vt:lpstr>
      <vt:lpstr>A128050870R</vt:lpstr>
      <vt:lpstr>A128050870R_Data</vt:lpstr>
      <vt:lpstr>A128050870R_Latest</vt:lpstr>
      <vt:lpstr>A128050874X</vt:lpstr>
      <vt:lpstr>A128050874X_Data</vt:lpstr>
      <vt:lpstr>A128050874X_Latest</vt:lpstr>
      <vt:lpstr>A128050878J</vt:lpstr>
      <vt:lpstr>A128050878J_Data</vt:lpstr>
      <vt:lpstr>A128050878J_Latest</vt:lpstr>
      <vt:lpstr>A128050882X</vt:lpstr>
      <vt:lpstr>A128050882X_Data</vt:lpstr>
      <vt:lpstr>A128050882X_Latest</vt:lpstr>
      <vt:lpstr>A128050886J</vt:lpstr>
      <vt:lpstr>A128050886J_Data</vt:lpstr>
      <vt:lpstr>A128050886J_Latest</vt:lpstr>
      <vt:lpstr>A128050890X</vt:lpstr>
      <vt:lpstr>A128050890X_Data</vt:lpstr>
      <vt:lpstr>A128050890X_Latest</vt:lpstr>
      <vt:lpstr>A128050894J</vt:lpstr>
      <vt:lpstr>A128050894J_Data</vt:lpstr>
      <vt:lpstr>A128050894J_Latest</vt:lpstr>
      <vt:lpstr>A128050898T</vt:lpstr>
      <vt:lpstr>A128050898T_Data</vt:lpstr>
      <vt:lpstr>A128050898T_Latest</vt:lpstr>
      <vt:lpstr>A128050902W</vt:lpstr>
      <vt:lpstr>A128050902W_Data</vt:lpstr>
      <vt:lpstr>A128050902W_Latest</vt:lpstr>
      <vt:lpstr>A128050906F</vt:lpstr>
      <vt:lpstr>A128050906F_Data</vt:lpstr>
      <vt:lpstr>A128050906F_Latest</vt:lpstr>
      <vt:lpstr>A128050910W</vt:lpstr>
      <vt:lpstr>A128050910W_Data</vt:lpstr>
      <vt:lpstr>A128050910W_Latest</vt:lpstr>
      <vt:lpstr>A128050914F</vt:lpstr>
      <vt:lpstr>A128050914F_Data</vt:lpstr>
      <vt:lpstr>A128050914F_Latest</vt:lpstr>
      <vt:lpstr>A128050918R</vt:lpstr>
      <vt:lpstr>A128050918R_Data</vt:lpstr>
      <vt:lpstr>A128050918R_Latest</vt:lpstr>
      <vt:lpstr>A128050922F</vt:lpstr>
      <vt:lpstr>A128050922F_Data</vt:lpstr>
      <vt:lpstr>A128050922F_Latest</vt:lpstr>
      <vt:lpstr>A128050926R</vt:lpstr>
      <vt:lpstr>A128050926R_Data</vt:lpstr>
      <vt:lpstr>A128050926R_Latest</vt:lpstr>
      <vt:lpstr>A128050930F</vt:lpstr>
      <vt:lpstr>A128050930F_Data</vt:lpstr>
      <vt:lpstr>A128050930F_Latest</vt:lpstr>
      <vt:lpstr>A128050934R</vt:lpstr>
      <vt:lpstr>A128050934R_Data</vt:lpstr>
      <vt:lpstr>A128050934R_Latest</vt:lpstr>
      <vt:lpstr>A128050938X</vt:lpstr>
      <vt:lpstr>A128050938X_Data</vt:lpstr>
      <vt:lpstr>A128050938X_Latest</vt:lpstr>
      <vt:lpstr>A128050942R</vt:lpstr>
      <vt:lpstr>A128050942R_Data</vt:lpstr>
      <vt:lpstr>A128050942R_Latest</vt:lpstr>
      <vt:lpstr>A128050946X</vt:lpstr>
      <vt:lpstr>A128050946X_Data</vt:lpstr>
      <vt:lpstr>A128050946X_Latest</vt:lpstr>
      <vt:lpstr>A128050950R</vt:lpstr>
      <vt:lpstr>A128050950R_Data</vt:lpstr>
      <vt:lpstr>A128050950R_Latest</vt:lpstr>
      <vt:lpstr>A128050954X</vt:lpstr>
      <vt:lpstr>A128050954X_Data</vt:lpstr>
      <vt:lpstr>A128050954X_Latest</vt:lpstr>
      <vt:lpstr>A128050958J</vt:lpstr>
      <vt:lpstr>A128050958J_Data</vt:lpstr>
      <vt:lpstr>A128050958J_Latest</vt:lpstr>
      <vt:lpstr>A128050962X</vt:lpstr>
      <vt:lpstr>A128050962X_Data</vt:lpstr>
      <vt:lpstr>A128050962X_Latest</vt:lpstr>
      <vt:lpstr>A128050970X</vt:lpstr>
      <vt:lpstr>A128050970X_Data</vt:lpstr>
      <vt:lpstr>A128050970X_Latest</vt:lpstr>
      <vt:lpstr>A128050974J</vt:lpstr>
      <vt:lpstr>A128050974J_Data</vt:lpstr>
      <vt:lpstr>A128050974J_Latest</vt:lpstr>
      <vt:lpstr>A128050978T</vt:lpstr>
      <vt:lpstr>A128050978T_Data</vt:lpstr>
      <vt:lpstr>A128050978T_Latest</vt:lpstr>
      <vt:lpstr>A128050982J</vt:lpstr>
      <vt:lpstr>A128050982J_Data</vt:lpstr>
      <vt:lpstr>A128050982J_Latest</vt:lpstr>
      <vt:lpstr>A128050986T</vt:lpstr>
      <vt:lpstr>A128050986T_Data</vt:lpstr>
      <vt:lpstr>A128050986T_Latest</vt:lpstr>
      <vt:lpstr>A128050990J</vt:lpstr>
      <vt:lpstr>A128050990J_Data</vt:lpstr>
      <vt:lpstr>A128050990J_Latest</vt:lpstr>
      <vt:lpstr>A128050994T</vt:lpstr>
      <vt:lpstr>A128050994T_Data</vt:lpstr>
      <vt:lpstr>A128050994T_Latest</vt:lpstr>
      <vt:lpstr>A128050998A</vt:lpstr>
      <vt:lpstr>A128050998A_Data</vt:lpstr>
      <vt:lpstr>A128050998A_Latest</vt:lpstr>
      <vt:lpstr>A128051002J</vt:lpstr>
      <vt:lpstr>A128051002J_Data</vt:lpstr>
      <vt:lpstr>A128051002J_Latest</vt:lpstr>
      <vt:lpstr>A128051006T</vt:lpstr>
      <vt:lpstr>A128051006T_Data</vt:lpstr>
      <vt:lpstr>A128051006T_Latest</vt:lpstr>
      <vt:lpstr>A128051010J</vt:lpstr>
      <vt:lpstr>A128051010J_Data</vt:lpstr>
      <vt:lpstr>A128051010J_Latest</vt:lpstr>
      <vt:lpstr>A128051014T</vt:lpstr>
      <vt:lpstr>A128051014T_Data</vt:lpstr>
      <vt:lpstr>A128051014T_Latest</vt:lpstr>
      <vt:lpstr>A128051018A</vt:lpstr>
      <vt:lpstr>A128051018A_Data</vt:lpstr>
      <vt:lpstr>A128051018A_Latest</vt:lpstr>
      <vt:lpstr>A128051026A</vt:lpstr>
      <vt:lpstr>A128051026A_Data</vt:lpstr>
      <vt:lpstr>A128051026A_Latest</vt:lpstr>
      <vt:lpstr>A128051030T</vt:lpstr>
      <vt:lpstr>A128051030T_Data</vt:lpstr>
      <vt:lpstr>A128051030T_Latest</vt:lpstr>
      <vt:lpstr>A128051034A</vt:lpstr>
      <vt:lpstr>A128051034A_Data</vt:lpstr>
      <vt:lpstr>A128051034A_Latest</vt:lpstr>
      <vt:lpstr>A128051038K</vt:lpstr>
      <vt:lpstr>A128051038K_Data</vt:lpstr>
      <vt:lpstr>A128051038K_Latest</vt:lpstr>
      <vt:lpstr>A128051042A</vt:lpstr>
      <vt:lpstr>A128051042A_Data</vt:lpstr>
      <vt:lpstr>A128051042A_Latest</vt:lpstr>
      <vt:lpstr>A128051046K</vt:lpstr>
      <vt:lpstr>A128051046K_Data</vt:lpstr>
      <vt:lpstr>A128051046K_Latest</vt:lpstr>
      <vt:lpstr>A128051050A</vt:lpstr>
      <vt:lpstr>A128051050A_Data</vt:lpstr>
      <vt:lpstr>A128051050A_Latest</vt:lpstr>
      <vt:lpstr>A128051054K</vt:lpstr>
      <vt:lpstr>A128051054K_Data</vt:lpstr>
      <vt:lpstr>A128051054K_Latest</vt:lpstr>
      <vt:lpstr>A128051058V</vt:lpstr>
      <vt:lpstr>A128051058V_Data</vt:lpstr>
      <vt:lpstr>A128051058V_Latest</vt:lpstr>
      <vt:lpstr>A128051062K</vt:lpstr>
      <vt:lpstr>A128051062K_Data</vt:lpstr>
      <vt:lpstr>A128051062K_Latest</vt:lpstr>
      <vt:lpstr>A128051078C</vt:lpstr>
      <vt:lpstr>A128051078C_Data</vt:lpstr>
      <vt:lpstr>A128051078C_Latest</vt:lpstr>
      <vt:lpstr>A128051082V</vt:lpstr>
      <vt:lpstr>A128051082V_Data</vt:lpstr>
      <vt:lpstr>A128051082V_Latest</vt:lpstr>
      <vt:lpstr>A128051086C</vt:lpstr>
      <vt:lpstr>A128051086C_Data</vt:lpstr>
      <vt:lpstr>A128051086C_Latest</vt:lpstr>
      <vt:lpstr>A128051090V</vt:lpstr>
      <vt:lpstr>A128051090V_Data</vt:lpstr>
      <vt:lpstr>A128051090V_Latest</vt:lpstr>
      <vt:lpstr>A128051094C</vt:lpstr>
      <vt:lpstr>A128051094C_Data</vt:lpstr>
      <vt:lpstr>A128051094C_Latest</vt:lpstr>
      <vt:lpstr>A128051098L</vt:lpstr>
      <vt:lpstr>A128051098L_Data</vt:lpstr>
      <vt:lpstr>A128051098L_Latest</vt:lpstr>
      <vt:lpstr>A128051102T</vt:lpstr>
      <vt:lpstr>A128051102T_Data</vt:lpstr>
      <vt:lpstr>A128051102T_Latest</vt:lpstr>
      <vt:lpstr>A128051106A</vt:lpstr>
      <vt:lpstr>A128051106A_Data</vt:lpstr>
      <vt:lpstr>A128051106A_Latest</vt:lpstr>
      <vt:lpstr>A128051110T</vt:lpstr>
      <vt:lpstr>A128051110T_Data</vt:lpstr>
      <vt:lpstr>A128051110T_Latest</vt:lpstr>
      <vt:lpstr>A128051114A</vt:lpstr>
      <vt:lpstr>A128051114A_Data</vt:lpstr>
      <vt:lpstr>A128051114A_Latest</vt:lpstr>
      <vt:lpstr>A128051118K</vt:lpstr>
      <vt:lpstr>A128051118K_Data</vt:lpstr>
      <vt:lpstr>A128051118K_Latest</vt:lpstr>
      <vt:lpstr>A128051122A</vt:lpstr>
      <vt:lpstr>A128051122A_Data</vt:lpstr>
      <vt:lpstr>A128051122A_Latest</vt:lpstr>
      <vt:lpstr>A128051126K</vt:lpstr>
      <vt:lpstr>A128051126K_Data</vt:lpstr>
      <vt:lpstr>A128051126K_Latest</vt:lpstr>
      <vt:lpstr>A128051130A</vt:lpstr>
      <vt:lpstr>A128051130A_Data</vt:lpstr>
      <vt:lpstr>A128051130A_Latest</vt:lpstr>
      <vt:lpstr>A128051134K</vt:lpstr>
      <vt:lpstr>A128051134K_Data</vt:lpstr>
      <vt:lpstr>A128051134K_Latest</vt:lpstr>
      <vt:lpstr>A128051138V</vt:lpstr>
      <vt:lpstr>A128051138V_Data</vt:lpstr>
      <vt:lpstr>A128051138V_Latest</vt:lpstr>
      <vt:lpstr>A128051142K</vt:lpstr>
      <vt:lpstr>A128051142K_Data</vt:lpstr>
      <vt:lpstr>A128051142K_Latest</vt:lpstr>
      <vt:lpstr>A128051146V</vt:lpstr>
      <vt:lpstr>A128051146V_Data</vt:lpstr>
      <vt:lpstr>A128051146V_Latest</vt:lpstr>
      <vt:lpstr>A128051150K</vt:lpstr>
      <vt:lpstr>A128051150K_Data</vt:lpstr>
      <vt:lpstr>A128051150K_Latest</vt:lpstr>
      <vt:lpstr>A128051154V</vt:lpstr>
      <vt:lpstr>A128051154V_Data</vt:lpstr>
      <vt:lpstr>A128051154V_Latest</vt:lpstr>
      <vt:lpstr>A128051158C</vt:lpstr>
      <vt:lpstr>A128051158C_Data</vt:lpstr>
      <vt:lpstr>A128051158C_Latest</vt:lpstr>
      <vt:lpstr>A128051162V</vt:lpstr>
      <vt:lpstr>A128051162V_Data</vt:lpstr>
      <vt:lpstr>A128051162V_Latest</vt:lpstr>
      <vt:lpstr>A128051166C</vt:lpstr>
      <vt:lpstr>A128051166C_Data</vt:lpstr>
      <vt:lpstr>A128051166C_Latest</vt:lpstr>
      <vt:lpstr>A128051174C</vt:lpstr>
      <vt:lpstr>A128051174C_Data</vt:lpstr>
      <vt:lpstr>A128051174C_Latest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A128053018L</vt:lpstr>
      <vt:lpstr>A128053018L_Data</vt:lpstr>
      <vt:lpstr>A128053018L_Latest</vt:lpstr>
      <vt:lpstr>A128053022C</vt:lpstr>
      <vt:lpstr>A128053022C_Data</vt:lpstr>
      <vt:lpstr>A128053022C_Latest</vt:lpstr>
      <vt:lpstr>A128053026L</vt:lpstr>
      <vt:lpstr>A128053026L_Data</vt:lpstr>
      <vt:lpstr>A128053026L_Latest</vt:lpstr>
      <vt:lpstr>A128053030C</vt:lpstr>
      <vt:lpstr>A128053030C_Data</vt:lpstr>
      <vt:lpstr>A128053030C_Latest</vt:lpstr>
      <vt:lpstr>A128053034L</vt:lpstr>
      <vt:lpstr>A128053034L_Data</vt:lpstr>
      <vt:lpstr>A128053034L_Latest</vt:lpstr>
      <vt:lpstr>A128053038W</vt:lpstr>
      <vt:lpstr>A128053038W_Data</vt:lpstr>
      <vt:lpstr>A128053038W_Latest</vt:lpstr>
      <vt:lpstr>A128053042L</vt:lpstr>
      <vt:lpstr>A128053042L_Data</vt:lpstr>
      <vt:lpstr>A128053042L_Latest</vt:lpstr>
      <vt:lpstr>A128053046W</vt:lpstr>
      <vt:lpstr>A128053046W_Data</vt:lpstr>
      <vt:lpstr>A128053046W_Latest</vt:lpstr>
      <vt:lpstr>A128053050L</vt:lpstr>
      <vt:lpstr>A128053050L_Data</vt:lpstr>
      <vt:lpstr>A128053050L_Latest</vt:lpstr>
      <vt:lpstr>A128053054W</vt:lpstr>
      <vt:lpstr>A128053054W_Data</vt:lpstr>
      <vt:lpstr>A128053054W_Latest</vt:lpstr>
      <vt:lpstr>A128053058F</vt:lpstr>
      <vt:lpstr>A128053058F_Data</vt:lpstr>
      <vt:lpstr>A128053058F_Latest</vt:lpstr>
      <vt:lpstr>A128053062W</vt:lpstr>
      <vt:lpstr>A128053062W_Data</vt:lpstr>
      <vt:lpstr>A128053062W_Latest</vt:lpstr>
      <vt:lpstr>A128053066F</vt:lpstr>
      <vt:lpstr>A128053066F_Data</vt:lpstr>
      <vt:lpstr>A128053066F_Latest</vt:lpstr>
      <vt:lpstr>A128053070W</vt:lpstr>
      <vt:lpstr>A128053070W_Data</vt:lpstr>
      <vt:lpstr>A128053070W_Latest</vt:lpstr>
      <vt:lpstr>A128053074F</vt:lpstr>
      <vt:lpstr>A128053074F_Data</vt:lpstr>
      <vt:lpstr>A128053074F_Latest</vt:lpstr>
      <vt:lpstr>A128053082F</vt:lpstr>
      <vt:lpstr>A128053082F_Data</vt:lpstr>
      <vt:lpstr>A128053082F_Latest</vt:lpstr>
      <vt:lpstr>A128053086R</vt:lpstr>
      <vt:lpstr>A128053086R_Data</vt:lpstr>
      <vt:lpstr>A128053086R_Latest</vt:lpstr>
      <vt:lpstr>A128053090F</vt:lpstr>
      <vt:lpstr>A128053090F_Data</vt:lpstr>
      <vt:lpstr>A128053090F_Latest</vt:lpstr>
      <vt:lpstr>A128053098X</vt:lpstr>
      <vt:lpstr>A128053098X_Data</vt:lpstr>
      <vt:lpstr>A128053098X_Latest</vt:lpstr>
      <vt:lpstr>A128053102C</vt:lpstr>
      <vt:lpstr>A128053102C_Data</vt:lpstr>
      <vt:lpstr>A128053102C_Latest</vt:lpstr>
      <vt:lpstr>A128053106L</vt:lpstr>
      <vt:lpstr>A128053106L_Data</vt:lpstr>
      <vt:lpstr>A128053106L_Latest</vt:lpstr>
      <vt:lpstr>A128053110C</vt:lpstr>
      <vt:lpstr>A128053110C_Data</vt:lpstr>
      <vt:lpstr>A128053110C_Latest</vt:lpstr>
      <vt:lpstr>A128053114L</vt:lpstr>
      <vt:lpstr>A128053114L_Data</vt:lpstr>
      <vt:lpstr>A128053114L_Latest</vt:lpstr>
      <vt:lpstr>A128053118W</vt:lpstr>
      <vt:lpstr>A128053118W_Data</vt:lpstr>
      <vt:lpstr>A128053118W_Latest</vt:lpstr>
      <vt:lpstr>A128053122L</vt:lpstr>
      <vt:lpstr>A128053122L_Data</vt:lpstr>
      <vt:lpstr>A128053122L_Latest</vt:lpstr>
      <vt:lpstr>A128053126W</vt:lpstr>
      <vt:lpstr>A128053126W_Data</vt:lpstr>
      <vt:lpstr>A128053126W_Latest</vt:lpstr>
      <vt:lpstr>A128053130L</vt:lpstr>
      <vt:lpstr>A128053130L_Data</vt:lpstr>
      <vt:lpstr>A128053130L_Latest</vt:lpstr>
      <vt:lpstr>A128053134W</vt:lpstr>
      <vt:lpstr>A128053134W_Data</vt:lpstr>
      <vt:lpstr>A128053134W_Latest</vt:lpstr>
      <vt:lpstr>A128053138F</vt:lpstr>
      <vt:lpstr>A128053138F_Data</vt:lpstr>
      <vt:lpstr>A128053138F_Latest</vt:lpstr>
      <vt:lpstr>A128053142W</vt:lpstr>
      <vt:lpstr>A128053142W_Data</vt:lpstr>
      <vt:lpstr>A128053142W_Latest</vt:lpstr>
      <vt:lpstr>A128053150W</vt:lpstr>
      <vt:lpstr>A128053150W_Data</vt:lpstr>
      <vt:lpstr>A128053150W_Latest</vt:lpstr>
      <vt:lpstr>A128053154F</vt:lpstr>
      <vt:lpstr>A128053154F_Data</vt:lpstr>
      <vt:lpstr>A128053154F_Latest</vt:lpstr>
      <vt:lpstr>A128053158R</vt:lpstr>
      <vt:lpstr>A128053158R_Data</vt:lpstr>
      <vt:lpstr>A128053158R_Latest</vt:lpstr>
      <vt:lpstr>A128053162F</vt:lpstr>
      <vt:lpstr>A128053162F_Data</vt:lpstr>
      <vt:lpstr>A128053162F_Latest</vt:lpstr>
      <vt:lpstr>A128053166R</vt:lpstr>
      <vt:lpstr>A128053166R_Data</vt:lpstr>
      <vt:lpstr>A128053166R_Latest</vt:lpstr>
      <vt:lpstr>A128053170F</vt:lpstr>
      <vt:lpstr>A128053170F_Data</vt:lpstr>
      <vt:lpstr>A128053170F_Latest</vt:lpstr>
      <vt:lpstr>A128053174R</vt:lpstr>
      <vt:lpstr>A128053174R_Data</vt:lpstr>
      <vt:lpstr>A128053174R_Latest</vt:lpstr>
      <vt:lpstr>A128053178X</vt:lpstr>
      <vt:lpstr>A128053178X_Data</vt:lpstr>
      <vt:lpstr>A128053178X_Latest</vt:lpstr>
      <vt:lpstr>A128053182R</vt:lpstr>
      <vt:lpstr>A128053182R_Data</vt:lpstr>
      <vt:lpstr>A128053182R_Latest</vt:lpstr>
      <vt:lpstr>A128053186X</vt:lpstr>
      <vt:lpstr>A128053186X_Data</vt:lpstr>
      <vt:lpstr>A128053186X_Latest</vt:lpstr>
      <vt:lpstr>A128053190R</vt:lpstr>
      <vt:lpstr>A128053190R_Data</vt:lpstr>
      <vt:lpstr>A128053190R_Latest</vt:lpstr>
      <vt:lpstr>A128053194X</vt:lpstr>
      <vt:lpstr>A128053194X_Data</vt:lpstr>
      <vt:lpstr>A128053194X_Latest</vt:lpstr>
      <vt:lpstr>A128053198J</vt:lpstr>
      <vt:lpstr>A128053198J_Data</vt:lpstr>
      <vt:lpstr>A128053198J_Latest</vt:lpstr>
      <vt:lpstr>A128053202L</vt:lpstr>
      <vt:lpstr>A128053202L_Data</vt:lpstr>
      <vt:lpstr>A128053202L_Latest</vt:lpstr>
      <vt:lpstr>A128053206W</vt:lpstr>
      <vt:lpstr>A128053206W_Data</vt:lpstr>
      <vt:lpstr>A128053206W_Latest</vt:lpstr>
      <vt:lpstr>A128053210L</vt:lpstr>
      <vt:lpstr>A128053210L_Data</vt:lpstr>
      <vt:lpstr>A128053210L_Latest</vt:lpstr>
      <vt:lpstr>A128053230W</vt:lpstr>
      <vt:lpstr>A128053230W_Data</vt:lpstr>
      <vt:lpstr>A128053230W_Latest</vt:lpstr>
      <vt:lpstr>A128053234F</vt:lpstr>
      <vt:lpstr>A128053234F_Data</vt:lpstr>
      <vt:lpstr>A128053234F_Latest</vt:lpstr>
      <vt:lpstr>A128053238R</vt:lpstr>
      <vt:lpstr>A128053238R_Data</vt:lpstr>
      <vt:lpstr>A128053238R_Latest</vt:lpstr>
      <vt:lpstr>A128053242F</vt:lpstr>
      <vt:lpstr>A128053242F_Data</vt:lpstr>
      <vt:lpstr>A128053242F_Latest</vt:lpstr>
      <vt:lpstr>A128053246R</vt:lpstr>
      <vt:lpstr>A128053246R_Data</vt:lpstr>
      <vt:lpstr>A128053246R_Latest</vt:lpstr>
      <vt:lpstr>A128053250F</vt:lpstr>
      <vt:lpstr>A128053250F_Data</vt:lpstr>
      <vt:lpstr>A128053250F_Latest</vt:lpstr>
      <vt:lpstr>A128053254R</vt:lpstr>
      <vt:lpstr>A128053254R_Data</vt:lpstr>
      <vt:lpstr>A128053254R_Latest</vt:lpstr>
      <vt:lpstr>A128053258X</vt:lpstr>
      <vt:lpstr>A128053258X_Data</vt:lpstr>
      <vt:lpstr>A128053258X_Latest</vt:lpstr>
      <vt:lpstr>A128053262R</vt:lpstr>
      <vt:lpstr>A128053262R_Data</vt:lpstr>
      <vt:lpstr>A128053262R_Latest</vt:lpstr>
      <vt:lpstr>A128053266X</vt:lpstr>
      <vt:lpstr>A128053266X_Data</vt:lpstr>
      <vt:lpstr>A128053266X_Latest</vt:lpstr>
      <vt:lpstr>A128053270R</vt:lpstr>
      <vt:lpstr>A128053270R_Data</vt:lpstr>
      <vt:lpstr>A128053270R_Latest</vt:lpstr>
      <vt:lpstr>A128053274X</vt:lpstr>
      <vt:lpstr>A128053274X_Data</vt:lpstr>
      <vt:lpstr>A128053274X_Latest</vt:lpstr>
      <vt:lpstr>A128053278J</vt:lpstr>
      <vt:lpstr>A128053278J_Data</vt:lpstr>
      <vt:lpstr>A128053278J_Latest</vt:lpstr>
      <vt:lpstr>A128053282X</vt:lpstr>
      <vt:lpstr>A128053282X_Data</vt:lpstr>
      <vt:lpstr>A128053282X_Latest</vt:lpstr>
      <vt:lpstr>A128053286J</vt:lpstr>
      <vt:lpstr>A128053286J_Data</vt:lpstr>
      <vt:lpstr>A128053286J_Latest</vt:lpstr>
      <vt:lpstr>A128053294J</vt:lpstr>
      <vt:lpstr>A128053294J_Data</vt:lpstr>
      <vt:lpstr>A128053294J_Latest</vt:lpstr>
      <vt:lpstr>A128053298T</vt:lpstr>
      <vt:lpstr>A128053298T_Data</vt:lpstr>
      <vt:lpstr>A128053298T_Latest</vt:lpstr>
      <vt:lpstr>A128053302W</vt:lpstr>
      <vt:lpstr>A128053302W_Data</vt:lpstr>
      <vt:lpstr>A128053302W_Latest</vt:lpstr>
      <vt:lpstr>A128053306F</vt:lpstr>
      <vt:lpstr>A128053306F_Data</vt:lpstr>
      <vt:lpstr>A128053306F_Latest</vt:lpstr>
      <vt:lpstr>A128053310W</vt:lpstr>
      <vt:lpstr>A128053310W_Data</vt:lpstr>
      <vt:lpstr>A128053310W_Latest</vt:lpstr>
      <vt:lpstr>A128053314F</vt:lpstr>
      <vt:lpstr>A128053314F_Data</vt:lpstr>
      <vt:lpstr>A128053314F_Latest</vt:lpstr>
      <vt:lpstr>A128053318R</vt:lpstr>
      <vt:lpstr>A128053318R_Data</vt:lpstr>
      <vt:lpstr>A128053318R_Latest</vt:lpstr>
      <vt:lpstr>A128053322F</vt:lpstr>
      <vt:lpstr>A128053322F_Data</vt:lpstr>
      <vt:lpstr>A128053322F_Latest</vt:lpstr>
      <vt:lpstr>A128053326R</vt:lpstr>
      <vt:lpstr>A128053326R_Data</vt:lpstr>
      <vt:lpstr>A128053326R_Latest</vt:lpstr>
      <vt:lpstr>A128053330F</vt:lpstr>
      <vt:lpstr>A128053330F_Data</vt:lpstr>
      <vt:lpstr>A128053330F_Latest</vt:lpstr>
      <vt:lpstr>A128053334R</vt:lpstr>
      <vt:lpstr>A128053334R_Data</vt:lpstr>
      <vt:lpstr>A128053334R_Latest</vt:lpstr>
      <vt:lpstr>A128053338X</vt:lpstr>
      <vt:lpstr>A128053338X_Data</vt:lpstr>
      <vt:lpstr>A128053338X_Latest</vt:lpstr>
      <vt:lpstr>A128053342R</vt:lpstr>
      <vt:lpstr>A128053342R_Data</vt:lpstr>
      <vt:lpstr>A128053342R_Latest</vt:lpstr>
      <vt:lpstr>A128053346X</vt:lpstr>
      <vt:lpstr>A128053346X_Data</vt:lpstr>
      <vt:lpstr>A128053346X_Latest</vt:lpstr>
      <vt:lpstr>A128053350R</vt:lpstr>
      <vt:lpstr>A128053350R_Data</vt:lpstr>
      <vt:lpstr>A128053350R_Latest</vt:lpstr>
      <vt:lpstr>A128053354X</vt:lpstr>
      <vt:lpstr>A128053354X_Data</vt:lpstr>
      <vt:lpstr>A128053354X_Latest</vt:lpstr>
      <vt:lpstr>A128053358J</vt:lpstr>
      <vt:lpstr>A128053358J_Data</vt:lpstr>
      <vt:lpstr>A128053358J_Latest</vt:lpstr>
      <vt:lpstr>A128053362X</vt:lpstr>
      <vt:lpstr>A128053362X_Data</vt:lpstr>
      <vt:lpstr>A128053362X_Latest</vt:lpstr>
      <vt:lpstr>A128053366J</vt:lpstr>
      <vt:lpstr>A128053366J_Data</vt:lpstr>
      <vt:lpstr>A128053366J_Latest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A128055294V</vt:lpstr>
      <vt:lpstr>A128055294V_Data</vt:lpstr>
      <vt:lpstr>A128055294V_Latest</vt:lpstr>
      <vt:lpstr>A128055298C</vt:lpstr>
      <vt:lpstr>A128055298C_Data</vt:lpstr>
      <vt:lpstr>A128055298C_Latest</vt:lpstr>
      <vt:lpstr>A128055302J</vt:lpstr>
      <vt:lpstr>A128055302J_Data</vt:lpstr>
      <vt:lpstr>A128055302J_Latest</vt:lpstr>
      <vt:lpstr>A128055306T</vt:lpstr>
      <vt:lpstr>A128055306T_Data</vt:lpstr>
      <vt:lpstr>A128055306T_Latest</vt:lpstr>
      <vt:lpstr>A128055310J</vt:lpstr>
      <vt:lpstr>A128055310J_Data</vt:lpstr>
      <vt:lpstr>A128055310J_Latest</vt:lpstr>
      <vt:lpstr>A128055314T</vt:lpstr>
      <vt:lpstr>A128055314T_Data</vt:lpstr>
      <vt:lpstr>A128055314T_Latest</vt:lpstr>
      <vt:lpstr>A128055318A</vt:lpstr>
      <vt:lpstr>A128055318A_Data</vt:lpstr>
      <vt:lpstr>A128055318A_Latest</vt:lpstr>
      <vt:lpstr>A128055322T</vt:lpstr>
      <vt:lpstr>A128055322T_Data</vt:lpstr>
      <vt:lpstr>A128055322T_Latest</vt:lpstr>
      <vt:lpstr>A128055326A</vt:lpstr>
      <vt:lpstr>A128055326A_Data</vt:lpstr>
      <vt:lpstr>A128055326A_Latest</vt:lpstr>
      <vt:lpstr>A128055330T</vt:lpstr>
      <vt:lpstr>A128055330T_Data</vt:lpstr>
      <vt:lpstr>A128055330T_Latest</vt:lpstr>
      <vt:lpstr>A128055334A</vt:lpstr>
      <vt:lpstr>A128055334A_Data</vt:lpstr>
      <vt:lpstr>A128055334A_Latest</vt:lpstr>
      <vt:lpstr>A128055338K</vt:lpstr>
      <vt:lpstr>A128055338K_Data</vt:lpstr>
      <vt:lpstr>A128055338K_Latest</vt:lpstr>
      <vt:lpstr>A128055342A</vt:lpstr>
      <vt:lpstr>A128055342A_Data</vt:lpstr>
      <vt:lpstr>A128055342A_Latest</vt:lpstr>
      <vt:lpstr>A128055346K</vt:lpstr>
      <vt:lpstr>A128055346K_Data</vt:lpstr>
      <vt:lpstr>A128055346K_Latest</vt:lpstr>
      <vt:lpstr>A128055350A</vt:lpstr>
      <vt:lpstr>A128055350A_Data</vt:lpstr>
      <vt:lpstr>A128055350A_Latest</vt:lpstr>
      <vt:lpstr>A128055354K</vt:lpstr>
      <vt:lpstr>A128055354K_Data</vt:lpstr>
      <vt:lpstr>A128055354K_Latest</vt:lpstr>
      <vt:lpstr>A128055358V</vt:lpstr>
      <vt:lpstr>A128055358V_Data</vt:lpstr>
      <vt:lpstr>A128055358V_Latest</vt:lpstr>
      <vt:lpstr>A128055362K</vt:lpstr>
      <vt:lpstr>A128055362K_Data</vt:lpstr>
      <vt:lpstr>A128055362K_Latest</vt:lpstr>
      <vt:lpstr>A128055366V</vt:lpstr>
      <vt:lpstr>A128055366V_Data</vt:lpstr>
      <vt:lpstr>A128055366V_Latest</vt:lpstr>
      <vt:lpstr>A128055370K</vt:lpstr>
      <vt:lpstr>A128055370K_Data</vt:lpstr>
      <vt:lpstr>A128055370K_Latest</vt:lpstr>
      <vt:lpstr>A128055374V</vt:lpstr>
      <vt:lpstr>A128055374V_Data</vt:lpstr>
      <vt:lpstr>A128055374V_Latest</vt:lpstr>
      <vt:lpstr>A128055378C</vt:lpstr>
      <vt:lpstr>A128055378C_Data</vt:lpstr>
      <vt:lpstr>A128055378C_Latest</vt:lpstr>
      <vt:lpstr>A128055382V</vt:lpstr>
      <vt:lpstr>A128055382V_Data</vt:lpstr>
      <vt:lpstr>A128055382V_Latest</vt:lpstr>
      <vt:lpstr>A128055386C</vt:lpstr>
      <vt:lpstr>A128055386C_Data</vt:lpstr>
      <vt:lpstr>A128055386C_Latest</vt:lpstr>
      <vt:lpstr>A128055390V</vt:lpstr>
      <vt:lpstr>A128055390V_Data</vt:lpstr>
      <vt:lpstr>A128055390V_Latest</vt:lpstr>
      <vt:lpstr>A128055394C</vt:lpstr>
      <vt:lpstr>A128055394C_Data</vt:lpstr>
      <vt:lpstr>A128055394C_Latest</vt:lpstr>
      <vt:lpstr>A128055398L</vt:lpstr>
      <vt:lpstr>A128055398L_Data</vt:lpstr>
      <vt:lpstr>A128055398L_Latest</vt:lpstr>
      <vt:lpstr>A128055402T</vt:lpstr>
      <vt:lpstr>A128055402T_Data</vt:lpstr>
      <vt:lpstr>A128055402T_Latest</vt:lpstr>
      <vt:lpstr>A128055406A</vt:lpstr>
      <vt:lpstr>A128055406A_Data</vt:lpstr>
      <vt:lpstr>A128055406A_Latest</vt:lpstr>
      <vt:lpstr>A128055410T</vt:lpstr>
      <vt:lpstr>A128055410T_Data</vt:lpstr>
      <vt:lpstr>A128055410T_Latest</vt:lpstr>
      <vt:lpstr>A128055414A</vt:lpstr>
      <vt:lpstr>A128055414A_Data</vt:lpstr>
      <vt:lpstr>A128055414A_Latest</vt:lpstr>
      <vt:lpstr>A128055418K</vt:lpstr>
      <vt:lpstr>A128055418K_Data</vt:lpstr>
      <vt:lpstr>A128055418K_Latest</vt:lpstr>
      <vt:lpstr>A128055422A</vt:lpstr>
      <vt:lpstr>A128055422A_Data</vt:lpstr>
      <vt:lpstr>A128055422A_Latest</vt:lpstr>
      <vt:lpstr>A128055426K</vt:lpstr>
      <vt:lpstr>A128055426K_Data</vt:lpstr>
      <vt:lpstr>A128055426K_Latest</vt:lpstr>
      <vt:lpstr>A128055430A</vt:lpstr>
      <vt:lpstr>A128055430A_Data</vt:lpstr>
      <vt:lpstr>A128055430A_Latest</vt:lpstr>
      <vt:lpstr>A128055434K</vt:lpstr>
      <vt:lpstr>A128055434K_Data</vt:lpstr>
      <vt:lpstr>A128055434K_Latest</vt:lpstr>
      <vt:lpstr>A128055438V</vt:lpstr>
      <vt:lpstr>A128055438V_Data</vt:lpstr>
      <vt:lpstr>A128055438V_Latest</vt:lpstr>
      <vt:lpstr>A128055442K</vt:lpstr>
      <vt:lpstr>A128055442K_Data</vt:lpstr>
      <vt:lpstr>A128055442K_Latest</vt:lpstr>
      <vt:lpstr>A128055446V</vt:lpstr>
      <vt:lpstr>A128055446V_Data</vt:lpstr>
      <vt:lpstr>A128055446V_Latest</vt:lpstr>
      <vt:lpstr>A128055450K</vt:lpstr>
      <vt:lpstr>A128055450K_Data</vt:lpstr>
      <vt:lpstr>A128055450K_Latest</vt:lpstr>
      <vt:lpstr>A128055454V</vt:lpstr>
      <vt:lpstr>A128055454V_Data</vt:lpstr>
      <vt:lpstr>A128055454V_Latest</vt:lpstr>
      <vt:lpstr>A128055458C</vt:lpstr>
      <vt:lpstr>A128055458C_Data</vt:lpstr>
      <vt:lpstr>A128055458C_Latest</vt:lpstr>
      <vt:lpstr>A128055462V</vt:lpstr>
      <vt:lpstr>A128055462V_Data</vt:lpstr>
      <vt:lpstr>A128055462V_Latest</vt:lpstr>
      <vt:lpstr>A128055466C</vt:lpstr>
      <vt:lpstr>A128055466C_Data</vt:lpstr>
      <vt:lpstr>A128055466C_Latest</vt:lpstr>
      <vt:lpstr>A128055470V</vt:lpstr>
      <vt:lpstr>A128055470V_Data</vt:lpstr>
      <vt:lpstr>A128055470V_Latest</vt:lpstr>
      <vt:lpstr>A128055474C</vt:lpstr>
      <vt:lpstr>A128055474C_Data</vt:lpstr>
      <vt:lpstr>A128055474C_Latest</vt:lpstr>
      <vt:lpstr>A128055478L</vt:lpstr>
      <vt:lpstr>A128055478L_Data</vt:lpstr>
      <vt:lpstr>A128055478L_Latest</vt:lpstr>
      <vt:lpstr>A128055482C</vt:lpstr>
      <vt:lpstr>A128055482C_Data</vt:lpstr>
      <vt:lpstr>A128055482C_Latest</vt:lpstr>
      <vt:lpstr>A128055486L</vt:lpstr>
      <vt:lpstr>A128055486L_Data</vt:lpstr>
      <vt:lpstr>A128055486L_Latest</vt:lpstr>
      <vt:lpstr>A128055490C</vt:lpstr>
      <vt:lpstr>A128055490C_Data</vt:lpstr>
      <vt:lpstr>A128055490C_Latest</vt:lpstr>
      <vt:lpstr>A128055494L</vt:lpstr>
      <vt:lpstr>A128055494L_Data</vt:lpstr>
      <vt:lpstr>A128055494L_Latest</vt:lpstr>
      <vt:lpstr>A128055498W</vt:lpstr>
      <vt:lpstr>A128055498W_Data</vt:lpstr>
      <vt:lpstr>A128055498W_Latest</vt:lpstr>
      <vt:lpstr>A128055502A</vt:lpstr>
      <vt:lpstr>A128055502A_Data</vt:lpstr>
      <vt:lpstr>A128055502A_Latest</vt:lpstr>
      <vt:lpstr>A128055506K</vt:lpstr>
      <vt:lpstr>A128055506K_Data</vt:lpstr>
      <vt:lpstr>A128055506K_Latest</vt:lpstr>
      <vt:lpstr>A128055510A</vt:lpstr>
      <vt:lpstr>A128055510A_Data</vt:lpstr>
      <vt:lpstr>A128055510A_Latest</vt:lpstr>
      <vt:lpstr>A128055514K</vt:lpstr>
      <vt:lpstr>A128055514K_Data</vt:lpstr>
      <vt:lpstr>A128055514K_Latest</vt:lpstr>
      <vt:lpstr>A128055518V</vt:lpstr>
      <vt:lpstr>A128055518V_Data</vt:lpstr>
      <vt:lpstr>A128055518V_Latest</vt:lpstr>
      <vt:lpstr>A128055522K</vt:lpstr>
      <vt:lpstr>A128055522K_Data</vt:lpstr>
      <vt:lpstr>A128055522K_Latest</vt:lpstr>
      <vt:lpstr>A128055526V</vt:lpstr>
      <vt:lpstr>A128055526V_Data</vt:lpstr>
      <vt:lpstr>A128055526V_Latest</vt:lpstr>
      <vt:lpstr>A128055542V</vt:lpstr>
      <vt:lpstr>A128055542V_Data</vt:lpstr>
      <vt:lpstr>A128055542V_Latest</vt:lpstr>
      <vt:lpstr>A128055550V</vt:lpstr>
      <vt:lpstr>A128055550V_Data</vt:lpstr>
      <vt:lpstr>A128055550V_Latest</vt:lpstr>
      <vt:lpstr>A128055554C</vt:lpstr>
      <vt:lpstr>A128055554C_Data</vt:lpstr>
      <vt:lpstr>A128055554C_Latest</vt:lpstr>
      <vt:lpstr>A128055558L</vt:lpstr>
      <vt:lpstr>A128055558L_Data</vt:lpstr>
      <vt:lpstr>A128055558L_Latest</vt:lpstr>
      <vt:lpstr>A128055562C</vt:lpstr>
      <vt:lpstr>A128055562C_Data</vt:lpstr>
      <vt:lpstr>A128055562C_Latest</vt:lpstr>
      <vt:lpstr>A128055566L</vt:lpstr>
      <vt:lpstr>A128055566L_Data</vt:lpstr>
      <vt:lpstr>A128055566L_Latest</vt:lpstr>
      <vt:lpstr>A128055570C</vt:lpstr>
      <vt:lpstr>A128055570C_Data</vt:lpstr>
      <vt:lpstr>A128055570C_Latest</vt:lpstr>
      <vt:lpstr>A128055574L</vt:lpstr>
      <vt:lpstr>A128055574L_Data</vt:lpstr>
      <vt:lpstr>A128055574L_Latest</vt:lpstr>
      <vt:lpstr>A128055578W</vt:lpstr>
      <vt:lpstr>A128055578W_Data</vt:lpstr>
      <vt:lpstr>A128055578W_Latest</vt:lpstr>
      <vt:lpstr>A128055582L</vt:lpstr>
      <vt:lpstr>A128055582L_Data</vt:lpstr>
      <vt:lpstr>A128055582L_Latest</vt:lpstr>
      <vt:lpstr>A128055586W</vt:lpstr>
      <vt:lpstr>A128055586W_Data</vt:lpstr>
      <vt:lpstr>A128055586W_Latest</vt:lpstr>
      <vt:lpstr>A128055590L</vt:lpstr>
      <vt:lpstr>A128055590L_Data</vt:lpstr>
      <vt:lpstr>A128055590L_Latest</vt:lpstr>
      <vt:lpstr>A128055594W</vt:lpstr>
      <vt:lpstr>A128055594W_Data</vt:lpstr>
      <vt:lpstr>A128055594W_Latest</vt:lpstr>
      <vt:lpstr>A128055598F</vt:lpstr>
      <vt:lpstr>A128055598F_Data</vt:lpstr>
      <vt:lpstr>A128055598F_Latest</vt:lpstr>
      <vt:lpstr>A128055602K</vt:lpstr>
      <vt:lpstr>A128055602K_Data</vt:lpstr>
      <vt:lpstr>A128055602K_Latest</vt:lpstr>
      <vt:lpstr>A128055606V</vt:lpstr>
      <vt:lpstr>A128055606V_Data</vt:lpstr>
      <vt:lpstr>A128055606V_Latest</vt:lpstr>
      <vt:lpstr>A128055610K</vt:lpstr>
      <vt:lpstr>A128055610K_Data</vt:lpstr>
      <vt:lpstr>A128055610K_Latest</vt:lpstr>
      <vt:lpstr>A128055614V</vt:lpstr>
      <vt:lpstr>A128055614V_Data</vt:lpstr>
      <vt:lpstr>A128055614V_Latest</vt:lpstr>
      <vt:lpstr>A128055618C</vt:lpstr>
      <vt:lpstr>A128055618C_Data</vt:lpstr>
      <vt:lpstr>A128055618C_Latest</vt:lpstr>
      <vt:lpstr>A128055622V</vt:lpstr>
      <vt:lpstr>A128055622V_Data</vt:lpstr>
      <vt:lpstr>A128055622V_Latest</vt:lpstr>
      <vt:lpstr>A128055626C</vt:lpstr>
      <vt:lpstr>A128055626C_Data</vt:lpstr>
      <vt:lpstr>A128055626C_Latest</vt:lpstr>
      <vt:lpstr>A128055630V</vt:lpstr>
      <vt:lpstr>A128055630V_Data</vt:lpstr>
      <vt:lpstr>A128055630V_Latest</vt:lpstr>
      <vt:lpstr>A128055634C</vt:lpstr>
      <vt:lpstr>A128055634C_Data</vt:lpstr>
      <vt:lpstr>A128055634C_Latest</vt:lpstr>
      <vt:lpstr>A128055638L</vt:lpstr>
      <vt:lpstr>A128055638L_Data</vt:lpstr>
      <vt:lpstr>A128055638L_Latest</vt:lpstr>
      <vt:lpstr>A128055642C</vt:lpstr>
      <vt:lpstr>A128055642C_Data</vt:lpstr>
      <vt:lpstr>A128055642C_Latest</vt:lpstr>
      <vt:lpstr>A128055646L</vt:lpstr>
      <vt:lpstr>A128055646L_Data</vt:lpstr>
      <vt:lpstr>A128055646L_Latest</vt:lpstr>
      <vt:lpstr>A128055650C</vt:lpstr>
      <vt:lpstr>A128055650C_Data</vt:lpstr>
      <vt:lpstr>A128055650C_Latest</vt:lpstr>
      <vt:lpstr>A128055654L</vt:lpstr>
      <vt:lpstr>A128055654L_Data</vt:lpstr>
      <vt:lpstr>A128055654L_Latest</vt:lpstr>
      <vt:lpstr>A128055658W</vt:lpstr>
      <vt:lpstr>A128055658W_Data</vt:lpstr>
      <vt:lpstr>A128055658W_Latest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A128057466R</vt:lpstr>
      <vt:lpstr>A128057466R_Data</vt:lpstr>
      <vt:lpstr>A128057466R_Latest</vt:lpstr>
      <vt:lpstr>A128057470F</vt:lpstr>
      <vt:lpstr>A128057470F_Data</vt:lpstr>
      <vt:lpstr>A128057470F_Latest</vt:lpstr>
      <vt:lpstr>A128057474R</vt:lpstr>
      <vt:lpstr>A128057474R_Data</vt:lpstr>
      <vt:lpstr>A128057474R_Latest</vt:lpstr>
      <vt:lpstr>A128057478X</vt:lpstr>
      <vt:lpstr>A128057478X_Data</vt:lpstr>
      <vt:lpstr>A128057478X_Latest</vt:lpstr>
      <vt:lpstr>A128057486X</vt:lpstr>
      <vt:lpstr>A128057486X_Data</vt:lpstr>
      <vt:lpstr>A128057486X_Latest</vt:lpstr>
      <vt:lpstr>A128057490R</vt:lpstr>
      <vt:lpstr>A128057490R_Data</vt:lpstr>
      <vt:lpstr>A128057490R_Latest</vt:lpstr>
      <vt:lpstr>A128057494X</vt:lpstr>
      <vt:lpstr>A128057494X_Data</vt:lpstr>
      <vt:lpstr>A128057494X_Latest</vt:lpstr>
      <vt:lpstr>A128057498J</vt:lpstr>
      <vt:lpstr>A128057498J_Data</vt:lpstr>
      <vt:lpstr>A128057498J_Latest</vt:lpstr>
      <vt:lpstr>A128057502L</vt:lpstr>
      <vt:lpstr>A128057502L_Data</vt:lpstr>
      <vt:lpstr>A128057502L_Latest</vt:lpstr>
      <vt:lpstr>A128057506W</vt:lpstr>
      <vt:lpstr>A128057506W_Data</vt:lpstr>
      <vt:lpstr>A128057506W_Latest</vt:lpstr>
      <vt:lpstr>A128057510L</vt:lpstr>
      <vt:lpstr>A128057510L_Data</vt:lpstr>
      <vt:lpstr>A128057510L_Latest</vt:lpstr>
      <vt:lpstr>A128057514W</vt:lpstr>
      <vt:lpstr>A128057514W_Data</vt:lpstr>
      <vt:lpstr>A128057514W_Latest</vt:lpstr>
      <vt:lpstr>A128057518F</vt:lpstr>
      <vt:lpstr>A128057518F_Data</vt:lpstr>
      <vt:lpstr>A128057518F_Latest</vt:lpstr>
      <vt:lpstr>A128057522W</vt:lpstr>
      <vt:lpstr>A128057522W_Data</vt:lpstr>
      <vt:lpstr>A128057522W_Latest</vt:lpstr>
      <vt:lpstr>A128057526F</vt:lpstr>
      <vt:lpstr>A128057526F_Data</vt:lpstr>
      <vt:lpstr>A128057526F_Latest</vt:lpstr>
      <vt:lpstr>A128057530W</vt:lpstr>
      <vt:lpstr>A128057530W_Data</vt:lpstr>
      <vt:lpstr>A128057530W_Latest</vt:lpstr>
      <vt:lpstr>A128057534F</vt:lpstr>
      <vt:lpstr>A128057534F_Data</vt:lpstr>
      <vt:lpstr>A128057534F_Latest</vt:lpstr>
      <vt:lpstr>A128057538R</vt:lpstr>
      <vt:lpstr>A128057538R_Data</vt:lpstr>
      <vt:lpstr>A128057538R_Latest</vt:lpstr>
      <vt:lpstr>A128057542F</vt:lpstr>
      <vt:lpstr>A128057542F_Data</vt:lpstr>
      <vt:lpstr>A128057542F_Latest</vt:lpstr>
      <vt:lpstr>A128057546R</vt:lpstr>
      <vt:lpstr>A128057546R_Data</vt:lpstr>
      <vt:lpstr>A128057546R_Latest</vt:lpstr>
      <vt:lpstr>A128057550F</vt:lpstr>
      <vt:lpstr>A128057550F_Data</vt:lpstr>
      <vt:lpstr>A128057550F_Latest</vt:lpstr>
      <vt:lpstr>A128057554R</vt:lpstr>
      <vt:lpstr>A128057554R_Data</vt:lpstr>
      <vt:lpstr>A128057554R_Latest</vt:lpstr>
      <vt:lpstr>A128057558X</vt:lpstr>
      <vt:lpstr>A128057558X_Data</vt:lpstr>
      <vt:lpstr>A128057558X_Latest</vt:lpstr>
      <vt:lpstr>A128057562R</vt:lpstr>
      <vt:lpstr>A128057562R_Data</vt:lpstr>
      <vt:lpstr>A128057562R_Latest</vt:lpstr>
      <vt:lpstr>A128057566X</vt:lpstr>
      <vt:lpstr>A128057566X_Data</vt:lpstr>
      <vt:lpstr>A128057566X_Latest</vt:lpstr>
      <vt:lpstr>A128057570R</vt:lpstr>
      <vt:lpstr>A128057570R_Data</vt:lpstr>
      <vt:lpstr>A128057570R_Latest</vt:lpstr>
      <vt:lpstr>A128057574X</vt:lpstr>
      <vt:lpstr>A128057574X_Data</vt:lpstr>
      <vt:lpstr>A128057574X_Latest</vt:lpstr>
      <vt:lpstr>A128057578J</vt:lpstr>
      <vt:lpstr>A128057578J_Data</vt:lpstr>
      <vt:lpstr>A128057578J_Latest</vt:lpstr>
      <vt:lpstr>A128057586J</vt:lpstr>
      <vt:lpstr>A128057586J_Data</vt:lpstr>
      <vt:lpstr>A128057586J_Latest</vt:lpstr>
      <vt:lpstr>A128057590X</vt:lpstr>
      <vt:lpstr>A128057590X_Data</vt:lpstr>
      <vt:lpstr>A128057590X_Latest</vt:lpstr>
      <vt:lpstr>A128057594J</vt:lpstr>
      <vt:lpstr>A128057594J_Data</vt:lpstr>
      <vt:lpstr>A128057594J_Latest</vt:lpstr>
      <vt:lpstr>A128057598T</vt:lpstr>
      <vt:lpstr>A128057598T_Data</vt:lpstr>
      <vt:lpstr>A128057598T_Latest</vt:lpstr>
      <vt:lpstr>A128057602W</vt:lpstr>
      <vt:lpstr>A128057602W_Data</vt:lpstr>
      <vt:lpstr>A128057602W_Latest</vt:lpstr>
      <vt:lpstr>A128057606F</vt:lpstr>
      <vt:lpstr>A128057606F_Data</vt:lpstr>
      <vt:lpstr>A128057606F_Latest</vt:lpstr>
      <vt:lpstr>A128057610W</vt:lpstr>
      <vt:lpstr>A128057610W_Data</vt:lpstr>
      <vt:lpstr>A128057610W_Latest</vt:lpstr>
      <vt:lpstr>A128057614F</vt:lpstr>
      <vt:lpstr>A128057614F_Data</vt:lpstr>
      <vt:lpstr>A128057614F_Latest</vt:lpstr>
      <vt:lpstr>A128057618R</vt:lpstr>
      <vt:lpstr>A128057618R_Data</vt:lpstr>
      <vt:lpstr>A128057618R_Latest</vt:lpstr>
      <vt:lpstr>A128057622F</vt:lpstr>
      <vt:lpstr>A128057622F_Data</vt:lpstr>
      <vt:lpstr>A128057622F_Latest</vt:lpstr>
      <vt:lpstr>A128057626R</vt:lpstr>
      <vt:lpstr>A128057626R_Data</vt:lpstr>
      <vt:lpstr>A128057626R_Latest</vt:lpstr>
      <vt:lpstr>A128057630F</vt:lpstr>
      <vt:lpstr>A128057630F_Data</vt:lpstr>
      <vt:lpstr>A128057630F_Latest</vt:lpstr>
      <vt:lpstr>A128057634R</vt:lpstr>
      <vt:lpstr>A128057634R_Data</vt:lpstr>
      <vt:lpstr>A128057634R_Latest</vt:lpstr>
      <vt:lpstr>A128057638X</vt:lpstr>
      <vt:lpstr>A128057638X_Data</vt:lpstr>
      <vt:lpstr>A128057638X_Latest</vt:lpstr>
      <vt:lpstr>A128057642R</vt:lpstr>
      <vt:lpstr>A128057642R_Data</vt:lpstr>
      <vt:lpstr>A128057642R_Latest</vt:lpstr>
      <vt:lpstr>A128057646X</vt:lpstr>
      <vt:lpstr>A128057646X_Data</vt:lpstr>
      <vt:lpstr>A128057646X_Latest</vt:lpstr>
      <vt:lpstr>A128057650R</vt:lpstr>
      <vt:lpstr>A128057650R_Data</vt:lpstr>
      <vt:lpstr>A128057650R_Latest</vt:lpstr>
      <vt:lpstr>A128057654X</vt:lpstr>
      <vt:lpstr>A128057654X_Data</vt:lpstr>
      <vt:lpstr>A128057654X_Latest</vt:lpstr>
      <vt:lpstr>A128057658J</vt:lpstr>
      <vt:lpstr>A128057658J_Data</vt:lpstr>
      <vt:lpstr>A128057658J_Latest</vt:lpstr>
      <vt:lpstr>A128057678T</vt:lpstr>
      <vt:lpstr>A128057678T_Data</vt:lpstr>
      <vt:lpstr>A128057678T_Latest</vt:lpstr>
      <vt:lpstr>A128057682J</vt:lpstr>
      <vt:lpstr>A128057682J_Data</vt:lpstr>
      <vt:lpstr>A128057682J_Latest</vt:lpstr>
      <vt:lpstr>A128057686T</vt:lpstr>
      <vt:lpstr>A128057686T_Data</vt:lpstr>
      <vt:lpstr>A128057686T_Latest</vt:lpstr>
      <vt:lpstr>A128057690J</vt:lpstr>
      <vt:lpstr>A128057690J_Data</vt:lpstr>
      <vt:lpstr>A128057690J_Latest</vt:lpstr>
      <vt:lpstr>A128057694T</vt:lpstr>
      <vt:lpstr>A128057694T_Data</vt:lpstr>
      <vt:lpstr>A128057694T_Latest</vt:lpstr>
      <vt:lpstr>A128057698A</vt:lpstr>
      <vt:lpstr>A128057698A_Data</vt:lpstr>
      <vt:lpstr>A128057698A_Latest</vt:lpstr>
      <vt:lpstr>A128057702F</vt:lpstr>
      <vt:lpstr>A128057702F_Data</vt:lpstr>
      <vt:lpstr>A128057702F_Latest</vt:lpstr>
      <vt:lpstr>A128057706R</vt:lpstr>
      <vt:lpstr>A128057706R_Data</vt:lpstr>
      <vt:lpstr>A128057706R_Latest</vt:lpstr>
      <vt:lpstr>A128057710F</vt:lpstr>
      <vt:lpstr>A128057710F_Data</vt:lpstr>
      <vt:lpstr>A128057710F_Latest</vt:lpstr>
      <vt:lpstr>A128057714R</vt:lpstr>
      <vt:lpstr>A128057714R_Data</vt:lpstr>
      <vt:lpstr>A128057714R_Latest</vt:lpstr>
      <vt:lpstr>A128057718X</vt:lpstr>
      <vt:lpstr>A128057718X_Data</vt:lpstr>
      <vt:lpstr>A128057718X_Latest</vt:lpstr>
      <vt:lpstr>A128057722R</vt:lpstr>
      <vt:lpstr>A128057722R_Data</vt:lpstr>
      <vt:lpstr>A128057722R_Latest</vt:lpstr>
      <vt:lpstr>A128057726X</vt:lpstr>
      <vt:lpstr>A128057726X_Data</vt:lpstr>
      <vt:lpstr>A128057726X_Latest</vt:lpstr>
      <vt:lpstr>A128057730R</vt:lpstr>
      <vt:lpstr>A128057730R_Data</vt:lpstr>
      <vt:lpstr>A128057730R_Latest</vt:lpstr>
      <vt:lpstr>A128057734X</vt:lpstr>
      <vt:lpstr>A128057734X_Data</vt:lpstr>
      <vt:lpstr>A128057734X_Latest</vt:lpstr>
      <vt:lpstr>A128057738J</vt:lpstr>
      <vt:lpstr>A128057738J_Data</vt:lpstr>
      <vt:lpstr>A128057738J_Latest</vt:lpstr>
      <vt:lpstr>A128057742X</vt:lpstr>
      <vt:lpstr>A128057742X_Data</vt:lpstr>
      <vt:lpstr>A128057742X_Latest</vt:lpstr>
      <vt:lpstr>A128057746J</vt:lpstr>
      <vt:lpstr>A128057746J_Data</vt:lpstr>
      <vt:lpstr>A128057746J_Latest</vt:lpstr>
      <vt:lpstr>A128057750X</vt:lpstr>
      <vt:lpstr>A128057750X_Data</vt:lpstr>
      <vt:lpstr>A128057750X_Latest</vt:lpstr>
      <vt:lpstr>A128057754J</vt:lpstr>
      <vt:lpstr>A128057754J_Data</vt:lpstr>
      <vt:lpstr>A128057754J_Latest</vt:lpstr>
      <vt:lpstr>A128057758T</vt:lpstr>
      <vt:lpstr>A128057758T_Data</vt:lpstr>
      <vt:lpstr>A128057758T_Latest</vt:lpstr>
      <vt:lpstr>A128057762J</vt:lpstr>
      <vt:lpstr>A128057762J_Data</vt:lpstr>
      <vt:lpstr>A128057762J_Latest</vt:lpstr>
      <vt:lpstr>A128057766T</vt:lpstr>
      <vt:lpstr>A128057766T_Data</vt:lpstr>
      <vt:lpstr>A128057766T_Latest</vt:lpstr>
      <vt:lpstr>A128057770J</vt:lpstr>
      <vt:lpstr>A128057770J_Data</vt:lpstr>
      <vt:lpstr>A128057770J_Latest</vt:lpstr>
      <vt:lpstr>A128057778A</vt:lpstr>
      <vt:lpstr>A128057778A_Data</vt:lpstr>
      <vt:lpstr>A128057778A_Latest</vt:lpstr>
      <vt:lpstr>A128057782T</vt:lpstr>
      <vt:lpstr>A128057782T_Data</vt:lpstr>
      <vt:lpstr>A128057782T_Latest</vt:lpstr>
      <vt:lpstr>A128057786A</vt:lpstr>
      <vt:lpstr>A128057786A_Data</vt:lpstr>
      <vt:lpstr>A128057786A_Latest</vt:lpstr>
      <vt:lpstr>A128059514J</vt:lpstr>
      <vt:lpstr>A128059514J_Data</vt:lpstr>
      <vt:lpstr>A128059514J_Latest</vt:lpstr>
      <vt:lpstr>A128059518T</vt:lpstr>
      <vt:lpstr>A128059518T_Data</vt:lpstr>
      <vt:lpstr>A128059518T_Latest</vt:lpstr>
      <vt:lpstr>A128059522J</vt:lpstr>
      <vt:lpstr>A128059522J_Data</vt:lpstr>
      <vt:lpstr>A128059522J_Latest</vt:lpstr>
      <vt:lpstr>A128059526T</vt:lpstr>
      <vt:lpstr>A128059526T_Data</vt:lpstr>
      <vt:lpstr>A128059526T_Latest</vt:lpstr>
      <vt:lpstr>A128059530J</vt:lpstr>
      <vt:lpstr>A128059530J_Data</vt:lpstr>
      <vt:lpstr>A128059530J_Latest</vt:lpstr>
      <vt:lpstr>A128059534T</vt:lpstr>
      <vt:lpstr>A128059534T_Data</vt:lpstr>
      <vt:lpstr>A128059534T_Latest</vt:lpstr>
      <vt:lpstr>A128059538A</vt:lpstr>
      <vt:lpstr>A128059538A_Data</vt:lpstr>
      <vt:lpstr>A128059538A_Latest</vt:lpstr>
      <vt:lpstr>A128059542T</vt:lpstr>
      <vt:lpstr>A128059542T_Data</vt:lpstr>
      <vt:lpstr>A128059542T_Latest</vt:lpstr>
      <vt:lpstr>A128059546A</vt:lpstr>
      <vt:lpstr>A128059546A_Data</vt:lpstr>
      <vt:lpstr>A128059546A_Latest</vt:lpstr>
      <vt:lpstr>A128059550T</vt:lpstr>
      <vt:lpstr>A128059550T_Data</vt:lpstr>
      <vt:lpstr>A128059550T_Latest</vt:lpstr>
      <vt:lpstr>A128059554A</vt:lpstr>
      <vt:lpstr>A128059554A_Data</vt:lpstr>
      <vt:lpstr>A128059554A_Latest</vt:lpstr>
      <vt:lpstr>A128059562A</vt:lpstr>
      <vt:lpstr>A128059562A_Data</vt:lpstr>
      <vt:lpstr>A128059562A_Latest</vt:lpstr>
      <vt:lpstr>A128059566K</vt:lpstr>
      <vt:lpstr>A128059566K_Data</vt:lpstr>
      <vt:lpstr>A128059566K_Latest</vt:lpstr>
      <vt:lpstr>A128059570A</vt:lpstr>
      <vt:lpstr>A128059570A_Data</vt:lpstr>
      <vt:lpstr>A128059570A_Latest</vt:lpstr>
      <vt:lpstr>A128059574K</vt:lpstr>
      <vt:lpstr>A128059574K_Data</vt:lpstr>
      <vt:lpstr>A128059574K_Latest</vt:lpstr>
      <vt:lpstr>A128059578V</vt:lpstr>
      <vt:lpstr>A128059578V_Data</vt:lpstr>
      <vt:lpstr>A128059578V_Latest</vt:lpstr>
      <vt:lpstr>A128059582K</vt:lpstr>
      <vt:lpstr>A128059582K_Data</vt:lpstr>
      <vt:lpstr>A128059582K_Latest</vt:lpstr>
      <vt:lpstr>A128059586V</vt:lpstr>
      <vt:lpstr>A128059586V_Data</vt:lpstr>
      <vt:lpstr>A128059586V_Latest</vt:lpstr>
      <vt:lpstr>A128059590K</vt:lpstr>
      <vt:lpstr>A128059590K_Data</vt:lpstr>
      <vt:lpstr>A128059590K_Latest</vt:lpstr>
      <vt:lpstr>A128059594V</vt:lpstr>
      <vt:lpstr>A128059594V_Data</vt:lpstr>
      <vt:lpstr>A128059594V_Latest</vt:lpstr>
      <vt:lpstr>A128059598C</vt:lpstr>
      <vt:lpstr>A128059598C_Data</vt:lpstr>
      <vt:lpstr>A128059598C_Latest</vt:lpstr>
      <vt:lpstr>A128059602J</vt:lpstr>
      <vt:lpstr>A128059602J_Data</vt:lpstr>
      <vt:lpstr>A128059602J_Latest</vt:lpstr>
      <vt:lpstr>A128059606T</vt:lpstr>
      <vt:lpstr>A128059606T_Data</vt:lpstr>
      <vt:lpstr>A128059606T_Latest</vt:lpstr>
      <vt:lpstr>A128059610J</vt:lpstr>
      <vt:lpstr>A128059610J_Data</vt:lpstr>
      <vt:lpstr>A128059610J_Latest</vt:lpstr>
      <vt:lpstr>A128059614T</vt:lpstr>
      <vt:lpstr>A128059614T_Data</vt:lpstr>
      <vt:lpstr>A128059614T_Latest</vt:lpstr>
      <vt:lpstr>A128059618A</vt:lpstr>
      <vt:lpstr>A128059618A_Data</vt:lpstr>
      <vt:lpstr>A128059618A_Latest</vt:lpstr>
      <vt:lpstr>A128059622T</vt:lpstr>
      <vt:lpstr>A128059622T_Data</vt:lpstr>
      <vt:lpstr>A128059622T_Latest</vt:lpstr>
      <vt:lpstr>A128059626A</vt:lpstr>
      <vt:lpstr>A128059626A_Data</vt:lpstr>
      <vt:lpstr>A128059626A_Latest</vt:lpstr>
      <vt:lpstr>A128059630T</vt:lpstr>
      <vt:lpstr>A128059630T_Data</vt:lpstr>
      <vt:lpstr>A128059630T_Latest</vt:lpstr>
      <vt:lpstr>A128059634A</vt:lpstr>
      <vt:lpstr>A128059634A_Data</vt:lpstr>
      <vt:lpstr>A128059634A_Latest</vt:lpstr>
      <vt:lpstr>A128059638K</vt:lpstr>
      <vt:lpstr>A128059638K_Data</vt:lpstr>
      <vt:lpstr>A128059638K_Latest</vt:lpstr>
      <vt:lpstr>A128059642A</vt:lpstr>
      <vt:lpstr>A128059642A_Data</vt:lpstr>
      <vt:lpstr>A128059642A_Latest</vt:lpstr>
      <vt:lpstr>A128059646K</vt:lpstr>
      <vt:lpstr>A128059646K_Data</vt:lpstr>
      <vt:lpstr>A128059646K_Latest</vt:lpstr>
      <vt:lpstr>A128059650A</vt:lpstr>
      <vt:lpstr>A128059650A_Data</vt:lpstr>
      <vt:lpstr>A128059650A_Latest</vt:lpstr>
      <vt:lpstr>A128059654K</vt:lpstr>
      <vt:lpstr>A128059654K_Data</vt:lpstr>
      <vt:lpstr>A128059654K_Latest</vt:lpstr>
      <vt:lpstr>A128059658V</vt:lpstr>
      <vt:lpstr>A128059658V_Data</vt:lpstr>
      <vt:lpstr>A128059658V_Latest</vt:lpstr>
      <vt:lpstr>A128059662K</vt:lpstr>
      <vt:lpstr>A128059662K_Data</vt:lpstr>
      <vt:lpstr>A128059662K_Latest</vt:lpstr>
      <vt:lpstr>A128059666V</vt:lpstr>
      <vt:lpstr>A128059666V_Data</vt:lpstr>
      <vt:lpstr>A128059666V_Latest</vt:lpstr>
      <vt:lpstr>A128059670K</vt:lpstr>
      <vt:lpstr>A128059670K_Data</vt:lpstr>
      <vt:lpstr>A128059670K_Latest</vt:lpstr>
      <vt:lpstr>A128059674V</vt:lpstr>
      <vt:lpstr>A128059674V_Data</vt:lpstr>
      <vt:lpstr>A128059674V_Latest</vt:lpstr>
      <vt:lpstr>A128059678C</vt:lpstr>
      <vt:lpstr>A128059678C_Data</vt:lpstr>
      <vt:lpstr>A128059678C_Latest</vt:lpstr>
      <vt:lpstr>A128059682V</vt:lpstr>
      <vt:lpstr>A128059682V_Data</vt:lpstr>
      <vt:lpstr>A128059682V_Latest</vt:lpstr>
      <vt:lpstr>A128059686C</vt:lpstr>
      <vt:lpstr>A128059686C_Data</vt:lpstr>
      <vt:lpstr>A128059686C_Latest</vt:lpstr>
      <vt:lpstr>A128059690V</vt:lpstr>
      <vt:lpstr>A128059690V_Data</vt:lpstr>
      <vt:lpstr>A128059690V_Latest</vt:lpstr>
      <vt:lpstr>A128059694C</vt:lpstr>
      <vt:lpstr>A128059694C_Data</vt:lpstr>
      <vt:lpstr>A128059694C_Latest</vt:lpstr>
      <vt:lpstr>A128059698L</vt:lpstr>
      <vt:lpstr>A128059698L_Data</vt:lpstr>
      <vt:lpstr>A128059698L_Latest</vt:lpstr>
      <vt:lpstr>A128059702T</vt:lpstr>
      <vt:lpstr>A128059702T_Data</vt:lpstr>
      <vt:lpstr>A128059702T_Latest</vt:lpstr>
      <vt:lpstr>A128059706A</vt:lpstr>
      <vt:lpstr>A128059706A_Data</vt:lpstr>
      <vt:lpstr>A128059706A_Latest</vt:lpstr>
      <vt:lpstr>A128059710T</vt:lpstr>
      <vt:lpstr>A128059710T_Data</vt:lpstr>
      <vt:lpstr>A128059710T_Latest</vt:lpstr>
      <vt:lpstr>A128059714A</vt:lpstr>
      <vt:lpstr>A128059714A_Data</vt:lpstr>
      <vt:lpstr>A128059714A_Latest</vt:lpstr>
      <vt:lpstr>A128059718K</vt:lpstr>
      <vt:lpstr>A128059718K_Data</vt:lpstr>
      <vt:lpstr>A128059718K_Latest</vt:lpstr>
      <vt:lpstr>A128059722A</vt:lpstr>
      <vt:lpstr>A128059722A_Data</vt:lpstr>
      <vt:lpstr>A128059722A_Latest</vt:lpstr>
      <vt:lpstr>A128059754V</vt:lpstr>
      <vt:lpstr>A128059754V_Data</vt:lpstr>
      <vt:lpstr>A128059754V_Latest</vt:lpstr>
      <vt:lpstr>A128059758C</vt:lpstr>
      <vt:lpstr>A128059758C_Data</vt:lpstr>
      <vt:lpstr>A128059758C_Latest</vt:lpstr>
      <vt:lpstr>A128059762V</vt:lpstr>
      <vt:lpstr>A128059762V_Data</vt:lpstr>
      <vt:lpstr>A128059762V_Latest</vt:lpstr>
      <vt:lpstr>A128059766C</vt:lpstr>
      <vt:lpstr>A128059766C_Data</vt:lpstr>
      <vt:lpstr>A128059766C_Latest</vt:lpstr>
      <vt:lpstr>A128059770V</vt:lpstr>
      <vt:lpstr>A128059770V_Data</vt:lpstr>
      <vt:lpstr>A128059770V_Latest</vt:lpstr>
      <vt:lpstr>A128059774C</vt:lpstr>
      <vt:lpstr>A128059774C_Data</vt:lpstr>
      <vt:lpstr>A128059774C_Latest</vt:lpstr>
      <vt:lpstr>A128059778L</vt:lpstr>
      <vt:lpstr>A128059778L_Data</vt:lpstr>
      <vt:lpstr>A128059778L_Latest</vt:lpstr>
      <vt:lpstr>A128059782C</vt:lpstr>
      <vt:lpstr>A128059782C_Data</vt:lpstr>
      <vt:lpstr>A128059782C_Latest</vt:lpstr>
      <vt:lpstr>A128059786L</vt:lpstr>
      <vt:lpstr>A128059786L_Data</vt:lpstr>
      <vt:lpstr>A128059786L_Latest</vt:lpstr>
      <vt:lpstr>A128059790C</vt:lpstr>
      <vt:lpstr>A128059790C_Data</vt:lpstr>
      <vt:lpstr>A128059790C_Latest</vt:lpstr>
      <vt:lpstr>A128059794L</vt:lpstr>
      <vt:lpstr>A128059794L_Data</vt:lpstr>
      <vt:lpstr>A128059794L_Latest</vt:lpstr>
      <vt:lpstr>A128059798W</vt:lpstr>
      <vt:lpstr>A128059798W_Data</vt:lpstr>
      <vt:lpstr>A128059798W_Latest</vt:lpstr>
      <vt:lpstr>A128059802A</vt:lpstr>
      <vt:lpstr>A128059802A_Data</vt:lpstr>
      <vt:lpstr>A128059802A_Latest</vt:lpstr>
      <vt:lpstr>A128059806K</vt:lpstr>
      <vt:lpstr>A128059806K_Data</vt:lpstr>
      <vt:lpstr>A128059806K_Latest</vt:lpstr>
      <vt:lpstr>A128059810A</vt:lpstr>
      <vt:lpstr>A128059810A_Data</vt:lpstr>
      <vt:lpstr>A128059810A_Latest</vt:lpstr>
      <vt:lpstr>A128059814K</vt:lpstr>
      <vt:lpstr>A128059814K_Data</vt:lpstr>
      <vt:lpstr>A128059814K_Latest</vt:lpstr>
      <vt:lpstr>A128059818V</vt:lpstr>
      <vt:lpstr>A128059818V_Data</vt:lpstr>
      <vt:lpstr>A128059818V_Latest</vt:lpstr>
      <vt:lpstr>A128059822K</vt:lpstr>
      <vt:lpstr>A128059822K_Data</vt:lpstr>
      <vt:lpstr>A128059822K_Latest</vt:lpstr>
      <vt:lpstr>A128059826V</vt:lpstr>
      <vt:lpstr>A128059826V_Data</vt:lpstr>
      <vt:lpstr>A128059826V_Latest</vt:lpstr>
      <vt:lpstr>A128059830K</vt:lpstr>
      <vt:lpstr>A128059830K_Data</vt:lpstr>
      <vt:lpstr>A128059830K_Latest</vt:lpstr>
      <vt:lpstr>A128059834V</vt:lpstr>
      <vt:lpstr>A128059834V_Data</vt:lpstr>
      <vt:lpstr>A128059834V_Latest</vt:lpstr>
      <vt:lpstr>A128059838C</vt:lpstr>
      <vt:lpstr>A128059838C_Data</vt:lpstr>
      <vt:lpstr>A128059838C_Latest</vt:lpstr>
      <vt:lpstr>A128059842V</vt:lpstr>
      <vt:lpstr>A128059842V_Data</vt:lpstr>
      <vt:lpstr>A128059842V_Latest</vt:lpstr>
      <vt:lpstr>A128059846C</vt:lpstr>
      <vt:lpstr>A128059846C_Data</vt:lpstr>
      <vt:lpstr>A128059846C_Latest</vt:lpstr>
      <vt:lpstr>A128059850V</vt:lpstr>
      <vt:lpstr>A128059850V_Data</vt:lpstr>
      <vt:lpstr>A128059850V_Latest</vt:lpstr>
      <vt:lpstr>A128059854C</vt:lpstr>
      <vt:lpstr>A128059854C_Data</vt:lpstr>
      <vt:lpstr>A128059854C_Latest</vt:lpstr>
      <vt:lpstr>A128059858L</vt:lpstr>
      <vt:lpstr>A128059858L_Data</vt:lpstr>
      <vt:lpstr>A128059858L_Latest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A128061670A</vt:lpstr>
      <vt:lpstr>A128061670A_Data</vt:lpstr>
      <vt:lpstr>A128061670A_Latest</vt:lpstr>
      <vt:lpstr>A128061674K</vt:lpstr>
      <vt:lpstr>A128061674K_Data</vt:lpstr>
      <vt:lpstr>A128061674K_Latest</vt:lpstr>
      <vt:lpstr>A128061678V</vt:lpstr>
      <vt:lpstr>A128061678V_Data</vt:lpstr>
      <vt:lpstr>A128061678V_Latest</vt:lpstr>
      <vt:lpstr>A128061682K</vt:lpstr>
      <vt:lpstr>A128061682K_Data</vt:lpstr>
      <vt:lpstr>A128061682K_Latest</vt:lpstr>
      <vt:lpstr>A128061686V</vt:lpstr>
      <vt:lpstr>A128061686V_Data</vt:lpstr>
      <vt:lpstr>A128061686V_Latest</vt:lpstr>
      <vt:lpstr>A128061690K</vt:lpstr>
      <vt:lpstr>A128061690K_Data</vt:lpstr>
      <vt:lpstr>A128061690K_Latest</vt:lpstr>
      <vt:lpstr>A128061694V</vt:lpstr>
      <vt:lpstr>A128061694V_Data</vt:lpstr>
      <vt:lpstr>A128061694V_Latest</vt:lpstr>
      <vt:lpstr>A128061698C</vt:lpstr>
      <vt:lpstr>A128061698C_Data</vt:lpstr>
      <vt:lpstr>A128061698C_Latest</vt:lpstr>
      <vt:lpstr>A128061702J</vt:lpstr>
      <vt:lpstr>A128061702J_Data</vt:lpstr>
      <vt:lpstr>A128061702J_Latest</vt:lpstr>
      <vt:lpstr>A128061706T</vt:lpstr>
      <vt:lpstr>A128061706T_Data</vt:lpstr>
      <vt:lpstr>A128061706T_Latest</vt:lpstr>
      <vt:lpstr>A128061710J</vt:lpstr>
      <vt:lpstr>A128061710J_Data</vt:lpstr>
      <vt:lpstr>A128061710J_Latest</vt:lpstr>
      <vt:lpstr>A128061714T</vt:lpstr>
      <vt:lpstr>A128061714T_Data</vt:lpstr>
      <vt:lpstr>A128061714T_Latest</vt:lpstr>
      <vt:lpstr>A128061718A</vt:lpstr>
      <vt:lpstr>A128061718A_Data</vt:lpstr>
      <vt:lpstr>A128061718A_Latest</vt:lpstr>
      <vt:lpstr>A128061722T</vt:lpstr>
      <vt:lpstr>A128061722T_Data</vt:lpstr>
      <vt:lpstr>A128061722T_Latest</vt:lpstr>
      <vt:lpstr>A128061726A</vt:lpstr>
      <vt:lpstr>A128061726A_Data</vt:lpstr>
      <vt:lpstr>A128061726A_Latest</vt:lpstr>
      <vt:lpstr>A128061730T</vt:lpstr>
      <vt:lpstr>A128061730T_Data</vt:lpstr>
      <vt:lpstr>A128061730T_Latest</vt:lpstr>
      <vt:lpstr>A128061734A</vt:lpstr>
      <vt:lpstr>A128061734A_Data</vt:lpstr>
      <vt:lpstr>A128061734A_Latest</vt:lpstr>
      <vt:lpstr>A128061738K</vt:lpstr>
      <vt:lpstr>A128061738K_Data</vt:lpstr>
      <vt:lpstr>A128061738K_Latest</vt:lpstr>
      <vt:lpstr>A128061742A</vt:lpstr>
      <vt:lpstr>A128061742A_Data</vt:lpstr>
      <vt:lpstr>A128061742A_Latest</vt:lpstr>
      <vt:lpstr>A128061746K</vt:lpstr>
      <vt:lpstr>A128061746K_Data</vt:lpstr>
      <vt:lpstr>A128061746K_Latest</vt:lpstr>
      <vt:lpstr>A128061750A</vt:lpstr>
      <vt:lpstr>A128061750A_Data</vt:lpstr>
      <vt:lpstr>A128061750A_Latest</vt:lpstr>
      <vt:lpstr>A128061754K</vt:lpstr>
      <vt:lpstr>A128061754K_Data</vt:lpstr>
      <vt:lpstr>A128061754K_Latest</vt:lpstr>
      <vt:lpstr>A128061758V</vt:lpstr>
      <vt:lpstr>A128061758V_Data</vt:lpstr>
      <vt:lpstr>A128061758V_Latest</vt:lpstr>
      <vt:lpstr>A128061762K</vt:lpstr>
      <vt:lpstr>A128061762K_Data</vt:lpstr>
      <vt:lpstr>A128061762K_Latest</vt:lpstr>
      <vt:lpstr>A128061766V</vt:lpstr>
      <vt:lpstr>A128061766V_Data</vt:lpstr>
      <vt:lpstr>A128061766V_Latest</vt:lpstr>
      <vt:lpstr>A128061770K</vt:lpstr>
      <vt:lpstr>A128061770K_Data</vt:lpstr>
      <vt:lpstr>A128061770K_Latest</vt:lpstr>
      <vt:lpstr>A128061774V</vt:lpstr>
      <vt:lpstr>A128061774V_Data</vt:lpstr>
      <vt:lpstr>A128061774V_Latest</vt:lpstr>
      <vt:lpstr>A128061778C</vt:lpstr>
      <vt:lpstr>A128061778C_Data</vt:lpstr>
      <vt:lpstr>A128061778C_Latest</vt:lpstr>
      <vt:lpstr>A128061782V</vt:lpstr>
      <vt:lpstr>A128061782V_Data</vt:lpstr>
      <vt:lpstr>A128061782V_Latest</vt:lpstr>
      <vt:lpstr>A128061790V</vt:lpstr>
      <vt:lpstr>A128061790V_Data</vt:lpstr>
      <vt:lpstr>A128061790V_Latest</vt:lpstr>
      <vt:lpstr>A128061794C</vt:lpstr>
      <vt:lpstr>A128061794C_Data</vt:lpstr>
      <vt:lpstr>A128061794C_Latest</vt:lpstr>
      <vt:lpstr>A128061798L</vt:lpstr>
      <vt:lpstr>A128061798L_Data</vt:lpstr>
      <vt:lpstr>A128061798L_Latest</vt:lpstr>
      <vt:lpstr>A128061802T</vt:lpstr>
      <vt:lpstr>A128061802T_Data</vt:lpstr>
      <vt:lpstr>A128061802T_Latest</vt:lpstr>
      <vt:lpstr>A128061806A</vt:lpstr>
      <vt:lpstr>A128061806A_Data</vt:lpstr>
      <vt:lpstr>A128061806A_Latest</vt:lpstr>
      <vt:lpstr>A128061810T</vt:lpstr>
      <vt:lpstr>A128061810T_Data</vt:lpstr>
      <vt:lpstr>A128061810T_Latest</vt:lpstr>
      <vt:lpstr>A128061814A</vt:lpstr>
      <vt:lpstr>A128061814A_Data</vt:lpstr>
      <vt:lpstr>A128061814A_Latest</vt:lpstr>
      <vt:lpstr>A128061818K</vt:lpstr>
      <vt:lpstr>A128061818K_Data</vt:lpstr>
      <vt:lpstr>A128061818K_Latest</vt:lpstr>
      <vt:lpstr>A128061822A</vt:lpstr>
      <vt:lpstr>A128061822A_Data</vt:lpstr>
      <vt:lpstr>A128061822A_Latest</vt:lpstr>
      <vt:lpstr>A128061826K</vt:lpstr>
      <vt:lpstr>A128061826K_Data</vt:lpstr>
      <vt:lpstr>A128061826K_Latest</vt:lpstr>
      <vt:lpstr>A128061830A</vt:lpstr>
      <vt:lpstr>A128061830A_Data</vt:lpstr>
      <vt:lpstr>A128061830A_Latest</vt:lpstr>
      <vt:lpstr>A128061834K</vt:lpstr>
      <vt:lpstr>A128061834K_Data</vt:lpstr>
      <vt:lpstr>A128061834K_Latest</vt:lpstr>
      <vt:lpstr>A128061838V</vt:lpstr>
      <vt:lpstr>A128061838V_Data</vt:lpstr>
      <vt:lpstr>A128061838V_Latest</vt:lpstr>
      <vt:lpstr>A128061842K</vt:lpstr>
      <vt:lpstr>A128061842K_Data</vt:lpstr>
      <vt:lpstr>A128061842K_Latest</vt:lpstr>
      <vt:lpstr>A128061846V</vt:lpstr>
      <vt:lpstr>A128061846V_Data</vt:lpstr>
      <vt:lpstr>A128061846V_Latest</vt:lpstr>
      <vt:lpstr>A128061850K</vt:lpstr>
      <vt:lpstr>A128061850K_Data</vt:lpstr>
      <vt:lpstr>A128061850K_Latest</vt:lpstr>
      <vt:lpstr>A128061854V</vt:lpstr>
      <vt:lpstr>A128061854V_Data</vt:lpstr>
      <vt:lpstr>A128061854V_Latest</vt:lpstr>
      <vt:lpstr>A128061858C</vt:lpstr>
      <vt:lpstr>A128061858C_Data</vt:lpstr>
      <vt:lpstr>A128061858C_Latest</vt:lpstr>
      <vt:lpstr>A128061862V</vt:lpstr>
      <vt:lpstr>A128061862V_Data</vt:lpstr>
      <vt:lpstr>A128061862V_Latest</vt:lpstr>
      <vt:lpstr>A128061866C</vt:lpstr>
      <vt:lpstr>A128061866C_Data</vt:lpstr>
      <vt:lpstr>A128061866C_Latest</vt:lpstr>
      <vt:lpstr>A128061870V</vt:lpstr>
      <vt:lpstr>A128061870V_Data</vt:lpstr>
      <vt:lpstr>A128061870V_Latest</vt:lpstr>
      <vt:lpstr>A128061874C</vt:lpstr>
      <vt:lpstr>A128061874C_Data</vt:lpstr>
      <vt:lpstr>A128061874C_Latest</vt:lpstr>
      <vt:lpstr>A128061878L</vt:lpstr>
      <vt:lpstr>A128061878L_Data</vt:lpstr>
      <vt:lpstr>A128061878L_Latest</vt:lpstr>
      <vt:lpstr>A128061882C</vt:lpstr>
      <vt:lpstr>A128061882C_Data</vt:lpstr>
      <vt:lpstr>A128061882C_Latest</vt:lpstr>
      <vt:lpstr>A128061886L</vt:lpstr>
      <vt:lpstr>A128061886L_Data</vt:lpstr>
      <vt:lpstr>A128061886L_Latest</vt:lpstr>
      <vt:lpstr>A128061894L</vt:lpstr>
      <vt:lpstr>A128061894L_Data</vt:lpstr>
      <vt:lpstr>A128061894L_Latest</vt:lpstr>
      <vt:lpstr>A128061898W</vt:lpstr>
      <vt:lpstr>A128061898W_Data</vt:lpstr>
      <vt:lpstr>A128061898W_Latest</vt:lpstr>
      <vt:lpstr>A128061902A</vt:lpstr>
      <vt:lpstr>A128061902A_Data</vt:lpstr>
      <vt:lpstr>A128061902A_Latest</vt:lpstr>
      <vt:lpstr>A128061906K</vt:lpstr>
      <vt:lpstr>A128061906K_Data</vt:lpstr>
      <vt:lpstr>A128061906K_Latest</vt:lpstr>
      <vt:lpstr>A128061910A</vt:lpstr>
      <vt:lpstr>A128061910A_Data</vt:lpstr>
      <vt:lpstr>A128061910A_Latest</vt:lpstr>
      <vt:lpstr>A128061914K</vt:lpstr>
      <vt:lpstr>A128061914K_Data</vt:lpstr>
      <vt:lpstr>A128061914K_Latest</vt:lpstr>
      <vt:lpstr>A128061918V</vt:lpstr>
      <vt:lpstr>A128061918V_Data</vt:lpstr>
      <vt:lpstr>A128061918V_Latest</vt:lpstr>
      <vt:lpstr>A128061942V</vt:lpstr>
      <vt:lpstr>A128061942V_Data</vt:lpstr>
      <vt:lpstr>A128061942V_Latest</vt:lpstr>
      <vt:lpstr>A128061946C</vt:lpstr>
      <vt:lpstr>A128061946C_Data</vt:lpstr>
      <vt:lpstr>A128061946C_Latest</vt:lpstr>
      <vt:lpstr>A128061950V</vt:lpstr>
      <vt:lpstr>A128061950V_Data</vt:lpstr>
      <vt:lpstr>A128061950V_Latest</vt:lpstr>
      <vt:lpstr>A128061954C</vt:lpstr>
      <vt:lpstr>A128061954C_Data</vt:lpstr>
      <vt:lpstr>A128061954C_Latest</vt:lpstr>
      <vt:lpstr>A128061958L</vt:lpstr>
      <vt:lpstr>A128061958L_Data</vt:lpstr>
      <vt:lpstr>A128061958L_Latest</vt:lpstr>
      <vt:lpstr>A128061962C</vt:lpstr>
      <vt:lpstr>A128061962C_Data</vt:lpstr>
      <vt:lpstr>A128061962C_Latest</vt:lpstr>
      <vt:lpstr>A128061966L</vt:lpstr>
      <vt:lpstr>A128061966L_Data</vt:lpstr>
      <vt:lpstr>A128061966L_Latest</vt:lpstr>
      <vt:lpstr>A128061970C</vt:lpstr>
      <vt:lpstr>A128061970C_Data</vt:lpstr>
      <vt:lpstr>A128061970C_Latest</vt:lpstr>
      <vt:lpstr>A128061974L</vt:lpstr>
      <vt:lpstr>A128061974L_Data</vt:lpstr>
      <vt:lpstr>A128061974L_Latest</vt:lpstr>
      <vt:lpstr>A128061982L</vt:lpstr>
      <vt:lpstr>A128061982L_Data</vt:lpstr>
      <vt:lpstr>A128061982L_Latest</vt:lpstr>
      <vt:lpstr>A128061986W</vt:lpstr>
      <vt:lpstr>A128061986W_Data</vt:lpstr>
      <vt:lpstr>A128061986W_Latest</vt:lpstr>
      <vt:lpstr>A128061990L</vt:lpstr>
      <vt:lpstr>A128061990L_Data</vt:lpstr>
      <vt:lpstr>A128061990L_Latest</vt:lpstr>
      <vt:lpstr>A128061994W</vt:lpstr>
      <vt:lpstr>A128061994W_Data</vt:lpstr>
      <vt:lpstr>A128061994W_Latest</vt:lpstr>
      <vt:lpstr>A128061998F</vt:lpstr>
      <vt:lpstr>A128061998F_Data</vt:lpstr>
      <vt:lpstr>A128061998F_Latest</vt:lpstr>
      <vt:lpstr>A128062002L</vt:lpstr>
      <vt:lpstr>A128062002L_Data</vt:lpstr>
      <vt:lpstr>A128062002L_Latest</vt:lpstr>
      <vt:lpstr>A128062010L</vt:lpstr>
      <vt:lpstr>A128062010L_Data</vt:lpstr>
      <vt:lpstr>A128062010L_Latest</vt:lpstr>
      <vt:lpstr>A128062014W</vt:lpstr>
      <vt:lpstr>A128062014W_Data</vt:lpstr>
      <vt:lpstr>A128062014W_Latest</vt:lpstr>
      <vt:lpstr>A128062018F</vt:lpstr>
      <vt:lpstr>A128062018F_Data</vt:lpstr>
      <vt:lpstr>A128062018F_Latest</vt:lpstr>
      <vt:lpstr>A128062022W</vt:lpstr>
      <vt:lpstr>A128062022W_Data</vt:lpstr>
      <vt:lpstr>A128062022W_Latest</vt:lpstr>
      <vt:lpstr>A128062026F</vt:lpstr>
      <vt:lpstr>A128062026F_Data</vt:lpstr>
      <vt:lpstr>A128062026F_Latest</vt:lpstr>
      <vt:lpstr>A128062030W</vt:lpstr>
      <vt:lpstr>A128062030W_Data</vt:lpstr>
      <vt:lpstr>A128062030W_Latest</vt:lpstr>
      <vt:lpstr>A128062034F</vt:lpstr>
      <vt:lpstr>A128062034F_Data</vt:lpstr>
      <vt:lpstr>A128062034F_Latest</vt:lpstr>
      <vt:lpstr>A128062038R</vt:lpstr>
      <vt:lpstr>A128062038R_Data</vt:lpstr>
      <vt:lpstr>A128062038R_Latest</vt:lpstr>
      <vt:lpstr>A128062042F</vt:lpstr>
      <vt:lpstr>A128062042F_Data</vt:lpstr>
      <vt:lpstr>A128062042F_Latest</vt:lpstr>
      <vt:lpstr>A128062046R</vt:lpstr>
      <vt:lpstr>A128062046R_Data</vt:lpstr>
      <vt:lpstr>A128062046R_Latest</vt:lpstr>
      <vt:lpstr>A128062050F</vt:lpstr>
      <vt:lpstr>A128062050F_Data</vt:lpstr>
      <vt:lpstr>A128062050F_Latest</vt:lpstr>
      <vt:lpstr>A128062054R</vt:lpstr>
      <vt:lpstr>A128062054R_Data</vt:lpstr>
      <vt:lpstr>A128062054R_Latest</vt:lpstr>
      <vt:lpstr>A128062058X</vt:lpstr>
      <vt:lpstr>A128062058X_Data</vt:lpstr>
      <vt:lpstr>A128062058X_Latest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A128063878X</vt:lpstr>
      <vt:lpstr>A128063878X_Data</vt:lpstr>
      <vt:lpstr>A128063878X_Latest</vt:lpstr>
      <vt:lpstr>A128063882R</vt:lpstr>
      <vt:lpstr>A128063882R_Data</vt:lpstr>
      <vt:lpstr>A128063882R_Latest</vt:lpstr>
      <vt:lpstr>A128063886X</vt:lpstr>
      <vt:lpstr>A128063886X_Data</vt:lpstr>
      <vt:lpstr>A128063886X_Latest</vt:lpstr>
      <vt:lpstr>A128063890R</vt:lpstr>
      <vt:lpstr>A128063890R_Data</vt:lpstr>
      <vt:lpstr>A128063890R_Latest</vt:lpstr>
      <vt:lpstr>A128063894X</vt:lpstr>
      <vt:lpstr>A128063894X_Data</vt:lpstr>
      <vt:lpstr>A128063894X_Latest</vt:lpstr>
      <vt:lpstr>A128063902L</vt:lpstr>
      <vt:lpstr>A128063902L_Data</vt:lpstr>
      <vt:lpstr>A128063902L_Latest</vt:lpstr>
      <vt:lpstr>A128063906W</vt:lpstr>
      <vt:lpstr>A128063906W_Data</vt:lpstr>
      <vt:lpstr>A128063906W_Latest</vt:lpstr>
      <vt:lpstr>A128063910L</vt:lpstr>
      <vt:lpstr>A128063910L_Data</vt:lpstr>
      <vt:lpstr>A128063910L_Latest</vt:lpstr>
      <vt:lpstr>A128063914W</vt:lpstr>
      <vt:lpstr>A128063914W_Data</vt:lpstr>
      <vt:lpstr>A128063914W_Latest</vt:lpstr>
      <vt:lpstr>A128063918F</vt:lpstr>
      <vt:lpstr>A128063918F_Data</vt:lpstr>
      <vt:lpstr>A128063918F_Latest</vt:lpstr>
      <vt:lpstr>A128063922W</vt:lpstr>
      <vt:lpstr>A128063922W_Data</vt:lpstr>
      <vt:lpstr>A128063922W_Latest</vt:lpstr>
      <vt:lpstr>A128063926F</vt:lpstr>
      <vt:lpstr>A128063926F_Data</vt:lpstr>
      <vt:lpstr>A128063926F_Latest</vt:lpstr>
      <vt:lpstr>A128063930W</vt:lpstr>
      <vt:lpstr>A128063930W_Data</vt:lpstr>
      <vt:lpstr>A128063930W_Latest</vt:lpstr>
      <vt:lpstr>A128063934F</vt:lpstr>
      <vt:lpstr>A128063934F_Data</vt:lpstr>
      <vt:lpstr>A128063934F_Latest</vt:lpstr>
      <vt:lpstr>A128063938R</vt:lpstr>
      <vt:lpstr>A128063938R_Data</vt:lpstr>
      <vt:lpstr>A128063938R_Latest</vt:lpstr>
      <vt:lpstr>A128063942F</vt:lpstr>
      <vt:lpstr>A128063942F_Data</vt:lpstr>
      <vt:lpstr>A128063942F_Latest</vt:lpstr>
      <vt:lpstr>A128063946R</vt:lpstr>
      <vt:lpstr>A128063946R_Data</vt:lpstr>
      <vt:lpstr>A128063946R_Latest</vt:lpstr>
      <vt:lpstr>A128063950F</vt:lpstr>
      <vt:lpstr>A128063950F_Data</vt:lpstr>
      <vt:lpstr>A128063950F_Latest</vt:lpstr>
      <vt:lpstr>A128063954R</vt:lpstr>
      <vt:lpstr>A128063954R_Data</vt:lpstr>
      <vt:lpstr>A128063954R_Latest</vt:lpstr>
      <vt:lpstr>A128063958X</vt:lpstr>
      <vt:lpstr>A128063958X_Data</vt:lpstr>
      <vt:lpstr>A128063958X_Latest</vt:lpstr>
      <vt:lpstr>A128063962R</vt:lpstr>
      <vt:lpstr>A128063962R_Data</vt:lpstr>
      <vt:lpstr>A128063962R_Latest</vt:lpstr>
      <vt:lpstr>A128063966X</vt:lpstr>
      <vt:lpstr>A128063966X_Data</vt:lpstr>
      <vt:lpstr>A128063966X_Latest</vt:lpstr>
      <vt:lpstr>A128063970R</vt:lpstr>
      <vt:lpstr>A128063970R_Data</vt:lpstr>
      <vt:lpstr>A128063970R_Latest</vt:lpstr>
      <vt:lpstr>A128063974X</vt:lpstr>
      <vt:lpstr>A128063974X_Data</vt:lpstr>
      <vt:lpstr>A128063974X_Latest</vt:lpstr>
      <vt:lpstr>A128063982X</vt:lpstr>
      <vt:lpstr>A128063982X_Data</vt:lpstr>
      <vt:lpstr>A128063982X_Latest</vt:lpstr>
      <vt:lpstr>A128063986J</vt:lpstr>
      <vt:lpstr>A128063986J_Data</vt:lpstr>
      <vt:lpstr>A128063986J_Latest</vt:lpstr>
      <vt:lpstr>A128063990X</vt:lpstr>
      <vt:lpstr>A128063990X_Data</vt:lpstr>
      <vt:lpstr>A128063990X_Latest</vt:lpstr>
      <vt:lpstr>A128063994J</vt:lpstr>
      <vt:lpstr>A128063994J_Data</vt:lpstr>
      <vt:lpstr>A128063994J_Latest</vt:lpstr>
      <vt:lpstr>A128063998T</vt:lpstr>
      <vt:lpstr>A128063998T_Data</vt:lpstr>
      <vt:lpstr>A128063998T_Latest</vt:lpstr>
      <vt:lpstr>A128064002X</vt:lpstr>
      <vt:lpstr>A128064002X_Data</vt:lpstr>
      <vt:lpstr>A128064002X_Latest</vt:lpstr>
      <vt:lpstr>A128064006J</vt:lpstr>
      <vt:lpstr>A128064006J_Data</vt:lpstr>
      <vt:lpstr>A128064006J_Latest</vt:lpstr>
      <vt:lpstr>A128064010X</vt:lpstr>
      <vt:lpstr>A128064010X_Data</vt:lpstr>
      <vt:lpstr>A128064010X_Latest</vt:lpstr>
      <vt:lpstr>A128064014J</vt:lpstr>
      <vt:lpstr>A128064014J_Data</vt:lpstr>
      <vt:lpstr>A128064014J_Latest</vt:lpstr>
      <vt:lpstr>A128064018T</vt:lpstr>
      <vt:lpstr>A128064018T_Data</vt:lpstr>
      <vt:lpstr>A128064018T_Latest</vt:lpstr>
      <vt:lpstr>A128064022J</vt:lpstr>
      <vt:lpstr>A128064022J_Data</vt:lpstr>
      <vt:lpstr>A128064022J_Latest</vt:lpstr>
      <vt:lpstr>A128064026T</vt:lpstr>
      <vt:lpstr>A128064026T_Data</vt:lpstr>
      <vt:lpstr>A128064026T_Latest</vt:lpstr>
      <vt:lpstr>A128064030J</vt:lpstr>
      <vt:lpstr>A128064030J_Data</vt:lpstr>
      <vt:lpstr>A128064030J_Latest</vt:lpstr>
      <vt:lpstr>A128064034T</vt:lpstr>
      <vt:lpstr>A128064034T_Data</vt:lpstr>
      <vt:lpstr>A128064034T_Latest</vt:lpstr>
      <vt:lpstr>A128064038A</vt:lpstr>
      <vt:lpstr>A128064038A_Data</vt:lpstr>
      <vt:lpstr>A128064038A_Latest</vt:lpstr>
      <vt:lpstr>A128064042T</vt:lpstr>
      <vt:lpstr>A128064042T_Data</vt:lpstr>
      <vt:lpstr>A128064042T_Latest</vt:lpstr>
      <vt:lpstr>A128064046A</vt:lpstr>
      <vt:lpstr>A128064046A_Data</vt:lpstr>
      <vt:lpstr>A128064046A_Latest</vt:lpstr>
      <vt:lpstr>A128064050T</vt:lpstr>
      <vt:lpstr>A128064050T_Data</vt:lpstr>
      <vt:lpstr>A128064050T_Latest</vt:lpstr>
      <vt:lpstr>A128064054A</vt:lpstr>
      <vt:lpstr>A128064054A_Data</vt:lpstr>
      <vt:lpstr>A128064054A_Latest</vt:lpstr>
      <vt:lpstr>A128064058K</vt:lpstr>
      <vt:lpstr>A128064058K_Data</vt:lpstr>
      <vt:lpstr>A128064058K_Latest</vt:lpstr>
      <vt:lpstr>A128064062A</vt:lpstr>
      <vt:lpstr>A128064062A_Data</vt:lpstr>
      <vt:lpstr>A128064062A_Latest</vt:lpstr>
      <vt:lpstr>A128064066K</vt:lpstr>
      <vt:lpstr>A128064066K_Data</vt:lpstr>
      <vt:lpstr>A128064066K_Latest</vt:lpstr>
      <vt:lpstr>A128064070A</vt:lpstr>
      <vt:lpstr>A128064070A_Data</vt:lpstr>
      <vt:lpstr>A128064070A_Latest</vt:lpstr>
      <vt:lpstr>A128064086V</vt:lpstr>
      <vt:lpstr>A128064086V_Data</vt:lpstr>
      <vt:lpstr>A128064086V_Latest</vt:lpstr>
      <vt:lpstr>A128064090K</vt:lpstr>
      <vt:lpstr>A128064090K_Data</vt:lpstr>
      <vt:lpstr>A128064090K_Latest</vt:lpstr>
      <vt:lpstr>A128064094V</vt:lpstr>
      <vt:lpstr>A128064094V_Data</vt:lpstr>
      <vt:lpstr>A128064094V_Latest</vt:lpstr>
      <vt:lpstr>A128064098C</vt:lpstr>
      <vt:lpstr>A128064098C_Data</vt:lpstr>
      <vt:lpstr>A128064098C_Latest</vt:lpstr>
      <vt:lpstr>A128064102J</vt:lpstr>
      <vt:lpstr>A128064102J_Data</vt:lpstr>
      <vt:lpstr>A128064102J_Latest</vt:lpstr>
      <vt:lpstr>A128064106T</vt:lpstr>
      <vt:lpstr>A128064106T_Data</vt:lpstr>
      <vt:lpstr>A128064106T_Latest</vt:lpstr>
      <vt:lpstr>A128064110J</vt:lpstr>
      <vt:lpstr>A128064110J_Data</vt:lpstr>
      <vt:lpstr>A128064110J_Latest</vt:lpstr>
      <vt:lpstr>A128064114T</vt:lpstr>
      <vt:lpstr>A128064114T_Data</vt:lpstr>
      <vt:lpstr>A128064114T_Latest</vt:lpstr>
      <vt:lpstr>A128064122T</vt:lpstr>
      <vt:lpstr>A128064122T_Data</vt:lpstr>
      <vt:lpstr>A128064122T_Latest</vt:lpstr>
      <vt:lpstr>A128064126A</vt:lpstr>
      <vt:lpstr>A128064126A_Data</vt:lpstr>
      <vt:lpstr>A128064126A_Latest</vt:lpstr>
      <vt:lpstr>A128064130T</vt:lpstr>
      <vt:lpstr>A128064130T_Data</vt:lpstr>
      <vt:lpstr>A128064130T_Latest</vt:lpstr>
      <vt:lpstr>A128064134A</vt:lpstr>
      <vt:lpstr>A128064134A_Data</vt:lpstr>
      <vt:lpstr>A128064134A_Latest</vt:lpstr>
      <vt:lpstr>A128064138K</vt:lpstr>
      <vt:lpstr>A128064138K_Data</vt:lpstr>
      <vt:lpstr>A128064138K_Latest</vt:lpstr>
      <vt:lpstr>A128064142A</vt:lpstr>
      <vt:lpstr>A128064142A_Data</vt:lpstr>
      <vt:lpstr>A128064142A_Latest</vt:lpstr>
      <vt:lpstr>A128064146K</vt:lpstr>
      <vt:lpstr>A128064146K_Data</vt:lpstr>
      <vt:lpstr>A128064146K_Latest</vt:lpstr>
      <vt:lpstr>A128064150A</vt:lpstr>
      <vt:lpstr>A128064150A_Data</vt:lpstr>
      <vt:lpstr>A128064150A_Latest</vt:lpstr>
      <vt:lpstr>A128064158V</vt:lpstr>
      <vt:lpstr>A128064158V_Data</vt:lpstr>
      <vt:lpstr>A128064158V_Latest</vt:lpstr>
      <vt:lpstr>A128064162K</vt:lpstr>
      <vt:lpstr>A128064162K_Data</vt:lpstr>
      <vt:lpstr>A128064162K_Latest</vt:lpstr>
      <vt:lpstr>A128064166V</vt:lpstr>
      <vt:lpstr>A128064166V_Data</vt:lpstr>
      <vt:lpstr>A128064166V_Latest</vt:lpstr>
      <vt:lpstr>A128064170K</vt:lpstr>
      <vt:lpstr>A128064170K_Data</vt:lpstr>
      <vt:lpstr>A128064170K_Latest</vt:lpstr>
      <vt:lpstr>A128064174V</vt:lpstr>
      <vt:lpstr>A128064174V_Data</vt:lpstr>
      <vt:lpstr>A128064174V_Latest</vt:lpstr>
      <vt:lpstr>A128064178C</vt:lpstr>
      <vt:lpstr>A128064178C_Data</vt:lpstr>
      <vt:lpstr>A128064178C_Latest</vt:lpstr>
      <vt:lpstr>A128064182V</vt:lpstr>
      <vt:lpstr>A128064182V_Data</vt:lpstr>
      <vt:lpstr>A128064182V_Latest</vt:lpstr>
      <vt:lpstr>A128064186C</vt:lpstr>
      <vt:lpstr>A128064186C_Data</vt:lpstr>
      <vt:lpstr>A128064186C_Latest</vt:lpstr>
      <vt:lpstr>A128064190V</vt:lpstr>
      <vt:lpstr>A128064190V_Data</vt:lpstr>
      <vt:lpstr>A128064190V_Latest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A128065854T</vt:lpstr>
      <vt:lpstr>A128065854T_Data</vt:lpstr>
      <vt:lpstr>A128065854T_Latest</vt:lpstr>
      <vt:lpstr>A128065858A</vt:lpstr>
      <vt:lpstr>A128065858A_Data</vt:lpstr>
      <vt:lpstr>A128065858A_Latest</vt:lpstr>
      <vt:lpstr>A128065862T</vt:lpstr>
      <vt:lpstr>A128065862T_Data</vt:lpstr>
      <vt:lpstr>A128065862T_Latest</vt:lpstr>
      <vt:lpstr>A128065866A</vt:lpstr>
      <vt:lpstr>A128065866A_Data</vt:lpstr>
      <vt:lpstr>A128065866A_Latest</vt:lpstr>
      <vt:lpstr>A128065870T</vt:lpstr>
      <vt:lpstr>A128065870T_Data</vt:lpstr>
      <vt:lpstr>A128065870T_Latest</vt:lpstr>
      <vt:lpstr>A128065874A</vt:lpstr>
      <vt:lpstr>A128065874A_Data</vt:lpstr>
      <vt:lpstr>A128065874A_Latest</vt:lpstr>
      <vt:lpstr>A128065878K</vt:lpstr>
      <vt:lpstr>A128065878K_Data</vt:lpstr>
      <vt:lpstr>A128065878K_Latest</vt:lpstr>
      <vt:lpstr>A128065882A</vt:lpstr>
      <vt:lpstr>A128065882A_Data</vt:lpstr>
      <vt:lpstr>A128065882A_Latest</vt:lpstr>
      <vt:lpstr>A128065886K</vt:lpstr>
      <vt:lpstr>A128065886K_Data</vt:lpstr>
      <vt:lpstr>A128065886K_Latest</vt:lpstr>
      <vt:lpstr>A128065890A</vt:lpstr>
      <vt:lpstr>A128065890A_Data</vt:lpstr>
      <vt:lpstr>A128065890A_Latest</vt:lpstr>
      <vt:lpstr>A128065894K</vt:lpstr>
      <vt:lpstr>A128065894K_Data</vt:lpstr>
      <vt:lpstr>A128065894K_Latest</vt:lpstr>
      <vt:lpstr>A128065898V</vt:lpstr>
      <vt:lpstr>A128065898V_Data</vt:lpstr>
      <vt:lpstr>A128065898V_Latest</vt:lpstr>
      <vt:lpstr>A128065902X</vt:lpstr>
      <vt:lpstr>A128065902X_Data</vt:lpstr>
      <vt:lpstr>A128065902X_Latest</vt:lpstr>
      <vt:lpstr>A128065906J</vt:lpstr>
      <vt:lpstr>A128065906J_Data</vt:lpstr>
      <vt:lpstr>A128065906J_Latest</vt:lpstr>
      <vt:lpstr>A128065910X</vt:lpstr>
      <vt:lpstr>A128065910X_Data</vt:lpstr>
      <vt:lpstr>A128065910X_Latest</vt:lpstr>
      <vt:lpstr>A128065914J</vt:lpstr>
      <vt:lpstr>A128065914J_Data</vt:lpstr>
      <vt:lpstr>A128065914J_Latest</vt:lpstr>
      <vt:lpstr>A128065918T</vt:lpstr>
      <vt:lpstr>A128065918T_Data</vt:lpstr>
      <vt:lpstr>A128065918T_Latest</vt:lpstr>
      <vt:lpstr>A128065922J</vt:lpstr>
      <vt:lpstr>A128065922J_Data</vt:lpstr>
      <vt:lpstr>A128065922J_Latest</vt:lpstr>
      <vt:lpstr>A128065926T</vt:lpstr>
      <vt:lpstr>A128065926T_Data</vt:lpstr>
      <vt:lpstr>A128065926T_Latest</vt:lpstr>
      <vt:lpstr>A128065930J</vt:lpstr>
      <vt:lpstr>A128065930J_Data</vt:lpstr>
      <vt:lpstr>A128065930J_Latest</vt:lpstr>
      <vt:lpstr>A128065934T</vt:lpstr>
      <vt:lpstr>A128065934T_Data</vt:lpstr>
      <vt:lpstr>A128065934T_Latest</vt:lpstr>
      <vt:lpstr>A128065938A</vt:lpstr>
      <vt:lpstr>A128065938A_Data</vt:lpstr>
      <vt:lpstr>A128065938A_Latest</vt:lpstr>
      <vt:lpstr>A128065942T</vt:lpstr>
      <vt:lpstr>A128065942T_Data</vt:lpstr>
      <vt:lpstr>A128065942T_Latest</vt:lpstr>
      <vt:lpstr>A128065946A</vt:lpstr>
      <vt:lpstr>A128065946A_Data</vt:lpstr>
      <vt:lpstr>A128065946A_Latest</vt:lpstr>
      <vt:lpstr>A128065950T</vt:lpstr>
      <vt:lpstr>A128065950T_Data</vt:lpstr>
      <vt:lpstr>A128065950T_Latest</vt:lpstr>
      <vt:lpstr>A128065954A</vt:lpstr>
      <vt:lpstr>A128065954A_Data</vt:lpstr>
      <vt:lpstr>A128065954A_Latest</vt:lpstr>
      <vt:lpstr>A128065958K</vt:lpstr>
      <vt:lpstr>A128065958K_Data</vt:lpstr>
      <vt:lpstr>A128065958K_Latest</vt:lpstr>
      <vt:lpstr>A128065962A</vt:lpstr>
      <vt:lpstr>A128065962A_Data</vt:lpstr>
      <vt:lpstr>A128065962A_Latest</vt:lpstr>
      <vt:lpstr>A128065966K</vt:lpstr>
      <vt:lpstr>A128065966K_Data</vt:lpstr>
      <vt:lpstr>A128065966K_Latest</vt:lpstr>
      <vt:lpstr>A128065970A</vt:lpstr>
      <vt:lpstr>A128065970A_Data</vt:lpstr>
      <vt:lpstr>A128065970A_Latest</vt:lpstr>
      <vt:lpstr>A128065974K</vt:lpstr>
      <vt:lpstr>A128065974K_Data</vt:lpstr>
      <vt:lpstr>A128065974K_Latest</vt:lpstr>
      <vt:lpstr>A128065978V</vt:lpstr>
      <vt:lpstr>A128065978V_Data</vt:lpstr>
      <vt:lpstr>A128065978V_Latest</vt:lpstr>
      <vt:lpstr>A128065982K</vt:lpstr>
      <vt:lpstr>A128065982K_Data</vt:lpstr>
      <vt:lpstr>A128065982K_Latest</vt:lpstr>
      <vt:lpstr>A128065986V</vt:lpstr>
      <vt:lpstr>A128065986V_Data</vt:lpstr>
      <vt:lpstr>A128065986V_Latest</vt:lpstr>
      <vt:lpstr>A128065990K</vt:lpstr>
      <vt:lpstr>A128065990K_Data</vt:lpstr>
      <vt:lpstr>A128065990K_Latest</vt:lpstr>
      <vt:lpstr>A128065994V</vt:lpstr>
      <vt:lpstr>A128065994V_Data</vt:lpstr>
      <vt:lpstr>A128065994V_Latest</vt:lpstr>
      <vt:lpstr>A128065998C</vt:lpstr>
      <vt:lpstr>A128065998C_Data</vt:lpstr>
      <vt:lpstr>A128065998C_Latest</vt:lpstr>
      <vt:lpstr>A128066002K</vt:lpstr>
      <vt:lpstr>A128066002K_Data</vt:lpstr>
      <vt:lpstr>A128066002K_Latest</vt:lpstr>
      <vt:lpstr>A128066006V</vt:lpstr>
      <vt:lpstr>A128066006V_Data</vt:lpstr>
      <vt:lpstr>A128066006V_Latest</vt:lpstr>
      <vt:lpstr>A128066010K</vt:lpstr>
      <vt:lpstr>A128066010K_Data</vt:lpstr>
      <vt:lpstr>A128066010K_Latest</vt:lpstr>
      <vt:lpstr>A128066014V</vt:lpstr>
      <vt:lpstr>A128066014V_Data</vt:lpstr>
      <vt:lpstr>A128066014V_Latest</vt:lpstr>
      <vt:lpstr>A128066018C</vt:lpstr>
      <vt:lpstr>A128066018C_Data</vt:lpstr>
      <vt:lpstr>A128066018C_Latest</vt:lpstr>
      <vt:lpstr>A128066022V</vt:lpstr>
      <vt:lpstr>A128066022V_Data</vt:lpstr>
      <vt:lpstr>A128066022V_Latest</vt:lpstr>
      <vt:lpstr>A128066026C</vt:lpstr>
      <vt:lpstr>A128066026C_Data</vt:lpstr>
      <vt:lpstr>A128066026C_Latest</vt:lpstr>
      <vt:lpstr>A128066042C</vt:lpstr>
      <vt:lpstr>A128066042C_Data</vt:lpstr>
      <vt:lpstr>A128066042C_Latest</vt:lpstr>
      <vt:lpstr>A128066046L</vt:lpstr>
      <vt:lpstr>A128066046L_Data</vt:lpstr>
      <vt:lpstr>A128066046L_Latest</vt:lpstr>
      <vt:lpstr>A128066050C</vt:lpstr>
      <vt:lpstr>A128066050C_Data</vt:lpstr>
      <vt:lpstr>A128066050C_Latest</vt:lpstr>
      <vt:lpstr>A128066058W</vt:lpstr>
      <vt:lpstr>A128066058W_Data</vt:lpstr>
      <vt:lpstr>A128066058W_Latest</vt:lpstr>
      <vt:lpstr>A128066062L</vt:lpstr>
      <vt:lpstr>A128066062L_Data</vt:lpstr>
      <vt:lpstr>A128066062L_Latest</vt:lpstr>
      <vt:lpstr>A128066066W</vt:lpstr>
      <vt:lpstr>A128066066W_Data</vt:lpstr>
      <vt:lpstr>A128066066W_Latest</vt:lpstr>
      <vt:lpstr>A128066070L</vt:lpstr>
      <vt:lpstr>A128066070L_Data</vt:lpstr>
      <vt:lpstr>A128066070L_Latest</vt:lpstr>
      <vt:lpstr>A128066074W</vt:lpstr>
      <vt:lpstr>A128066074W_Data</vt:lpstr>
      <vt:lpstr>A128066074W_Latest</vt:lpstr>
      <vt:lpstr>A128066078F</vt:lpstr>
      <vt:lpstr>A128066078F_Data</vt:lpstr>
      <vt:lpstr>A128066078F_Latest</vt:lpstr>
      <vt:lpstr>A128066082W</vt:lpstr>
      <vt:lpstr>A128066082W_Data</vt:lpstr>
      <vt:lpstr>A128066082W_Latest</vt:lpstr>
      <vt:lpstr>A128066086F</vt:lpstr>
      <vt:lpstr>A128066086F_Data</vt:lpstr>
      <vt:lpstr>A128066086F_Latest</vt:lpstr>
      <vt:lpstr>A128066090W</vt:lpstr>
      <vt:lpstr>A128066090W_Data</vt:lpstr>
      <vt:lpstr>A128066090W_Latest</vt:lpstr>
      <vt:lpstr>A128066094F</vt:lpstr>
      <vt:lpstr>A128066094F_Data</vt:lpstr>
      <vt:lpstr>A128066094F_Latest</vt:lpstr>
      <vt:lpstr>A128066098R</vt:lpstr>
      <vt:lpstr>A128066098R_Data</vt:lpstr>
      <vt:lpstr>A128066098R_Latest</vt:lpstr>
      <vt:lpstr>A128066102V</vt:lpstr>
      <vt:lpstr>A128066102V_Data</vt:lpstr>
      <vt:lpstr>A128066102V_Latest</vt:lpstr>
      <vt:lpstr>A128066106C</vt:lpstr>
      <vt:lpstr>A128066106C_Data</vt:lpstr>
      <vt:lpstr>A128066106C_Latest</vt:lpstr>
      <vt:lpstr>A128066110V</vt:lpstr>
      <vt:lpstr>A128066110V_Data</vt:lpstr>
      <vt:lpstr>A128066110V_Latest</vt:lpstr>
      <vt:lpstr>A128066114C</vt:lpstr>
      <vt:lpstr>A128066114C_Data</vt:lpstr>
      <vt:lpstr>A128066114C_Latest</vt:lpstr>
      <vt:lpstr>A128066118L</vt:lpstr>
      <vt:lpstr>A128066118L_Data</vt:lpstr>
      <vt:lpstr>A128066118L_Latest</vt:lpstr>
      <vt:lpstr>A128066122C</vt:lpstr>
      <vt:lpstr>A128066122C_Data</vt:lpstr>
      <vt:lpstr>A128066122C_Latest</vt:lpstr>
      <vt:lpstr>A128066126L</vt:lpstr>
      <vt:lpstr>A128066126L_Data</vt:lpstr>
      <vt:lpstr>A128066126L_Latest</vt:lpstr>
      <vt:lpstr>A128066130C</vt:lpstr>
      <vt:lpstr>A128066130C_Data</vt:lpstr>
      <vt:lpstr>A128066130C_Latest</vt:lpstr>
      <vt:lpstr>A128066134L</vt:lpstr>
      <vt:lpstr>A128066134L_Data</vt:lpstr>
      <vt:lpstr>A128066134L_Latest</vt:lpstr>
      <vt:lpstr>A128066138W</vt:lpstr>
      <vt:lpstr>A128066138W_Data</vt:lpstr>
      <vt:lpstr>A128066138W_Latest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A128068002W</vt:lpstr>
      <vt:lpstr>A128068002W_Data</vt:lpstr>
      <vt:lpstr>A128068002W_Latest</vt:lpstr>
      <vt:lpstr>A128068006F</vt:lpstr>
      <vt:lpstr>A128068006F_Data</vt:lpstr>
      <vt:lpstr>A128068006F_Latest</vt:lpstr>
      <vt:lpstr>A128068010W</vt:lpstr>
      <vt:lpstr>A128068010W_Data</vt:lpstr>
      <vt:lpstr>A128068010W_Latest</vt:lpstr>
      <vt:lpstr>A128068014F</vt:lpstr>
      <vt:lpstr>A128068014F_Data</vt:lpstr>
      <vt:lpstr>A128068014F_Latest</vt:lpstr>
      <vt:lpstr>A128068018R</vt:lpstr>
      <vt:lpstr>A128068018R_Data</vt:lpstr>
      <vt:lpstr>A128068018R_Latest</vt:lpstr>
      <vt:lpstr>A128068022F</vt:lpstr>
      <vt:lpstr>A128068022F_Data</vt:lpstr>
      <vt:lpstr>A128068022F_Latest</vt:lpstr>
      <vt:lpstr>A128068026R</vt:lpstr>
      <vt:lpstr>A128068026R_Data</vt:lpstr>
      <vt:lpstr>A128068026R_Latest</vt:lpstr>
      <vt:lpstr>A128068030F</vt:lpstr>
      <vt:lpstr>A128068030F_Data</vt:lpstr>
      <vt:lpstr>A128068030F_Latest</vt:lpstr>
      <vt:lpstr>A128068034R</vt:lpstr>
      <vt:lpstr>A128068034R_Data</vt:lpstr>
      <vt:lpstr>A128068034R_Latest</vt:lpstr>
      <vt:lpstr>A128068038X</vt:lpstr>
      <vt:lpstr>A128068038X_Data</vt:lpstr>
      <vt:lpstr>A128068038X_Latest</vt:lpstr>
      <vt:lpstr>A128068042R</vt:lpstr>
      <vt:lpstr>A128068042R_Data</vt:lpstr>
      <vt:lpstr>A128068042R_Latest</vt:lpstr>
      <vt:lpstr>A128068046X</vt:lpstr>
      <vt:lpstr>A128068046X_Data</vt:lpstr>
      <vt:lpstr>A128068046X_Latest</vt:lpstr>
      <vt:lpstr>A128068050R</vt:lpstr>
      <vt:lpstr>A128068050R_Data</vt:lpstr>
      <vt:lpstr>A128068050R_Latest</vt:lpstr>
      <vt:lpstr>A128068054X</vt:lpstr>
      <vt:lpstr>A128068054X_Data</vt:lpstr>
      <vt:lpstr>A128068054X_Latest</vt:lpstr>
      <vt:lpstr>A128068058J</vt:lpstr>
      <vt:lpstr>A128068058J_Data</vt:lpstr>
      <vt:lpstr>A128068058J_Latest</vt:lpstr>
      <vt:lpstr>A128068062X</vt:lpstr>
      <vt:lpstr>A128068062X_Data</vt:lpstr>
      <vt:lpstr>A128068062X_Latest</vt:lpstr>
      <vt:lpstr>A128068066J</vt:lpstr>
      <vt:lpstr>A128068066J_Data</vt:lpstr>
      <vt:lpstr>A128068066J_Latest</vt:lpstr>
      <vt:lpstr>A128068070X</vt:lpstr>
      <vt:lpstr>A128068070X_Data</vt:lpstr>
      <vt:lpstr>A128068070X_Latest</vt:lpstr>
      <vt:lpstr>A128068074J</vt:lpstr>
      <vt:lpstr>A128068074J_Data</vt:lpstr>
      <vt:lpstr>A128068074J_Latest</vt:lpstr>
      <vt:lpstr>A128068078T</vt:lpstr>
      <vt:lpstr>A128068078T_Data</vt:lpstr>
      <vt:lpstr>A128068078T_Latest</vt:lpstr>
      <vt:lpstr>A128068082J</vt:lpstr>
      <vt:lpstr>A128068082J_Data</vt:lpstr>
      <vt:lpstr>A128068082J_Latest</vt:lpstr>
      <vt:lpstr>A128068086T</vt:lpstr>
      <vt:lpstr>A128068086T_Data</vt:lpstr>
      <vt:lpstr>A128068086T_Latest</vt:lpstr>
      <vt:lpstr>A128068090J</vt:lpstr>
      <vt:lpstr>A128068090J_Data</vt:lpstr>
      <vt:lpstr>A128068090J_Latest</vt:lpstr>
      <vt:lpstr>A128068094T</vt:lpstr>
      <vt:lpstr>A128068094T_Data</vt:lpstr>
      <vt:lpstr>A128068094T_Latest</vt:lpstr>
      <vt:lpstr>A128068098A</vt:lpstr>
      <vt:lpstr>A128068098A_Data</vt:lpstr>
      <vt:lpstr>A128068098A_Latest</vt:lpstr>
      <vt:lpstr>A128068102F</vt:lpstr>
      <vt:lpstr>A128068102F_Data</vt:lpstr>
      <vt:lpstr>A128068102F_Latest</vt:lpstr>
      <vt:lpstr>A128068106R</vt:lpstr>
      <vt:lpstr>A128068106R_Data</vt:lpstr>
      <vt:lpstr>A128068106R_Latest</vt:lpstr>
      <vt:lpstr>A128068110F</vt:lpstr>
      <vt:lpstr>A128068110F_Data</vt:lpstr>
      <vt:lpstr>A128068110F_Latest</vt:lpstr>
      <vt:lpstr>A128068114R</vt:lpstr>
      <vt:lpstr>A128068114R_Data</vt:lpstr>
      <vt:lpstr>A128068114R_Latest</vt:lpstr>
      <vt:lpstr>A128068118X</vt:lpstr>
      <vt:lpstr>A128068118X_Data</vt:lpstr>
      <vt:lpstr>A128068118X_Latest</vt:lpstr>
      <vt:lpstr>A128068122R</vt:lpstr>
      <vt:lpstr>A128068122R_Data</vt:lpstr>
      <vt:lpstr>A128068122R_Latest</vt:lpstr>
      <vt:lpstr>A128068126X</vt:lpstr>
      <vt:lpstr>A128068126X_Data</vt:lpstr>
      <vt:lpstr>A128068126X_Latest</vt:lpstr>
      <vt:lpstr>A128068130R</vt:lpstr>
      <vt:lpstr>A128068130R_Data</vt:lpstr>
      <vt:lpstr>A128068130R_Latest</vt:lpstr>
      <vt:lpstr>A128068134X</vt:lpstr>
      <vt:lpstr>A128068134X_Data</vt:lpstr>
      <vt:lpstr>A128068134X_Latest</vt:lpstr>
      <vt:lpstr>A128068138J</vt:lpstr>
      <vt:lpstr>A128068138J_Data</vt:lpstr>
      <vt:lpstr>A128068138J_Latest</vt:lpstr>
      <vt:lpstr>A128068142X</vt:lpstr>
      <vt:lpstr>A128068142X_Data</vt:lpstr>
      <vt:lpstr>A128068142X_Latest</vt:lpstr>
      <vt:lpstr>A128068146J</vt:lpstr>
      <vt:lpstr>A128068146J_Data</vt:lpstr>
      <vt:lpstr>A128068146J_Latest</vt:lpstr>
      <vt:lpstr>A128068150X</vt:lpstr>
      <vt:lpstr>A128068150X_Data</vt:lpstr>
      <vt:lpstr>A128068150X_Latest</vt:lpstr>
      <vt:lpstr>A128068154J</vt:lpstr>
      <vt:lpstr>A128068154J_Data</vt:lpstr>
      <vt:lpstr>A128068154J_Latest</vt:lpstr>
      <vt:lpstr>A128068158T</vt:lpstr>
      <vt:lpstr>A128068158T_Data</vt:lpstr>
      <vt:lpstr>A128068158T_Latest</vt:lpstr>
      <vt:lpstr>A128068162J</vt:lpstr>
      <vt:lpstr>A128068162J_Data</vt:lpstr>
      <vt:lpstr>A128068162J_Latest</vt:lpstr>
      <vt:lpstr>A128068166T</vt:lpstr>
      <vt:lpstr>A128068166T_Data</vt:lpstr>
      <vt:lpstr>A128068166T_Latest</vt:lpstr>
      <vt:lpstr>A128068170J</vt:lpstr>
      <vt:lpstr>A128068170J_Data</vt:lpstr>
      <vt:lpstr>A128068170J_Latest</vt:lpstr>
      <vt:lpstr>A128068174T</vt:lpstr>
      <vt:lpstr>A128068174T_Data</vt:lpstr>
      <vt:lpstr>A128068174T_Latest</vt:lpstr>
      <vt:lpstr>A128068178A</vt:lpstr>
      <vt:lpstr>A128068178A_Data</vt:lpstr>
      <vt:lpstr>A128068178A_Latest</vt:lpstr>
      <vt:lpstr>A128068182T</vt:lpstr>
      <vt:lpstr>A128068182T_Data</vt:lpstr>
      <vt:lpstr>A128068182T_Latest</vt:lpstr>
      <vt:lpstr>A128068186A</vt:lpstr>
      <vt:lpstr>A128068186A_Data</vt:lpstr>
      <vt:lpstr>A128068186A_Latest</vt:lpstr>
      <vt:lpstr>A128068190T</vt:lpstr>
      <vt:lpstr>A128068190T_Data</vt:lpstr>
      <vt:lpstr>A128068190T_Latest</vt:lpstr>
      <vt:lpstr>A128068194A</vt:lpstr>
      <vt:lpstr>A128068194A_Data</vt:lpstr>
      <vt:lpstr>A128068194A_Latest</vt:lpstr>
      <vt:lpstr>A128068198K</vt:lpstr>
      <vt:lpstr>A128068198K_Data</vt:lpstr>
      <vt:lpstr>A128068198K_Latest</vt:lpstr>
      <vt:lpstr>A128068214X</vt:lpstr>
      <vt:lpstr>A128068214X_Data</vt:lpstr>
      <vt:lpstr>A128068214X_Latest</vt:lpstr>
      <vt:lpstr>A128068230X</vt:lpstr>
      <vt:lpstr>A128068230X_Data</vt:lpstr>
      <vt:lpstr>A128068230X_Latest</vt:lpstr>
      <vt:lpstr>A128068234J</vt:lpstr>
      <vt:lpstr>A128068234J_Data</vt:lpstr>
      <vt:lpstr>A128068234J_Latest</vt:lpstr>
      <vt:lpstr>A128068238T</vt:lpstr>
      <vt:lpstr>A128068238T_Data</vt:lpstr>
      <vt:lpstr>A128068238T_Latest</vt:lpstr>
      <vt:lpstr>A128068242J</vt:lpstr>
      <vt:lpstr>A128068242J_Data</vt:lpstr>
      <vt:lpstr>A128068242J_Latest</vt:lpstr>
      <vt:lpstr>A128068246T</vt:lpstr>
      <vt:lpstr>A128068246T_Data</vt:lpstr>
      <vt:lpstr>A128068246T_Latest</vt:lpstr>
      <vt:lpstr>A128068250J</vt:lpstr>
      <vt:lpstr>A128068250J_Data</vt:lpstr>
      <vt:lpstr>A128068250J_Latest</vt:lpstr>
      <vt:lpstr>A128068254T</vt:lpstr>
      <vt:lpstr>A128068254T_Data</vt:lpstr>
      <vt:lpstr>A128068254T_Latest</vt:lpstr>
      <vt:lpstr>A128068258A</vt:lpstr>
      <vt:lpstr>A128068258A_Data</vt:lpstr>
      <vt:lpstr>A128068258A_Latest</vt:lpstr>
      <vt:lpstr>A128068262T</vt:lpstr>
      <vt:lpstr>A128068262T_Data</vt:lpstr>
      <vt:lpstr>A128068262T_Latest</vt:lpstr>
      <vt:lpstr>A128068266A</vt:lpstr>
      <vt:lpstr>A128068266A_Data</vt:lpstr>
      <vt:lpstr>A128068266A_Latest</vt:lpstr>
      <vt:lpstr>A128068270T</vt:lpstr>
      <vt:lpstr>A128068270T_Data</vt:lpstr>
      <vt:lpstr>A128068270T_Latest</vt:lpstr>
      <vt:lpstr>A128068274A</vt:lpstr>
      <vt:lpstr>A128068274A_Data</vt:lpstr>
      <vt:lpstr>A128068274A_Latest</vt:lpstr>
      <vt:lpstr>A128068278K</vt:lpstr>
      <vt:lpstr>A128068278K_Data</vt:lpstr>
      <vt:lpstr>A128068278K_Latest</vt:lpstr>
      <vt:lpstr>A128068282A</vt:lpstr>
      <vt:lpstr>A128068282A_Data</vt:lpstr>
      <vt:lpstr>A128068282A_Latest</vt:lpstr>
      <vt:lpstr>A128068286K</vt:lpstr>
      <vt:lpstr>A128068286K_Data</vt:lpstr>
      <vt:lpstr>A128068286K_Latest</vt:lpstr>
      <vt:lpstr>A128068290A</vt:lpstr>
      <vt:lpstr>A128068290A_Data</vt:lpstr>
      <vt:lpstr>A128068290A_Latest</vt:lpstr>
      <vt:lpstr>A128068294K</vt:lpstr>
      <vt:lpstr>A128068294K_Data</vt:lpstr>
      <vt:lpstr>A128068294K_Latest</vt:lpstr>
      <vt:lpstr>A128068298V</vt:lpstr>
      <vt:lpstr>A128068298V_Data</vt:lpstr>
      <vt:lpstr>A128068298V_Latest</vt:lpstr>
      <vt:lpstr>A128068302X</vt:lpstr>
      <vt:lpstr>A128068302X_Data</vt:lpstr>
      <vt:lpstr>A128068302X_Latest</vt:lpstr>
      <vt:lpstr>A128068306J</vt:lpstr>
      <vt:lpstr>A128068306J_Data</vt:lpstr>
      <vt:lpstr>A128068306J_Latest</vt:lpstr>
      <vt:lpstr>A128068310X</vt:lpstr>
      <vt:lpstr>A128068310X_Data</vt:lpstr>
      <vt:lpstr>A128068310X_Latest</vt:lpstr>
      <vt:lpstr>A128068314J</vt:lpstr>
      <vt:lpstr>A128068314J_Data</vt:lpstr>
      <vt:lpstr>A128068314J_Latest</vt:lpstr>
      <vt:lpstr>A128068318T</vt:lpstr>
      <vt:lpstr>A128068318T_Data</vt:lpstr>
      <vt:lpstr>A128068318T_Latest</vt:lpstr>
      <vt:lpstr>A128068322J</vt:lpstr>
      <vt:lpstr>A128068322J_Data</vt:lpstr>
      <vt:lpstr>A128068322J_Latest</vt:lpstr>
      <vt:lpstr>A128068326T</vt:lpstr>
      <vt:lpstr>A128068326T_Data</vt:lpstr>
      <vt:lpstr>A128068326T_Latest</vt:lpstr>
      <vt:lpstr>A128068330J</vt:lpstr>
      <vt:lpstr>A128068330J_Data</vt:lpstr>
      <vt:lpstr>A128068330J_Latest</vt:lpstr>
      <vt:lpstr>A128068334T</vt:lpstr>
      <vt:lpstr>A128068334T_Data</vt:lpstr>
      <vt:lpstr>A128068334T_Latest</vt:lpstr>
      <vt:lpstr>A128068338A</vt:lpstr>
      <vt:lpstr>A128068338A_Data</vt:lpstr>
      <vt:lpstr>A128068338A_Latest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A128070130F</vt:lpstr>
      <vt:lpstr>A128070130F_Data</vt:lpstr>
      <vt:lpstr>A128070130F_Latest</vt:lpstr>
      <vt:lpstr>A128070134R</vt:lpstr>
      <vt:lpstr>A128070134R_Data</vt:lpstr>
      <vt:lpstr>A128070134R_Latest</vt:lpstr>
      <vt:lpstr>A128070138X</vt:lpstr>
      <vt:lpstr>A128070138X_Data</vt:lpstr>
      <vt:lpstr>A128070138X_Latest</vt:lpstr>
      <vt:lpstr>A128070142R</vt:lpstr>
      <vt:lpstr>A128070142R_Data</vt:lpstr>
      <vt:lpstr>A128070142R_Latest</vt:lpstr>
      <vt:lpstr>A128070146X</vt:lpstr>
      <vt:lpstr>A128070146X_Data</vt:lpstr>
      <vt:lpstr>A128070146X_Latest</vt:lpstr>
      <vt:lpstr>A128070150R</vt:lpstr>
      <vt:lpstr>A128070150R_Data</vt:lpstr>
      <vt:lpstr>A128070150R_Latest</vt:lpstr>
      <vt:lpstr>A128070154X</vt:lpstr>
      <vt:lpstr>A128070154X_Data</vt:lpstr>
      <vt:lpstr>A128070154X_Latest</vt:lpstr>
      <vt:lpstr>A128070158J</vt:lpstr>
      <vt:lpstr>A128070158J_Data</vt:lpstr>
      <vt:lpstr>A128070158J_Latest</vt:lpstr>
      <vt:lpstr>A128070162X</vt:lpstr>
      <vt:lpstr>A128070162X_Data</vt:lpstr>
      <vt:lpstr>A128070162X_Latest</vt:lpstr>
      <vt:lpstr>A128070170X</vt:lpstr>
      <vt:lpstr>A128070170X_Data</vt:lpstr>
      <vt:lpstr>A128070170X_Latest</vt:lpstr>
      <vt:lpstr>A128070174J</vt:lpstr>
      <vt:lpstr>A128070174J_Data</vt:lpstr>
      <vt:lpstr>A128070174J_Latest</vt:lpstr>
      <vt:lpstr>A128070182J</vt:lpstr>
      <vt:lpstr>A128070182J_Data</vt:lpstr>
      <vt:lpstr>A128070182J_Latest</vt:lpstr>
      <vt:lpstr>A128070186T</vt:lpstr>
      <vt:lpstr>A128070186T_Data</vt:lpstr>
      <vt:lpstr>A128070186T_Latest</vt:lpstr>
      <vt:lpstr>A128070190J</vt:lpstr>
      <vt:lpstr>A128070190J_Data</vt:lpstr>
      <vt:lpstr>A128070190J_Latest</vt:lpstr>
      <vt:lpstr>A128070194T</vt:lpstr>
      <vt:lpstr>A128070194T_Data</vt:lpstr>
      <vt:lpstr>A128070194T_Latest</vt:lpstr>
      <vt:lpstr>A128070198A</vt:lpstr>
      <vt:lpstr>A128070198A_Data</vt:lpstr>
      <vt:lpstr>A128070198A_Latest</vt:lpstr>
      <vt:lpstr>A128070202F</vt:lpstr>
      <vt:lpstr>A128070202F_Data</vt:lpstr>
      <vt:lpstr>A128070202F_Latest</vt:lpstr>
      <vt:lpstr>A128070206R</vt:lpstr>
      <vt:lpstr>A128070206R_Data</vt:lpstr>
      <vt:lpstr>A128070206R_Latest</vt:lpstr>
      <vt:lpstr>A128070210F</vt:lpstr>
      <vt:lpstr>A128070210F_Data</vt:lpstr>
      <vt:lpstr>A128070210F_Latest</vt:lpstr>
      <vt:lpstr>A128070214R</vt:lpstr>
      <vt:lpstr>A128070214R_Data</vt:lpstr>
      <vt:lpstr>A128070214R_Latest</vt:lpstr>
      <vt:lpstr>A128070218X</vt:lpstr>
      <vt:lpstr>A128070218X_Data</vt:lpstr>
      <vt:lpstr>A128070218X_Latest</vt:lpstr>
      <vt:lpstr>A128070222R</vt:lpstr>
      <vt:lpstr>A128070222R_Data</vt:lpstr>
      <vt:lpstr>A128070222R_Latest</vt:lpstr>
      <vt:lpstr>A128070226X</vt:lpstr>
      <vt:lpstr>A128070226X_Data</vt:lpstr>
      <vt:lpstr>A128070226X_Latest</vt:lpstr>
      <vt:lpstr>A128070230R</vt:lpstr>
      <vt:lpstr>A128070230R_Data</vt:lpstr>
      <vt:lpstr>A128070230R_Latest</vt:lpstr>
      <vt:lpstr>A128070234X</vt:lpstr>
      <vt:lpstr>A128070234X_Data</vt:lpstr>
      <vt:lpstr>A128070234X_Latest</vt:lpstr>
      <vt:lpstr>A128070238J</vt:lpstr>
      <vt:lpstr>A128070238J_Data</vt:lpstr>
      <vt:lpstr>A128070238J_Latest</vt:lpstr>
      <vt:lpstr>A128070242X</vt:lpstr>
      <vt:lpstr>A128070242X_Data</vt:lpstr>
      <vt:lpstr>A128070242X_Latest</vt:lpstr>
      <vt:lpstr>A128070246J</vt:lpstr>
      <vt:lpstr>A128070246J_Data</vt:lpstr>
      <vt:lpstr>A128070246J_Latest</vt:lpstr>
      <vt:lpstr>A128070250X</vt:lpstr>
      <vt:lpstr>A128070250X_Data</vt:lpstr>
      <vt:lpstr>A128070250X_Latest</vt:lpstr>
      <vt:lpstr>A128070254J</vt:lpstr>
      <vt:lpstr>A128070254J_Data</vt:lpstr>
      <vt:lpstr>A128070254J_Latest</vt:lpstr>
      <vt:lpstr>A128070258T</vt:lpstr>
      <vt:lpstr>A128070258T_Data</vt:lpstr>
      <vt:lpstr>A128070258T_Latest</vt:lpstr>
      <vt:lpstr>A128070262J</vt:lpstr>
      <vt:lpstr>A128070262J_Data</vt:lpstr>
      <vt:lpstr>A128070262J_Latest</vt:lpstr>
      <vt:lpstr>A128070266T</vt:lpstr>
      <vt:lpstr>A128070266T_Data</vt:lpstr>
      <vt:lpstr>A128070266T_Latest</vt:lpstr>
      <vt:lpstr>A128070270J</vt:lpstr>
      <vt:lpstr>A128070270J_Data</vt:lpstr>
      <vt:lpstr>A128070270J_Latest</vt:lpstr>
      <vt:lpstr>A128070274T</vt:lpstr>
      <vt:lpstr>A128070274T_Data</vt:lpstr>
      <vt:lpstr>A128070274T_Latest</vt:lpstr>
      <vt:lpstr>A128070278A</vt:lpstr>
      <vt:lpstr>A128070278A_Data</vt:lpstr>
      <vt:lpstr>A128070278A_Latest</vt:lpstr>
      <vt:lpstr>A128070282T</vt:lpstr>
      <vt:lpstr>A128070282T_Data</vt:lpstr>
      <vt:lpstr>A128070282T_Latest</vt:lpstr>
      <vt:lpstr>A128070286A</vt:lpstr>
      <vt:lpstr>A128070286A_Data</vt:lpstr>
      <vt:lpstr>A128070286A_Latest</vt:lpstr>
      <vt:lpstr>A128070290T</vt:lpstr>
      <vt:lpstr>A128070290T_Data</vt:lpstr>
      <vt:lpstr>A128070290T_Latest</vt:lpstr>
      <vt:lpstr>A128070294A</vt:lpstr>
      <vt:lpstr>A128070294A_Data</vt:lpstr>
      <vt:lpstr>A128070294A_Latest</vt:lpstr>
      <vt:lpstr>A128070298K</vt:lpstr>
      <vt:lpstr>A128070298K_Data</vt:lpstr>
      <vt:lpstr>A128070298K_Latest</vt:lpstr>
      <vt:lpstr>A128070302R</vt:lpstr>
      <vt:lpstr>A128070302R_Data</vt:lpstr>
      <vt:lpstr>A128070302R_Latest</vt:lpstr>
      <vt:lpstr>A128070306X</vt:lpstr>
      <vt:lpstr>A128070306X_Data</vt:lpstr>
      <vt:lpstr>A128070306X_Latest</vt:lpstr>
      <vt:lpstr>A128070310R</vt:lpstr>
      <vt:lpstr>A128070310R_Data</vt:lpstr>
      <vt:lpstr>A128070310R_Latest</vt:lpstr>
      <vt:lpstr>A128070314X</vt:lpstr>
      <vt:lpstr>A128070314X_Data</vt:lpstr>
      <vt:lpstr>A128070314X_Latest</vt:lpstr>
      <vt:lpstr>A128070318J</vt:lpstr>
      <vt:lpstr>A128070318J_Data</vt:lpstr>
      <vt:lpstr>A128070318J_Latest</vt:lpstr>
      <vt:lpstr>A128070322X</vt:lpstr>
      <vt:lpstr>A128070322X_Data</vt:lpstr>
      <vt:lpstr>A128070322X_Latest</vt:lpstr>
      <vt:lpstr>A128070326J</vt:lpstr>
      <vt:lpstr>A128070326J_Data</vt:lpstr>
      <vt:lpstr>A128070326J_Latest</vt:lpstr>
      <vt:lpstr>A128070330X</vt:lpstr>
      <vt:lpstr>A128070330X_Data</vt:lpstr>
      <vt:lpstr>A128070330X_Latest</vt:lpstr>
      <vt:lpstr>A128070334J</vt:lpstr>
      <vt:lpstr>A128070334J_Data</vt:lpstr>
      <vt:lpstr>A128070334J_Latest</vt:lpstr>
      <vt:lpstr>A128070342J</vt:lpstr>
      <vt:lpstr>A128070342J_Data</vt:lpstr>
      <vt:lpstr>A128070342J_Latest</vt:lpstr>
      <vt:lpstr>A128070346T</vt:lpstr>
      <vt:lpstr>A128070346T_Data</vt:lpstr>
      <vt:lpstr>A128070346T_Latest</vt:lpstr>
      <vt:lpstr>A128070350J</vt:lpstr>
      <vt:lpstr>A128070350J_Data</vt:lpstr>
      <vt:lpstr>A128070350J_Latest</vt:lpstr>
      <vt:lpstr>A128070354T</vt:lpstr>
      <vt:lpstr>A128070354T_Data</vt:lpstr>
      <vt:lpstr>A128070354T_Latest</vt:lpstr>
      <vt:lpstr>A128070358A</vt:lpstr>
      <vt:lpstr>A128070358A_Data</vt:lpstr>
      <vt:lpstr>A128070358A_Latest</vt:lpstr>
      <vt:lpstr>A128070362T</vt:lpstr>
      <vt:lpstr>A128070362T_Data</vt:lpstr>
      <vt:lpstr>A128070362T_Latest</vt:lpstr>
      <vt:lpstr>A128070370T</vt:lpstr>
      <vt:lpstr>A128070370T_Data</vt:lpstr>
      <vt:lpstr>A128070370T_Latest</vt:lpstr>
      <vt:lpstr>A128070374A</vt:lpstr>
      <vt:lpstr>A128070374A_Data</vt:lpstr>
      <vt:lpstr>A128070374A_Latest</vt:lpstr>
      <vt:lpstr>A128070378K</vt:lpstr>
      <vt:lpstr>A128070378K_Data</vt:lpstr>
      <vt:lpstr>A128070378K_Latest</vt:lpstr>
      <vt:lpstr>A128070382A</vt:lpstr>
      <vt:lpstr>A128070382A_Data</vt:lpstr>
      <vt:lpstr>A128070382A_Latest</vt:lpstr>
      <vt:lpstr>A128070386K</vt:lpstr>
      <vt:lpstr>A128070386K_Data</vt:lpstr>
      <vt:lpstr>A128070386K_Latest</vt:lpstr>
      <vt:lpstr>A128070390A</vt:lpstr>
      <vt:lpstr>A128070390A_Data</vt:lpstr>
      <vt:lpstr>A128070390A_Latest</vt:lpstr>
      <vt:lpstr>A128070398V</vt:lpstr>
      <vt:lpstr>A128070398V_Data</vt:lpstr>
      <vt:lpstr>A128070398V_Latest</vt:lpstr>
      <vt:lpstr>A128070402X</vt:lpstr>
      <vt:lpstr>A128070402X_Data</vt:lpstr>
      <vt:lpstr>A128070402X_Latest</vt:lpstr>
      <vt:lpstr>A128070406J</vt:lpstr>
      <vt:lpstr>A128070406J_Data</vt:lpstr>
      <vt:lpstr>A128070406J_Latest</vt:lpstr>
      <vt:lpstr>A128070410X</vt:lpstr>
      <vt:lpstr>A128070410X_Data</vt:lpstr>
      <vt:lpstr>A128070410X_Latest</vt:lpstr>
      <vt:lpstr>A128070414J</vt:lpstr>
      <vt:lpstr>A128070414J_Data</vt:lpstr>
      <vt:lpstr>A128070414J_Latest</vt:lpstr>
      <vt:lpstr>A128070418T</vt:lpstr>
      <vt:lpstr>A128070418T_Data</vt:lpstr>
      <vt:lpstr>A128070418T_Latest</vt:lpstr>
      <vt:lpstr>A128070422J</vt:lpstr>
      <vt:lpstr>A128070422J_Data</vt:lpstr>
      <vt:lpstr>A128070422J_Latest</vt:lpstr>
      <vt:lpstr>A128070426T</vt:lpstr>
      <vt:lpstr>A128070426T_Data</vt:lpstr>
      <vt:lpstr>A128070426T_Latest</vt:lpstr>
      <vt:lpstr>A128070430J</vt:lpstr>
      <vt:lpstr>A128070430J_Data</vt:lpstr>
      <vt:lpstr>A128070430J_Latest</vt:lpstr>
      <vt:lpstr>A128070434T</vt:lpstr>
      <vt:lpstr>A128070434T_Data</vt:lpstr>
      <vt:lpstr>A128070434T_Latest</vt:lpstr>
      <vt:lpstr>A128070438A</vt:lpstr>
      <vt:lpstr>A128070438A_Data</vt:lpstr>
      <vt:lpstr>A128070438A_Latest</vt:lpstr>
      <vt:lpstr>A128070442T</vt:lpstr>
      <vt:lpstr>A128070442T_Data</vt:lpstr>
      <vt:lpstr>A128070442T_Latest</vt:lpstr>
      <vt:lpstr>A128070446A</vt:lpstr>
      <vt:lpstr>A128070446A_Data</vt:lpstr>
      <vt:lpstr>A128070446A_Latest</vt:lpstr>
      <vt:lpstr>A128070450T</vt:lpstr>
      <vt:lpstr>A128070450T_Data</vt:lpstr>
      <vt:lpstr>A128070450T_Latest</vt:lpstr>
      <vt:lpstr>A128070454A</vt:lpstr>
      <vt:lpstr>A128070454A_Data</vt:lpstr>
      <vt:lpstr>A128070454A_Latest</vt:lpstr>
      <vt:lpstr>A128070458K</vt:lpstr>
      <vt:lpstr>A128070458K_Data</vt:lpstr>
      <vt:lpstr>A128070458K_Latest</vt:lpstr>
      <vt:lpstr>A128070462A</vt:lpstr>
      <vt:lpstr>A128070462A_Data</vt:lpstr>
      <vt:lpstr>A128070462A_Latest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A128072438L</vt:lpstr>
      <vt:lpstr>A128072438L_Data</vt:lpstr>
      <vt:lpstr>A128072438L_Latest</vt:lpstr>
      <vt:lpstr>A128072442C</vt:lpstr>
      <vt:lpstr>A128072442C_Data</vt:lpstr>
      <vt:lpstr>A128072442C_Latest</vt:lpstr>
      <vt:lpstr>A128072446L</vt:lpstr>
      <vt:lpstr>A128072446L_Data</vt:lpstr>
      <vt:lpstr>A128072446L_Latest</vt:lpstr>
      <vt:lpstr>A128072450C</vt:lpstr>
      <vt:lpstr>A128072450C_Data</vt:lpstr>
      <vt:lpstr>A128072450C_Latest</vt:lpstr>
      <vt:lpstr>A128072454L</vt:lpstr>
      <vt:lpstr>A128072454L_Data</vt:lpstr>
      <vt:lpstr>A128072454L_Latest</vt:lpstr>
      <vt:lpstr>A128072458W</vt:lpstr>
      <vt:lpstr>A128072458W_Data</vt:lpstr>
      <vt:lpstr>A128072458W_Latest</vt:lpstr>
      <vt:lpstr>A128072462L</vt:lpstr>
      <vt:lpstr>A128072462L_Data</vt:lpstr>
      <vt:lpstr>A128072462L_Latest</vt:lpstr>
      <vt:lpstr>A128072466W</vt:lpstr>
      <vt:lpstr>A128072466W_Data</vt:lpstr>
      <vt:lpstr>A128072466W_Latest</vt:lpstr>
      <vt:lpstr>A128072470L</vt:lpstr>
      <vt:lpstr>A128072470L_Data</vt:lpstr>
      <vt:lpstr>A128072470L_Latest</vt:lpstr>
      <vt:lpstr>A128072474W</vt:lpstr>
      <vt:lpstr>A128072474W_Data</vt:lpstr>
      <vt:lpstr>A128072474W_Latest</vt:lpstr>
      <vt:lpstr>A128072478F</vt:lpstr>
      <vt:lpstr>A128072478F_Data</vt:lpstr>
      <vt:lpstr>A128072478F_Latest</vt:lpstr>
      <vt:lpstr>A128072482W</vt:lpstr>
      <vt:lpstr>A128072482W_Data</vt:lpstr>
      <vt:lpstr>A128072482W_Latest</vt:lpstr>
      <vt:lpstr>A128072486F</vt:lpstr>
      <vt:lpstr>A128072486F_Data</vt:lpstr>
      <vt:lpstr>A128072486F_Latest</vt:lpstr>
      <vt:lpstr>A128072490W</vt:lpstr>
      <vt:lpstr>A128072490W_Data</vt:lpstr>
      <vt:lpstr>A128072490W_Latest</vt:lpstr>
      <vt:lpstr>A128072494F</vt:lpstr>
      <vt:lpstr>A128072494F_Data</vt:lpstr>
      <vt:lpstr>A128072494F_Latest</vt:lpstr>
      <vt:lpstr>A128072498R</vt:lpstr>
      <vt:lpstr>A128072498R_Data</vt:lpstr>
      <vt:lpstr>A128072498R_Latest</vt:lpstr>
      <vt:lpstr>A128072502V</vt:lpstr>
      <vt:lpstr>A128072502V_Data</vt:lpstr>
      <vt:lpstr>A128072502V_Latest</vt:lpstr>
      <vt:lpstr>A128072506C</vt:lpstr>
      <vt:lpstr>A128072506C_Data</vt:lpstr>
      <vt:lpstr>A128072506C_Latest</vt:lpstr>
      <vt:lpstr>A128072510V</vt:lpstr>
      <vt:lpstr>A128072510V_Data</vt:lpstr>
      <vt:lpstr>A128072510V_Latest</vt:lpstr>
      <vt:lpstr>A128072514C</vt:lpstr>
      <vt:lpstr>A128072514C_Data</vt:lpstr>
      <vt:lpstr>A128072514C_Latest</vt:lpstr>
      <vt:lpstr>A128072518L</vt:lpstr>
      <vt:lpstr>A128072518L_Data</vt:lpstr>
      <vt:lpstr>A128072518L_Latest</vt:lpstr>
      <vt:lpstr>A128072522C</vt:lpstr>
      <vt:lpstr>A128072522C_Data</vt:lpstr>
      <vt:lpstr>A128072522C_Latest</vt:lpstr>
      <vt:lpstr>A128072526L</vt:lpstr>
      <vt:lpstr>A128072526L_Data</vt:lpstr>
      <vt:lpstr>A128072526L_Latest</vt:lpstr>
      <vt:lpstr>A128072530C</vt:lpstr>
      <vt:lpstr>A128072530C_Data</vt:lpstr>
      <vt:lpstr>A128072530C_Latest</vt:lpstr>
      <vt:lpstr>A128072534L</vt:lpstr>
      <vt:lpstr>A128072534L_Data</vt:lpstr>
      <vt:lpstr>A128072534L_Latest</vt:lpstr>
      <vt:lpstr>A128072538W</vt:lpstr>
      <vt:lpstr>A128072538W_Data</vt:lpstr>
      <vt:lpstr>A128072538W_Latest</vt:lpstr>
      <vt:lpstr>A128072542L</vt:lpstr>
      <vt:lpstr>A128072542L_Data</vt:lpstr>
      <vt:lpstr>A128072542L_Latest</vt:lpstr>
      <vt:lpstr>A128072546W</vt:lpstr>
      <vt:lpstr>A128072546W_Data</vt:lpstr>
      <vt:lpstr>A128072546W_Latest</vt:lpstr>
      <vt:lpstr>A128072550L</vt:lpstr>
      <vt:lpstr>A128072550L_Data</vt:lpstr>
      <vt:lpstr>A128072550L_Latest</vt:lpstr>
      <vt:lpstr>A128072554W</vt:lpstr>
      <vt:lpstr>A128072554W_Data</vt:lpstr>
      <vt:lpstr>A128072554W_Latest</vt:lpstr>
      <vt:lpstr>A128072558F</vt:lpstr>
      <vt:lpstr>A128072558F_Data</vt:lpstr>
      <vt:lpstr>A128072558F_Latest</vt:lpstr>
      <vt:lpstr>A128072562W</vt:lpstr>
      <vt:lpstr>A128072562W_Data</vt:lpstr>
      <vt:lpstr>A128072562W_Latest</vt:lpstr>
      <vt:lpstr>A128072566F</vt:lpstr>
      <vt:lpstr>A128072566F_Data</vt:lpstr>
      <vt:lpstr>A128072566F_Latest</vt:lpstr>
      <vt:lpstr>A128072570W</vt:lpstr>
      <vt:lpstr>A128072570W_Data</vt:lpstr>
      <vt:lpstr>A128072570W_Latest</vt:lpstr>
      <vt:lpstr>A128072574F</vt:lpstr>
      <vt:lpstr>A128072574F_Data</vt:lpstr>
      <vt:lpstr>A128072574F_Latest</vt:lpstr>
      <vt:lpstr>A128072578R</vt:lpstr>
      <vt:lpstr>A128072578R_Data</vt:lpstr>
      <vt:lpstr>A128072578R_Latest</vt:lpstr>
      <vt:lpstr>A128072582F</vt:lpstr>
      <vt:lpstr>A128072582F_Data</vt:lpstr>
      <vt:lpstr>A128072582F_Latest</vt:lpstr>
      <vt:lpstr>A128072586R</vt:lpstr>
      <vt:lpstr>A128072586R_Data</vt:lpstr>
      <vt:lpstr>A128072586R_Latest</vt:lpstr>
      <vt:lpstr>A128072590F</vt:lpstr>
      <vt:lpstr>A128072590F_Data</vt:lpstr>
      <vt:lpstr>A128072590F_Latest</vt:lpstr>
      <vt:lpstr>A128072594R</vt:lpstr>
      <vt:lpstr>A128072594R_Data</vt:lpstr>
      <vt:lpstr>A128072594R_Latest</vt:lpstr>
      <vt:lpstr>A128072598X</vt:lpstr>
      <vt:lpstr>A128072598X_Data</vt:lpstr>
      <vt:lpstr>A128072598X_Latest</vt:lpstr>
      <vt:lpstr>A128072602C</vt:lpstr>
      <vt:lpstr>A128072602C_Data</vt:lpstr>
      <vt:lpstr>A128072602C_Latest</vt:lpstr>
      <vt:lpstr>A128072606L</vt:lpstr>
      <vt:lpstr>A128072606L_Data</vt:lpstr>
      <vt:lpstr>A128072606L_Latest</vt:lpstr>
      <vt:lpstr>A128072610C</vt:lpstr>
      <vt:lpstr>A128072610C_Data</vt:lpstr>
      <vt:lpstr>A128072610C_Latest</vt:lpstr>
      <vt:lpstr>A128072614L</vt:lpstr>
      <vt:lpstr>A128072614L_Data</vt:lpstr>
      <vt:lpstr>A128072614L_Latest</vt:lpstr>
      <vt:lpstr>A128072618W</vt:lpstr>
      <vt:lpstr>A128072618W_Data</vt:lpstr>
      <vt:lpstr>A128072618W_Latest</vt:lpstr>
      <vt:lpstr>A128072626W</vt:lpstr>
      <vt:lpstr>A128072626W_Data</vt:lpstr>
      <vt:lpstr>A128072626W_Latest</vt:lpstr>
      <vt:lpstr>A128072630L</vt:lpstr>
      <vt:lpstr>A128072630L_Data</vt:lpstr>
      <vt:lpstr>A128072630L_Latest</vt:lpstr>
      <vt:lpstr>A128072650W</vt:lpstr>
      <vt:lpstr>A128072650W_Data</vt:lpstr>
      <vt:lpstr>A128072650W_Latest</vt:lpstr>
      <vt:lpstr>A128072654F</vt:lpstr>
      <vt:lpstr>A128072654F_Data</vt:lpstr>
      <vt:lpstr>A128072654F_Latest</vt:lpstr>
      <vt:lpstr>A128072658R</vt:lpstr>
      <vt:lpstr>A128072658R_Data</vt:lpstr>
      <vt:lpstr>A128072658R_Latest</vt:lpstr>
      <vt:lpstr>A128072662F</vt:lpstr>
      <vt:lpstr>A128072662F_Data</vt:lpstr>
      <vt:lpstr>A128072662F_Latest</vt:lpstr>
      <vt:lpstr>A128072666R</vt:lpstr>
      <vt:lpstr>A128072666R_Data</vt:lpstr>
      <vt:lpstr>A128072666R_Latest</vt:lpstr>
      <vt:lpstr>A128072670F</vt:lpstr>
      <vt:lpstr>A128072670F_Data</vt:lpstr>
      <vt:lpstr>A128072670F_Latest</vt:lpstr>
      <vt:lpstr>A128072674R</vt:lpstr>
      <vt:lpstr>A128072674R_Data</vt:lpstr>
      <vt:lpstr>A128072674R_Latest</vt:lpstr>
      <vt:lpstr>A128072678X</vt:lpstr>
      <vt:lpstr>A128072678X_Data</vt:lpstr>
      <vt:lpstr>A128072678X_Latest</vt:lpstr>
      <vt:lpstr>A128072682R</vt:lpstr>
      <vt:lpstr>A128072682R_Data</vt:lpstr>
      <vt:lpstr>A128072682R_Latest</vt:lpstr>
      <vt:lpstr>A128072686X</vt:lpstr>
      <vt:lpstr>A128072686X_Data</vt:lpstr>
      <vt:lpstr>A128072686X_Latest</vt:lpstr>
      <vt:lpstr>A128072690R</vt:lpstr>
      <vt:lpstr>A128072690R_Data</vt:lpstr>
      <vt:lpstr>A128072690R_Latest</vt:lpstr>
      <vt:lpstr>A128072694X</vt:lpstr>
      <vt:lpstr>A128072694X_Data</vt:lpstr>
      <vt:lpstr>A128072694X_Latest</vt:lpstr>
      <vt:lpstr>A128072698J</vt:lpstr>
      <vt:lpstr>A128072698J_Data</vt:lpstr>
      <vt:lpstr>A128072698J_Latest</vt:lpstr>
      <vt:lpstr>A128072702L</vt:lpstr>
      <vt:lpstr>A128072702L_Data</vt:lpstr>
      <vt:lpstr>A128072702L_Latest</vt:lpstr>
      <vt:lpstr>A128072706W</vt:lpstr>
      <vt:lpstr>A128072706W_Data</vt:lpstr>
      <vt:lpstr>A128072706W_Latest</vt:lpstr>
      <vt:lpstr>A128072710L</vt:lpstr>
      <vt:lpstr>A128072710L_Data</vt:lpstr>
      <vt:lpstr>A128072710L_Latest</vt:lpstr>
      <vt:lpstr>A128072714W</vt:lpstr>
      <vt:lpstr>A128072714W_Data</vt:lpstr>
      <vt:lpstr>A128072714W_Latest</vt:lpstr>
      <vt:lpstr>A128072718F</vt:lpstr>
      <vt:lpstr>A128072718F_Data</vt:lpstr>
      <vt:lpstr>A128072718F_Latest</vt:lpstr>
      <vt:lpstr>A128072722W</vt:lpstr>
      <vt:lpstr>A128072722W_Data</vt:lpstr>
      <vt:lpstr>A128072722W_Latest</vt:lpstr>
      <vt:lpstr>A128072726F</vt:lpstr>
      <vt:lpstr>A128072726F_Data</vt:lpstr>
      <vt:lpstr>A128072726F_Latest</vt:lpstr>
      <vt:lpstr>A128072730W</vt:lpstr>
      <vt:lpstr>A128072730W_Data</vt:lpstr>
      <vt:lpstr>A128072730W_Latest</vt:lpstr>
      <vt:lpstr>A128072734F</vt:lpstr>
      <vt:lpstr>A128072734F_Data</vt:lpstr>
      <vt:lpstr>A128072734F_Latest</vt:lpstr>
      <vt:lpstr>A128072738R</vt:lpstr>
      <vt:lpstr>A128072738R_Data</vt:lpstr>
      <vt:lpstr>A128072738R_Latest</vt:lpstr>
      <vt:lpstr>A128072742F</vt:lpstr>
      <vt:lpstr>A128072742F_Data</vt:lpstr>
      <vt:lpstr>A128072742F_Latest</vt:lpstr>
      <vt:lpstr>A128072746R</vt:lpstr>
      <vt:lpstr>A128072746R_Data</vt:lpstr>
      <vt:lpstr>A128072746R_Latest</vt:lpstr>
      <vt:lpstr>A128072750F</vt:lpstr>
      <vt:lpstr>A128072750F_Data</vt:lpstr>
      <vt:lpstr>A128072750F_Latest</vt:lpstr>
      <vt:lpstr>A128072754R</vt:lpstr>
      <vt:lpstr>A128072754R_Data</vt:lpstr>
      <vt:lpstr>A128072754R_Latest</vt:lpstr>
      <vt:lpstr>A128072758X</vt:lpstr>
      <vt:lpstr>A128072758X_Data</vt:lpstr>
      <vt:lpstr>A128072758X_Latest</vt:lpstr>
      <vt:lpstr>A128072762R</vt:lpstr>
      <vt:lpstr>A128072762R_Data</vt:lpstr>
      <vt:lpstr>A128072762R_Latest</vt:lpstr>
      <vt:lpstr>A128072766X</vt:lpstr>
      <vt:lpstr>A128072766X_Data</vt:lpstr>
      <vt:lpstr>A128072766X_Latest</vt:lpstr>
      <vt:lpstr>A128072770R</vt:lpstr>
      <vt:lpstr>A128072770R_Data</vt:lpstr>
      <vt:lpstr>A128072770R_Latest</vt:lpstr>
      <vt:lpstr>A128072774X</vt:lpstr>
      <vt:lpstr>A128072774X_Data</vt:lpstr>
      <vt:lpstr>A128072774X_Latest</vt:lpstr>
      <vt:lpstr>A128072778J</vt:lpstr>
      <vt:lpstr>A128072778J_Data</vt:lpstr>
      <vt:lpstr>A128072778J_Latest</vt:lpstr>
      <vt:lpstr>A128072782X</vt:lpstr>
      <vt:lpstr>A128072782X_Data</vt:lpstr>
      <vt:lpstr>A128072782X_Latest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A128074518X</vt:lpstr>
      <vt:lpstr>A128074518X_Data</vt:lpstr>
      <vt:lpstr>A128074518X_Latest</vt:lpstr>
      <vt:lpstr>A128074522R</vt:lpstr>
      <vt:lpstr>A128074522R_Data</vt:lpstr>
      <vt:lpstr>A128074522R_Latest</vt:lpstr>
      <vt:lpstr>A128074530R</vt:lpstr>
      <vt:lpstr>A128074530R_Data</vt:lpstr>
      <vt:lpstr>A128074530R_Latest</vt:lpstr>
      <vt:lpstr>A128074534X</vt:lpstr>
      <vt:lpstr>A128074534X_Data</vt:lpstr>
      <vt:lpstr>A128074534X_Latest</vt:lpstr>
      <vt:lpstr>A128074538J</vt:lpstr>
      <vt:lpstr>A128074538J_Data</vt:lpstr>
      <vt:lpstr>A128074538J_Latest</vt:lpstr>
      <vt:lpstr>A128074542X</vt:lpstr>
      <vt:lpstr>A128074542X_Data</vt:lpstr>
      <vt:lpstr>A128074542X_Latest</vt:lpstr>
      <vt:lpstr>A128074546J</vt:lpstr>
      <vt:lpstr>A128074546J_Data</vt:lpstr>
      <vt:lpstr>A128074546J_Latest</vt:lpstr>
      <vt:lpstr>A128074550X</vt:lpstr>
      <vt:lpstr>A128074550X_Data</vt:lpstr>
      <vt:lpstr>A128074550X_Latest</vt:lpstr>
      <vt:lpstr>A128074554J</vt:lpstr>
      <vt:lpstr>A128074554J_Data</vt:lpstr>
      <vt:lpstr>A128074554J_Latest</vt:lpstr>
      <vt:lpstr>A128074558T</vt:lpstr>
      <vt:lpstr>A128074558T_Data</vt:lpstr>
      <vt:lpstr>A128074558T_Latest</vt:lpstr>
      <vt:lpstr>A128074562J</vt:lpstr>
      <vt:lpstr>A128074562J_Data</vt:lpstr>
      <vt:lpstr>A128074562J_Latest</vt:lpstr>
      <vt:lpstr>A128074566T</vt:lpstr>
      <vt:lpstr>A128074566T_Data</vt:lpstr>
      <vt:lpstr>A128074566T_Latest</vt:lpstr>
      <vt:lpstr>A128074570J</vt:lpstr>
      <vt:lpstr>A128074570J_Data</vt:lpstr>
      <vt:lpstr>A128074570J_Latest</vt:lpstr>
      <vt:lpstr>A128074574T</vt:lpstr>
      <vt:lpstr>A128074574T_Data</vt:lpstr>
      <vt:lpstr>A128074574T_Latest</vt:lpstr>
      <vt:lpstr>A128074578A</vt:lpstr>
      <vt:lpstr>A128074578A_Data</vt:lpstr>
      <vt:lpstr>A128074578A_Latest</vt:lpstr>
      <vt:lpstr>A128074582T</vt:lpstr>
      <vt:lpstr>A128074582T_Data</vt:lpstr>
      <vt:lpstr>A128074582T_Latest</vt:lpstr>
      <vt:lpstr>A128074586A</vt:lpstr>
      <vt:lpstr>A128074586A_Data</vt:lpstr>
      <vt:lpstr>A128074586A_Latest</vt:lpstr>
      <vt:lpstr>A128074590T</vt:lpstr>
      <vt:lpstr>A128074590T_Data</vt:lpstr>
      <vt:lpstr>A128074590T_Latest</vt:lpstr>
      <vt:lpstr>A128074594A</vt:lpstr>
      <vt:lpstr>A128074594A_Data</vt:lpstr>
      <vt:lpstr>A128074594A_Latest</vt:lpstr>
      <vt:lpstr>A128074598K</vt:lpstr>
      <vt:lpstr>A128074598K_Data</vt:lpstr>
      <vt:lpstr>A128074598K_Latest</vt:lpstr>
      <vt:lpstr>A128074602R</vt:lpstr>
      <vt:lpstr>A128074602R_Data</vt:lpstr>
      <vt:lpstr>A128074602R_Latest</vt:lpstr>
      <vt:lpstr>A128074606X</vt:lpstr>
      <vt:lpstr>A128074606X_Data</vt:lpstr>
      <vt:lpstr>A128074606X_Latest</vt:lpstr>
      <vt:lpstr>A128074610R</vt:lpstr>
      <vt:lpstr>A128074610R_Data</vt:lpstr>
      <vt:lpstr>A128074610R_Latest</vt:lpstr>
      <vt:lpstr>A128074614X</vt:lpstr>
      <vt:lpstr>A128074614X_Data</vt:lpstr>
      <vt:lpstr>A128074614X_Latest</vt:lpstr>
      <vt:lpstr>A128074618J</vt:lpstr>
      <vt:lpstr>A128074618J_Data</vt:lpstr>
      <vt:lpstr>A128074618J_Latest</vt:lpstr>
      <vt:lpstr>A128074622X</vt:lpstr>
      <vt:lpstr>A128074622X_Data</vt:lpstr>
      <vt:lpstr>A128074622X_Latest</vt:lpstr>
      <vt:lpstr>A128074626J</vt:lpstr>
      <vt:lpstr>A128074626J_Data</vt:lpstr>
      <vt:lpstr>A128074626J_Latest</vt:lpstr>
      <vt:lpstr>A128074630X</vt:lpstr>
      <vt:lpstr>A128074630X_Data</vt:lpstr>
      <vt:lpstr>A128074630X_Latest</vt:lpstr>
      <vt:lpstr>A128074638T</vt:lpstr>
      <vt:lpstr>A128074638T_Data</vt:lpstr>
      <vt:lpstr>A128074638T_Latest</vt:lpstr>
      <vt:lpstr>A128074642J</vt:lpstr>
      <vt:lpstr>A128074642J_Data</vt:lpstr>
      <vt:lpstr>A128074642J_Latest</vt:lpstr>
      <vt:lpstr>A128074646T</vt:lpstr>
      <vt:lpstr>A128074646T_Data</vt:lpstr>
      <vt:lpstr>A128074646T_Latest</vt:lpstr>
      <vt:lpstr>A128074650J</vt:lpstr>
      <vt:lpstr>A128074650J_Data</vt:lpstr>
      <vt:lpstr>A128074650J_Latest</vt:lpstr>
      <vt:lpstr>A128074654T</vt:lpstr>
      <vt:lpstr>A128074654T_Data</vt:lpstr>
      <vt:lpstr>A128074654T_Latest</vt:lpstr>
      <vt:lpstr>A128074658A</vt:lpstr>
      <vt:lpstr>A128074658A_Data</vt:lpstr>
      <vt:lpstr>A128074658A_Latest</vt:lpstr>
      <vt:lpstr>A128074662T</vt:lpstr>
      <vt:lpstr>A128074662T_Data</vt:lpstr>
      <vt:lpstr>A128074662T_Latest</vt:lpstr>
      <vt:lpstr>A128074666A</vt:lpstr>
      <vt:lpstr>A128074666A_Data</vt:lpstr>
      <vt:lpstr>A128074666A_Latest</vt:lpstr>
      <vt:lpstr>A128074670T</vt:lpstr>
      <vt:lpstr>A128074670T_Data</vt:lpstr>
      <vt:lpstr>A128074670T_Latest</vt:lpstr>
      <vt:lpstr>A128074674A</vt:lpstr>
      <vt:lpstr>A128074674A_Data</vt:lpstr>
      <vt:lpstr>A128074674A_Latest</vt:lpstr>
      <vt:lpstr>A128074678K</vt:lpstr>
      <vt:lpstr>A128074678K_Data</vt:lpstr>
      <vt:lpstr>A128074678K_Latest</vt:lpstr>
      <vt:lpstr>A128074682A</vt:lpstr>
      <vt:lpstr>A128074682A_Data</vt:lpstr>
      <vt:lpstr>A128074682A_Latest</vt:lpstr>
      <vt:lpstr>A128074686K</vt:lpstr>
      <vt:lpstr>A128074686K_Data</vt:lpstr>
      <vt:lpstr>A128074686K_Latest</vt:lpstr>
      <vt:lpstr>A128074690A</vt:lpstr>
      <vt:lpstr>A128074690A_Data</vt:lpstr>
      <vt:lpstr>A128074690A_Latest</vt:lpstr>
      <vt:lpstr>A128074694K</vt:lpstr>
      <vt:lpstr>A128074694K_Data</vt:lpstr>
      <vt:lpstr>A128074694K_Latest</vt:lpstr>
      <vt:lpstr>A128074702X</vt:lpstr>
      <vt:lpstr>A128074702X_Data</vt:lpstr>
      <vt:lpstr>A128074702X_Latest</vt:lpstr>
      <vt:lpstr>A128074706J</vt:lpstr>
      <vt:lpstr>A128074706J_Data</vt:lpstr>
      <vt:lpstr>A128074706J_Latest</vt:lpstr>
      <vt:lpstr>A128074710X</vt:lpstr>
      <vt:lpstr>A128074710X_Data</vt:lpstr>
      <vt:lpstr>A128074710X_Latest</vt:lpstr>
      <vt:lpstr>A128074714J</vt:lpstr>
      <vt:lpstr>A128074714J_Data</vt:lpstr>
      <vt:lpstr>A128074714J_Latest</vt:lpstr>
      <vt:lpstr>A128074718T</vt:lpstr>
      <vt:lpstr>A128074718T_Data</vt:lpstr>
      <vt:lpstr>A128074718T_Latest</vt:lpstr>
      <vt:lpstr>A128074722J</vt:lpstr>
      <vt:lpstr>A128074722J_Data</vt:lpstr>
      <vt:lpstr>A128074722J_Latest</vt:lpstr>
      <vt:lpstr>A128074726T</vt:lpstr>
      <vt:lpstr>A128074726T_Data</vt:lpstr>
      <vt:lpstr>A128074726T_Latest</vt:lpstr>
      <vt:lpstr>A128074730J</vt:lpstr>
      <vt:lpstr>A128074730J_Data</vt:lpstr>
      <vt:lpstr>A128074730J_Latest</vt:lpstr>
      <vt:lpstr>A128074734T</vt:lpstr>
      <vt:lpstr>A128074734T_Data</vt:lpstr>
      <vt:lpstr>A128074734T_Latest</vt:lpstr>
      <vt:lpstr>A128074770A</vt:lpstr>
      <vt:lpstr>A128074770A_Data</vt:lpstr>
      <vt:lpstr>A128074770A_Latest</vt:lpstr>
      <vt:lpstr>A128074774K</vt:lpstr>
      <vt:lpstr>A128074774K_Data</vt:lpstr>
      <vt:lpstr>A128074774K_Latest</vt:lpstr>
      <vt:lpstr>A128074778V</vt:lpstr>
      <vt:lpstr>A128074778V_Data</vt:lpstr>
      <vt:lpstr>A128074778V_Latest</vt:lpstr>
      <vt:lpstr>A128074782K</vt:lpstr>
      <vt:lpstr>A128074782K_Data</vt:lpstr>
      <vt:lpstr>A128074782K_Latest</vt:lpstr>
      <vt:lpstr>A128074786V</vt:lpstr>
      <vt:lpstr>A128074786V_Data</vt:lpstr>
      <vt:lpstr>A128074786V_Latest</vt:lpstr>
      <vt:lpstr>A128074790K</vt:lpstr>
      <vt:lpstr>A128074790K_Data</vt:lpstr>
      <vt:lpstr>A128074790K_Latest</vt:lpstr>
      <vt:lpstr>A128074794V</vt:lpstr>
      <vt:lpstr>A128074794V_Data</vt:lpstr>
      <vt:lpstr>A128074794V_Latest</vt:lpstr>
      <vt:lpstr>A128074798C</vt:lpstr>
      <vt:lpstr>A128074798C_Data</vt:lpstr>
      <vt:lpstr>A128074798C_Latest</vt:lpstr>
      <vt:lpstr>A128074802J</vt:lpstr>
      <vt:lpstr>A128074802J_Data</vt:lpstr>
      <vt:lpstr>A128074802J_Latest</vt:lpstr>
      <vt:lpstr>A128074806T</vt:lpstr>
      <vt:lpstr>A128074806T_Data</vt:lpstr>
      <vt:lpstr>A128074806T_Latest</vt:lpstr>
      <vt:lpstr>A128074810J</vt:lpstr>
      <vt:lpstr>A128074810J_Data</vt:lpstr>
      <vt:lpstr>A128074810J_Latest</vt:lpstr>
      <vt:lpstr>A128074814T</vt:lpstr>
      <vt:lpstr>A128074814T_Data</vt:lpstr>
      <vt:lpstr>A128074814T_Latest</vt:lpstr>
      <vt:lpstr>A128074818A</vt:lpstr>
      <vt:lpstr>A128074818A_Data</vt:lpstr>
      <vt:lpstr>A128074818A_Latest</vt:lpstr>
      <vt:lpstr>A128074822T</vt:lpstr>
      <vt:lpstr>A128074822T_Data</vt:lpstr>
      <vt:lpstr>A128074822T_Latest</vt:lpstr>
      <vt:lpstr>A128074826A</vt:lpstr>
      <vt:lpstr>A128074826A_Data</vt:lpstr>
      <vt:lpstr>A128074826A_Latest</vt:lpstr>
      <vt:lpstr>A128074834A</vt:lpstr>
      <vt:lpstr>A128074834A_Data</vt:lpstr>
      <vt:lpstr>A128074834A_Latest</vt:lpstr>
      <vt:lpstr>A128074838K</vt:lpstr>
      <vt:lpstr>A128074838K_Data</vt:lpstr>
      <vt:lpstr>A128074838K_Latest</vt:lpstr>
      <vt:lpstr>A128074842A</vt:lpstr>
      <vt:lpstr>A128074842A_Data</vt:lpstr>
      <vt:lpstr>A128074842A_Latest</vt:lpstr>
      <vt:lpstr>A128074846K</vt:lpstr>
      <vt:lpstr>A128074846K_Data</vt:lpstr>
      <vt:lpstr>A128074846K_Latest</vt:lpstr>
      <vt:lpstr>A128074850A</vt:lpstr>
      <vt:lpstr>A128074850A_Data</vt:lpstr>
      <vt:lpstr>A128074850A_Latest</vt:lpstr>
      <vt:lpstr>A128074854K</vt:lpstr>
      <vt:lpstr>A128074854K_Data</vt:lpstr>
      <vt:lpstr>A128074854K_Latest</vt:lpstr>
      <vt:lpstr>A128074858V</vt:lpstr>
      <vt:lpstr>A128074858V_Data</vt:lpstr>
      <vt:lpstr>A128074858V_Latest</vt:lpstr>
      <vt:lpstr>A128074862K</vt:lpstr>
      <vt:lpstr>A128074862K_Data</vt:lpstr>
      <vt:lpstr>A128074862K_Latest</vt:lpstr>
      <vt:lpstr>A128074866V</vt:lpstr>
      <vt:lpstr>A128074866V_Data</vt:lpstr>
      <vt:lpstr>A128074866V_Latest</vt:lpstr>
      <vt:lpstr>A128074870K</vt:lpstr>
      <vt:lpstr>A128074870K_Data</vt:lpstr>
      <vt:lpstr>A128074870K_Latest</vt:lpstr>
      <vt:lpstr>A128074878C</vt:lpstr>
      <vt:lpstr>A128074878C_Data</vt:lpstr>
      <vt:lpstr>A128074878C_Latest</vt:lpstr>
      <vt:lpstr>A128074882V</vt:lpstr>
      <vt:lpstr>A128074882V_Data</vt:lpstr>
      <vt:lpstr>A128074882V_Latest</vt:lpstr>
      <vt:lpstr>A128074886C</vt:lpstr>
      <vt:lpstr>A128074886C_Data</vt:lpstr>
      <vt:lpstr>A128074886C_Latest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A128076810V</vt:lpstr>
      <vt:lpstr>A128076810V_Data</vt:lpstr>
      <vt:lpstr>A128076810V_Latest</vt:lpstr>
      <vt:lpstr>A128076814C</vt:lpstr>
      <vt:lpstr>A128076814C_Data</vt:lpstr>
      <vt:lpstr>A128076814C_Latest</vt:lpstr>
      <vt:lpstr>A128076818L</vt:lpstr>
      <vt:lpstr>A128076818L_Data</vt:lpstr>
      <vt:lpstr>A128076818L_Latest</vt:lpstr>
      <vt:lpstr>A128076822C</vt:lpstr>
      <vt:lpstr>A128076822C_Data</vt:lpstr>
      <vt:lpstr>A128076822C_Latest</vt:lpstr>
      <vt:lpstr>A128076826L</vt:lpstr>
      <vt:lpstr>A128076826L_Data</vt:lpstr>
      <vt:lpstr>A128076826L_Latest</vt:lpstr>
      <vt:lpstr>A128076830C</vt:lpstr>
      <vt:lpstr>A128076830C_Data</vt:lpstr>
      <vt:lpstr>A128076830C_Latest</vt:lpstr>
      <vt:lpstr>A128076834L</vt:lpstr>
      <vt:lpstr>A128076834L_Data</vt:lpstr>
      <vt:lpstr>A128076834L_Latest</vt:lpstr>
      <vt:lpstr>A128076838W</vt:lpstr>
      <vt:lpstr>A128076838W_Data</vt:lpstr>
      <vt:lpstr>A128076838W_Latest</vt:lpstr>
      <vt:lpstr>A128076842L</vt:lpstr>
      <vt:lpstr>A128076842L_Data</vt:lpstr>
      <vt:lpstr>A128076842L_Latest</vt:lpstr>
      <vt:lpstr>A128076846W</vt:lpstr>
      <vt:lpstr>A128076846W_Data</vt:lpstr>
      <vt:lpstr>A128076846W_Latest</vt:lpstr>
      <vt:lpstr>A128076850L</vt:lpstr>
      <vt:lpstr>A128076850L_Data</vt:lpstr>
      <vt:lpstr>A128076850L_Latest</vt:lpstr>
      <vt:lpstr>A128076854W</vt:lpstr>
      <vt:lpstr>A128076854W_Data</vt:lpstr>
      <vt:lpstr>A128076854W_Latest</vt:lpstr>
      <vt:lpstr>A128076858F</vt:lpstr>
      <vt:lpstr>A128076858F_Data</vt:lpstr>
      <vt:lpstr>A128076858F_Latest</vt:lpstr>
      <vt:lpstr>A128076862W</vt:lpstr>
      <vt:lpstr>A128076862W_Data</vt:lpstr>
      <vt:lpstr>A128076862W_Latest</vt:lpstr>
      <vt:lpstr>A128076866F</vt:lpstr>
      <vt:lpstr>A128076866F_Data</vt:lpstr>
      <vt:lpstr>A128076866F_Latest</vt:lpstr>
      <vt:lpstr>A128076870W</vt:lpstr>
      <vt:lpstr>A128076870W_Data</vt:lpstr>
      <vt:lpstr>A128076870W_Latest</vt:lpstr>
      <vt:lpstr>A128076874F</vt:lpstr>
      <vt:lpstr>A128076874F_Data</vt:lpstr>
      <vt:lpstr>A128076874F_Latest</vt:lpstr>
      <vt:lpstr>A128076878R</vt:lpstr>
      <vt:lpstr>A128076878R_Data</vt:lpstr>
      <vt:lpstr>A128076878R_Latest</vt:lpstr>
      <vt:lpstr>A128076882F</vt:lpstr>
      <vt:lpstr>A128076882F_Data</vt:lpstr>
      <vt:lpstr>A128076882F_Latest</vt:lpstr>
      <vt:lpstr>A128076886R</vt:lpstr>
      <vt:lpstr>A128076886R_Data</vt:lpstr>
      <vt:lpstr>A128076886R_Latest</vt:lpstr>
      <vt:lpstr>A128076890F</vt:lpstr>
      <vt:lpstr>A128076890F_Data</vt:lpstr>
      <vt:lpstr>A128076890F_Latest</vt:lpstr>
      <vt:lpstr>A128076894R</vt:lpstr>
      <vt:lpstr>A128076894R_Data</vt:lpstr>
      <vt:lpstr>A128076894R_Latest</vt:lpstr>
      <vt:lpstr>A128076898X</vt:lpstr>
      <vt:lpstr>A128076898X_Data</vt:lpstr>
      <vt:lpstr>A128076898X_Latest</vt:lpstr>
      <vt:lpstr>A128076902C</vt:lpstr>
      <vt:lpstr>A128076902C_Data</vt:lpstr>
      <vt:lpstr>A128076902C_Latest</vt:lpstr>
      <vt:lpstr>A128076906L</vt:lpstr>
      <vt:lpstr>A128076906L_Data</vt:lpstr>
      <vt:lpstr>A128076906L_Latest</vt:lpstr>
      <vt:lpstr>A128076910C</vt:lpstr>
      <vt:lpstr>A128076910C_Data</vt:lpstr>
      <vt:lpstr>A128076910C_Latest</vt:lpstr>
      <vt:lpstr>A128076914L</vt:lpstr>
      <vt:lpstr>A128076914L_Data</vt:lpstr>
      <vt:lpstr>A128076914L_Latest</vt:lpstr>
      <vt:lpstr>A128076918W</vt:lpstr>
      <vt:lpstr>A128076918W_Data</vt:lpstr>
      <vt:lpstr>A128076918W_Latest</vt:lpstr>
      <vt:lpstr>A128076922L</vt:lpstr>
      <vt:lpstr>A128076922L_Data</vt:lpstr>
      <vt:lpstr>A128076922L_Latest</vt:lpstr>
      <vt:lpstr>A128076926W</vt:lpstr>
      <vt:lpstr>A128076926W_Data</vt:lpstr>
      <vt:lpstr>A128076926W_Latest</vt:lpstr>
      <vt:lpstr>A128076934W</vt:lpstr>
      <vt:lpstr>A128076934W_Data</vt:lpstr>
      <vt:lpstr>A128076934W_Latest</vt:lpstr>
      <vt:lpstr>A128076938F</vt:lpstr>
      <vt:lpstr>A128076938F_Data</vt:lpstr>
      <vt:lpstr>A128076938F_Latest</vt:lpstr>
      <vt:lpstr>A128076942W</vt:lpstr>
      <vt:lpstr>A128076942W_Data</vt:lpstr>
      <vt:lpstr>A128076942W_Latest</vt:lpstr>
      <vt:lpstr>A128076946F</vt:lpstr>
      <vt:lpstr>A128076946F_Data</vt:lpstr>
      <vt:lpstr>A128076946F_Latest</vt:lpstr>
      <vt:lpstr>A128076950W</vt:lpstr>
      <vt:lpstr>A128076950W_Data</vt:lpstr>
      <vt:lpstr>A128076950W_Latest</vt:lpstr>
      <vt:lpstr>A128076954F</vt:lpstr>
      <vt:lpstr>A128076954F_Data</vt:lpstr>
      <vt:lpstr>A128076954F_Latest</vt:lpstr>
      <vt:lpstr>A128076958R</vt:lpstr>
      <vt:lpstr>A128076958R_Data</vt:lpstr>
      <vt:lpstr>A128076958R_Latest</vt:lpstr>
      <vt:lpstr>A128076962F</vt:lpstr>
      <vt:lpstr>A128076962F_Data</vt:lpstr>
      <vt:lpstr>A128076962F_Latest</vt:lpstr>
      <vt:lpstr>A128076966R</vt:lpstr>
      <vt:lpstr>A128076966R_Data</vt:lpstr>
      <vt:lpstr>A128076966R_Latest</vt:lpstr>
      <vt:lpstr>A128076970F</vt:lpstr>
      <vt:lpstr>A128076970F_Data</vt:lpstr>
      <vt:lpstr>A128076970F_Latest</vt:lpstr>
      <vt:lpstr>A128076974R</vt:lpstr>
      <vt:lpstr>A128076974R_Data</vt:lpstr>
      <vt:lpstr>A128076974R_Latest</vt:lpstr>
      <vt:lpstr>A128076978X</vt:lpstr>
      <vt:lpstr>A128076978X_Data</vt:lpstr>
      <vt:lpstr>A128076978X_Latest</vt:lpstr>
      <vt:lpstr>A128076982R</vt:lpstr>
      <vt:lpstr>A128076982R_Data</vt:lpstr>
      <vt:lpstr>A128076982R_Latest</vt:lpstr>
      <vt:lpstr>A128076986X</vt:lpstr>
      <vt:lpstr>A128076986X_Data</vt:lpstr>
      <vt:lpstr>A128076986X_Latest</vt:lpstr>
      <vt:lpstr>A128076990R</vt:lpstr>
      <vt:lpstr>A128076990R_Data</vt:lpstr>
      <vt:lpstr>A128076990R_Latest</vt:lpstr>
      <vt:lpstr>A128076994X</vt:lpstr>
      <vt:lpstr>A128076994X_Data</vt:lpstr>
      <vt:lpstr>A128076994X_Latest</vt:lpstr>
      <vt:lpstr>A128076998J</vt:lpstr>
      <vt:lpstr>A128076998J_Data</vt:lpstr>
      <vt:lpstr>A128076998J_Latest</vt:lpstr>
      <vt:lpstr>A128077002R</vt:lpstr>
      <vt:lpstr>A128077002R_Data</vt:lpstr>
      <vt:lpstr>A128077002R_Latest</vt:lpstr>
      <vt:lpstr>A128077006X</vt:lpstr>
      <vt:lpstr>A128077006X_Data</vt:lpstr>
      <vt:lpstr>A128077006X_Latest</vt:lpstr>
      <vt:lpstr>A128077010R</vt:lpstr>
      <vt:lpstr>A128077010R_Data</vt:lpstr>
      <vt:lpstr>A128077010R_Latest</vt:lpstr>
      <vt:lpstr>A128077014X</vt:lpstr>
      <vt:lpstr>A128077014X_Data</vt:lpstr>
      <vt:lpstr>A128077014X_Latest</vt:lpstr>
      <vt:lpstr>A128077022X</vt:lpstr>
      <vt:lpstr>A128077022X_Data</vt:lpstr>
      <vt:lpstr>A128077022X_Latest</vt:lpstr>
      <vt:lpstr>A128077026J</vt:lpstr>
      <vt:lpstr>A128077026J_Data</vt:lpstr>
      <vt:lpstr>A128077026J_Latest</vt:lpstr>
      <vt:lpstr>A128077030X</vt:lpstr>
      <vt:lpstr>A128077030X_Data</vt:lpstr>
      <vt:lpstr>A128077030X_Latest</vt:lpstr>
      <vt:lpstr>A128077034J</vt:lpstr>
      <vt:lpstr>A128077034J_Data</vt:lpstr>
      <vt:lpstr>A128077034J_Latest</vt:lpstr>
      <vt:lpstr>A128077038T</vt:lpstr>
      <vt:lpstr>A128077038T_Data</vt:lpstr>
      <vt:lpstr>A128077038T_Latest</vt:lpstr>
      <vt:lpstr>A128077042J</vt:lpstr>
      <vt:lpstr>A128077042J_Data</vt:lpstr>
      <vt:lpstr>A128077042J_Latest</vt:lpstr>
      <vt:lpstr>A128077046T</vt:lpstr>
      <vt:lpstr>A128077046T_Data</vt:lpstr>
      <vt:lpstr>A128077046T_Latest</vt:lpstr>
      <vt:lpstr>A128077050J</vt:lpstr>
      <vt:lpstr>A128077050J_Data</vt:lpstr>
      <vt:lpstr>A128077050J_Latest</vt:lpstr>
      <vt:lpstr>A128077062T</vt:lpstr>
      <vt:lpstr>A128077062T_Data</vt:lpstr>
      <vt:lpstr>A128077062T_Latest</vt:lpstr>
      <vt:lpstr>A128077066A</vt:lpstr>
      <vt:lpstr>A128077066A_Data</vt:lpstr>
      <vt:lpstr>A128077066A_Latest</vt:lpstr>
      <vt:lpstr>A128077074A</vt:lpstr>
      <vt:lpstr>A128077074A_Data</vt:lpstr>
      <vt:lpstr>A128077074A_Latest</vt:lpstr>
      <vt:lpstr>A128077078K</vt:lpstr>
      <vt:lpstr>A128077078K_Data</vt:lpstr>
      <vt:lpstr>A128077078K_Latest</vt:lpstr>
      <vt:lpstr>A128077082A</vt:lpstr>
      <vt:lpstr>A128077082A_Data</vt:lpstr>
      <vt:lpstr>A128077082A_Latest</vt:lpstr>
      <vt:lpstr>A128077086K</vt:lpstr>
      <vt:lpstr>A128077086K_Data</vt:lpstr>
      <vt:lpstr>A128077086K_Latest</vt:lpstr>
      <vt:lpstr>A128077090A</vt:lpstr>
      <vt:lpstr>A128077090A_Data</vt:lpstr>
      <vt:lpstr>A128077090A_Latest</vt:lpstr>
      <vt:lpstr>A128077094K</vt:lpstr>
      <vt:lpstr>A128077094K_Data</vt:lpstr>
      <vt:lpstr>A128077094K_Latest</vt:lpstr>
      <vt:lpstr>A128077098V</vt:lpstr>
      <vt:lpstr>A128077098V_Data</vt:lpstr>
      <vt:lpstr>A128077098V_Latest</vt:lpstr>
      <vt:lpstr>A128077102X</vt:lpstr>
      <vt:lpstr>A128077102X_Data</vt:lpstr>
      <vt:lpstr>A128077102X_Latest</vt:lpstr>
      <vt:lpstr>A128077106J</vt:lpstr>
      <vt:lpstr>A128077106J_Data</vt:lpstr>
      <vt:lpstr>A128077106J_Latest</vt:lpstr>
      <vt:lpstr>A128077110X</vt:lpstr>
      <vt:lpstr>A128077110X_Data</vt:lpstr>
      <vt:lpstr>A128077110X_Latest</vt:lpstr>
      <vt:lpstr>A128077114J</vt:lpstr>
      <vt:lpstr>A128077114J_Data</vt:lpstr>
      <vt:lpstr>A128077114J_Latest</vt:lpstr>
      <vt:lpstr>A128077118T</vt:lpstr>
      <vt:lpstr>A128077118T_Data</vt:lpstr>
      <vt:lpstr>A128077118T_Latest</vt:lpstr>
      <vt:lpstr>A128077122J</vt:lpstr>
      <vt:lpstr>A128077122J_Data</vt:lpstr>
      <vt:lpstr>A128077122J_Latest</vt:lpstr>
      <vt:lpstr>A128077126T</vt:lpstr>
      <vt:lpstr>A128077126T_Data</vt:lpstr>
      <vt:lpstr>A128077126T_Latest</vt:lpstr>
      <vt:lpstr>A128077130J</vt:lpstr>
      <vt:lpstr>A128077130J_Data</vt:lpstr>
      <vt:lpstr>A128077130J_Latest</vt:lpstr>
      <vt:lpstr>A128077134T</vt:lpstr>
      <vt:lpstr>A128077134T_Data</vt:lpstr>
      <vt:lpstr>A128077134T_Latest</vt:lpstr>
      <vt:lpstr>A128077138A</vt:lpstr>
      <vt:lpstr>A128077138A_Data</vt:lpstr>
      <vt:lpstr>A128077138A_Latest</vt:lpstr>
      <vt:lpstr>A128077142T</vt:lpstr>
      <vt:lpstr>A128077142T_Data</vt:lpstr>
      <vt:lpstr>A128077142T_Latest</vt:lpstr>
      <vt:lpstr>A128077146A</vt:lpstr>
      <vt:lpstr>A128077146A_Data</vt:lpstr>
      <vt:lpstr>A128077146A_Latest</vt:lpstr>
      <vt:lpstr>A128077150T</vt:lpstr>
      <vt:lpstr>A128077150T_Data</vt:lpstr>
      <vt:lpstr>A128077150T_Latest</vt:lpstr>
      <vt:lpstr>A128077154A</vt:lpstr>
      <vt:lpstr>A128077154A_Data</vt:lpstr>
      <vt:lpstr>A128077154A_Latest</vt:lpstr>
      <vt:lpstr>A128077158K</vt:lpstr>
      <vt:lpstr>A128077158K_Data</vt:lpstr>
      <vt:lpstr>A128077158K_Latest</vt:lpstr>
      <vt:lpstr>A128077162A</vt:lpstr>
      <vt:lpstr>A128077162A_Data</vt:lpstr>
      <vt:lpstr>A128077162A_Latest</vt:lpstr>
      <vt:lpstr>A128077166K</vt:lpstr>
      <vt:lpstr>A128077166K_Data</vt:lpstr>
      <vt:lpstr>A128077166K_Latest</vt:lpstr>
      <vt:lpstr>A128077170A</vt:lpstr>
      <vt:lpstr>A128077170A_Data</vt:lpstr>
      <vt:lpstr>A128077170A_Latest</vt:lpstr>
      <vt:lpstr>A128077174K</vt:lpstr>
      <vt:lpstr>A128077174K_Data</vt:lpstr>
      <vt:lpstr>A128077174K_Latest</vt:lpstr>
      <vt:lpstr>A128077178V</vt:lpstr>
      <vt:lpstr>A128077178V_Data</vt:lpstr>
      <vt:lpstr>A128077178V_Latest</vt:lpstr>
      <vt:lpstr>A128077182K</vt:lpstr>
      <vt:lpstr>A128077182K_Data</vt:lpstr>
      <vt:lpstr>A128077182K_Latest</vt:lpstr>
      <vt:lpstr>A128077186V</vt:lpstr>
      <vt:lpstr>A128077186V_Data</vt:lpstr>
      <vt:lpstr>A128077186V_Latest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A128079002A</vt:lpstr>
      <vt:lpstr>A128079002A_Data</vt:lpstr>
      <vt:lpstr>A128079002A_Latest</vt:lpstr>
      <vt:lpstr>A128079006K</vt:lpstr>
      <vt:lpstr>A128079006K_Data</vt:lpstr>
      <vt:lpstr>A128079006K_Latest</vt:lpstr>
      <vt:lpstr>A128079010A</vt:lpstr>
      <vt:lpstr>A128079010A_Data</vt:lpstr>
      <vt:lpstr>A128079010A_Latest</vt:lpstr>
      <vt:lpstr>A128079014K</vt:lpstr>
      <vt:lpstr>A128079014K_Data</vt:lpstr>
      <vt:lpstr>A128079014K_Latest</vt:lpstr>
      <vt:lpstr>A128079018V</vt:lpstr>
      <vt:lpstr>A128079018V_Data</vt:lpstr>
      <vt:lpstr>A128079018V_Latest</vt:lpstr>
      <vt:lpstr>A128079022K</vt:lpstr>
      <vt:lpstr>A128079022K_Data</vt:lpstr>
      <vt:lpstr>A128079022K_Latest</vt:lpstr>
      <vt:lpstr>A128079026V</vt:lpstr>
      <vt:lpstr>A128079026V_Data</vt:lpstr>
      <vt:lpstr>A128079026V_Latest</vt:lpstr>
      <vt:lpstr>A128079030K</vt:lpstr>
      <vt:lpstr>A128079030K_Data</vt:lpstr>
      <vt:lpstr>A128079030K_Latest</vt:lpstr>
      <vt:lpstr>A128079034V</vt:lpstr>
      <vt:lpstr>A128079034V_Data</vt:lpstr>
      <vt:lpstr>A128079034V_Latest</vt:lpstr>
      <vt:lpstr>A128079038C</vt:lpstr>
      <vt:lpstr>A128079038C_Data</vt:lpstr>
      <vt:lpstr>A128079038C_Latest</vt:lpstr>
      <vt:lpstr>A128079042V</vt:lpstr>
      <vt:lpstr>A128079042V_Data</vt:lpstr>
      <vt:lpstr>A128079042V_Latest</vt:lpstr>
      <vt:lpstr>A128079046C</vt:lpstr>
      <vt:lpstr>A128079046C_Data</vt:lpstr>
      <vt:lpstr>A128079046C_Latest</vt:lpstr>
      <vt:lpstr>A128079050V</vt:lpstr>
      <vt:lpstr>A128079050V_Data</vt:lpstr>
      <vt:lpstr>A128079050V_Latest</vt:lpstr>
      <vt:lpstr>A128079054C</vt:lpstr>
      <vt:lpstr>A128079054C_Data</vt:lpstr>
      <vt:lpstr>A128079054C_Latest</vt:lpstr>
      <vt:lpstr>A128079058L</vt:lpstr>
      <vt:lpstr>A128079058L_Data</vt:lpstr>
      <vt:lpstr>A128079058L_Latest</vt:lpstr>
      <vt:lpstr>A128079062C</vt:lpstr>
      <vt:lpstr>A128079062C_Data</vt:lpstr>
      <vt:lpstr>A128079062C_Latest</vt:lpstr>
      <vt:lpstr>A128079066L</vt:lpstr>
      <vt:lpstr>A128079066L_Data</vt:lpstr>
      <vt:lpstr>A128079066L_Latest</vt:lpstr>
      <vt:lpstr>A128079070C</vt:lpstr>
      <vt:lpstr>A128079070C_Data</vt:lpstr>
      <vt:lpstr>A128079070C_Latest</vt:lpstr>
      <vt:lpstr>A128079074L</vt:lpstr>
      <vt:lpstr>A128079074L_Data</vt:lpstr>
      <vt:lpstr>A128079074L_Latest</vt:lpstr>
      <vt:lpstr>A128079078W</vt:lpstr>
      <vt:lpstr>A128079078W_Data</vt:lpstr>
      <vt:lpstr>A128079078W_Latest</vt:lpstr>
      <vt:lpstr>A128079082L</vt:lpstr>
      <vt:lpstr>A128079082L_Data</vt:lpstr>
      <vt:lpstr>A128079082L_Latest</vt:lpstr>
      <vt:lpstr>A128079086W</vt:lpstr>
      <vt:lpstr>A128079086W_Data</vt:lpstr>
      <vt:lpstr>A128079086W_Latest</vt:lpstr>
      <vt:lpstr>A128079090L</vt:lpstr>
      <vt:lpstr>A128079090L_Data</vt:lpstr>
      <vt:lpstr>A128079090L_Latest</vt:lpstr>
      <vt:lpstr>A128079094W</vt:lpstr>
      <vt:lpstr>A128079094W_Data</vt:lpstr>
      <vt:lpstr>A128079094W_Latest</vt:lpstr>
      <vt:lpstr>A128079098F</vt:lpstr>
      <vt:lpstr>A128079098F_Data</vt:lpstr>
      <vt:lpstr>A128079098F_Latest</vt:lpstr>
      <vt:lpstr>A128079102K</vt:lpstr>
      <vt:lpstr>A128079102K_Data</vt:lpstr>
      <vt:lpstr>A128079102K_Latest</vt:lpstr>
      <vt:lpstr>A128079106V</vt:lpstr>
      <vt:lpstr>A128079106V_Data</vt:lpstr>
      <vt:lpstr>A128079106V_Latest</vt:lpstr>
      <vt:lpstr>A128079110K</vt:lpstr>
      <vt:lpstr>A128079110K_Data</vt:lpstr>
      <vt:lpstr>A128079110K_Latest</vt:lpstr>
      <vt:lpstr>A128079114V</vt:lpstr>
      <vt:lpstr>A128079114V_Data</vt:lpstr>
      <vt:lpstr>A128079114V_Latest</vt:lpstr>
      <vt:lpstr>A128079118C</vt:lpstr>
      <vt:lpstr>A128079118C_Data</vt:lpstr>
      <vt:lpstr>A128079118C_Latest</vt:lpstr>
      <vt:lpstr>A128079122V</vt:lpstr>
      <vt:lpstr>A128079122V_Data</vt:lpstr>
      <vt:lpstr>A128079122V_Latest</vt:lpstr>
      <vt:lpstr>A128079126C</vt:lpstr>
      <vt:lpstr>A128079126C_Data</vt:lpstr>
      <vt:lpstr>A128079126C_Latest</vt:lpstr>
      <vt:lpstr>A128079130V</vt:lpstr>
      <vt:lpstr>A128079130V_Data</vt:lpstr>
      <vt:lpstr>A128079130V_Latest</vt:lpstr>
      <vt:lpstr>A128079134C</vt:lpstr>
      <vt:lpstr>A128079134C_Data</vt:lpstr>
      <vt:lpstr>A128079134C_Latest</vt:lpstr>
      <vt:lpstr>A128079138L</vt:lpstr>
      <vt:lpstr>A128079138L_Data</vt:lpstr>
      <vt:lpstr>A128079138L_Latest</vt:lpstr>
      <vt:lpstr>A128079142C</vt:lpstr>
      <vt:lpstr>A128079142C_Data</vt:lpstr>
      <vt:lpstr>A128079142C_Latest</vt:lpstr>
      <vt:lpstr>A128079146L</vt:lpstr>
      <vt:lpstr>A128079146L_Data</vt:lpstr>
      <vt:lpstr>A128079146L_Latest</vt:lpstr>
      <vt:lpstr>A128079150C</vt:lpstr>
      <vt:lpstr>A128079150C_Data</vt:lpstr>
      <vt:lpstr>A128079150C_Latest</vt:lpstr>
      <vt:lpstr>A128079154L</vt:lpstr>
      <vt:lpstr>A128079154L_Data</vt:lpstr>
      <vt:lpstr>A128079154L_Latest</vt:lpstr>
      <vt:lpstr>A128079158W</vt:lpstr>
      <vt:lpstr>A128079158W_Data</vt:lpstr>
      <vt:lpstr>A128079158W_Latest</vt:lpstr>
      <vt:lpstr>A128079162L</vt:lpstr>
      <vt:lpstr>A128079162L_Data</vt:lpstr>
      <vt:lpstr>A128079162L_Latest</vt:lpstr>
      <vt:lpstr>A128079166W</vt:lpstr>
      <vt:lpstr>A128079166W_Data</vt:lpstr>
      <vt:lpstr>A128079166W_Latest</vt:lpstr>
      <vt:lpstr>A128079186F</vt:lpstr>
      <vt:lpstr>A128079186F_Data</vt:lpstr>
      <vt:lpstr>A128079186F_Latest</vt:lpstr>
      <vt:lpstr>A128079190W</vt:lpstr>
      <vt:lpstr>A128079190W_Data</vt:lpstr>
      <vt:lpstr>A128079190W_Latest</vt:lpstr>
      <vt:lpstr>A128079194F</vt:lpstr>
      <vt:lpstr>A128079194F_Data</vt:lpstr>
      <vt:lpstr>A128079194F_Latest</vt:lpstr>
      <vt:lpstr>A128079198R</vt:lpstr>
      <vt:lpstr>A128079198R_Data</vt:lpstr>
      <vt:lpstr>A128079198R_Latest</vt:lpstr>
      <vt:lpstr>A128079202V</vt:lpstr>
      <vt:lpstr>A128079202V_Data</vt:lpstr>
      <vt:lpstr>A128079202V_Latest</vt:lpstr>
      <vt:lpstr>A128079206C</vt:lpstr>
      <vt:lpstr>A128079206C_Data</vt:lpstr>
      <vt:lpstr>A128079206C_Latest</vt:lpstr>
      <vt:lpstr>A128079210V</vt:lpstr>
      <vt:lpstr>A128079210V_Data</vt:lpstr>
      <vt:lpstr>A128079210V_Latest</vt:lpstr>
      <vt:lpstr>A128079214C</vt:lpstr>
      <vt:lpstr>A128079214C_Data</vt:lpstr>
      <vt:lpstr>A128079214C_Latest</vt:lpstr>
      <vt:lpstr>A128079218L</vt:lpstr>
      <vt:lpstr>A128079218L_Data</vt:lpstr>
      <vt:lpstr>A128079218L_Latest</vt:lpstr>
      <vt:lpstr>A128079222C</vt:lpstr>
      <vt:lpstr>A128079222C_Data</vt:lpstr>
      <vt:lpstr>A128079222C_Latest</vt:lpstr>
      <vt:lpstr>A128079226L</vt:lpstr>
      <vt:lpstr>A128079226L_Data</vt:lpstr>
      <vt:lpstr>A128079226L_Latest</vt:lpstr>
      <vt:lpstr>A128079230C</vt:lpstr>
      <vt:lpstr>A128079230C_Data</vt:lpstr>
      <vt:lpstr>A128079230C_Latest</vt:lpstr>
      <vt:lpstr>A128079234L</vt:lpstr>
      <vt:lpstr>A128079234L_Data</vt:lpstr>
      <vt:lpstr>A128079234L_Latest</vt:lpstr>
      <vt:lpstr>A128079238W</vt:lpstr>
      <vt:lpstr>A128079238W_Data</vt:lpstr>
      <vt:lpstr>A128079238W_Latest</vt:lpstr>
      <vt:lpstr>A128079242L</vt:lpstr>
      <vt:lpstr>A128079242L_Data</vt:lpstr>
      <vt:lpstr>A128079242L_Latest</vt:lpstr>
      <vt:lpstr>A128079246W</vt:lpstr>
      <vt:lpstr>A128079246W_Data</vt:lpstr>
      <vt:lpstr>A128079246W_Latest</vt:lpstr>
      <vt:lpstr>A128079250L</vt:lpstr>
      <vt:lpstr>A128079250L_Data</vt:lpstr>
      <vt:lpstr>A128079250L_Latest</vt:lpstr>
      <vt:lpstr>A128079254W</vt:lpstr>
      <vt:lpstr>A128079254W_Data</vt:lpstr>
      <vt:lpstr>A128079254W_Latest</vt:lpstr>
      <vt:lpstr>A128079258F</vt:lpstr>
      <vt:lpstr>A128079258F_Data</vt:lpstr>
      <vt:lpstr>A128079258F_Latest</vt:lpstr>
      <vt:lpstr>A128079262W</vt:lpstr>
      <vt:lpstr>A128079262W_Data</vt:lpstr>
      <vt:lpstr>A128079262W_Latest</vt:lpstr>
      <vt:lpstr>A128079266F</vt:lpstr>
      <vt:lpstr>A128079266F_Data</vt:lpstr>
      <vt:lpstr>A128079266F_Latest</vt:lpstr>
      <vt:lpstr>A128079270W</vt:lpstr>
      <vt:lpstr>A128079270W_Data</vt:lpstr>
      <vt:lpstr>A128079270W_Latest</vt:lpstr>
      <vt:lpstr>A128079274F</vt:lpstr>
      <vt:lpstr>A128079274F_Data</vt:lpstr>
      <vt:lpstr>A128079274F_Latest</vt:lpstr>
      <vt:lpstr>A128079282F</vt:lpstr>
      <vt:lpstr>A128079282F_Data</vt:lpstr>
      <vt:lpstr>A128079282F_Latest</vt:lpstr>
      <vt:lpstr>A128079286R</vt:lpstr>
      <vt:lpstr>A128079286R_Data</vt:lpstr>
      <vt:lpstr>A128079286R_Latest</vt:lpstr>
      <vt:lpstr>A128079290F</vt:lpstr>
      <vt:lpstr>A128079290F_Data</vt:lpstr>
      <vt:lpstr>A128079290F_Latest</vt:lpstr>
      <vt:lpstr>A128079294R</vt:lpstr>
      <vt:lpstr>A128079294R_Data</vt:lpstr>
      <vt:lpstr>A128079294R_Latest</vt:lpstr>
      <vt:lpstr>A128079298X</vt:lpstr>
      <vt:lpstr>A128079298X_Data</vt:lpstr>
      <vt:lpstr>A128079298X_Latest</vt:lpstr>
      <vt:lpstr>A128079302C</vt:lpstr>
      <vt:lpstr>A128079302C_Data</vt:lpstr>
      <vt:lpstr>A128079302C_Latest</vt:lpstr>
      <vt:lpstr>A128079306L</vt:lpstr>
      <vt:lpstr>A128079306L_Data</vt:lpstr>
      <vt:lpstr>A128079306L_Latest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A128081174L</vt:lpstr>
      <vt:lpstr>A128081174L_Data</vt:lpstr>
      <vt:lpstr>A128081174L_Latest</vt:lpstr>
      <vt:lpstr>A128081178W</vt:lpstr>
      <vt:lpstr>A128081178W_Data</vt:lpstr>
      <vt:lpstr>A128081178W_Latest</vt:lpstr>
      <vt:lpstr>A128081182L</vt:lpstr>
      <vt:lpstr>A128081182L_Data</vt:lpstr>
      <vt:lpstr>A128081182L_Latest</vt:lpstr>
      <vt:lpstr>A128081186W</vt:lpstr>
      <vt:lpstr>A128081186W_Data</vt:lpstr>
      <vt:lpstr>A128081186W_Latest</vt:lpstr>
      <vt:lpstr>A128081190L</vt:lpstr>
      <vt:lpstr>A128081190L_Data</vt:lpstr>
      <vt:lpstr>A128081190L_Latest</vt:lpstr>
      <vt:lpstr>A128081194W</vt:lpstr>
      <vt:lpstr>A128081194W_Data</vt:lpstr>
      <vt:lpstr>A128081194W_Latest</vt:lpstr>
      <vt:lpstr>A128081198F</vt:lpstr>
      <vt:lpstr>A128081198F_Data</vt:lpstr>
      <vt:lpstr>A128081198F_Latest</vt:lpstr>
      <vt:lpstr>A128081202K</vt:lpstr>
      <vt:lpstr>A128081202K_Data</vt:lpstr>
      <vt:lpstr>A128081202K_Latest</vt:lpstr>
      <vt:lpstr>A128081206V</vt:lpstr>
      <vt:lpstr>A128081206V_Data</vt:lpstr>
      <vt:lpstr>A128081206V_Latest</vt:lpstr>
      <vt:lpstr>A128081210K</vt:lpstr>
      <vt:lpstr>A128081210K_Data</vt:lpstr>
      <vt:lpstr>A128081210K_Latest</vt:lpstr>
      <vt:lpstr>A128081214V</vt:lpstr>
      <vt:lpstr>A128081214V_Data</vt:lpstr>
      <vt:lpstr>A128081214V_Latest</vt:lpstr>
      <vt:lpstr>A128081218C</vt:lpstr>
      <vt:lpstr>A128081218C_Data</vt:lpstr>
      <vt:lpstr>A128081218C_Latest</vt:lpstr>
      <vt:lpstr>A128081222V</vt:lpstr>
      <vt:lpstr>A128081222V_Data</vt:lpstr>
      <vt:lpstr>A128081222V_Latest</vt:lpstr>
      <vt:lpstr>A128081226C</vt:lpstr>
      <vt:lpstr>A128081226C_Data</vt:lpstr>
      <vt:lpstr>A128081226C_Latest</vt:lpstr>
      <vt:lpstr>A128081230V</vt:lpstr>
      <vt:lpstr>A128081230V_Data</vt:lpstr>
      <vt:lpstr>A128081230V_Latest</vt:lpstr>
      <vt:lpstr>A128081234C</vt:lpstr>
      <vt:lpstr>A128081234C_Data</vt:lpstr>
      <vt:lpstr>A128081234C_Latest</vt:lpstr>
      <vt:lpstr>A128081238L</vt:lpstr>
      <vt:lpstr>A128081238L_Data</vt:lpstr>
      <vt:lpstr>A128081238L_Latest</vt:lpstr>
      <vt:lpstr>A128081242C</vt:lpstr>
      <vt:lpstr>A128081242C_Data</vt:lpstr>
      <vt:lpstr>A128081242C_Latest</vt:lpstr>
      <vt:lpstr>A128081246L</vt:lpstr>
      <vt:lpstr>A128081246L_Data</vt:lpstr>
      <vt:lpstr>A128081246L_Latest</vt:lpstr>
      <vt:lpstr>A128081250C</vt:lpstr>
      <vt:lpstr>A128081250C_Data</vt:lpstr>
      <vt:lpstr>A128081250C_Latest</vt:lpstr>
      <vt:lpstr>A128081254L</vt:lpstr>
      <vt:lpstr>A128081254L_Data</vt:lpstr>
      <vt:lpstr>A128081254L_Latest</vt:lpstr>
      <vt:lpstr>A128081258W</vt:lpstr>
      <vt:lpstr>A128081258W_Data</vt:lpstr>
      <vt:lpstr>A128081258W_Latest</vt:lpstr>
      <vt:lpstr>A128081262L</vt:lpstr>
      <vt:lpstr>A128081262L_Data</vt:lpstr>
      <vt:lpstr>A128081262L_Latest</vt:lpstr>
      <vt:lpstr>A128081266W</vt:lpstr>
      <vt:lpstr>A128081266W_Data</vt:lpstr>
      <vt:lpstr>A128081266W_Latest</vt:lpstr>
      <vt:lpstr>A128081270L</vt:lpstr>
      <vt:lpstr>A128081270L_Data</vt:lpstr>
      <vt:lpstr>A128081270L_Latest</vt:lpstr>
      <vt:lpstr>A128081274W</vt:lpstr>
      <vt:lpstr>A128081274W_Data</vt:lpstr>
      <vt:lpstr>A128081274W_Latest</vt:lpstr>
      <vt:lpstr>A128081278F</vt:lpstr>
      <vt:lpstr>A128081278F_Data</vt:lpstr>
      <vt:lpstr>A128081278F_Latest</vt:lpstr>
      <vt:lpstr>A128081282W</vt:lpstr>
      <vt:lpstr>A128081282W_Data</vt:lpstr>
      <vt:lpstr>A128081282W_Latest</vt:lpstr>
      <vt:lpstr>A128081286F</vt:lpstr>
      <vt:lpstr>A128081286F_Data</vt:lpstr>
      <vt:lpstr>A128081286F_Latest</vt:lpstr>
      <vt:lpstr>A128081290W</vt:lpstr>
      <vt:lpstr>A128081290W_Data</vt:lpstr>
      <vt:lpstr>A128081290W_Latest</vt:lpstr>
      <vt:lpstr>A128081294F</vt:lpstr>
      <vt:lpstr>A128081294F_Data</vt:lpstr>
      <vt:lpstr>A128081294F_Latest</vt:lpstr>
      <vt:lpstr>A128081298R</vt:lpstr>
      <vt:lpstr>A128081298R_Data</vt:lpstr>
      <vt:lpstr>A128081298R_Latest</vt:lpstr>
      <vt:lpstr>A128081302V</vt:lpstr>
      <vt:lpstr>A128081302V_Data</vt:lpstr>
      <vt:lpstr>A128081302V_Latest</vt:lpstr>
      <vt:lpstr>A128081306C</vt:lpstr>
      <vt:lpstr>A128081306C_Data</vt:lpstr>
      <vt:lpstr>A128081306C_Latest</vt:lpstr>
      <vt:lpstr>A128081314C</vt:lpstr>
      <vt:lpstr>A128081314C_Data</vt:lpstr>
      <vt:lpstr>A128081314C_Latest</vt:lpstr>
      <vt:lpstr>A128081318L</vt:lpstr>
      <vt:lpstr>A128081318L_Data</vt:lpstr>
      <vt:lpstr>A128081318L_Latest</vt:lpstr>
      <vt:lpstr>A128081322C</vt:lpstr>
      <vt:lpstr>A128081322C_Data</vt:lpstr>
      <vt:lpstr>A128081322C_Latest</vt:lpstr>
      <vt:lpstr>A128081326L</vt:lpstr>
      <vt:lpstr>A128081326L_Data</vt:lpstr>
      <vt:lpstr>A128081326L_Latest</vt:lpstr>
      <vt:lpstr>A128081330C</vt:lpstr>
      <vt:lpstr>A128081330C_Data</vt:lpstr>
      <vt:lpstr>A128081330C_Latest</vt:lpstr>
      <vt:lpstr>A128081334L</vt:lpstr>
      <vt:lpstr>A128081334L_Data</vt:lpstr>
      <vt:lpstr>A128081334L_Latest</vt:lpstr>
      <vt:lpstr>A128081338W</vt:lpstr>
      <vt:lpstr>A128081338W_Data</vt:lpstr>
      <vt:lpstr>A128081338W_Latest</vt:lpstr>
      <vt:lpstr>A128081342L</vt:lpstr>
      <vt:lpstr>A128081342L_Data</vt:lpstr>
      <vt:lpstr>A128081342L_Latest</vt:lpstr>
      <vt:lpstr>A128081346W</vt:lpstr>
      <vt:lpstr>A128081346W_Data</vt:lpstr>
      <vt:lpstr>A128081346W_Latest</vt:lpstr>
      <vt:lpstr>A128081350L</vt:lpstr>
      <vt:lpstr>A128081350L_Data</vt:lpstr>
      <vt:lpstr>A128081350L_Latest</vt:lpstr>
      <vt:lpstr>A128081354W</vt:lpstr>
      <vt:lpstr>A128081354W_Data</vt:lpstr>
      <vt:lpstr>A128081354W_Latest</vt:lpstr>
      <vt:lpstr>A128081358F</vt:lpstr>
      <vt:lpstr>A128081358F_Data</vt:lpstr>
      <vt:lpstr>A128081358F_Latest</vt:lpstr>
      <vt:lpstr>A128081362W</vt:lpstr>
      <vt:lpstr>A128081362W_Data</vt:lpstr>
      <vt:lpstr>A128081362W_Latest</vt:lpstr>
      <vt:lpstr>A128081366F</vt:lpstr>
      <vt:lpstr>A128081366F_Data</vt:lpstr>
      <vt:lpstr>A128081366F_Latest</vt:lpstr>
      <vt:lpstr>A128081370W</vt:lpstr>
      <vt:lpstr>A128081370W_Data</vt:lpstr>
      <vt:lpstr>A128081370W_Latest</vt:lpstr>
      <vt:lpstr>A128081374F</vt:lpstr>
      <vt:lpstr>A128081374F_Data</vt:lpstr>
      <vt:lpstr>A128081374F_Latest</vt:lpstr>
      <vt:lpstr>A128081378R</vt:lpstr>
      <vt:lpstr>A128081378R_Data</vt:lpstr>
      <vt:lpstr>A128081378R_Latest</vt:lpstr>
      <vt:lpstr>A128081382F</vt:lpstr>
      <vt:lpstr>A128081382F_Data</vt:lpstr>
      <vt:lpstr>A128081382F_Latest</vt:lpstr>
      <vt:lpstr>A128081386R</vt:lpstr>
      <vt:lpstr>A128081386R_Data</vt:lpstr>
      <vt:lpstr>A128081386R_Latest</vt:lpstr>
      <vt:lpstr>A128081398X</vt:lpstr>
      <vt:lpstr>A128081398X_Data</vt:lpstr>
      <vt:lpstr>A128081398X_Latest</vt:lpstr>
      <vt:lpstr>A128081402C</vt:lpstr>
      <vt:lpstr>A128081402C_Data</vt:lpstr>
      <vt:lpstr>A128081402C_Latest</vt:lpstr>
      <vt:lpstr>A128081410C</vt:lpstr>
      <vt:lpstr>A128081410C_Data</vt:lpstr>
      <vt:lpstr>A128081410C_Latest</vt:lpstr>
      <vt:lpstr>A128081414L</vt:lpstr>
      <vt:lpstr>A128081414L_Data</vt:lpstr>
      <vt:lpstr>A128081414L_Latest</vt:lpstr>
      <vt:lpstr>A128081418W</vt:lpstr>
      <vt:lpstr>A128081418W_Data</vt:lpstr>
      <vt:lpstr>A128081418W_Latest</vt:lpstr>
      <vt:lpstr>A128081422L</vt:lpstr>
      <vt:lpstr>A128081422L_Data</vt:lpstr>
      <vt:lpstr>A128081422L_Latest</vt:lpstr>
      <vt:lpstr>A128081426W</vt:lpstr>
      <vt:lpstr>A128081426W_Data</vt:lpstr>
      <vt:lpstr>A128081426W_Latest</vt:lpstr>
      <vt:lpstr>A128081430L</vt:lpstr>
      <vt:lpstr>A128081430L_Data</vt:lpstr>
      <vt:lpstr>A128081430L_Latest</vt:lpstr>
      <vt:lpstr>A128081434W</vt:lpstr>
      <vt:lpstr>A128081434W_Data</vt:lpstr>
      <vt:lpstr>A128081434W_Latest</vt:lpstr>
      <vt:lpstr>A128081438F</vt:lpstr>
      <vt:lpstr>A128081438F_Data</vt:lpstr>
      <vt:lpstr>A128081438F_Latest</vt:lpstr>
      <vt:lpstr>A128081442W</vt:lpstr>
      <vt:lpstr>A128081442W_Data</vt:lpstr>
      <vt:lpstr>A128081442W_Latest</vt:lpstr>
      <vt:lpstr>A128081446F</vt:lpstr>
      <vt:lpstr>A128081446F_Data</vt:lpstr>
      <vt:lpstr>A128081446F_Latest</vt:lpstr>
      <vt:lpstr>A128081450W</vt:lpstr>
      <vt:lpstr>A128081450W_Data</vt:lpstr>
      <vt:lpstr>A128081450W_Latest</vt:lpstr>
      <vt:lpstr>A128081454F</vt:lpstr>
      <vt:lpstr>A128081454F_Data</vt:lpstr>
      <vt:lpstr>A128081454F_Latest</vt:lpstr>
      <vt:lpstr>A128081458R</vt:lpstr>
      <vt:lpstr>A128081458R_Data</vt:lpstr>
      <vt:lpstr>A128081458R_Latest</vt:lpstr>
      <vt:lpstr>A128081462F</vt:lpstr>
      <vt:lpstr>A128081462F_Data</vt:lpstr>
      <vt:lpstr>A128081462F_Latest</vt:lpstr>
      <vt:lpstr>A128081466R</vt:lpstr>
      <vt:lpstr>A128081466R_Data</vt:lpstr>
      <vt:lpstr>A128081466R_Latest</vt:lpstr>
      <vt:lpstr>A128081470F</vt:lpstr>
      <vt:lpstr>A128081470F_Data</vt:lpstr>
      <vt:lpstr>A128081470F_Latest</vt:lpstr>
      <vt:lpstr>A128081474R</vt:lpstr>
      <vt:lpstr>A128081474R_Data</vt:lpstr>
      <vt:lpstr>A128081474R_Latest</vt:lpstr>
      <vt:lpstr>A128081478X</vt:lpstr>
      <vt:lpstr>A128081478X_Data</vt:lpstr>
      <vt:lpstr>A128081478X_Latest</vt:lpstr>
      <vt:lpstr>A128081482R</vt:lpstr>
      <vt:lpstr>A128081482R_Data</vt:lpstr>
      <vt:lpstr>A128081482R_Latest</vt:lpstr>
      <vt:lpstr>A128081486X</vt:lpstr>
      <vt:lpstr>A128081486X_Data</vt:lpstr>
      <vt:lpstr>A128081486X_Latest</vt:lpstr>
      <vt:lpstr>A128081490R</vt:lpstr>
      <vt:lpstr>A128081490R_Data</vt:lpstr>
      <vt:lpstr>A128081490R_Latest</vt:lpstr>
      <vt:lpstr>A128081498J</vt:lpstr>
      <vt:lpstr>A128081498J_Data</vt:lpstr>
      <vt:lpstr>A128081498J_Latest</vt:lpstr>
      <vt:lpstr>A128081502L</vt:lpstr>
      <vt:lpstr>A128081502L_Data</vt:lpstr>
      <vt:lpstr>A128081502L_Latest</vt:lpstr>
      <vt:lpstr>A128081506W</vt:lpstr>
      <vt:lpstr>A128081506W_Data</vt:lpstr>
      <vt:lpstr>A128081506W_Latest</vt:lpstr>
      <vt:lpstr>A128081510L</vt:lpstr>
      <vt:lpstr>A128081510L_Data</vt:lpstr>
      <vt:lpstr>A128081510L_Latest</vt:lpstr>
      <vt:lpstr>A128081514W</vt:lpstr>
      <vt:lpstr>A128081514W_Data</vt:lpstr>
      <vt:lpstr>A128081514W_Latest</vt:lpstr>
      <vt:lpstr>A128081518F</vt:lpstr>
      <vt:lpstr>A128081518F_Data</vt:lpstr>
      <vt:lpstr>A128081518F_Latest</vt:lpstr>
      <vt:lpstr>A128081522W</vt:lpstr>
      <vt:lpstr>A128081522W_Data</vt:lpstr>
      <vt:lpstr>A128081522W_Latest</vt:lpstr>
      <vt:lpstr>A128081526F</vt:lpstr>
      <vt:lpstr>A128081526F_Data</vt:lpstr>
      <vt:lpstr>A128081526F_Latest</vt:lpstr>
      <vt:lpstr>A128081530W</vt:lpstr>
      <vt:lpstr>A128081530W_Data</vt:lpstr>
      <vt:lpstr>A128081530W_Latest</vt:lpstr>
      <vt:lpstr>A128081534F</vt:lpstr>
      <vt:lpstr>A128081534F_Data</vt:lpstr>
      <vt:lpstr>A128081534F_Latest</vt:lpstr>
      <vt:lpstr>A128081538R</vt:lpstr>
      <vt:lpstr>A128081538R_Data</vt:lpstr>
      <vt:lpstr>A128081538R_Latest</vt:lpstr>
      <vt:lpstr>A128081542F</vt:lpstr>
      <vt:lpstr>A128081542F_Data</vt:lpstr>
      <vt:lpstr>A128081542F_Latest</vt:lpstr>
      <vt:lpstr>A128081546R</vt:lpstr>
      <vt:lpstr>A128081546R_Data</vt:lpstr>
      <vt:lpstr>A128081546R_Latest</vt:lpstr>
      <vt:lpstr>A128081550F</vt:lpstr>
      <vt:lpstr>A128081550F_Data</vt:lpstr>
      <vt:lpstr>A128081550F_Latest</vt:lpstr>
      <vt:lpstr>A128081554R</vt:lpstr>
      <vt:lpstr>A128081554R_Data</vt:lpstr>
      <vt:lpstr>A128081554R_Latest</vt:lpstr>
      <vt:lpstr>A128081558X</vt:lpstr>
      <vt:lpstr>A128081558X_Data</vt:lpstr>
      <vt:lpstr>A128081558X_Latest</vt:lpstr>
      <vt:lpstr>A128081562R</vt:lpstr>
      <vt:lpstr>A128081562R_Data</vt:lpstr>
      <vt:lpstr>A128081562R_Latest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A128083338J</vt:lpstr>
      <vt:lpstr>A128083338J_Data</vt:lpstr>
      <vt:lpstr>A128083338J_Latest</vt:lpstr>
      <vt:lpstr>A128083342X</vt:lpstr>
      <vt:lpstr>A128083342X_Data</vt:lpstr>
      <vt:lpstr>A128083342X_Latest</vt:lpstr>
      <vt:lpstr>A128083346J</vt:lpstr>
      <vt:lpstr>A128083346J_Data</vt:lpstr>
      <vt:lpstr>A128083346J_Latest</vt:lpstr>
      <vt:lpstr>A128083350X</vt:lpstr>
      <vt:lpstr>A128083350X_Data</vt:lpstr>
      <vt:lpstr>A128083350X_Latest</vt:lpstr>
      <vt:lpstr>A128083354J</vt:lpstr>
      <vt:lpstr>A128083354J_Data</vt:lpstr>
      <vt:lpstr>A128083354J_Latest</vt:lpstr>
      <vt:lpstr>A128083358T</vt:lpstr>
      <vt:lpstr>A128083358T_Data</vt:lpstr>
      <vt:lpstr>A128083358T_Latest</vt:lpstr>
      <vt:lpstr>A128083362J</vt:lpstr>
      <vt:lpstr>A128083362J_Data</vt:lpstr>
      <vt:lpstr>A128083362J_Latest</vt:lpstr>
      <vt:lpstr>A128083366T</vt:lpstr>
      <vt:lpstr>A128083366T_Data</vt:lpstr>
      <vt:lpstr>A128083366T_Latest</vt:lpstr>
      <vt:lpstr>A128083370J</vt:lpstr>
      <vt:lpstr>A128083370J_Data</vt:lpstr>
      <vt:lpstr>A128083370J_Latest</vt:lpstr>
      <vt:lpstr>A128083374T</vt:lpstr>
      <vt:lpstr>A128083374T_Data</vt:lpstr>
      <vt:lpstr>A128083374T_Latest</vt:lpstr>
      <vt:lpstr>A128083378A</vt:lpstr>
      <vt:lpstr>A128083378A_Data</vt:lpstr>
      <vt:lpstr>A128083378A_Latest</vt:lpstr>
      <vt:lpstr>A128083382T</vt:lpstr>
      <vt:lpstr>A128083382T_Data</vt:lpstr>
      <vt:lpstr>A128083382T_Latest</vt:lpstr>
      <vt:lpstr>A128083386A</vt:lpstr>
      <vt:lpstr>A128083386A_Data</vt:lpstr>
      <vt:lpstr>A128083386A_Latest</vt:lpstr>
      <vt:lpstr>A128083390T</vt:lpstr>
      <vt:lpstr>A128083390T_Data</vt:lpstr>
      <vt:lpstr>A128083390T_Latest</vt:lpstr>
      <vt:lpstr>A128083394A</vt:lpstr>
      <vt:lpstr>A128083394A_Data</vt:lpstr>
      <vt:lpstr>A128083394A_Latest</vt:lpstr>
      <vt:lpstr>A128083398K</vt:lpstr>
      <vt:lpstr>A128083398K_Data</vt:lpstr>
      <vt:lpstr>A128083398K_Latest</vt:lpstr>
      <vt:lpstr>A128083402R</vt:lpstr>
      <vt:lpstr>A128083402R_Data</vt:lpstr>
      <vt:lpstr>A128083402R_Latest</vt:lpstr>
      <vt:lpstr>A128083406X</vt:lpstr>
      <vt:lpstr>A128083406X_Data</vt:lpstr>
      <vt:lpstr>A128083406X_Latest</vt:lpstr>
      <vt:lpstr>A128083410R</vt:lpstr>
      <vt:lpstr>A128083410R_Data</vt:lpstr>
      <vt:lpstr>A128083410R_Latest</vt:lpstr>
      <vt:lpstr>A128083414X</vt:lpstr>
      <vt:lpstr>A128083414X_Data</vt:lpstr>
      <vt:lpstr>A128083414X_Latest</vt:lpstr>
      <vt:lpstr>A128083418J</vt:lpstr>
      <vt:lpstr>A128083418J_Data</vt:lpstr>
      <vt:lpstr>A128083418J_Latest</vt:lpstr>
      <vt:lpstr>A128083422X</vt:lpstr>
      <vt:lpstr>A128083422X_Data</vt:lpstr>
      <vt:lpstr>A128083422X_Latest</vt:lpstr>
      <vt:lpstr>A128083426J</vt:lpstr>
      <vt:lpstr>A128083426J_Data</vt:lpstr>
      <vt:lpstr>A128083426J_Latest</vt:lpstr>
      <vt:lpstr>A128083430X</vt:lpstr>
      <vt:lpstr>A128083430X_Data</vt:lpstr>
      <vt:lpstr>A128083430X_Latest</vt:lpstr>
      <vt:lpstr>A128083434J</vt:lpstr>
      <vt:lpstr>A128083434J_Data</vt:lpstr>
      <vt:lpstr>A128083434J_Latest</vt:lpstr>
      <vt:lpstr>A128083438T</vt:lpstr>
      <vt:lpstr>A128083438T_Data</vt:lpstr>
      <vt:lpstr>A128083438T_Latest</vt:lpstr>
      <vt:lpstr>A128083442J</vt:lpstr>
      <vt:lpstr>A128083442J_Data</vt:lpstr>
      <vt:lpstr>A128083442J_Latest</vt:lpstr>
      <vt:lpstr>A128083446T</vt:lpstr>
      <vt:lpstr>A128083446T_Data</vt:lpstr>
      <vt:lpstr>A128083446T_Latest</vt:lpstr>
      <vt:lpstr>A128083450J</vt:lpstr>
      <vt:lpstr>A128083450J_Data</vt:lpstr>
      <vt:lpstr>A128083450J_Latest</vt:lpstr>
      <vt:lpstr>A128083454T</vt:lpstr>
      <vt:lpstr>A128083454T_Data</vt:lpstr>
      <vt:lpstr>A128083454T_Latest</vt:lpstr>
      <vt:lpstr>A128083458A</vt:lpstr>
      <vt:lpstr>A128083458A_Data</vt:lpstr>
      <vt:lpstr>A128083458A_Latest</vt:lpstr>
      <vt:lpstr>A128083462T</vt:lpstr>
      <vt:lpstr>A128083462T_Data</vt:lpstr>
      <vt:lpstr>A128083462T_Latest</vt:lpstr>
      <vt:lpstr>A128083470T</vt:lpstr>
      <vt:lpstr>A128083470T_Data</vt:lpstr>
      <vt:lpstr>A128083470T_Latest</vt:lpstr>
      <vt:lpstr>A128083474A</vt:lpstr>
      <vt:lpstr>A128083474A_Data</vt:lpstr>
      <vt:lpstr>A128083474A_Latest</vt:lpstr>
      <vt:lpstr>A128083478K</vt:lpstr>
      <vt:lpstr>A128083478K_Data</vt:lpstr>
      <vt:lpstr>A128083478K_Latest</vt:lpstr>
      <vt:lpstr>A128083482A</vt:lpstr>
      <vt:lpstr>A128083482A_Data</vt:lpstr>
      <vt:lpstr>A128083482A_Latest</vt:lpstr>
      <vt:lpstr>A128083486K</vt:lpstr>
      <vt:lpstr>A128083486K_Data</vt:lpstr>
      <vt:lpstr>A128083486K_Latest</vt:lpstr>
      <vt:lpstr>A128083490A</vt:lpstr>
      <vt:lpstr>A128083490A_Data</vt:lpstr>
      <vt:lpstr>A128083490A_Latest</vt:lpstr>
      <vt:lpstr>A128083494K</vt:lpstr>
      <vt:lpstr>A128083494K_Data</vt:lpstr>
      <vt:lpstr>A128083494K_Latest</vt:lpstr>
      <vt:lpstr>A128083498V</vt:lpstr>
      <vt:lpstr>A128083498V_Data</vt:lpstr>
      <vt:lpstr>A128083498V_Latest</vt:lpstr>
      <vt:lpstr>A128083502X</vt:lpstr>
      <vt:lpstr>A128083502X_Data</vt:lpstr>
      <vt:lpstr>A128083502X_Latest</vt:lpstr>
      <vt:lpstr>A128083506J</vt:lpstr>
      <vt:lpstr>A128083506J_Data</vt:lpstr>
      <vt:lpstr>A128083506J_Latest</vt:lpstr>
      <vt:lpstr>A128083510X</vt:lpstr>
      <vt:lpstr>A128083510X_Data</vt:lpstr>
      <vt:lpstr>A128083510X_Latest</vt:lpstr>
      <vt:lpstr>A128083514J</vt:lpstr>
      <vt:lpstr>A128083514J_Data</vt:lpstr>
      <vt:lpstr>A128083514J_Latest</vt:lpstr>
      <vt:lpstr>A128083518T</vt:lpstr>
      <vt:lpstr>A128083518T_Data</vt:lpstr>
      <vt:lpstr>A128083518T_Latest</vt:lpstr>
      <vt:lpstr>A128083522J</vt:lpstr>
      <vt:lpstr>A128083522J_Data</vt:lpstr>
      <vt:lpstr>A128083522J_Latest</vt:lpstr>
      <vt:lpstr>A128083526T</vt:lpstr>
      <vt:lpstr>A128083526T_Data</vt:lpstr>
      <vt:lpstr>A128083526T_Latest</vt:lpstr>
      <vt:lpstr>A128083530J</vt:lpstr>
      <vt:lpstr>A128083530J_Data</vt:lpstr>
      <vt:lpstr>A128083530J_Latest</vt:lpstr>
      <vt:lpstr>A128083534T</vt:lpstr>
      <vt:lpstr>A128083534T_Data</vt:lpstr>
      <vt:lpstr>A128083534T_Latest</vt:lpstr>
      <vt:lpstr>A128083538A</vt:lpstr>
      <vt:lpstr>A128083538A_Data</vt:lpstr>
      <vt:lpstr>A128083538A_Latest</vt:lpstr>
      <vt:lpstr>A128083550T</vt:lpstr>
      <vt:lpstr>A128083550T_Data</vt:lpstr>
      <vt:lpstr>A128083550T_Latest</vt:lpstr>
      <vt:lpstr>A128083558K</vt:lpstr>
      <vt:lpstr>A128083558K_Data</vt:lpstr>
      <vt:lpstr>A128083558K_Latest</vt:lpstr>
      <vt:lpstr>A128083562A</vt:lpstr>
      <vt:lpstr>A128083562A_Data</vt:lpstr>
      <vt:lpstr>A128083562A_Latest</vt:lpstr>
      <vt:lpstr>A128083566K</vt:lpstr>
      <vt:lpstr>A128083566K_Data</vt:lpstr>
      <vt:lpstr>A128083566K_Latest</vt:lpstr>
      <vt:lpstr>A128083570A</vt:lpstr>
      <vt:lpstr>A128083570A_Data</vt:lpstr>
      <vt:lpstr>A128083570A_Latest</vt:lpstr>
      <vt:lpstr>A128083574K</vt:lpstr>
      <vt:lpstr>A128083574K_Data</vt:lpstr>
      <vt:lpstr>A128083574K_Latest</vt:lpstr>
      <vt:lpstr>A128083578V</vt:lpstr>
      <vt:lpstr>A128083578V_Data</vt:lpstr>
      <vt:lpstr>A128083578V_Latest</vt:lpstr>
      <vt:lpstr>A128083582K</vt:lpstr>
      <vt:lpstr>A128083582K_Data</vt:lpstr>
      <vt:lpstr>A128083582K_Latest</vt:lpstr>
      <vt:lpstr>A128083586V</vt:lpstr>
      <vt:lpstr>A128083586V_Data</vt:lpstr>
      <vt:lpstr>A128083586V_Latest</vt:lpstr>
      <vt:lpstr>A128083590K</vt:lpstr>
      <vt:lpstr>A128083590K_Data</vt:lpstr>
      <vt:lpstr>A128083590K_Latest</vt:lpstr>
      <vt:lpstr>A128083594V</vt:lpstr>
      <vt:lpstr>A128083594V_Data</vt:lpstr>
      <vt:lpstr>A128083594V_Latest</vt:lpstr>
      <vt:lpstr>A128083598C</vt:lpstr>
      <vt:lpstr>A128083598C_Data</vt:lpstr>
      <vt:lpstr>A128083598C_Latest</vt:lpstr>
      <vt:lpstr>A128083602J</vt:lpstr>
      <vt:lpstr>A128083602J_Data</vt:lpstr>
      <vt:lpstr>A128083602J_Latest</vt:lpstr>
      <vt:lpstr>A128083606T</vt:lpstr>
      <vt:lpstr>A128083606T_Data</vt:lpstr>
      <vt:lpstr>A128083606T_Latest</vt:lpstr>
      <vt:lpstr>A128083610J</vt:lpstr>
      <vt:lpstr>A128083610J_Data</vt:lpstr>
      <vt:lpstr>A128083610J_Latest</vt:lpstr>
      <vt:lpstr>A128083614T</vt:lpstr>
      <vt:lpstr>A128083614T_Data</vt:lpstr>
      <vt:lpstr>A128083614T_Latest</vt:lpstr>
      <vt:lpstr>A128083618A</vt:lpstr>
      <vt:lpstr>A128083618A_Data</vt:lpstr>
      <vt:lpstr>A128083618A_Latest</vt:lpstr>
      <vt:lpstr>A128083622T</vt:lpstr>
      <vt:lpstr>A128083622T_Data</vt:lpstr>
      <vt:lpstr>A128083622T_Latest</vt:lpstr>
      <vt:lpstr>A128083626A</vt:lpstr>
      <vt:lpstr>A128083626A_Data</vt:lpstr>
      <vt:lpstr>A128083626A_Latest</vt:lpstr>
      <vt:lpstr>A128083630T</vt:lpstr>
      <vt:lpstr>A128083630T_Data</vt:lpstr>
      <vt:lpstr>A128083630T_Latest</vt:lpstr>
      <vt:lpstr>A128083634A</vt:lpstr>
      <vt:lpstr>A128083634A_Data</vt:lpstr>
      <vt:lpstr>A128083634A_Latest</vt:lpstr>
      <vt:lpstr>A128083638K</vt:lpstr>
      <vt:lpstr>A128083638K_Data</vt:lpstr>
      <vt:lpstr>A128083638K_Latest</vt:lpstr>
      <vt:lpstr>A128083642A</vt:lpstr>
      <vt:lpstr>A128083642A_Data</vt:lpstr>
      <vt:lpstr>A128083642A_Latest</vt:lpstr>
      <vt:lpstr>A128083646K</vt:lpstr>
      <vt:lpstr>A128083646K_Data</vt:lpstr>
      <vt:lpstr>A128083646K_Latest</vt:lpstr>
      <vt:lpstr>A128083650A</vt:lpstr>
      <vt:lpstr>A128083650A_Data</vt:lpstr>
      <vt:lpstr>A128083650A_Latest</vt:lpstr>
      <vt:lpstr>A128083654K</vt:lpstr>
      <vt:lpstr>A128083654K_Data</vt:lpstr>
      <vt:lpstr>A128083654K_Latest</vt:lpstr>
      <vt:lpstr>A128083658V</vt:lpstr>
      <vt:lpstr>A128083658V_Data</vt:lpstr>
      <vt:lpstr>A128083658V_Latest</vt:lpstr>
      <vt:lpstr>A128083662K</vt:lpstr>
      <vt:lpstr>A128083662K_Data</vt:lpstr>
      <vt:lpstr>A128083662K_Latest</vt:lpstr>
      <vt:lpstr>A128083666V</vt:lpstr>
      <vt:lpstr>A128083666V_Data</vt:lpstr>
      <vt:lpstr>A128083666V_Latest</vt:lpstr>
      <vt:lpstr>A128083670K</vt:lpstr>
      <vt:lpstr>A128083670K_Data</vt:lpstr>
      <vt:lpstr>A128083670K_Latest</vt:lpstr>
      <vt:lpstr>A128083674V</vt:lpstr>
      <vt:lpstr>A128083674V_Data</vt:lpstr>
      <vt:lpstr>A128083674V_Latest</vt:lpstr>
      <vt:lpstr>A128083678C</vt:lpstr>
      <vt:lpstr>A128083678C_Data</vt:lpstr>
      <vt:lpstr>A128083678C_Latest</vt:lpstr>
      <vt:lpstr>A128083682V</vt:lpstr>
      <vt:lpstr>A128083682V_Data</vt:lpstr>
      <vt:lpstr>A128083682V_Latest</vt:lpstr>
      <vt:lpstr>A128083686C</vt:lpstr>
      <vt:lpstr>A128083686C_Data</vt:lpstr>
      <vt:lpstr>A128083686C_Latest</vt:lpstr>
      <vt:lpstr>A128083690V</vt:lpstr>
      <vt:lpstr>A128083690V_Data</vt:lpstr>
      <vt:lpstr>A128083690V_Latest</vt:lpstr>
      <vt:lpstr>A128083694C</vt:lpstr>
      <vt:lpstr>A128083694C_Data</vt:lpstr>
      <vt:lpstr>A128083694C_Latest</vt:lpstr>
      <vt:lpstr>A128083698L</vt:lpstr>
      <vt:lpstr>A128083698L_Data</vt:lpstr>
      <vt:lpstr>A128083698L_Latest</vt:lpstr>
      <vt:lpstr>A128083702T</vt:lpstr>
      <vt:lpstr>A128083702T_Data</vt:lpstr>
      <vt:lpstr>A128083702T_Latest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A128085566W</vt:lpstr>
      <vt:lpstr>A128085566W_Data</vt:lpstr>
      <vt:lpstr>A128085566W_Latest</vt:lpstr>
      <vt:lpstr>A128085570L</vt:lpstr>
      <vt:lpstr>A128085570L_Data</vt:lpstr>
      <vt:lpstr>A128085570L_Latest</vt:lpstr>
      <vt:lpstr>A128085574W</vt:lpstr>
      <vt:lpstr>A128085574W_Data</vt:lpstr>
      <vt:lpstr>A128085574W_Latest</vt:lpstr>
      <vt:lpstr>A128085578F</vt:lpstr>
      <vt:lpstr>A128085578F_Data</vt:lpstr>
      <vt:lpstr>A128085578F_Latest</vt:lpstr>
      <vt:lpstr>A128085582W</vt:lpstr>
      <vt:lpstr>A128085582W_Data</vt:lpstr>
      <vt:lpstr>A128085582W_Latest</vt:lpstr>
      <vt:lpstr>A128085586F</vt:lpstr>
      <vt:lpstr>A128085586F_Data</vt:lpstr>
      <vt:lpstr>A128085586F_Latest</vt:lpstr>
      <vt:lpstr>A128085590W</vt:lpstr>
      <vt:lpstr>A128085590W_Data</vt:lpstr>
      <vt:lpstr>A128085590W_Latest</vt:lpstr>
      <vt:lpstr>A128085594F</vt:lpstr>
      <vt:lpstr>A128085594F_Data</vt:lpstr>
      <vt:lpstr>A128085594F_Latest</vt:lpstr>
      <vt:lpstr>A128085598R</vt:lpstr>
      <vt:lpstr>A128085598R_Data</vt:lpstr>
      <vt:lpstr>A128085598R_Latest</vt:lpstr>
      <vt:lpstr>A128085602V</vt:lpstr>
      <vt:lpstr>A128085602V_Data</vt:lpstr>
      <vt:lpstr>A128085602V_Latest</vt:lpstr>
      <vt:lpstr>A128085606C</vt:lpstr>
      <vt:lpstr>A128085606C_Data</vt:lpstr>
      <vt:lpstr>A128085606C_Latest</vt:lpstr>
      <vt:lpstr>A128085610V</vt:lpstr>
      <vt:lpstr>A128085610V_Data</vt:lpstr>
      <vt:lpstr>A128085610V_Latest</vt:lpstr>
      <vt:lpstr>A128085614C</vt:lpstr>
      <vt:lpstr>A128085614C_Data</vt:lpstr>
      <vt:lpstr>A128085614C_Latest</vt:lpstr>
      <vt:lpstr>A128085618L</vt:lpstr>
      <vt:lpstr>A128085618L_Data</vt:lpstr>
      <vt:lpstr>A128085618L_Latest</vt:lpstr>
      <vt:lpstr>A128085626L</vt:lpstr>
      <vt:lpstr>A128085626L_Data</vt:lpstr>
      <vt:lpstr>A128085626L_Latest</vt:lpstr>
      <vt:lpstr>A128085630C</vt:lpstr>
      <vt:lpstr>A128085630C_Data</vt:lpstr>
      <vt:lpstr>A128085630C_Latest</vt:lpstr>
      <vt:lpstr>A128085634L</vt:lpstr>
      <vt:lpstr>A128085634L_Data</vt:lpstr>
      <vt:lpstr>A128085634L_Latest</vt:lpstr>
      <vt:lpstr>A128085638W</vt:lpstr>
      <vt:lpstr>A128085638W_Data</vt:lpstr>
      <vt:lpstr>A128085638W_Latest</vt:lpstr>
      <vt:lpstr>A128085642L</vt:lpstr>
      <vt:lpstr>A128085642L_Data</vt:lpstr>
      <vt:lpstr>A128085642L_Latest</vt:lpstr>
      <vt:lpstr>A128085646W</vt:lpstr>
      <vt:lpstr>A128085646W_Data</vt:lpstr>
      <vt:lpstr>A128085646W_Latest</vt:lpstr>
      <vt:lpstr>A128085650L</vt:lpstr>
      <vt:lpstr>A128085650L_Data</vt:lpstr>
      <vt:lpstr>A128085650L_Latest</vt:lpstr>
      <vt:lpstr>A128085654W</vt:lpstr>
      <vt:lpstr>A128085654W_Data</vt:lpstr>
      <vt:lpstr>A128085654W_Latest</vt:lpstr>
      <vt:lpstr>A128085658F</vt:lpstr>
      <vt:lpstr>A128085658F_Data</vt:lpstr>
      <vt:lpstr>A128085658F_Latest</vt:lpstr>
      <vt:lpstr>A128085662W</vt:lpstr>
      <vt:lpstr>A128085662W_Data</vt:lpstr>
      <vt:lpstr>A128085662W_Latest</vt:lpstr>
      <vt:lpstr>A128085666F</vt:lpstr>
      <vt:lpstr>A128085666F_Data</vt:lpstr>
      <vt:lpstr>A128085666F_Latest</vt:lpstr>
      <vt:lpstr>A128085670W</vt:lpstr>
      <vt:lpstr>A128085670W_Data</vt:lpstr>
      <vt:lpstr>A128085670W_Latest</vt:lpstr>
      <vt:lpstr>A128085674F</vt:lpstr>
      <vt:lpstr>A128085674F_Data</vt:lpstr>
      <vt:lpstr>A128085674F_Latest</vt:lpstr>
      <vt:lpstr>A128085678R</vt:lpstr>
      <vt:lpstr>A128085678R_Data</vt:lpstr>
      <vt:lpstr>A128085678R_Latest</vt:lpstr>
      <vt:lpstr>A128085682F</vt:lpstr>
      <vt:lpstr>A128085682F_Data</vt:lpstr>
      <vt:lpstr>A128085682F_Latest</vt:lpstr>
      <vt:lpstr>A128085686R</vt:lpstr>
      <vt:lpstr>A128085686R_Data</vt:lpstr>
      <vt:lpstr>A128085686R_Latest</vt:lpstr>
      <vt:lpstr>A128085690F</vt:lpstr>
      <vt:lpstr>A128085690F_Data</vt:lpstr>
      <vt:lpstr>A128085690F_Latest</vt:lpstr>
      <vt:lpstr>A128085694R</vt:lpstr>
      <vt:lpstr>A128085694R_Data</vt:lpstr>
      <vt:lpstr>A128085694R_Latest</vt:lpstr>
      <vt:lpstr>A128085698X</vt:lpstr>
      <vt:lpstr>A128085698X_Data</vt:lpstr>
      <vt:lpstr>A128085698X_Latest</vt:lpstr>
      <vt:lpstr>A128085702C</vt:lpstr>
      <vt:lpstr>A128085702C_Data</vt:lpstr>
      <vt:lpstr>A128085702C_Latest</vt:lpstr>
      <vt:lpstr>A128085706L</vt:lpstr>
      <vt:lpstr>A128085706L_Data</vt:lpstr>
      <vt:lpstr>A128085706L_Latest</vt:lpstr>
      <vt:lpstr>A128085710C</vt:lpstr>
      <vt:lpstr>A128085710C_Data</vt:lpstr>
      <vt:lpstr>A128085710C_Latest</vt:lpstr>
      <vt:lpstr>A128085714L</vt:lpstr>
      <vt:lpstr>A128085714L_Data</vt:lpstr>
      <vt:lpstr>A128085714L_Latest</vt:lpstr>
      <vt:lpstr>A128085718W</vt:lpstr>
      <vt:lpstr>A128085718W_Data</vt:lpstr>
      <vt:lpstr>A128085718W_Latest</vt:lpstr>
      <vt:lpstr>A128085722L</vt:lpstr>
      <vt:lpstr>A128085722L_Data</vt:lpstr>
      <vt:lpstr>A128085722L_Latest</vt:lpstr>
      <vt:lpstr>A128085726W</vt:lpstr>
      <vt:lpstr>A128085726W_Data</vt:lpstr>
      <vt:lpstr>A128085726W_Latest</vt:lpstr>
      <vt:lpstr>A128085730L</vt:lpstr>
      <vt:lpstr>A128085730L_Data</vt:lpstr>
      <vt:lpstr>A128085730L_Latest</vt:lpstr>
      <vt:lpstr>A128085734W</vt:lpstr>
      <vt:lpstr>A128085734W_Data</vt:lpstr>
      <vt:lpstr>A128085734W_Latest</vt:lpstr>
      <vt:lpstr>A128085738F</vt:lpstr>
      <vt:lpstr>A128085738F_Data</vt:lpstr>
      <vt:lpstr>A128085738F_Latest</vt:lpstr>
      <vt:lpstr>A128085742W</vt:lpstr>
      <vt:lpstr>A128085742W_Data</vt:lpstr>
      <vt:lpstr>A128085742W_Latest</vt:lpstr>
      <vt:lpstr>A128085746F</vt:lpstr>
      <vt:lpstr>A128085746F_Data</vt:lpstr>
      <vt:lpstr>A128085746F_Latest</vt:lpstr>
      <vt:lpstr>A128085750W</vt:lpstr>
      <vt:lpstr>A128085750W_Data</vt:lpstr>
      <vt:lpstr>A128085750W_Latest</vt:lpstr>
      <vt:lpstr>A128085758R</vt:lpstr>
      <vt:lpstr>A128085758R_Data</vt:lpstr>
      <vt:lpstr>A128085758R_Latest</vt:lpstr>
      <vt:lpstr>A128085762F</vt:lpstr>
      <vt:lpstr>A128085762F_Data</vt:lpstr>
      <vt:lpstr>A128085762F_Latest</vt:lpstr>
      <vt:lpstr>A128085766R</vt:lpstr>
      <vt:lpstr>A128085766R_Data</vt:lpstr>
      <vt:lpstr>A128085766R_Latest</vt:lpstr>
      <vt:lpstr>A128085770F</vt:lpstr>
      <vt:lpstr>A128085770F_Data</vt:lpstr>
      <vt:lpstr>A128085770F_Latest</vt:lpstr>
      <vt:lpstr>A128085774R</vt:lpstr>
      <vt:lpstr>A128085774R_Data</vt:lpstr>
      <vt:lpstr>A128085774R_Latest</vt:lpstr>
      <vt:lpstr>A128085778X</vt:lpstr>
      <vt:lpstr>A128085778X_Data</vt:lpstr>
      <vt:lpstr>A128085778X_Latest</vt:lpstr>
      <vt:lpstr>A128085782R</vt:lpstr>
      <vt:lpstr>A128085782R_Data</vt:lpstr>
      <vt:lpstr>A128085782R_Latest</vt:lpstr>
      <vt:lpstr>A128085786X</vt:lpstr>
      <vt:lpstr>A128085786X_Data</vt:lpstr>
      <vt:lpstr>A128085786X_Latest</vt:lpstr>
      <vt:lpstr>A128085790R</vt:lpstr>
      <vt:lpstr>A128085790R_Data</vt:lpstr>
      <vt:lpstr>A128085790R_Latest</vt:lpstr>
      <vt:lpstr>A128085794X</vt:lpstr>
      <vt:lpstr>A128085794X_Data</vt:lpstr>
      <vt:lpstr>A128085794X_Latest</vt:lpstr>
      <vt:lpstr>A128085818F</vt:lpstr>
      <vt:lpstr>A128085818F_Data</vt:lpstr>
      <vt:lpstr>A128085818F_Latest</vt:lpstr>
      <vt:lpstr>A128085826F</vt:lpstr>
      <vt:lpstr>A128085826F_Data</vt:lpstr>
      <vt:lpstr>A128085826F_Latest</vt:lpstr>
      <vt:lpstr>A128085830W</vt:lpstr>
      <vt:lpstr>A128085830W_Data</vt:lpstr>
      <vt:lpstr>A128085830W_Latest</vt:lpstr>
      <vt:lpstr>A128085834F</vt:lpstr>
      <vt:lpstr>A128085834F_Data</vt:lpstr>
      <vt:lpstr>A128085834F_Latest</vt:lpstr>
      <vt:lpstr>A128085838R</vt:lpstr>
      <vt:lpstr>A128085838R_Data</vt:lpstr>
      <vt:lpstr>A128085838R_Latest</vt:lpstr>
      <vt:lpstr>A128085842F</vt:lpstr>
      <vt:lpstr>A128085842F_Data</vt:lpstr>
      <vt:lpstr>A128085842F_Latest</vt:lpstr>
      <vt:lpstr>A128085846R</vt:lpstr>
      <vt:lpstr>A128085846R_Data</vt:lpstr>
      <vt:lpstr>A128085846R_Latest</vt:lpstr>
      <vt:lpstr>A128085850F</vt:lpstr>
      <vt:lpstr>A128085850F_Data</vt:lpstr>
      <vt:lpstr>A128085850F_Latest</vt:lpstr>
      <vt:lpstr>A128085854R</vt:lpstr>
      <vt:lpstr>A128085854R_Data</vt:lpstr>
      <vt:lpstr>A128085854R_Latest</vt:lpstr>
      <vt:lpstr>A128085858X</vt:lpstr>
      <vt:lpstr>A128085858X_Data</vt:lpstr>
      <vt:lpstr>A128085858X_Latest</vt:lpstr>
      <vt:lpstr>A128085862R</vt:lpstr>
      <vt:lpstr>A128085862R_Data</vt:lpstr>
      <vt:lpstr>A128085862R_Latest</vt:lpstr>
      <vt:lpstr>A128085866X</vt:lpstr>
      <vt:lpstr>A128085866X_Data</vt:lpstr>
      <vt:lpstr>A128085866X_Latest</vt:lpstr>
      <vt:lpstr>A128085870R</vt:lpstr>
      <vt:lpstr>A128085870R_Data</vt:lpstr>
      <vt:lpstr>A128085870R_Latest</vt:lpstr>
      <vt:lpstr>A128085874X</vt:lpstr>
      <vt:lpstr>A128085874X_Data</vt:lpstr>
      <vt:lpstr>A128085874X_Latest</vt:lpstr>
      <vt:lpstr>A128085882X</vt:lpstr>
      <vt:lpstr>A128085882X_Data</vt:lpstr>
      <vt:lpstr>A128085882X_Latest</vt:lpstr>
      <vt:lpstr>A128085886J</vt:lpstr>
      <vt:lpstr>A128085886J_Data</vt:lpstr>
      <vt:lpstr>A128085886J_Latest</vt:lpstr>
      <vt:lpstr>A128085890X</vt:lpstr>
      <vt:lpstr>A128085890X_Data</vt:lpstr>
      <vt:lpstr>A128085890X_Latest</vt:lpstr>
      <vt:lpstr>A128085894J</vt:lpstr>
      <vt:lpstr>A128085894J_Data</vt:lpstr>
      <vt:lpstr>A128085894J_Latest</vt:lpstr>
      <vt:lpstr>A128085898T</vt:lpstr>
      <vt:lpstr>A128085898T_Data</vt:lpstr>
      <vt:lpstr>A128085898T_Latest</vt:lpstr>
      <vt:lpstr>A128085902W</vt:lpstr>
      <vt:lpstr>A128085902W_Data</vt:lpstr>
      <vt:lpstr>A128085902W_Latest</vt:lpstr>
      <vt:lpstr>A128085906F</vt:lpstr>
      <vt:lpstr>A128085906F_Data</vt:lpstr>
      <vt:lpstr>A128085906F_Latest</vt:lpstr>
      <vt:lpstr>A128085910W</vt:lpstr>
      <vt:lpstr>A128085910W_Data</vt:lpstr>
      <vt:lpstr>A128085910W_Latest</vt:lpstr>
      <vt:lpstr>A128085914F</vt:lpstr>
      <vt:lpstr>A128085914F_Data</vt:lpstr>
      <vt:lpstr>A128085914F_Latest</vt:lpstr>
      <vt:lpstr>A128085918R</vt:lpstr>
      <vt:lpstr>A128085918R_Data</vt:lpstr>
      <vt:lpstr>A128085918R_Latest</vt:lpstr>
      <vt:lpstr>A128085922F</vt:lpstr>
      <vt:lpstr>A128085922F_Data</vt:lpstr>
      <vt:lpstr>A128085922F_Latest</vt:lpstr>
      <vt:lpstr>A128085926R</vt:lpstr>
      <vt:lpstr>A128085926R_Data</vt:lpstr>
      <vt:lpstr>A128085926R_Latest</vt:lpstr>
      <vt:lpstr>A128085930F</vt:lpstr>
      <vt:lpstr>A128085930F_Data</vt:lpstr>
      <vt:lpstr>A128085930F_Latest</vt:lpstr>
      <vt:lpstr>A128085934R</vt:lpstr>
      <vt:lpstr>A128085934R_Data</vt:lpstr>
      <vt:lpstr>A128085934R_Latest</vt:lpstr>
      <vt:lpstr>A128085938X</vt:lpstr>
      <vt:lpstr>A128085938X_Data</vt:lpstr>
      <vt:lpstr>A128085938X_Latest</vt:lpstr>
      <vt:lpstr>A128085946X</vt:lpstr>
      <vt:lpstr>A128085946X_Data</vt:lpstr>
      <vt:lpstr>A128085946X_Latest</vt:lpstr>
      <vt:lpstr>A128085950R</vt:lpstr>
      <vt:lpstr>A128085950R_Data</vt:lpstr>
      <vt:lpstr>A128085950R_Latest</vt:lpstr>
      <vt:lpstr>A128085954X</vt:lpstr>
      <vt:lpstr>A128085954X_Data</vt:lpstr>
      <vt:lpstr>A128085954X_Latest</vt:lpstr>
      <vt:lpstr>A128085958J</vt:lpstr>
      <vt:lpstr>A128085958J_Data</vt:lpstr>
      <vt:lpstr>A128085958J_Latest</vt:lpstr>
      <vt:lpstr>A128085962X</vt:lpstr>
      <vt:lpstr>A128085962X_Data</vt:lpstr>
      <vt:lpstr>A128085962X_Latest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A128087710R</vt:lpstr>
      <vt:lpstr>A128087710R_Data</vt:lpstr>
      <vt:lpstr>A128087710R_Latest</vt:lpstr>
      <vt:lpstr>A128087714X</vt:lpstr>
      <vt:lpstr>A128087714X_Data</vt:lpstr>
      <vt:lpstr>A128087714X_Latest</vt:lpstr>
      <vt:lpstr>A128087718J</vt:lpstr>
      <vt:lpstr>A128087718J_Data</vt:lpstr>
      <vt:lpstr>A128087718J_Latest</vt:lpstr>
      <vt:lpstr>A128087722X</vt:lpstr>
      <vt:lpstr>A128087722X_Data</vt:lpstr>
      <vt:lpstr>A128087722X_Latest</vt:lpstr>
      <vt:lpstr>A128087726J</vt:lpstr>
      <vt:lpstr>A128087726J_Data</vt:lpstr>
      <vt:lpstr>A128087726J_Latest</vt:lpstr>
      <vt:lpstr>A128087730X</vt:lpstr>
      <vt:lpstr>A128087730X_Data</vt:lpstr>
      <vt:lpstr>A128087730X_Latest</vt:lpstr>
      <vt:lpstr>A128087738T</vt:lpstr>
      <vt:lpstr>A128087738T_Data</vt:lpstr>
      <vt:lpstr>A128087738T_Latest</vt:lpstr>
      <vt:lpstr>A128087742J</vt:lpstr>
      <vt:lpstr>A128087742J_Data</vt:lpstr>
      <vt:lpstr>A128087742J_Latest</vt:lpstr>
      <vt:lpstr>A128087746T</vt:lpstr>
      <vt:lpstr>A128087746T_Data</vt:lpstr>
      <vt:lpstr>A128087746T_Latest</vt:lpstr>
      <vt:lpstr>A128087750J</vt:lpstr>
      <vt:lpstr>A128087750J_Data</vt:lpstr>
      <vt:lpstr>A128087750J_Latest</vt:lpstr>
      <vt:lpstr>A128087754T</vt:lpstr>
      <vt:lpstr>A128087754T_Data</vt:lpstr>
      <vt:lpstr>A128087754T_Latest</vt:lpstr>
      <vt:lpstr>A128087758A</vt:lpstr>
      <vt:lpstr>A128087758A_Data</vt:lpstr>
      <vt:lpstr>A128087758A_Latest</vt:lpstr>
      <vt:lpstr>A128087762T</vt:lpstr>
      <vt:lpstr>A128087762T_Data</vt:lpstr>
      <vt:lpstr>A128087762T_Latest</vt:lpstr>
      <vt:lpstr>A128087766A</vt:lpstr>
      <vt:lpstr>A128087766A_Data</vt:lpstr>
      <vt:lpstr>A128087766A_Latest</vt:lpstr>
      <vt:lpstr>A128087770T</vt:lpstr>
      <vt:lpstr>A128087770T_Data</vt:lpstr>
      <vt:lpstr>A128087770T_Latest</vt:lpstr>
      <vt:lpstr>A128087774A</vt:lpstr>
      <vt:lpstr>A128087774A_Data</vt:lpstr>
      <vt:lpstr>A128087774A_Latest</vt:lpstr>
      <vt:lpstr>A128087778K</vt:lpstr>
      <vt:lpstr>A128087778K_Data</vt:lpstr>
      <vt:lpstr>A128087778K_Latest</vt:lpstr>
      <vt:lpstr>A128087782A</vt:lpstr>
      <vt:lpstr>A128087782A_Data</vt:lpstr>
      <vt:lpstr>A128087782A_Latest</vt:lpstr>
      <vt:lpstr>A128087786K</vt:lpstr>
      <vt:lpstr>A128087786K_Data</vt:lpstr>
      <vt:lpstr>A128087786K_Latest</vt:lpstr>
      <vt:lpstr>A128087790A</vt:lpstr>
      <vt:lpstr>A128087790A_Data</vt:lpstr>
      <vt:lpstr>A128087790A_Latest</vt:lpstr>
      <vt:lpstr>A128087794K</vt:lpstr>
      <vt:lpstr>A128087794K_Data</vt:lpstr>
      <vt:lpstr>A128087794K_Latest</vt:lpstr>
      <vt:lpstr>A128087798V</vt:lpstr>
      <vt:lpstr>A128087798V_Data</vt:lpstr>
      <vt:lpstr>A128087798V_Latest</vt:lpstr>
      <vt:lpstr>A128087802X</vt:lpstr>
      <vt:lpstr>A128087802X_Data</vt:lpstr>
      <vt:lpstr>A128087802X_Latest</vt:lpstr>
      <vt:lpstr>A128087806J</vt:lpstr>
      <vt:lpstr>A128087806J_Data</vt:lpstr>
      <vt:lpstr>A128087806J_Latest</vt:lpstr>
      <vt:lpstr>A128087810X</vt:lpstr>
      <vt:lpstr>A128087810X_Data</vt:lpstr>
      <vt:lpstr>A128087810X_Latest</vt:lpstr>
      <vt:lpstr>A128087814J</vt:lpstr>
      <vt:lpstr>A128087814J_Data</vt:lpstr>
      <vt:lpstr>A128087814J_Latest</vt:lpstr>
      <vt:lpstr>A128087818T</vt:lpstr>
      <vt:lpstr>A128087818T_Data</vt:lpstr>
      <vt:lpstr>A128087818T_Latest</vt:lpstr>
      <vt:lpstr>A128087822J</vt:lpstr>
      <vt:lpstr>A128087822J_Data</vt:lpstr>
      <vt:lpstr>A128087822J_Latest</vt:lpstr>
      <vt:lpstr>A128087826T</vt:lpstr>
      <vt:lpstr>A128087826T_Data</vt:lpstr>
      <vt:lpstr>A128087826T_Latest</vt:lpstr>
      <vt:lpstr>A128087830J</vt:lpstr>
      <vt:lpstr>A128087830J_Data</vt:lpstr>
      <vt:lpstr>A128087830J_Latest</vt:lpstr>
      <vt:lpstr>A128087834T</vt:lpstr>
      <vt:lpstr>A128087834T_Data</vt:lpstr>
      <vt:lpstr>A128087834T_Latest</vt:lpstr>
      <vt:lpstr>A128087838A</vt:lpstr>
      <vt:lpstr>A128087838A_Data</vt:lpstr>
      <vt:lpstr>A128087838A_Latest</vt:lpstr>
      <vt:lpstr>A128087842T</vt:lpstr>
      <vt:lpstr>A128087842T_Data</vt:lpstr>
      <vt:lpstr>A128087842T_Latest</vt:lpstr>
      <vt:lpstr>A128087846A</vt:lpstr>
      <vt:lpstr>A128087846A_Data</vt:lpstr>
      <vt:lpstr>A128087846A_Latest</vt:lpstr>
      <vt:lpstr>A128087850T</vt:lpstr>
      <vt:lpstr>A128087850T_Data</vt:lpstr>
      <vt:lpstr>A128087850T_Latest</vt:lpstr>
      <vt:lpstr>A128087854A</vt:lpstr>
      <vt:lpstr>A128087854A_Data</vt:lpstr>
      <vt:lpstr>A128087854A_Latest</vt:lpstr>
      <vt:lpstr>A128087858K</vt:lpstr>
      <vt:lpstr>A128087858K_Data</vt:lpstr>
      <vt:lpstr>A128087858K_Latest</vt:lpstr>
      <vt:lpstr>A128087862A</vt:lpstr>
      <vt:lpstr>A128087862A_Data</vt:lpstr>
      <vt:lpstr>A128087862A_Latest</vt:lpstr>
      <vt:lpstr>A128087866K</vt:lpstr>
      <vt:lpstr>A128087866K_Data</vt:lpstr>
      <vt:lpstr>A128087866K_Latest</vt:lpstr>
      <vt:lpstr>A128087870A</vt:lpstr>
      <vt:lpstr>A128087870A_Data</vt:lpstr>
      <vt:lpstr>A128087870A_Latest</vt:lpstr>
      <vt:lpstr>A128087874K</vt:lpstr>
      <vt:lpstr>A128087874K_Data</vt:lpstr>
      <vt:lpstr>A128087874K_Latest</vt:lpstr>
      <vt:lpstr>A128087878V</vt:lpstr>
      <vt:lpstr>A128087878V_Data</vt:lpstr>
      <vt:lpstr>A128087878V_Latest</vt:lpstr>
      <vt:lpstr>A128087882K</vt:lpstr>
      <vt:lpstr>A128087882K_Data</vt:lpstr>
      <vt:lpstr>A128087882K_Latest</vt:lpstr>
      <vt:lpstr>A128087890K</vt:lpstr>
      <vt:lpstr>A128087890K_Data</vt:lpstr>
      <vt:lpstr>A128087890K_Latest</vt:lpstr>
      <vt:lpstr>A128087894V</vt:lpstr>
      <vt:lpstr>A128087894V_Data</vt:lpstr>
      <vt:lpstr>A128087894V_Latest</vt:lpstr>
      <vt:lpstr>A128087898C</vt:lpstr>
      <vt:lpstr>A128087898C_Data</vt:lpstr>
      <vt:lpstr>A128087898C_Latest</vt:lpstr>
      <vt:lpstr>A128087902J</vt:lpstr>
      <vt:lpstr>A128087902J_Data</vt:lpstr>
      <vt:lpstr>A128087902J_Latest</vt:lpstr>
      <vt:lpstr>A128087906T</vt:lpstr>
      <vt:lpstr>A128087906T_Data</vt:lpstr>
      <vt:lpstr>A128087906T_Latest</vt:lpstr>
      <vt:lpstr>A128087910J</vt:lpstr>
      <vt:lpstr>A128087910J_Data</vt:lpstr>
      <vt:lpstr>A128087910J_Latest</vt:lpstr>
      <vt:lpstr>A128087914T</vt:lpstr>
      <vt:lpstr>A128087914T_Data</vt:lpstr>
      <vt:lpstr>A128087914T_Latest</vt:lpstr>
      <vt:lpstr>A128087918A</vt:lpstr>
      <vt:lpstr>A128087918A_Data</vt:lpstr>
      <vt:lpstr>A128087918A_Latest</vt:lpstr>
      <vt:lpstr>A128087922T</vt:lpstr>
      <vt:lpstr>A128087922T_Data</vt:lpstr>
      <vt:lpstr>A128087922T_Latest</vt:lpstr>
      <vt:lpstr>A128087926A</vt:lpstr>
      <vt:lpstr>A128087926A_Data</vt:lpstr>
      <vt:lpstr>A128087926A_Latest</vt:lpstr>
      <vt:lpstr>A128087930T</vt:lpstr>
      <vt:lpstr>A128087930T_Data</vt:lpstr>
      <vt:lpstr>A128087930T_Latest</vt:lpstr>
      <vt:lpstr>A128087934A</vt:lpstr>
      <vt:lpstr>A128087934A_Data</vt:lpstr>
      <vt:lpstr>A128087934A_Latest</vt:lpstr>
      <vt:lpstr>A128087958V</vt:lpstr>
      <vt:lpstr>A128087958V_Data</vt:lpstr>
      <vt:lpstr>A128087958V_Latest</vt:lpstr>
      <vt:lpstr>A128087966V</vt:lpstr>
      <vt:lpstr>A128087966V_Data</vt:lpstr>
      <vt:lpstr>A128087966V_Latest</vt:lpstr>
      <vt:lpstr>A128087970K</vt:lpstr>
      <vt:lpstr>A128087970K_Data</vt:lpstr>
      <vt:lpstr>A128087970K_Latest</vt:lpstr>
      <vt:lpstr>A128087974V</vt:lpstr>
      <vt:lpstr>A128087974V_Data</vt:lpstr>
      <vt:lpstr>A128087974V_Latest</vt:lpstr>
      <vt:lpstr>A128087978C</vt:lpstr>
      <vt:lpstr>A128087978C_Data</vt:lpstr>
      <vt:lpstr>A128087978C_Latest</vt:lpstr>
      <vt:lpstr>A128087982V</vt:lpstr>
      <vt:lpstr>A128087982V_Data</vt:lpstr>
      <vt:lpstr>A128087982V_Latest</vt:lpstr>
      <vt:lpstr>A128087986C</vt:lpstr>
      <vt:lpstr>A128087986C_Data</vt:lpstr>
      <vt:lpstr>A128087986C_Latest</vt:lpstr>
      <vt:lpstr>A128087990V</vt:lpstr>
      <vt:lpstr>A128087990V_Data</vt:lpstr>
      <vt:lpstr>A128087990V_Latest</vt:lpstr>
      <vt:lpstr>A128087994C</vt:lpstr>
      <vt:lpstr>A128087994C_Data</vt:lpstr>
      <vt:lpstr>A128087994C_Latest</vt:lpstr>
      <vt:lpstr>A128087998L</vt:lpstr>
      <vt:lpstr>A128087998L_Data</vt:lpstr>
      <vt:lpstr>A128087998L_Latest</vt:lpstr>
      <vt:lpstr>A128088002V</vt:lpstr>
      <vt:lpstr>A128088002V_Data</vt:lpstr>
      <vt:lpstr>A128088002V_Latest</vt:lpstr>
      <vt:lpstr>A128088006C</vt:lpstr>
      <vt:lpstr>A128088006C_Data</vt:lpstr>
      <vt:lpstr>A128088006C_Latest</vt:lpstr>
      <vt:lpstr>A128088010V</vt:lpstr>
      <vt:lpstr>A128088010V_Data</vt:lpstr>
      <vt:lpstr>A128088010V_Latest</vt:lpstr>
      <vt:lpstr>A128088014C</vt:lpstr>
      <vt:lpstr>A128088014C_Data</vt:lpstr>
      <vt:lpstr>A128088014C_Latest</vt:lpstr>
      <vt:lpstr>A128088018L</vt:lpstr>
      <vt:lpstr>A128088018L_Data</vt:lpstr>
      <vt:lpstr>A128088018L_Latest</vt:lpstr>
      <vt:lpstr>A128088022C</vt:lpstr>
      <vt:lpstr>A128088022C_Data</vt:lpstr>
      <vt:lpstr>A128088022C_Latest</vt:lpstr>
      <vt:lpstr>A128088026L</vt:lpstr>
      <vt:lpstr>A128088026L_Data</vt:lpstr>
      <vt:lpstr>A128088026L_Latest</vt:lpstr>
      <vt:lpstr>A128088030C</vt:lpstr>
      <vt:lpstr>A128088030C_Data</vt:lpstr>
      <vt:lpstr>A128088030C_Latest</vt:lpstr>
      <vt:lpstr>A128088034L</vt:lpstr>
      <vt:lpstr>A128088034L_Data</vt:lpstr>
      <vt:lpstr>A128088034L_Latest</vt:lpstr>
      <vt:lpstr>A128088038W</vt:lpstr>
      <vt:lpstr>A128088038W_Data</vt:lpstr>
      <vt:lpstr>A128088038W_Latest</vt:lpstr>
      <vt:lpstr>A128088042L</vt:lpstr>
      <vt:lpstr>A128088042L_Data</vt:lpstr>
      <vt:lpstr>A128088042L_Latest</vt:lpstr>
      <vt:lpstr>A128088046W</vt:lpstr>
      <vt:lpstr>A128088046W_Data</vt:lpstr>
      <vt:lpstr>A128088046W_Latest</vt:lpstr>
      <vt:lpstr>A128088050L</vt:lpstr>
      <vt:lpstr>A128088050L_Data</vt:lpstr>
      <vt:lpstr>A128088050L_Latest</vt:lpstr>
      <vt:lpstr>A128088058F</vt:lpstr>
      <vt:lpstr>A128088058F_Data</vt:lpstr>
      <vt:lpstr>A128088058F_Latest</vt:lpstr>
      <vt:lpstr>A128088062W</vt:lpstr>
      <vt:lpstr>A128088062W_Data</vt:lpstr>
      <vt:lpstr>A128088062W_Latest</vt:lpstr>
      <vt:lpstr>A128088066F</vt:lpstr>
      <vt:lpstr>A128088066F_Data</vt:lpstr>
      <vt:lpstr>A128088066F_Latest</vt:lpstr>
      <vt:lpstr>A128088070W</vt:lpstr>
      <vt:lpstr>A128088070W_Data</vt:lpstr>
      <vt:lpstr>A128088070W_Latest</vt:lpstr>
      <vt:lpstr>A128088074F</vt:lpstr>
      <vt:lpstr>A128088074F_Data</vt:lpstr>
      <vt:lpstr>A128088074F_Latest</vt:lpstr>
      <vt:lpstr>A128088078R</vt:lpstr>
      <vt:lpstr>A128088078R_Data</vt:lpstr>
      <vt:lpstr>A128088078R_Latest</vt:lpstr>
      <vt:lpstr>A128088082F</vt:lpstr>
      <vt:lpstr>A128088082F_Data</vt:lpstr>
      <vt:lpstr>A128088082F_Latest</vt:lpstr>
      <vt:lpstr>A128088086R</vt:lpstr>
      <vt:lpstr>A128088086R_Data</vt:lpstr>
      <vt:lpstr>A128088086R_Latest</vt:lpstr>
      <vt:lpstr>A128088090F</vt:lpstr>
      <vt:lpstr>A128088090F_Data</vt:lpstr>
      <vt:lpstr>A128088090F_Latest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A128089826C</vt:lpstr>
      <vt:lpstr>A128089826C_Data</vt:lpstr>
      <vt:lpstr>A128089826C_Latest</vt:lpstr>
      <vt:lpstr>A128089830V</vt:lpstr>
      <vt:lpstr>A128089830V_Data</vt:lpstr>
      <vt:lpstr>A128089830V_Latest</vt:lpstr>
      <vt:lpstr>A128089834C</vt:lpstr>
      <vt:lpstr>A128089834C_Data</vt:lpstr>
      <vt:lpstr>A128089834C_Latest</vt:lpstr>
      <vt:lpstr>A128089838L</vt:lpstr>
      <vt:lpstr>A128089838L_Data</vt:lpstr>
      <vt:lpstr>A128089838L_Latest</vt:lpstr>
      <vt:lpstr>A128089842C</vt:lpstr>
      <vt:lpstr>A128089842C_Data</vt:lpstr>
      <vt:lpstr>A128089842C_Latest</vt:lpstr>
      <vt:lpstr>A128089846L</vt:lpstr>
      <vt:lpstr>A128089846L_Data</vt:lpstr>
      <vt:lpstr>A128089846L_Latest</vt:lpstr>
      <vt:lpstr>A128089850C</vt:lpstr>
      <vt:lpstr>A128089850C_Data</vt:lpstr>
      <vt:lpstr>A128089850C_Latest</vt:lpstr>
      <vt:lpstr>A128089854L</vt:lpstr>
      <vt:lpstr>A128089854L_Data</vt:lpstr>
      <vt:lpstr>A128089854L_Latest</vt:lpstr>
      <vt:lpstr>A128089858W</vt:lpstr>
      <vt:lpstr>A128089858W_Data</vt:lpstr>
      <vt:lpstr>A128089858W_Latest</vt:lpstr>
      <vt:lpstr>A128089862L</vt:lpstr>
      <vt:lpstr>A128089862L_Data</vt:lpstr>
      <vt:lpstr>A128089862L_Latest</vt:lpstr>
      <vt:lpstr>A128089866W</vt:lpstr>
      <vt:lpstr>A128089866W_Data</vt:lpstr>
      <vt:lpstr>A128089866W_Latest</vt:lpstr>
      <vt:lpstr>A128089870L</vt:lpstr>
      <vt:lpstr>A128089870L_Data</vt:lpstr>
      <vt:lpstr>A128089870L_Latest</vt:lpstr>
      <vt:lpstr>A128089874W</vt:lpstr>
      <vt:lpstr>A128089874W_Data</vt:lpstr>
      <vt:lpstr>A128089874W_Latest</vt:lpstr>
      <vt:lpstr>A128089878F</vt:lpstr>
      <vt:lpstr>A128089878F_Data</vt:lpstr>
      <vt:lpstr>A128089878F_Latest</vt:lpstr>
      <vt:lpstr>A128089882W</vt:lpstr>
      <vt:lpstr>A128089882W_Data</vt:lpstr>
      <vt:lpstr>A128089882W_Latest</vt:lpstr>
      <vt:lpstr>A128089886F</vt:lpstr>
      <vt:lpstr>A128089886F_Data</vt:lpstr>
      <vt:lpstr>A128089886F_Latest</vt:lpstr>
      <vt:lpstr>A128089890W</vt:lpstr>
      <vt:lpstr>A128089890W_Data</vt:lpstr>
      <vt:lpstr>A128089890W_Latest</vt:lpstr>
      <vt:lpstr>A128089894F</vt:lpstr>
      <vt:lpstr>A128089894F_Data</vt:lpstr>
      <vt:lpstr>A128089894F_Latest</vt:lpstr>
      <vt:lpstr>A128089898R</vt:lpstr>
      <vt:lpstr>A128089898R_Data</vt:lpstr>
      <vt:lpstr>A128089898R_Latest</vt:lpstr>
      <vt:lpstr>A128089902V</vt:lpstr>
      <vt:lpstr>A128089902V_Data</vt:lpstr>
      <vt:lpstr>A128089902V_Latest</vt:lpstr>
      <vt:lpstr>A128089906C</vt:lpstr>
      <vt:lpstr>A128089906C_Data</vt:lpstr>
      <vt:lpstr>A128089906C_Latest</vt:lpstr>
      <vt:lpstr>A128089910V</vt:lpstr>
      <vt:lpstr>A128089910V_Data</vt:lpstr>
      <vt:lpstr>A128089910V_Latest</vt:lpstr>
      <vt:lpstr>A128089914C</vt:lpstr>
      <vt:lpstr>A128089914C_Data</vt:lpstr>
      <vt:lpstr>A128089914C_Latest</vt:lpstr>
      <vt:lpstr>A128089918L</vt:lpstr>
      <vt:lpstr>A128089918L_Data</vt:lpstr>
      <vt:lpstr>A128089918L_Latest</vt:lpstr>
      <vt:lpstr>A128089922C</vt:lpstr>
      <vt:lpstr>A128089922C_Data</vt:lpstr>
      <vt:lpstr>A128089922C_Latest</vt:lpstr>
      <vt:lpstr>A128089926L</vt:lpstr>
      <vt:lpstr>A128089926L_Data</vt:lpstr>
      <vt:lpstr>A128089926L_Latest</vt:lpstr>
      <vt:lpstr>A128089934L</vt:lpstr>
      <vt:lpstr>A128089934L_Data</vt:lpstr>
      <vt:lpstr>A128089934L_Latest</vt:lpstr>
      <vt:lpstr>A128089938W</vt:lpstr>
      <vt:lpstr>A128089938W_Data</vt:lpstr>
      <vt:lpstr>A128089938W_Latest</vt:lpstr>
      <vt:lpstr>A128089942L</vt:lpstr>
      <vt:lpstr>A128089942L_Data</vt:lpstr>
      <vt:lpstr>A128089942L_Latest</vt:lpstr>
      <vt:lpstr>A128089946W</vt:lpstr>
      <vt:lpstr>A128089946W_Data</vt:lpstr>
      <vt:lpstr>A128089946W_Latest</vt:lpstr>
      <vt:lpstr>A128089950L</vt:lpstr>
      <vt:lpstr>A128089950L_Data</vt:lpstr>
      <vt:lpstr>A128089950L_Latest</vt:lpstr>
      <vt:lpstr>A128089954W</vt:lpstr>
      <vt:lpstr>A128089954W_Data</vt:lpstr>
      <vt:lpstr>A128089954W_Latest</vt:lpstr>
      <vt:lpstr>A128089958F</vt:lpstr>
      <vt:lpstr>A128089958F_Data</vt:lpstr>
      <vt:lpstr>A128089958F_Latest</vt:lpstr>
      <vt:lpstr>A128089962W</vt:lpstr>
      <vt:lpstr>A128089962W_Data</vt:lpstr>
      <vt:lpstr>A128089962W_Latest</vt:lpstr>
      <vt:lpstr>A128089966F</vt:lpstr>
      <vt:lpstr>A128089966F_Data</vt:lpstr>
      <vt:lpstr>A128089966F_Latest</vt:lpstr>
      <vt:lpstr>A128089970W</vt:lpstr>
      <vt:lpstr>A128089970W_Data</vt:lpstr>
      <vt:lpstr>A128089970W_Latest</vt:lpstr>
      <vt:lpstr>A128089978R</vt:lpstr>
      <vt:lpstr>A128089978R_Data</vt:lpstr>
      <vt:lpstr>A128089978R_Latest</vt:lpstr>
      <vt:lpstr>A128089990F</vt:lpstr>
      <vt:lpstr>A128089990F_Data</vt:lpstr>
      <vt:lpstr>A128089990F_Latest</vt:lpstr>
      <vt:lpstr>A128089994R</vt:lpstr>
      <vt:lpstr>A128089994R_Data</vt:lpstr>
      <vt:lpstr>A128089994R_Latest</vt:lpstr>
      <vt:lpstr>A128089998X</vt:lpstr>
      <vt:lpstr>A128089998X_Data</vt:lpstr>
      <vt:lpstr>A128089998X_Latest</vt:lpstr>
      <vt:lpstr>A128090006V</vt:lpstr>
      <vt:lpstr>A128090006V_Data</vt:lpstr>
      <vt:lpstr>A128090006V_Latest</vt:lpstr>
      <vt:lpstr>A128090010K</vt:lpstr>
      <vt:lpstr>A128090010K_Data</vt:lpstr>
      <vt:lpstr>A128090010K_Latest</vt:lpstr>
      <vt:lpstr>A128090014V</vt:lpstr>
      <vt:lpstr>A128090014V_Data</vt:lpstr>
      <vt:lpstr>A128090014V_Latest</vt:lpstr>
      <vt:lpstr>A128090018C</vt:lpstr>
      <vt:lpstr>A128090018C_Data</vt:lpstr>
      <vt:lpstr>A128090018C_Latest</vt:lpstr>
      <vt:lpstr>A128090022V</vt:lpstr>
      <vt:lpstr>A128090022V_Data</vt:lpstr>
      <vt:lpstr>A128090022V_Latest</vt:lpstr>
      <vt:lpstr>A128090026C</vt:lpstr>
      <vt:lpstr>A128090026C_Data</vt:lpstr>
      <vt:lpstr>A128090026C_Latest</vt:lpstr>
      <vt:lpstr>A128090030V</vt:lpstr>
      <vt:lpstr>A128090030V_Data</vt:lpstr>
      <vt:lpstr>A128090030V_Latest</vt:lpstr>
      <vt:lpstr>A128090034C</vt:lpstr>
      <vt:lpstr>A128090034C_Data</vt:lpstr>
      <vt:lpstr>A128090034C_Latest</vt:lpstr>
      <vt:lpstr>A128090038L</vt:lpstr>
      <vt:lpstr>A128090038L_Data</vt:lpstr>
      <vt:lpstr>A128090038L_Latest</vt:lpstr>
      <vt:lpstr>A128090042C</vt:lpstr>
      <vt:lpstr>A128090042C_Data</vt:lpstr>
      <vt:lpstr>A128090042C_Latest</vt:lpstr>
      <vt:lpstr>A128090046L</vt:lpstr>
      <vt:lpstr>A128090046L_Data</vt:lpstr>
      <vt:lpstr>A128090046L_Latest</vt:lpstr>
      <vt:lpstr>A128090050C</vt:lpstr>
      <vt:lpstr>A128090050C_Data</vt:lpstr>
      <vt:lpstr>A128090050C_Latest</vt:lpstr>
      <vt:lpstr>A128090054L</vt:lpstr>
      <vt:lpstr>A128090054L_Data</vt:lpstr>
      <vt:lpstr>A128090054L_Latest</vt:lpstr>
      <vt:lpstr>A128090058W</vt:lpstr>
      <vt:lpstr>A128090058W_Data</vt:lpstr>
      <vt:lpstr>A128090058W_Latest</vt:lpstr>
      <vt:lpstr>A128090062L</vt:lpstr>
      <vt:lpstr>A128090062L_Data</vt:lpstr>
      <vt:lpstr>A128090062L_Latest</vt:lpstr>
      <vt:lpstr>A128090066W</vt:lpstr>
      <vt:lpstr>A128090066W_Data</vt:lpstr>
      <vt:lpstr>A128090066W_Latest</vt:lpstr>
      <vt:lpstr>A128090070L</vt:lpstr>
      <vt:lpstr>A128090070L_Data</vt:lpstr>
      <vt:lpstr>A128090070L_Latest</vt:lpstr>
      <vt:lpstr>A128090074W</vt:lpstr>
      <vt:lpstr>A128090074W_Data</vt:lpstr>
      <vt:lpstr>A128090074W_Latest</vt:lpstr>
      <vt:lpstr>A128090078F</vt:lpstr>
      <vt:lpstr>A128090078F_Data</vt:lpstr>
      <vt:lpstr>A128090078F_Latest</vt:lpstr>
      <vt:lpstr>A128090082W</vt:lpstr>
      <vt:lpstr>A128090082W_Data</vt:lpstr>
      <vt:lpstr>A128090082W_Latest</vt:lpstr>
      <vt:lpstr>A128090086F</vt:lpstr>
      <vt:lpstr>A128090086F_Data</vt:lpstr>
      <vt:lpstr>A128090086F_Latest</vt:lpstr>
      <vt:lpstr>A128090090W</vt:lpstr>
      <vt:lpstr>A128090090W_Data</vt:lpstr>
      <vt:lpstr>A128090090W_Latest</vt:lpstr>
      <vt:lpstr>A128090094F</vt:lpstr>
      <vt:lpstr>A128090094F_Data</vt:lpstr>
      <vt:lpstr>A128090094F_Latest</vt:lpstr>
      <vt:lpstr>A128090098R</vt:lpstr>
      <vt:lpstr>A128090098R_Data</vt:lpstr>
      <vt:lpstr>A128090098R_Latest</vt:lpstr>
      <vt:lpstr>A128090102V</vt:lpstr>
      <vt:lpstr>A128090102V_Data</vt:lpstr>
      <vt:lpstr>A128090102V_Latest</vt:lpstr>
      <vt:lpstr>A128090106C</vt:lpstr>
      <vt:lpstr>A128090106C_Data</vt:lpstr>
      <vt:lpstr>A128090106C_Latest</vt:lpstr>
      <vt:lpstr>A128090110V</vt:lpstr>
      <vt:lpstr>A128090110V_Data</vt:lpstr>
      <vt:lpstr>A128090110V_Latest</vt:lpstr>
      <vt:lpstr>A128090114C</vt:lpstr>
      <vt:lpstr>A128090114C_Data</vt:lpstr>
      <vt:lpstr>A128090114C_Latest</vt:lpstr>
      <vt:lpstr>A128090118L</vt:lpstr>
      <vt:lpstr>A128090118L_Data</vt:lpstr>
      <vt:lpstr>A128090118L_Latest</vt:lpstr>
      <vt:lpstr>A128090122C</vt:lpstr>
      <vt:lpstr>A128090122C_Data</vt:lpstr>
      <vt:lpstr>A128090122C_Latest</vt:lpstr>
      <vt:lpstr>A128090130C</vt:lpstr>
      <vt:lpstr>A128090130C_Data</vt:lpstr>
      <vt:lpstr>A128090130C_Latest</vt:lpstr>
      <vt:lpstr>A128090134L</vt:lpstr>
      <vt:lpstr>A128090134L_Data</vt:lpstr>
      <vt:lpstr>A128090134L_Latest</vt:lpstr>
      <vt:lpstr>A128090138W</vt:lpstr>
      <vt:lpstr>A128090138W_Data</vt:lpstr>
      <vt:lpstr>A128090138W_Latest</vt:lpstr>
      <vt:lpstr>A128090142L</vt:lpstr>
      <vt:lpstr>A128090142L_Data</vt:lpstr>
      <vt:lpstr>A128090142L_Latest</vt:lpstr>
      <vt:lpstr>A128090146W</vt:lpstr>
      <vt:lpstr>A128090146W_Data</vt:lpstr>
      <vt:lpstr>A128090146W_Latest</vt:lpstr>
      <vt:lpstr>A128090150L</vt:lpstr>
      <vt:lpstr>A128090150L_Data</vt:lpstr>
      <vt:lpstr>A128090150L_Latest</vt:lpstr>
      <vt:lpstr>A128090154W</vt:lpstr>
      <vt:lpstr>A128090154W_Data</vt:lpstr>
      <vt:lpstr>A128090154W_Latest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A128091826V</vt:lpstr>
      <vt:lpstr>A128091826V_Data</vt:lpstr>
      <vt:lpstr>A128091826V_Latest</vt:lpstr>
      <vt:lpstr>A128091830K</vt:lpstr>
      <vt:lpstr>A128091830K_Data</vt:lpstr>
      <vt:lpstr>A128091830K_Latest</vt:lpstr>
      <vt:lpstr>A128091838C</vt:lpstr>
      <vt:lpstr>A128091838C_Data</vt:lpstr>
      <vt:lpstr>A128091838C_Latest</vt:lpstr>
      <vt:lpstr>A128091842V</vt:lpstr>
      <vt:lpstr>A128091842V_Data</vt:lpstr>
      <vt:lpstr>A128091842V_Latest</vt:lpstr>
      <vt:lpstr>A128091846C</vt:lpstr>
      <vt:lpstr>A128091846C_Data</vt:lpstr>
      <vt:lpstr>A128091846C_Latest</vt:lpstr>
      <vt:lpstr>A128091850V</vt:lpstr>
      <vt:lpstr>A128091850V_Data</vt:lpstr>
      <vt:lpstr>A128091850V_Latest</vt:lpstr>
      <vt:lpstr>A128091854C</vt:lpstr>
      <vt:lpstr>A128091854C_Data</vt:lpstr>
      <vt:lpstr>A128091854C_Latest</vt:lpstr>
      <vt:lpstr>A128091858L</vt:lpstr>
      <vt:lpstr>A128091858L_Data</vt:lpstr>
      <vt:lpstr>A128091858L_Latest</vt:lpstr>
      <vt:lpstr>A128091862C</vt:lpstr>
      <vt:lpstr>A128091862C_Data</vt:lpstr>
      <vt:lpstr>A128091862C_Latest</vt:lpstr>
      <vt:lpstr>A128091866L</vt:lpstr>
      <vt:lpstr>A128091866L_Data</vt:lpstr>
      <vt:lpstr>A128091866L_Latest</vt:lpstr>
      <vt:lpstr>A128091870C</vt:lpstr>
      <vt:lpstr>A128091870C_Data</vt:lpstr>
      <vt:lpstr>A128091870C_Latest</vt:lpstr>
      <vt:lpstr>A128091874L</vt:lpstr>
      <vt:lpstr>A128091874L_Data</vt:lpstr>
      <vt:lpstr>A128091874L_Latest</vt:lpstr>
      <vt:lpstr>A128091878W</vt:lpstr>
      <vt:lpstr>A128091878W_Data</vt:lpstr>
      <vt:lpstr>A128091878W_Latest</vt:lpstr>
      <vt:lpstr>A128091882L</vt:lpstr>
      <vt:lpstr>A128091882L_Data</vt:lpstr>
      <vt:lpstr>A128091882L_Latest</vt:lpstr>
      <vt:lpstr>A128091890L</vt:lpstr>
      <vt:lpstr>A128091890L_Data</vt:lpstr>
      <vt:lpstr>A128091890L_Latest</vt:lpstr>
      <vt:lpstr>A128091894W</vt:lpstr>
      <vt:lpstr>A128091894W_Data</vt:lpstr>
      <vt:lpstr>A128091894W_Latest</vt:lpstr>
      <vt:lpstr>A128091898F</vt:lpstr>
      <vt:lpstr>A128091898F_Data</vt:lpstr>
      <vt:lpstr>A128091898F_Latest</vt:lpstr>
      <vt:lpstr>A128091902K</vt:lpstr>
      <vt:lpstr>A128091902K_Data</vt:lpstr>
      <vt:lpstr>A128091902K_Latest</vt:lpstr>
      <vt:lpstr>A128091906V</vt:lpstr>
      <vt:lpstr>A128091906V_Data</vt:lpstr>
      <vt:lpstr>A128091906V_Latest</vt:lpstr>
      <vt:lpstr>A128091910K</vt:lpstr>
      <vt:lpstr>A128091910K_Data</vt:lpstr>
      <vt:lpstr>A128091910K_Latest</vt:lpstr>
      <vt:lpstr>A128091914V</vt:lpstr>
      <vt:lpstr>A128091914V_Data</vt:lpstr>
      <vt:lpstr>A128091914V_Latest</vt:lpstr>
      <vt:lpstr>A128091918C</vt:lpstr>
      <vt:lpstr>A128091918C_Data</vt:lpstr>
      <vt:lpstr>A128091918C_Latest</vt:lpstr>
      <vt:lpstr>A128091922V</vt:lpstr>
      <vt:lpstr>A128091922V_Data</vt:lpstr>
      <vt:lpstr>A128091922V_Latest</vt:lpstr>
      <vt:lpstr>A128091926C</vt:lpstr>
      <vt:lpstr>A128091926C_Data</vt:lpstr>
      <vt:lpstr>A128091926C_Latest</vt:lpstr>
      <vt:lpstr>A128091930V</vt:lpstr>
      <vt:lpstr>A128091930V_Data</vt:lpstr>
      <vt:lpstr>A128091930V_Latest</vt:lpstr>
      <vt:lpstr>A128091934C</vt:lpstr>
      <vt:lpstr>A128091934C_Data</vt:lpstr>
      <vt:lpstr>A128091934C_Latest</vt:lpstr>
      <vt:lpstr>A128091942C</vt:lpstr>
      <vt:lpstr>A128091942C_Data</vt:lpstr>
      <vt:lpstr>A128091942C_Latest</vt:lpstr>
      <vt:lpstr>A128091946L</vt:lpstr>
      <vt:lpstr>A128091946L_Data</vt:lpstr>
      <vt:lpstr>A128091946L_Latest</vt:lpstr>
      <vt:lpstr>A128091950C</vt:lpstr>
      <vt:lpstr>A128091950C_Data</vt:lpstr>
      <vt:lpstr>A128091950C_Latest</vt:lpstr>
      <vt:lpstr>A128091954L</vt:lpstr>
      <vt:lpstr>A128091954L_Data</vt:lpstr>
      <vt:lpstr>A128091954L_Latest</vt:lpstr>
      <vt:lpstr>A128091958W</vt:lpstr>
      <vt:lpstr>A128091958W_Data</vt:lpstr>
      <vt:lpstr>A128091958W_Latest</vt:lpstr>
      <vt:lpstr>A128091962L</vt:lpstr>
      <vt:lpstr>A128091962L_Data</vt:lpstr>
      <vt:lpstr>A128091962L_Latest</vt:lpstr>
      <vt:lpstr>A128091966W</vt:lpstr>
      <vt:lpstr>A128091966W_Data</vt:lpstr>
      <vt:lpstr>A128091966W_Latest</vt:lpstr>
      <vt:lpstr>A128091970L</vt:lpstr>
      <vt:lpstr>A128091970L_Data</vt:lpstr>
      <vt:lpstr>A128091970L_Latest</vt:lpstr>
      <vt:lpstr>A128091974W</vt:lpstr>
      <vt:lpstr>A128091974W_Data</vt:lpstr>
      <vt:lpstr>A128091974W_Latest</vt:lpstr>
      <vt:lpstr>A128091978F</vt:lpstr>
      <vt:lpstr>A128091978F_Data</vt:lpstr>
      <vt:lpstr>A128091978F_Latest</vt:lpstr>
      <vt:lpstr>A128091982W</vt:lpstr>
      <vt:lpstr>A128091982W_Data</vt:lpstr>
      <vt:lpstr>A128091982W_Latest</vt:lpstr>
      <vt:lpstr>A128091986F</vt:lpstr>
      <vt:lpstr>A128091986F_Data</vt:lpstr>
      <vt:lpstr>A128091986F_Latest</vt:lpstr>
      <vt:lpstr>A128091990W</vt:lpstr>
      <vt:lpstr>A128091990W_Data</vt:lpstr>
      <vt:lpstr>A128091990W_Latest</vt:lpstr>
      <vt:lpstr>A128091998R</vt:lpstr>
      <vt:lpstr>A128091998R_Data</vt:lpstr>
      <vt:lpstr>A128091998R_Latest</vt:lpstr>
      <vt:lpstr>A128092002W</vt:lpstr>
      <vt:lpstr>A128092002W_Data</vt:lpstr>
      <vt:lpstr>A128092002W_Latest</vt:lpstr>
      <vt:lpstr>A128092006F</vt:lpstr>
      <vt:lpstr>A128092006F_Data</vt:lpstr>
      <vt:lpstr>A128092006F_Latest</vt:lpstr>
      <vt:lpstr>A128092010W</vt:lpstr>
      <vt:lpstr>A128092010W_Data</vt:lpstr>
      <vt:lpstr>A128092010W_Latest</vt:lpstr>
      <vt:lpstr>A128092014F</vt:lpstr>
      <vt:lpstr>A128092014F_Data</vt:lpstr>
      <vt:lpstr>A128092014F_Latest</vt:lpstr>
      <vt:lpstr>A128092018R</vt:lpstr>
      <vt:lpstr>A128092018R_Data</vt:lpstr>
      <vt:lpstr>A128092018R_Latest</vt:lpstr>
      <vt:lpstr>A128092022F</vt:lpstr>
      <vt:lpstr>A128092022F_Data</vt:lpstr>
      <vt:lpstr>A128092022F_Latest</vt:lpstr>
      <vt:lpstr>A128092026R</vt:lpstr>
      <vt:lpstr>A128092026R_Data</vt:lpstr>
      <vt:lpstr>A128092026R_Latest</vt:lpstr>
      <vt:lpstr>A128092030F</vt:lpstr>
      <vt:lpstr>A128092030F_Data</vt:lpstr>
      <vt:lpstr>A128092030F_Latest</vt:lpstr>
      <vt:lpstr>A128092034R</vt:lpstr>
      <vt:lpstr>A128092034R_Data</vt:lpstr>
      <vt:lpstr>A128092034R_Latest</vt:lpstr>
      <vt:lpstr>A128092038X</vt:lpstr>
      <vt:lpstr>A128092038X_Data</vt:lpstr>
      <vt:lpstr>A128092038X_Latest</vt:lpstr>
      <vt:lpstr>A128092042R</vt:lpstr>
      <vt:lpstr>A128092042R_Data</vt:lpstr>
      <vt:lpstr>A128092042R_Latest</vt:lpstr>
      <vt:lpstr>A128092058J</vt:lpstr>
      <vt:lpstr>A128092058J_Data</vt:lpstr>
      <vt:lpstr>A128092058J_Latest</vt:lpstr>
      <vt:lpstr>A128092062X</vt:lpstr>
      <vt:lpstr>A128092062X_Data</vt:lpstr>
      <vt:lpstr>A128092062X_Latest</vt:lpstr>
      <vt:lpstr>A128092066J</vt:lpstr>
      <vt:lpstr>A128092066J_Data</vt:lpstr>
      <vt:lpstr>A128092066J_Latest</vt:lpstr>
      <vt:lpstr>A128092074J</vt:lpstr>
      <vt:lpstr>A128092074J_Data</vt:lpstr>
      <vt:lpstr>A128092074J_Latest</vt:lpstr>
      <vt:lpstr>A128092078T</vt:lpstr>
      <vt:lpstr>A128092078T_Data</vt:lpstr>
      <vt:lpstr>A128092078T_Latest</vt:lpstr>
      <vt:lpstr>A128092082J</vt:lpstr>
      <vt:lpstr>A128092082J_Data</vt:lpstr>
      <vt:lpstr>A128092082J_Latest</vt:lpstr>
      <vt:lpstr>A128092086T</vt:lpstr>
      <vt:lpstr>A128092086T_Data</vt:lpstr>
      <vt:lpstr>A128092086T_Latest</vt:lpstr>
      <vt:lpstr>A128092090J</vt:lpstr>
      <vt:lpstr>A128092090J_Data</vt:lpstr>
      <vt:lpstr>A128092090J_Latest</vt:lpstr>
      <vt:lpstr>A128092094T</vt:lpstr>
      <vt:lpstr>A128092094T_Data</vt:lpstr>
      <vt:lpstr>A128092094T_Latest</vt:lpstr>
      <vt:lpstr>A128092098A</vt:lpstr>
      <vt:lpstr>A128092098A_Data</vt:lpstr>
      <vt:lpstr>A128092098A_Latest</vt:lpstr>
      <vt:lpstr>A128092102F</vt:lpstr>
      <vt:lpstr>A128092102F_Data</vt:lpstr>
      <vt:lpstr>A128092102F_Latest</vt:lpstr>
      <vt:lpstr>A128092106R</vt:lpstr>
      <vt:lpstr>A128092106R_Data</vt:lpstr>
      <vt:lpstr>A128092106R_Latest</vt:lpstr>
      <vt:lpstr>A128092110F</vt:lpstr>
      <vt:lpstr>A128092110F_Data</vt:lpstr>
      <vt:lpstr>A128092110F_Latest</vt:lpstr>
      <vt:lpstr>A128092114R</vt:lpstr>
      <vt:lpstr>A128092114R_Data</vt:lpstr>
      <vt:lpstr>A128092114R_Latest</vt:lpstr>
      <vt:lpstr>A128092118X</vt:lpstr>
      <vt:lpstr>A128092118X_Data</vt:lpstr>
      <vt:lpstr>A128092118X_Latest</vt:lpstr>
      <vt:lpstr>A128092122R</vt:lpstr>
      <vt:lpstr>A128092122R_Data</vt:lpstr>
      <vt:lpstr>A128092122R_Latest</vt:lpstr>
      <vt:lpstr>A128092126X</vt:lpstr>
      <vt:lpstr>A128092126X_Data</vt:lpstr>
      <vt:lpstr>A128092126X_Latest</vt:lpstr>
      <vt:lpstr>A128092130R</vt:lpstr>
      <vt:lpstr>A128092130R_Data</vt:lpstr>
      <vt:lpstr>A128092130R_Latest</vt:lpstr>
      <vt:lpstr>A128092134X</vt:lpstr>
      <vt:lpstr>A128092134X_Data</vt:lpstr>
      <vt:lpstr>A128092134X_Latest</vt:lpstr>
      <vt:lpstr>A128092138J</vt:lpstr>
      <vt:lpstr>A128092138J_Data</vt:lpstr>
      <vt:lpstr>A128092138J_Latest</vt:lpstr>
      <vt:lpstr>A128092142X</vt:lpstr>
      <vt:lpstr>A128092142X_Data</vt:lpstr>
      <vt:lpstr>A128092142X_Latest</vt:lpstr>
      <vt:lpstr>A128092146J</vt:lpstr>
      <vt:lpstr>A128092146J_Data</vt:lpstr>
      <vt:lpstr>A128092146J_Latest</vt:lpstr>
      <vt:lpstr>A128092150X</vt:lpstr>
      <vt:lpstr>A128092150X_Data</vt:lpstr>
      <vt:lpstr>A128092150X_Latest</vt:lpstr>
      <vt:lpstr>A128092154J</vt:lpstr>
      <vt:lpstr>A128092154J_Data</vt:lpstr>
      <vt:lpstr>A128092154J_Latest</vt:lpstr>
      <vt:lpstr>A128092162J</vt:lpstr>
      <vt:lpstr>A128092162J_Data</vt:lpstr>
      <vt:lpstr>A128092162J_Latest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A128094002J</vt:lpstr>
      <vt:lpstr>A128094002J_Data</vt:lpstr>
      <vt:lpstr>A128094002J_Latest</vt:lpstr>
      <vt:lpstr>A128094006T</vt:lpstr>
      <vt:lpstr>A128094006T_Data</vt:lpstr>
      <vt:lpstr>A128094006T_Latest</vt:lpstr>
      <vt:lpstr>A128094010J</vt:lpstr>
      <vt:lpstr>A128094010J_Data</vt:lpstr>
      <vt:lpstr>A128094010J_Latest</vt:lpstr>
      <vt:lpstr>A128094014T</vt:lpstr>
      <vt:lpstr>A128094014T_Data</vt:lpstr>
      <vt:lpstr>A128094014T_Latest</vt:lpstr>
      <vt:lpstr>A128094018A</vt:lpstr>
      <vt:lpstr>A128094018A_Data</vt:lpstr>
      <vt:lpstr>A128094018A_Latest</vt:lpstr>
      <vt:lpstr>A128094022T</vt:lpstr>
      <vt:lpstr>A128094022T_Data</vt:lpstr>
      <vt:lpstr>A128094022T_Latest</vt:lpstr>
      <vt:lpstr>A128094030T</vt:lpstr>
      <vt:lpstr>A128094030T_Data</vt:lpstr>
      <vt:lpstr>A128094030T_Latest</vt:lpstr>
      <vt:lpstr>A128094034A</vt:lpstr>
      <vt:lpstr>A128094034A_Data</vt:lpstr>
      <vt:lpstr>A128094034A_Latest</vt:lpstr>
      <vt:lpstr>A128094038K</vt:lpstr>
      <vt:lpstr>A128094038K_Data</vt:lpstr>
      <vt:lpstr>A128094038K_Latest</vt:lpstr>
      <vt:lpstr>A128094042A</vt:lpstr>
      <vt:lpstr>A128094042A_Data</vt:lpstr>
      <vt:lpstr>A128094042A_Latest</vt:lpstr>
      <vt:lpstr>A128094046K</vt:lpstr>
      <vt:lpstr>A128094046K_Data</vt:lpstr>
      <vt:lpstr>A128094046K_Latest</vt:lpstr>
      <vt:lpstr>A128094050A</vt:lpstr>
      <vt:lpstr>A128094050A_Data</vt:lpstr>
      <vt:lpstr>A128094050A_Latest</vt:lpstr>
      <vt:lpstr>A128094054K</vt:lpstr>
      <vt:lpstr>A128094054K_Data</vt:lpstr>
      <vt:lpstr>A128094054K_Latest</vt:lpstr>
      <vt:lpstr>A128094058V</vt:lpstr>
      <vt:lpstr>A128094058V_Data</vt:lpstr>
      <vt:lpstr>A128094058V_Latest</vt:lpstr>
      <vt:lpstr>A128094062K</vt:lpstr>
      <vt:lpstr>A128094062K_Data</vt:lpstr>
      <vt:lpstr>A128094062K_Latest</vt:lpstr>
      <vt:lpstr>A128094066V</vt:lpstr>
      <vt:lpstr>A128094066V_Data</vt:lpstr>
      <vt:lpstr>A128094066V_Latest</vt:lpstr>
      <vt:lpstr>A128094070K</vt:lpstr>
      <vt:lpstr>A128094070K_Data</vt:lpstr>
      <vt:lpstr>A128094070K_Latest</vt:lpstr>
      <vt:lpstr>A128094074V</vt:lpstr>
      <vt:lpstr>A128094074V_Data</vt:lpstr>
      <vt:lpstr>A128094074V_Latest</vt:lpstr>
      <vt:lpstr>A128094078C</vt:lpstr>
      <vt:lpstr>A128094078C_Data</vt:lpstr>
      <vt:lpstr>A128094078C_Latest</vt:lpstr>
      <vt:lpstr>A128094082V</vt:lpstr>
      <vt:lpstr>A128094082V_Data</vt:lpstr>
      <vt:lpstr>A128094082V_Latest</vt:lpstr>
      <vt:lpstr>A128094086C</vt:lpstr>
      <vt:lpstr>A128094086C_Data</vt:lpstr>
      <vt:lpstr>A128094086C_Latest</vt:lpstr>
      <vt:lpstr>A128094090V</vt:lpstr>
      <vt:lpstr>A128094090V_Data</vt:lpstr>
      <vt:lpstr>A128094090V_Latest</vt:lpstr>
      <vt:lpstr>A128094094C</vt:lpstr>
      <vt:lpstr>A128094094C_Data</vt:lpstr>
      <vt:lpstr>A128094094C_Latest</vt:lpstr>
      <vt:lpstr>A128094098L</vt:lpstr>
      <vt:lpstr>A128094098L_Data</vt:lpstr>
      <vt:lpstr>A128094098L_Latest</vt:lpstr>
      <vt:lpstr>A128094102T</vt:lpstr>
      <vt:lpstr>A128094102T_Data</vt:lpstr>
      <vt:lpstr>A128094102T_Latest</vt:lpstr>
      <vt:lpstr>A128094106A</vt:lpstr>
      <vt:lpstr>A128094106A_Data</vt:lpstr>
      <vt:lpstr>A128094106A_Latest</vt:lpstr>
      <vt:lpstr>A128094110T</vt:lpstr>
      <vt:lpstr>A128094110T_Data</vt:lpstr>
      <vt:lpstr>A128094110T_Latest</vt:lpstr>
      <vt:lpstr>A128094114A</vt:lpstr>
      <vt:lpstr>A128094114A_Data</vt:lpstr>
      <vt:lpstr>A128094114A_Latest</vt:lpstr>
      <vt:lpstr>A128094118K</vt:lpstr>
      <vt:lpstr>A128094118K_Data</vt:lpstr>
      <vt:lpstr>A128094118K_Latest</vt:lpstr>
      <vt:lpstr>A128094122A</vt:lpstr>
      <vt:lpstr>A128094122A_Data</vt:lpstr>
      <vt:lpstr>A128094122A_Latest</vt:lpstr>
      <vt:lpstr>A128094126K</vt:lpstr>
      <vt:lpstr>A128094126K_Data</vt:lpstr>
      <vt:lpstr>A128094126K_Latest</vt:lpstr>
      <vt:lpstr>A128094130A</vt:lpstr>
      <vt:lpstr>A128094130A_Data</vt:lpstr>
      <vt:lpstr>A128094130A_Latest</vt:lpstr>
      <vt:lpstr>A128094134K</vt:lpstr>
      <vt:lpstr>A128094134K_Data</vt:lpstr>
      <vt:lpstr>A128094134K_Latest</vt:lpstr>
      <vt:lpstr>A128094138V</vt:lpstr>
      <vt:lpstr>A128094138V_Data</vt:lpstr>
      <vt:lpstr>A128094138V_Latest</vt:lpstr>
      <vt:lpstr>A128094150K</vt:lpstr>
      <vt:lpstr>A128094150K_Data</vt:lpstr>
      <vt:lpstr>A128094150K_Latest</vt:lpstr>
      <vt:lpstr>A128094154V</vt:lpstr>
      <vt:lpstr>A128094154V_Data</vt:lpstr>
      <vt:lpstr>A128094154V_Latest</vt:lpstr>
      <vt:lpstr>A128094158C</vt:lpstr>
      <vt:lpstr>A128094158C_Data</vt:lpstr>
      <vt:lpstr>A128094158C_Latest</vt:lpstr>
      <vt:lpstr>A128094162V</vt:lpstr>
      <vt:lpstr>A128094162V_Data</vt:lpstr>
      <vt:lpstr>A128094162V_Latest</vt:lpstr>
      <vt:lpstr>A128094166C</vt:lpstr>
      <vt:lpstr>A128094166C_Data</vt:lpstr>
      <vt:lpstr>A128094166C_Latest</vt:lpstr>
      <vt:lpstr>A128094170V</vt:lpstr>
      <vt:lpstr>A128094170V_Data</vt:lpstr>
      <vt:lpstr>A128094170V_Latest</vt:lpstr>
      <vt:lpstr>A128094174C</vt:lpstr>
      <vt:lpstr>A128094174C_Data</vt:lpstr>
      <vt:lpstr>A128094174C_Latest</vt:lpstr>
      <vt:lpstr>A128094178L</vt:lpstr>
      <vt:lpstr>A128094178L_Data</vt:lpstr>
      <vt:lpstr>A128094178L_Latest</vt:lpstr>
      <vt:lpstr>A128094182C</vt:lpstr>
      <vt:lpstr>A128094182C_Data</vt:lpstr>
      <vt:lpstr>A128094182C_Latest</vt:lpstr>
      <vt:lpstr>A128094186L</vt:lpstr>
      <vt:lpstr>A128094186L_Data</vt:lpstr>
      <vt:lpstr>A128094186L_Latest</vt:lpstr>
      <vt:lpstr>A128094190C</vt:lpstr>
      <vt:lpstr>A128094190C_Data</vt:lpstr>
      <vt:lpstr>A128094190C_Latest</vt:lpstr>
      <vt:lpstr>A128094194L</vt:lpstr>
      <vt:lpstr>A128094194L_Data</vt:lpstr>
      <vt:lpstr>A128094194L_Latest</vt:lpstr>
      <vt:lpstr>A128094198W</vt:lpstr>
      <vt:lpstr>A128094198W_Data</vt:lpstr>
      <vt:lpstr>A128094198W_Latest</vt:lpstr>
      <vt:lpstr>A128094202A</vt:lpstr>
      <vt:lpstr>A128094202A_Data</vt:lpstr>
      <vt:lpstr>A128094202A_Latest</vt:lpstr>
      <vt:lpstr>A128094206K</vt:lpstr>
      <vt:lpstr>A128094206K_Data</vt:lpstr>
      <vt:lpstr>A128094206K_Latest</vt:lpstr>
      <vt:lpstr>A128094210A</vt:lpstr>
      <vt:lpstr>A128094210A_Data</vt:lpstr>
      <vt:lpstr>A128094210A_Latest</vt:lpstr>
      <vt:lpstr>A128094214K</vt:lpstr>
      <vt:lpstr>A128094214K_Data</vt:lpstr>
      <vt:lpstr>A128094214K_Latest</vt:lpstr>
      <vt:lpstr>A128094222K</vt:lpstr>
      <vt:lpstr>A128094222K_Data</vt:lpstr>
      <vt:lpstr>A128094222K_Latest</vt:lpstr>
      <vt:lpstr>A128094226V</vt:lpstr>
      <vt:lpstr>A128094226V_Data</vt:lpstr>
      <vt:lpstr>A128094226V_Latest</vt:lpstr>
      <vt:lpstr>A128094230K</vt:lpstr>
      <vt:lpstr>A128094230K_Data</vt:lpstr>
      <vt:lpstr>A128094230K_Latest</vt:lpstr>
      <vt:lpstr>A128094234V</vt:lpstr>
      <vt:lpstr>A128094234V_Data</vt:lpstr>
      <vt:lpstr>A128094234V_Latest</vt:lpstr>
      <vt:lpstr>A128094238C</vt:lpstr>
      <vt:lpstr>A128094238C_Data</vt:lpstr>
      <vt:lpstr>A128094238C_Latest</vt:lpstr>
      <vt:lpstr>A128094242V</vt:lpstr>
      <vt:lpstr>A128094242V_Data</vt:lpstr>
      <vt:lpstr>A128094242V_Latest</vt:lpstr>
      <vt:lpstr>A128094246C</vt:lpstr>
      <vt:lpstr>A128094246C_Data</vt:lpstr>
      <vt:lpstr>A128094246C_Latest</vt:lpstr>
      <vt:lpstr>A128094250V</vt:lpstr>
      <vt:lpstr>A128094250V_Data</vt:lpstr>
      <vt:lpstr>A128094250V_Latest</vt:lpstr>
      <vt:lpstr>A128094254C</vt:lpstr>
      <vt:lpstr>A128094254C_Data</vt:lpstr>
      <vt:lpstr>A128094254C_Latest</vt:lpstr>
      <vt:lpstr>A128094258L</vt:lpstr>
      <vt:lpstr>A128094258L_Data</vt:lpstr>
      <vt:lpstr>A128094258L_Latest</vt:lpstr>
      <vt:lpstr>A128094262C</vt:lpstr>
      <vt:lpstr>A128094262C_Data</vt:lpstr>
      <vt:lpstr>A128094262C_Latest</vt:lpstr>
      <vt:lpstr>A128094266L</vt:lpstr>
      <vt:lpstr>A128094266L_Data</vt:lpstr>
      <vt:lpstr>A128094266L_Latest</vt:lpstr>
      <vt:lpstr>A128094270C</vt:lpstr>
      <vt:lpstr>A128094270C_Data</vt:lpstr>
      <vt:lpstr>A128094270C_Latest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A128095918A</vt:lpstr>
      <vt:lpstr>A128095918A_Data</vt:lpstr>
      <vt:lpstr>A128095918A_Latest</vt:lpstr>
      <vt:lpstr>A128095922T</vt:lpstr>
      <vt:lpstr>A128095922T_Data</vt:lpstr>
      <vt:lpstr>A128095922T_Latest</vt:lpstr>
      <vt:lpstr>A128095926A</vt:lpstr>
      <vt:lpstr>A128095926A_Data</vt:lpstr>
      <vt:lpstr>A128095926A_Latest</vt:lpstr>
      <vt:lpstr>A128095930T</vt:lpstr>
      <vt:lpstr>A128095930T_Data</vt:lpstr>
      <vt:lpstr>A128095930T_Latest</vt:lpstr>
      <vt:lpstr>A128095934A</vt:lpstr>
      <vt:lpstr>A128095934A_Data</vt:lpstr>
      <vt:lpstr>A128095934A_Latest</vt:lpstr>
      <vt:lpstr>A128095938K</vt:lpstr>
      <vt:lpstr>A128095938K_Data</vt:lpstr>
      <vt:lpstr>A128095938K_Latest</vt:lpstr>
      <vt:lpstr>A128095942A</vt:lpstr>
      <vt:lpstr>A128095942A_Data</vt:lpstr>
      <vt:lpstr>A128095942A_Latest</vt:lpstr>
      <vt:lpstr>A128095946K</vt:lpstr>
      <vt:lpstr>A128095946K_Data</vt:lpstr>
      <vt:lpstr>A128095946K_Latest</vt:lpstr>
      <vt:lpstr>A128095950A</vt:lpstr>
      <vt:lpstr>A128095950A_Data</vt:lpstr>
      <vt:lpstr>A128095950A_Latest</vt:lpstr>
      <vt:lpstr>A128095954K</vt:lpstr>
      <vt:lpstr>A128095954K_Data</vt:lpstr>
      <vt:lpstr>A128095954K_Latest</vt:lpstr>
      <vt:lpstr>A128095958V</vt:lpstr>
      <vt:lpstr>A128095958V_Data</vt:lpstr>
      <vt:lpstr>A128095958V_Latest</vt:lpstr>
      <vt:lpstr>A128095962K</vt:lpstr>
      <vt:lpstr>A128095962K_Data</vt:lpstr>
      <vt:lpstr>A128095962K_Latest</vt:lpstr>
      <vt:lpstr>A128095966V</vt:lpstr>
      <vt:lpstr>A128095966V_Data</vt:lpstr>
      <vt:lpstr>A128095966V_Latest</vt:lpstr>
      <vt:lpstr>A128095970K</vt:lpstr>
      <vt:lpstr>A128095970K_Data</vt:lpstr>
      <vt:lpstr>A128095970K_Latest</vt:lpstr>
      <vt:lpstr>A128095978C</vt:lpstr>
      <vt:lpstr>A128095978C_Data</vt:lpstr>
      <vt:lpstr>A128095978C_Latest</vt:lpstr>
      <vt:lpstr>A128095982V</vt:lpstr>
      <vt:lpstr>A128095982V_Data</vt:lpstr>
      <vt:lpstr>A128095982V_Latest</vt:lpstr>
      <vt:lpstr>A128095986C</vt:lpstr>
      <vt:lpstr>A128095986C_Data</vt:lpstr>
      <vt:lpstr>A128095986C_Latest</vt:lpstr>
      <vt:lpstr>A128095990V</vt:lpstr>
      <vt:lpstr>A128095990V_Data</vt:lpstr>
      <vt:lpstr>A128095990V_Latest</vt:lpstr>
      <vt:lpstr>A128095994C</vt:lpstr>
      <vt:lpstr>A128095994C_Data</vt:lpstr>
      <vt:lpstr>A128095994C_Latest</vt:lpstr>
      <vt:lpstr>A128095998L</vt:lpstr>
      <vt:lpstr>A128095998L_Data</vt:lpstr>
      <vt:lpstr>A128095998L_Latest</vt:lpstr>
      <vt:lpstr>A128096002V</vt:lpstr>
      <vt:lpstr>A128096002V_Data</vt:lpstr>
      <vt:lpstr>A128096002V_Latest</vt:lpstr>
      <vt:lpstr>A128096006C</vt:lpstr>
      <vt:lpstr>A128096006C_Data</vt:lpstr>
      <vt:lpstr>A128096006C_Latest</vt:lpstr>
      <vt:lpstr>A128096010V</vt:lpstr>
      <vt:lpstr>A128096010V_Data</vt:lpstr>
      <vt:lpstr>A128096010V_Latest</vt:lpstr>
      <vt:lpstr>A128096014C</vt:lpstr>
      <vt:lpstr>A128096014C_Data</vt:lpstr>
      <vt:lpstr>A128096014C_Latest</vt:lpstr>
      <vt:lpstr>A128096018L</vt:lpstr>
      <vt:lpstr>A128096018L_Data</vt:lpstr>
      <vt:lpstr>A128096018L_Latest</vt:lpstr>
      <vt:lpstr>A128096022C</vt:lpstr>
      <vt:lpstr>A128096022C_Data</vt:lpstr>
      <vt:lpstr>A128096022C_Latest</vt:lpstr>
      <vt:lpstr>A128096026L</vt:lpstr>
      <vt:lpstr>A128096026L_Data</vt:lpstr>
      <vt:lpstr>A128096026L_Latest</vt:lpstr>
      <vt:lpstr>A128096030C</vt:lpstr>
      <vt:lpstr>A128096030C_Data</vt:lpstr>
      <vt:lpstr>A128096030C_Latest</vt:lpstr>
      <vt:lpstr>A128096034L</vt:lpstr>
      <vt:lpstr>A128096034L_Data</vt:lpstr>
      <vt:lpstr>A128096034L_Latest</vt:lpstr>
      <vt:lpstr>A128096038W</vt:lpstr>
      <vt:lpstr>A128096038W_Data</vt:lpstr>
      <vt:lpstr>A128096038W_Latest</vt:lpstr>
      <vt:lpstr>A128096042L</vt:lpstr>
      <vt:lpstr>A128096042L_Data</vt:lpstr>
      <vt:lpstr>A128096042L_Latest</vt:lpstr>
      <vt:lpstr>A128096046W</vt:lpstr>
      <vt:lpstr>A128096046W_Data</vt:lpstr>
      <vt:lpstr>A128096046W_Latest</vt:lpstr>
      <vt:lpstr>A128096050L</vt:lpstr>
      <vt:lpstr>A128096050L_Data</vt:lpstr>
      <vt:lpstr>A128096050L_Latest</vt:lpstr>
      <vt:lpstr>A128096054W</vt:lpstr>
      <vt:lpstr>A128096054W_Data</vt:lpstr>
      <vt:lpstr>A128096054W_Latest</vt:lpstr>
      <vt:lpstr>A128096058F</vt:lpstr>
      <vt:lpstr>A128096058F_Data</vt:lpstr>
      <vt:lpstr>A128096058F_Latest</vt:lpstr>
      <vt:lpstr>A128096062W</vt:lpstr>
      <vt:lpstr>A128096062W_Data</vt:lpstr>
      <vt:lpstr>A128096062W_Latest</vt:lpstr>
      <vt:lpstr>A128096066F</vt:lpstr>
      <vt:lpstr>A128096066F_Data</vt:lpstr>
      <vt:lpstr>A128096066F_Latest</vt:lpstr>
      <vt:lpstr>A128096070W</vt:lpstr>
      <vt:lpstr>A128096070W_Data</vt:lpstr>
      <vt:lpstr>A128096070W_Latest</vt:lpstr>
      <vt:lpstr>A128096074F</vt:lpstr>
      <vt:lpstr>A128096074F_Data</vt:lpstr>
      <vt:lpstr>A128096074F_Latest</vt:lpstr>
      <vt:lpstr>A128096078R</vt:lpstr>
      <vt:lpstr>A128096078R_Data</vt:lpstr>
      <vt:lpstr>A128096078R_Latest</vt:lpstr>
      <vt:lpstr>A128096082F</vt:lpstr>
      <vt:lpstr>A128096082F_Data</vt:lpstr>
      <vt:lpstr>A128096082F_Latest</vt:lpstr>
      <vt:lpstr>A128096086R</vt:lpstr>
      <vt:lpstr>A128096086R_Data</vt:lpstr>
      <vt:lpstr>A128096086R_Latest</vt:lpstr>
      <vt:lpstr>A128096090F</vt:lpstr>
      <vt:lpstr>A128096090F_Data</vt:lpstr>
      <vt:lpstr>A128096090F_Latest</vt:lpstr>
      <vt:lpstr>A128096094R</vt:lpstr>
      <vt:lpstr>A128096094R_Data</vt:lpstr>
      <vt:lpstr>A128096094R_Latest</vt:lpstr>
      <vt:lpstr>A128096098X</vt:lpstr>
      <vt:lpstr>A128096098X_Data</vt:lpstr>
      <vt:lpstr>A128096098X_Latest</vt:lpstr>
      <vt:lpstr>A128096102C</vt:lpstr>
      <vt:lpstr>A128096102C_Data</vt:lpstr>
      <vt:lpstr>A128096102C_Latest</vt:lpstr>
      <vt:lpstr>A128096106L</vt:lpstr>
      <vt:lpstr>A128096106L_Data</vt:lpstr>
      <vt:lpstr>A128096106L_Latest</vt:lpstr>
      <vt:lpstr>A128096110C</vt:lpstr>
      <vt:lpstr>A128096110C_Data</vt:lpstr>
      <vt:lpstr>A128096110C_Latest</vt:lpstr>
      <vt:lpstr>A128096114L</vt:lpstr>
      <vt:lpstr>A128096114L_Data</vt:lpstr>
      <vt:lpstr>A128096114L_Latest</vt:lpstr>
      <vt:lpstr>A128096118W</vt:lpstr>
      <vt:lpstr>A128096118W_Data</vt:lpstr>
      <vt:lpstr>A128096118W_Latest</vt:lpstr>
      <vt:lpstr>A128096122L</vt:lpstr>
      <vt:lpstr>A128096122L_Data</vt:lpstr>
      <vt:lpstr>A128096122L_Latest</vt:lpstr>
      <vt:lpstr>A128096134W</vt:lpstr>
      <vt:lpstr>A128096134W_Data</vt:lpstr>
      <vt:lpstr>A128096134W_Latest</vt:lpstr>
      <vt:lpstr>A128096138F</vt:lpstr>
      <vt:lpstr>A128096138F_Data</vt:lpstr>
      <vt:lpstr>A128096138F_Latest</vt:lpstr>
      <vt:lpstr>A128096142W</vt:lpstr>
      <vt:lpstr>A128096142W_Data</vt:lpstr>
      <vt:lpstr>A128096142W_Latest</vt:lpstr>
      <vt:lpstr>A128096146F</vt:lpstr>
      <vt:lpstr>A128096146F_Data</vt:lpstr>
      <vt:lpstr>A128096146F_Latest</vt:lpstr>
      <vt:lpstr>A128096150W</vt:lpstr>
      <vt:lpstr>A128096150W_Data</vt:lpstr>
      <vt:lpstr>A128096150W_Latest</vt:lpstr>
      <vt:lpstr>A128096154F</vt:lpstr>
      <vt:lpstr>A128096154F_Data</vt:lpstr>
      <vt:lpstr>A128096154F_Latest</vt:lpstr>
      <vt:lpstr>A128096158R</vt:lpstr>
      <vt:lpstr>A128096158R_Data</vt:lpstr>
      <vt:lpstr>A128096158R_Latest</vt:lpstr>
      <vt:lpstr>A128096162F</vt:lpstr>
      <vt:lpstr>A128096162F_Data</vt:lpstr>
      <vt:lpstr>A128096162F_Latest</vt:lpstr>
      <vt:lpstr>A128096166R</vt:lpstr>
      <vt:lpstr>A128096166R_Data</vt:lpstr>
      <vt:lpstr>A128096166R_Latest</vt:lpstr>
      <vt:lpstr>A128096170F</vt:lpstr>
      <vt:lpstr>A128096170F_Data</vt:lpstr>
      <vt:lpstr>A128096170F_Latest</vt:lpstr>
      <vt:lpstr>A128096174R</vt:lpstr>
      <vt:lpstr>A128096174R_Data</vt:lpstr>
      <vt:lpstr>A128096174R_Latest</vt:lpstr>
      <vt:lpstr>A128096178X</vt:lpstr>
      <vt:lpstr>A128096178X_Data</vt:lpstr>
      <vt:lpstr>A128096178X_Latest</vt:lpstr>
      <vt:lpstr>A128096182R</vt:lpstr>
      <vt:lpstr>A128096182R_Data</vt:lpstr>
      <vt:lpstr>A128096182R_Latest</vt:lpstr>
      <vt:lpstr>A128096186X</vt:lpstr>
      <vt:lpstr>A128096186X_Data</vt:lpstr>
      <vt:lpstr>A128096186X_Latest</vt:lpstr>
      <vt:lpstr>A128096190R</vt:lpstr>
      <vt:lpstr>A128096190R_Data</vt:lpstr>
      <vt:lpstr>A128096190R_Latest</vt:lpstr>
      <vt:lpstr>A128096194X</vt:lpstr>
      <vt:lpstr>A128096194X_Data</vt:lpstr>
      <vt:lpstr>A128096194X_Latest</vt:lpstr>
      <vt:lpstr>A128096198J</vt:lpstr>
      <vt:lpstr>A128096198J_Data</vt:lpstr>
      <vt:lpstr>A128096198J_Latest</vt:lpstr>
      <vt:lpstr>A128096202L</vt:lpstr>
      <vt:lpstr>A128096202L_Data</vt:lpstr>
      <vt:lpstr>A128096202L_Latest</vt:lpstr>
      <vt:lpstr>A128096206W</vt:lpstr>
      <vt:lpstr>A128096206W_Data</vt:lpstr>
      <vt:lpstr>A128096206W_Latest</vt:lpstr>
      <vt:lpstr>A128096210L</vt:lpstr>
      <vt:lpstr>A128096210L_Data</vt:lpstr>
      <vt:lpstr>A128096210L_Latest</vt:lpstr>
      <vt:lpstr>A128096214W</vt:lpstr>
      <vt:lpstr>A128096214W_Data</vt:lpstr>
      <vt:lpstr>A128096214W_Latest</vt:lpstr>
      <vt:lpstr>A128096222W</vt:lpstr>
      <vt:lpstr>A128096222W_Data</vt:lpstr>
      <vt:lpstr>A128096222W_Latest</vt:lpstr>
      <vt:lpstr>A128096226F</vt:lpstr>
      <vt:lpstr>A128096226F_Data</vt:lpstr>
      <vt:lpstr>A128096226F_Latest</vt:lpstr>
      <vt:lpstr>A128096230W</vt:lpstr>
      <vt:lpstr>A128096230W_Data</vt:lpstr>
      <vt:lpstr>A128096230W_Latest</vt:lpstr>
      <vt:lpstr>A128096234F</vt:lpstr>
      <vt:lpstr>A128096234F_Data</vt:lpstr>
      <vt:lpstr>A128096234F_Latest</vt:lpstr>
      <vt:lpstr>A128096238R</vt:lpstr>
      <vt:lpstr>A128096238R_Data</vt:lpstr>
      <vt:lpstr>A128096238R_Latest</vt:lpstr>
      <vt:lpstr>A128096242F</vt:lpstr>
      <vt:lpstr>A128096242F_Data</vt:lpstr>
      <vt:lpstr>A128096242F_Latest</vt:lpstr>
      <vt:lpstr>A128096246R</vt:lpstr>
      <vt:lpstr>A128096246R_Data</vt:lpstr>
      <vt:lpstr>A128096246R_Latest</vt:lpstr>
      <vt:lpstr>A128096250F</vt:lpstr>
      <vt:lpstr>A128096250F_Data</vt:lpstr>
      <vt:lpstr>A128096250F_Latest</vt:lpstr>
      <vt:lpstr>A128096254R</vt:lpstr>
      <vt:lpstr>A128096254R_Data</vt:lpstr>
      <vt:lpstr>A128096254R_Latest</vt:lpstr>
      <vt:lpstr>A128096258X</vt:lpstr>
      <vt:lpstr>A128096258X_Data</vt:lpstr>
      <vt:lpstr>A128096258X_Latest</vt:lpstr>
      <vt:lpstr>A128096262R</vt:lpstr>
      <vt:lpstr>A128096262R_Data</vt:lpstr>
      <vt:lpstr>A128096262R_Latest</vt:lpstr>
      <vt:lpstr>A128096266X</vt:lpstr>
      <vt:lpstr>A128096266X_Data</vt:lpstr>
      <vt:lpstr>A128096266X_Latest</vt:lpstr>
      <vt:lpstr>A128096270R</vt:lpstr>
      <vt:lpstr>A128096270R_Data</vt:lpstr>
      <vt:lpstr>A128096270R_Latest</vt:lpstr>
      <vt:lpstr>A128096274X</vt:lpstr>
      <vt:lpstr>A128096274X_Data</vt:lpstr>
      <vt:lpstr>A128096274X_Latest</vt:lpstr>
      <vt:lpstr>A128096278J</vt:lpstr>
      <vt:lpstr>A128096278J_Data</vt:lpstr>
      <vt:lpstr>A128096278J_Latest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A128098094A</vt:lpstr>
      <vt:lpstr>A128098094A_Data</vt:lpstr>
      <vt:lpstr>A128098094A_Latest</vt:lpstr>
      <vt:lpstr>A128098098K</vt:lpstr>
      <vt:lpstr>A128098098K_Data</vt:lpstr>
      <vt:lpstr>A128098098K_Latest</vt:lpstr>
      <vt:lpstr>A128098102R</vt:lpstr>
      <vt:lpstr>A128098102R_Data</vt:lpstr>
      <vt:lpstr>A128098102R_Latest</vt:lpstr>
      <vt:lpstr>A128098106X</vt:lpstr>
      <vt:lpstr>A128098106X_Data</vt:lpstr>
      <vt:lpstr>A128098106X_Latest</vt:lpstr>
      <vt:lpstr>A128098110R</vt:lpstr>
      <vt:lpstr>A128098110R_Data</vt:lpstr>
      <vt:lpstr>A128098110R_Latest</vt:lpstr>
      <vt:lpstr>A128098114X</vt:lpstr>
      <vt:lpstr>A128098114X_Data</vt:lpstr>
      <vt:lpstr>A128098114X_Latest</vt:lpstr>
      <vt:lpstr>A128098118J</vt:lpstr>
      <vt:lpstr>A128098118J_Data</vt:lpstr>
      <vt:lpstr>A128098118J_Latest</vt:lpstr>
      <vt:lpstr>A128098122X</vt:lpstr>
      <vt:lpstr>A128098122X_Data</vt:lpstr>
      <vt:lpstr>A128098122X_Latest</vt:lpstr>
      <vt:lpstr>A128098126J</vt:lpstr>
      <vt:lpstr>A128098126J_Data</vt:lpstr>
      <vt:lpstr>A128098126J_Latest</vt:lpstr>
      <vt:lpstr>A128098130X</vt:lpstr>
      <vt:lpstr>A128098130X_Data</vt:lpstr>
      <vt:lpstr>A128098130X_Latest</vt:lpstr>
      <vt:lpstr>A128098134J</vt:lpstr>
      <vt:lpstr>A128098134J_Data</vt:lpstr>
      <vt:lpstr>A128098134J_Latest</vt:lpstr>
      <vt:lpstr>A128098138T</vt:lpstr>
      <vt:lpstr>A128098138T_Data</vt:lpstr>
      <vt:lpstr>A128098138T_Latest</vt:lpstr>
      <vt:lpstr>A128098142J</vt:lpstr>
      <vt:lpstr>A128098142J_Data</vt:lpstr>
      <vt:lpstr>A128098142J_Latest</vt:lpstr>
      <vt:lpstr>A128098146T</vt:lpstr>
      <vt:lpstr>A128098146T_Data</vt:lpstr>
      <vt:lpstr>A128098146T_Latest</vt:lpstr>
      <vt:lpstr>A128098150J</vt:lpstr>
      <vt:lpstr>A128098150J_Data</vt:lpstr>
      <vt:lpstr>A128098150J_Latest</vt:lpstr>
      <vt:lpstr>A128098154T</vt:lpstr>
      <vt:lpstr>A128098154T_Data</vt:lpstr>
      <vt:lpstr>A128098154T_Latest</vt:lpstr>
      <vt:lpstr>A128098158A</vt:lpstr>
      <vt:lpstr>A128098158A_Data</vt:lpstr>
      <vt:lpstr>A128098158A_Latest</vt:lpstr>
      <vt:lpstr>A128098162T</vt:lpstr>
      <vt:lpstr>A128098162T_Data</vt:lpstr>
      <vt:lpstr>A128098162T_Latest</vt:lpstr>
      <vt:lpstr>A128098166A</vt:lpstr>
      <vt:lpstr>A128098166A_Data</vt:lpstr>
      <vt:lpstr>A128098166A_Latest</vt:lpstr>
      <vt:lpstr>A128098170T</vt:lpstr>
      <vt:lpstr>A128098170T_Data</vt:lpstr>
      <vt:lpstr>A128098170T_Latest</vt:lpstr>
      <vt:lpstr>A128098178K</vt:lpstr>
      <vt:lpstr>A128098178K_Data</vt:lpstr>
      <vt:lpstr>A128098178K_Latest</vt:lpstr>
      <vt:lpstr>A128098182A</vt:lpstr>
      <vt:lpstr>A128098182A_Data</vt:lpstr>
      <vt:lpstr>A128098182A_Latest</vt:lpstr>
      <vt:lpstr>A128098186K</vt:lpstr>
      <vt:lpstr>A128098186K_Data</vt:lpstr>
      <vt:lpstr>A128098186K_Latest</vt:lpstr>
      <vt:lpstr>A128098190A</vt:lpstr>
      <vt:lpstr>A128098190A_Data</vt:lpstr>
      <vt:lpstr>A128098190A_Latest</vt:lpstr>
      <vt:lpstr>A128098194K</vt:lpstr>
      <vt:lpstr>A128098194K_Data</vt:lpstr>
      <vt:lpstr>A128098194K_Latest</vt:lpstr>
      <vt:lpstr>A128098198V</vt:lpstr>
      <vt:lpstr>A128098198V_Data</vt:lpstr>
      <vt:lpstr>A128098198V_Latest</vt:lpstr>
      <vt:lpstr>A128098202X</vt:lpstr>
      <vt:lpstr>A128098202X_Data</vt:lpstr>
      <vt:lpstr>A128098202X_Latest</vt:lpstr>
      <vt:lpstr>A128098206J</vt:lpstr>
      <vt:lpstr>A128098206J_Data</vt:lpstr>
      <vt:lpstr>A128098206J_Latest</vt:lpstr>
      <vt:lpstr>A128098210X</vt:lpstr>
      <vt:lpstr>A128098210X_Data</vt:lpstr>
      <vt:lpstr>A128098210X_Latest</vt:lpstr>
      <vt:lpstr>A128098214J</vt:lpstr>
      <vt:lpstr>A128098214J_Data</vt:lpstr>
      <vt:lpstr>A128098214J_Latest</vt:lpstr>
      <vt:lpstr>A128098218T</vt:lpstr>
      <vt:lpstr>A128098218T_Data</vt:lpstr>
      <vt:lpstr>A128098218T_Latest</vt:lpstr>
      <vt:lpstr>A128098222J</vt:lpstr>
      <vt:lpstr>A128098222J_Data</vt:lpstr>
      <vt:lpstr>A128098222J_Latest</vt:lpstr>
      <vt:lpstr>A128098226T</vt:lpstr>
      <vt:lpstr>A128098226T_Data</vt:lpstr>
      <vt:lpstr>A128098226T_Latest</vt:lpstr>
      <vt:lpstr>A128098230J</vt:lpstr>
      <vt:lpstr>A128098230J_Data</vt:lpstr>
      <vt:lpstr>A128098230J_Latest</vt:lpstr>
      <vt:lpstr>A128098234T</vt:lpstr>
      <vt:lpstr>A128098234T_Data</vt:lpstr>
      <vt:lpstr>A128098234T_Latest</vt:lpstr>
      <vt:lpstr>A128098238A</vt:lpstr>
      <vt:lpstr>A128098238A_Data</vt:lpstr>
      <vt:lpstr>A128098238A_Latest</vt:lpstr>
      <vt:lpstr>A128098242T</vt:lpstr>
      <vt:lpstr>A128098242T_Data</vt:lpstr>
      <vt:lpstr>A128098242T_Latest</vt:lpstr>
      <vt:lpstr>A128098246A</vt:lpstr>
      <vt:lpstr>A128098246A_Data</vt:lpstr>
      <vt:lpstr>A128098246A_Latest</vt:lpstr>
      <vt:lpstr>A128098250T</vt:lpstr>
      <vt:lpstr>A128098250T_Data</vt:lpstr>
      <vt:lpstr>A128098250T_Latest</vt:lpstr>
      <vt:lpstr>A128098254A</vt:lpstr>
      <vt:lpstr>A128098254A_Data</vt:lpstr>
      <vt:lpstr>A128098254A_Latest</vt:lpstr>
      <vt:lpstr>A128098258K</vt:lpstr>
      <vt:lpstr>A128098258K_Data</vt:lpstr>
      <vt:lpstr>A128098258K_Latest</vt:lpstr>
      <vt:lpstr>A128098266K</vt:lpstr>
      <vt:lpstr>A128098266K_Data</vt:lpstr>
      <vt:lpstr>A128098266K_Latest</vt:lpstr>
      <vt:lpstr>A128098270A</vt:lpstr>
      <vt:lpstr>A128098270A_Data</vt:lpstr>
      <vt:lpstr>A128098270A_Latest</vt:lpstr>
      <vt:lpstr>A128098274K</vt:lpstr>
      <vt:lpstr>A128098274K_Data</vt:lpstr>
      <vt:lpstr>A128098274K_Latest</vt:lpstr>
      <vt:lpstr>A128098278V</vt:lpstr>
      <vt:lpstr>A128098278V_Data</vt:lpstr>
      <vt:lpstr>A128098278V_Latest</vt:lpstr>
      <vt:lpstr>A128098286V</vt:lpstr>
      <vt:lpstr>A128098286V_Data</vt:lpstr>
      <vt:lpstr>A128098286V_Latest</vt:lpstr>
      <vt:lpstr>A128098290K</vt:lpstr>
      <vt:lpstr>A128098290K_Data</vt:lpstr>
      <vt:lpstr>A128098290K_Latest</vt:lpstr>
      <vt:lpstr>A128098294V</vt:lpstr>
      <vt:lpstr>A128098294V_Data</vt:lpstr>
      <vt:lpstr>A128098294V_Latest</vt:lpstr>
      <vt:lpstr>A128098298C</vt:lpstr>
      <vt:lpstr>A128098298C_Data</vt:lpstr>
      <vt:lpstr>A128098298C_Latest</vt:lpstr>
      <vt:lpstr>A128098302J</vt:lpstr>
      <vt:lpstr>A128098302J_Data</vt:lpstr>
      <vt:lpstr>A128098302J_Latest</vt:lpstr>
      <vt:lpstr>A128098310J</vt:lpstr>
      <vt:lpstr>A128098310J_Data</vt:lpstr>
      <vt:lpstr>A128098310J_Latest</vt:lpstr>
      <vt:lpstr>A128098314T</vt:lpstr>
      <vt:lpstr>A128098314T_Data</vt:lpstr>
      <vt:lpstr>A128098314T_Latest</vt:lpstr>
      <vt:lpstr>A128098318A</vt:lpstr>
      <vt:lpstr>A128098318A_Data</vt:lpstr>
      <vt:lpstr>A128098318A_Latest</vt:lpstr>
      <vt:lpstr>A128098322T</vt:lpstr>
      <vt:lpstr>A128098322T_Data</vt:lpstr>
      <vt:lpstr>A128098322T_Latest</vt:lpstr>
      <vt:lpstr>A128098326A</vt:lpstr>
      <vt:lpstr>A128098326A_Data</vt:lpstr>
      <vt:lpstr>A128098326A_Latest</vt:lpstr>
      <vt:lpstr>A128098330T</vt:lpstr>
      <vt:lpstr>A128098330T_Data</vt:lpstr>
      <vt:lpstr>A128098330T_Latest</vt:lpstr>
      <vt:lpstr>A128098334A</vt:lpstr>
      <vt:lpstr>A128098334A_Data</vt:lpstr>
      <vt:lpstr>A128098334A_Latest</vt:lpstr>
      <vt:lpstr>A128098338K</vt:lpstr>
      <vt:lpstr>A128098338K_Data</vt:lpstr>
      <vt:lpstr>A128098338K_Latest</vt:lpstr>
      <vt:lpstr>A128098342A</vt:lpstr>
      <vt:lpstr>A128098342A_Data</vt:lpstr>
      <vt:lpstr>A128098342A_Latest</vt:lpstr>
      <vt:lpstr>A128098346K</vt:lpstr>
      <vt:lpstr>A128098346K_Data</vt:lpstr>
      <vt:lpstr>A128098346K_Latest</vt:lpstr>
      <vt:lpstr>A128098350A</vt:lpstr>
      <vt:lpstr>A128098350A_Data</vt:lpstr>
      <vt:lpstr>A128098350A_Latest</vt:lpstr>
      <vt:lpstr>A128098354K</vt:lpstr>
      <vt:lpstr>A128098354K_Data</vt:lpstr>
      <vt:lpstr>A128098354K_Latest</vt:lpstr>
      <vt:lpstr>A128098362K</vt:lpstr>
      <vt:lpstr>A128098362K_Data</vt:lpstr>
      <vt:lpstr>A128098362K_Latest</vt:lpstr>
      <vt:lpstr>A128098366V</vt:lpstr>
      <vt:lpstr>A128098366V_Data</vt:lpstr>
      <vt:lpstr>A128098366V_Latest</vt:lpstr>
      <vt:lpstr>A128098370K</vt:lpstr>
      <vt:lpstr>A128098370K_Data</vt:lpstr>
      <vt:lpstr>A128098370K_Latest</vt:lpstr>
      <vt:lpstr>A128098374V</vt:lpstr>
      <vt:lpstr>A128098374V_Data</vt:lpstr>
      <vt:lpstr>A128098374V_Latest</vt:lpstr>
      <vt:lpstr>A128098378C</vt:lpstr>
      <vt:lpstr>A128098378C_Data</vt:lpstr>
      <vt:lpstr>A128098378C_Latest</vt:lpstr>
      <vt:lpstr>A128098382V</vt:lpstr>
      <vt:lpstr>A128098382V_Data</vt:lpstr>
      <vt:lpstr>A128098382V_Latest</vt:lpstr>
      <vt:lpstr>A128098386C</vt:lpstr>
      <vt:lpstr>A128098386C_Data</vt:lpstr>
      <vt:lpstr>A128098386C_Latest</vt:lpstr>
      <vt:lpstr>A128098390V</vt:lpstr>
      <vt:lpstr>A128098390V_Data</vt:lpstr>
      <vt:lpstr>A128098390V_Latest</vt:lpstr>
      <vt:lpstr>A128098394C</vt:lpstr>
      <vt:lpstr>A128098394C_Data</vt:lpstr>
      <vt:lpstr>A128098394C_Latest</vt:lpstr>
      <vt:lpstr>A128098398L</vt:lpstr>
      <vt:lpstr>A128098398L_Data</vt:lpstr>
      <vt:lpstr>A128098398L_Latest</vt:lpstr>
      <vt:lpstr>A128098402T</vt:lpstr>
      <vt:lpstr>A128098402T_Data</vt:lpstr>
      <vt:lpstr>A128098402T_Latest</vt:lpstr>
      <vt:lpstr>A128098406A</vt:lpstr>
      <vt:lpstr>A128098406A_Data</vt:lpstr>
      <vt:lpstr>A128098406A_Latest</vt:lpstr>
      <vt:lpstr>A128098410T</vt:lpstr>
      <vt:lpstr>A128098410T_Data</vt:lpstr>
      <vt:lpstr>A128098410T_Latest</vt:lpstr>
      <vt:lpstr>A128098414A</vt:lpstr>
      <vt:lpstr>A128098414A_Data</vt:lpstr>
      <vt:lpstr>A128098414A_Latest</vt:lpstr>
      <vt:lpstr>A128098418K</vt:lpstr>
      <vt:lpstr>A128098418K_Data</vt:lpstr>
      <vt:lpstr>A128098418K_Latest</vt:lpstr>
      <vt:lpstr>A128098422A</vt:lpstr>
      <vt:lpstr>A128098422A_Data</vt:lpstr>
      <vt:lpstr>A128098422A_Latest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2022-04-09T00:03:00Z</dcterms:created>
  <dcterms:modified xsi:type="dcterms:W3CDTF">2022-04-22T05:45:15Z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2022-04-09T21:25:50Z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d17a5bb5-0adb-4505-9808-eaf1566469a4</vt:lpwstr>
  </property>
  <property fmtid="{D5CDD505-2E9C-101B-9397-08002B2CF9AE}" pid="8" name="MSIP_Label_c8e5a7ee-c283-40b0-98eb-fa437df4c031_ContentBits">
    <vt:lpwstr>0</vt:lpwstr>
  </property>
</Properties>
</file>